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ohan\Downloads\"/>
    </mc:Choice>
  </mc:AlternateContent>
  <xr:revisionPtr revIDLastSave="0" documentId="13_ncr:1_{6BAB5A0E-C4C8-4735-B0CD-A427539061E1}" xr6:coauthVersionLast="47" xr6:coauthVersionMax="47" xr10:uidLastSave="{00000000-0000-0000-0000-000000000000}"/>
  <bookViews>
    <workbookView xWindow="-108" yWindow="-108" windowWidth="23256" windowHeight="12456" firstSheet="6" activeTab="10" xr2:uid="{62ABEAB2-52AC-4E0A-82A0-9B30E8D39595}"/>
  </bookViews>
  <sheets>
    <sheet name="Catalogue" sheetId="1" r:id="rId1"/>
    <sheet name="Sales Report" sheetId="2" r:id="rId2"/>
    <sheet name="KPI" sheetId="38" r:id="rId3"/>
    <sheet name="1.Product-Wise Performance " sheetId="31" r:id="rId4"/>
    <sheet name="2. Category Comparison" sheetId="32" r:id="rId5"/>
    <sheet name="3. Sales Trend Over Time" sheetId="12" r:id="rId6"/>
    <sheet name="4.frequently sold products" sheetId="35" r:id="rId7"/>
    <sheet name="5.UMO perfomance" sheetId="23" r:id="rId8"/>
    <sheet name="7.payment mode" sheetId="25" r:id="rId9"/>
    <sheet name="6.sales type" sheetId="24" r:id="rId10"/>
    <sheet name="SALES DASH BOARD" sheetId="36" r:id="rId11"/>
  </sheets>
  <definedNames>
    <definedName name="_xlnm._FilterDatabase" localSheetId="1" hidden="1">'Sales Report'!$K$2:$L$428</definedName>
    <definedName name="_xlchart.v2.0" hidden="1">'2. Category Comparison'!$A$15:$A$20</definedName>
    <definedName name="_xlchart.v2.1" hidden="1">'2. Category Comparison'!$B$14</definedName>
    <definedName name="_xlchart.v2.2" hidden="1">'2. Category Comparison'!$B$15:$B$20</definedName>
    <definedName name="_xlchart.v2.3" hidden="1">'2. Category Comparison'!$C$14</definedName>
    <definedName name="_xlchart.v2.4" hidden="1">'2. Category Comparison'!$C$15:$C$20</definedName>
    <definedName name="_xlchart.v2.5" hidden="1">'2. Category Comparison'!#REF!</definedName>
    <definedName name="_xlchart.v2.6" hidden="1">'2. Category Comparison'!#REF!</definedName>
    <definedName name="_xlchart.v2.7" hidden="1">'2. Category Comparison'!#REF!</definedName>
    <definedName name="_xlchart.v2.8" hidden="1">'2. Category Comparison'!#REF!</definedName>
    <definedName name="_xlchart.v2.9" hidden="1">'2. Category Comparison'!#REF!</definedName>
    <definedName name="_xlcn.WorksheetConnection_DataFinalAssignment.xlsxTable11" hidden="1">Table1[]</definedName>
    <definedName name="_xlcn.WorksheetConnection_SalesReportA1M4281" hidden="1">'Sales Report'!$A$1:$M$428</definedName>
    <definedName name="Slicer_Category">#N/A</definedName>
    <definedName name="Slicer_SALES_TYPE">#N/A</definedName>
    <definedName name="Timeline_DATE">#N/A</definedName>
  </definedNames>
  <calcPr calcId="191029"/>
  <pivotCaches>
    <pivotCache cacheId="0" r:id="rId12"/>
    <pivotCache cacheId="1609" r:id="rId13"/>
    <pivotCache cacheId="1612" r:id="rId14"/>
    <pivotCache cacheId="1678" r:id="rId15"/>
    <pivotCache cacheId="1681" r:id="rId16"/>
    <pivotCache cacheId="1684" r:id="rId17"/>
    <pivotCache cacheId="1687" r:id="rId18"/>
    <pivotCache cacheId="1690" r:id="rId19"/>
    <pivotCache cacheId="1693" r:id="rId20"/>
  </pivotCaches>
  <extLst>
    <ext xmlns:x14="http://schemas.microsoft.com/office/spreadsheetml/2009/9/main" uri="{876F7934-8845-4945-9796-88D515C7AA90}">
      <x14:pivotCaches>
        <pivotCache cacheId="9"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Sales Report!$A$1:$M$428"/>
          <x15:modelTable id="Table1" name="Table1" connection="WorksheetConnection_Data - Final Assignmen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8" i="2" l="1"/>
  <c r="L428" i="2"/>
  <c r="K428" i="2"/>
  <c r="G428" i="2"/>
  <c r="I428" i="2" s="1"/>
  <c r="F428" i="2"/>
  <c r="H428" i="2" s="1"/>
  <c r="M427" i="2"/>
  <c r="L427" i="2"/>
  <c r="K427" i="2"/>
  <c r="G427" i="2"/>
  <c r="I427" i="2" s="1"/>
  <c r="F427" i="2"/>
  <c r="H427" i="2" s="1"/>
  <c r="M426" i="2"/>
  <c r="L426" i="2"/>
  <c r="K426" i="2"/>
  <c r="G426" i="2"/>
  <c r="I426" i="2" s="1"/>
  <c r="J426" i="2" s="1"/>
  <c r="F426" i="2"/>
  <c r="H426" i="2" s="1"/>
  <c r="M425" i="2"/>
  <c r="L425" i="2"/>
  <c r="K425" i="2"/>
  <c r="G425" i="2"/>
  <c r="I425" i="2" s="1"/>
  <c r="J425" i="2" s="1"/>
  <c r="F425" i="2"/>
  <c r="H425" i="2" s="1"/>
  <c r="M424" i="2"/>
  <c r="L424" i="2"/>
  <c r="K424" i="2"/>
  <c r="G424" i="2"/>
  <c r="I424" i="2" s="1"/>
  <c r="F424" i="2"/>
  <c r="H424" i="2" s="1"/>
  <c r="M423" i="2"/>
  <c r="L423" i="2"/>
  <c r="K423" i="2"/>
  <c r="I423" i="2"/>
  <c r="G423" i="2"/>
  <c r="F423" i="2"/>
  <c r="H423" i="2" s="1"/>
  <c r="M422" i="2"/>
  <c r="L422" i="2"/>
  <c r="K422" i="2"/>
  <c r="G422" i="2"/>
  <c r="I422" i="2" s="1"/>
  <c r="J422" i="2" s="1"/>
  <c r="F422" i="2"/>
  <c r="H422" i="2" s="1"/>
  <c r="M421" i="2"/>
  <c r="L421" i="2"/>
  <c r="K421" i="2"/>
  <c r="G421" i="2"/>
  <c r="I421" i="2" s="1"/>
  <c r="J421" i="2" s="1"/>
  <c r="F421" i="2"/>
  <c r="H421" i="2" s="1"/>
  <c r="M420" i="2"/>
  <c r="L420" i="2"/>
  <c r="K420" i="2"/>
  <c r="G420" i="2"/>
  <c r="I420" i="2" s="1"/>
  <c r="F420" i="2"/>
  <c r="H420" i="2" s="1"/>
  <c r="M419" i="2"/>
  <c r="L419" i="2"/>
  <c r="K419" i="2"/>
  <c r="I419" i="2"/>
  <c r="G419" i="2"/>
  <c r="F419" i="2"/>
  <c r="H419" i="2" s="1"/>
  <c r="M418" i="2"/>
  <c r="L418" i="2"/>
  <c r="K418" i="2"/>
  <c r="J418" i="2"/>
  <c r="I418" i="2"/>
  <c r="G418" i="2"/>
  <c r="F418" i="2"/>
  <c r="H418" i="2" s="1"/>
  <c r="M417" i="2"/>
  <c r="L417" i="2"/>
  <c r="K417" i="2"/>
  <c r="G417" i="2"/>
  <c r="I417" i="2" s="1"/>
  <c r="F417" i="2"/>
  <c r="H417" i="2" s="1"/>
  <c r="M416" i="2"/>
  <c r="L416" i="2"/>
  <c r="K416" i="2"/>
  <c r="G416" i="2"/>
  <c r="I416" i="2" s="1"/>
  <c r="F416" i="2"/>
  <c r="H416" i="2" s="1"/>
  <c r="M415" i="2"/>
  <c r="L415" i="2"/>
  <c r="K415" i="2"/>
  <c r="G415" i="2"/>
  <c r="I415" i="2" s="1"/>
  <c r="F415" i="2"/>
  <c r="H415" i="2" s="1"/>
  <c r="M414" i="2"/>
  <c r="L414" i="2"/>
  <c r="K414" i="2"/>
  <c r="I414" i="2"/>
  <c r="J414" i="2" s="1"/>
  <c r="G414" i="2"/>
  <c r="F414" i="2"/>
  <c r="H414" i="2" s="1"/>
  <c r="M413" i="2"/>
  <c r="L413" i="2"/>
  <c r="K413" i="2"/>
  <c r="G413" i="2"/>
  <c r="I413" i="2" s="1"/>
  <c r="F413" i="2"/>
  <c r="H413" i="2" s="1"/>
  <c r="M412" i="2"/>
  <c r="L412" i="2"/>
  <c r="K412" i="2"/>
  <c r="G412" i="2"/>
  <c r="I412" i="2" s="1"/>
  <c r="F412" i="2"/>
  <c r="H412" i="2" s="1"/>
  <c r="M411" i="2"/>
  <c r="L411" i="2"/>
  <c r="K411" i="2"/>
  <c r="G411" i="2"/>
  <c r="I411" i="2" s="1"/>
  <c r="F411" i="2"/>
  <c r="H411" i="2" s="1"/>
  <c r="M410" i="2"/>
  <c r="L410" i="2"/>
  <c r="K410" i="2"/>
  <c r="I410" i="2"/>
  <c r="J410" i="2" s="1"/>
  <c r="G410" i="2"/>
  <c r="F410" i="2"/>
  <c r="H410" i="2" s="1"/>
  <c r="M409" i="2"/>
  <c r="L409" i="2"/>
  <c r="K409" i="2"/>
  <c r="G409" i="2"/>
  <c r="I409" i="2" s="1"/>
  <c r="F409" i="2"/>
  <c r="H409" i="2" s="1"/>
  <c r="M408" i="2"/>
  <c r="L408" i="2"/>
  <c r="K408" i="2"/>
  <c r="G408" i="2"/>
  <c r="I408" i="2" s="1"/>
  <c r="F408" i="2"/>
  <c r="H408" i="2" s="1"/>
  <c r="M407" i="2"/>
  <c r="L407" i="2"/>
  <c r="K407" i="2"/>
  <c r="G407" i="2"/>
  <c r="I407" i="2" s="1"/>
  <c r="F407" i="2"/>
  <c r="H407" i="2" s="1"/>
  <c r="M406" i="2"/>
  <c r="L406" i="2"/>
  <c r="K406" i="2"/>
  <c r="I406" i="2"/>
  <c r="J406" i="2" s="1"/>
  <c r="G406" i="2"/>
  <c r="F406" i="2"/>
  <c r="H406" i="2" s="1"/>
  <c r="M405" i="2"/>
  <c r="L405" i="2"/>
  <c r="K405" i="2"/>
  <c r="G405" i="2"/>
  <c r="I405" i="2" s="1"/>
  <c r="F405" i="2"/>
  <c r="H405" i="2" s="1"/>
  <c r="M404" i="2"/>
  <c r="L404" i="2"/>
  <c r="K404" i="2"/>
  <c r="G404" i="2"/>
  <c r="I404" i="2" s="1"/>
  <c r="F404" i="2"/>
  <c r="H404" i="2" s="1"/>
  <c r="M403" i="2"/>
  <c r="L403" i="2"/>
  <c r="K403" i="2"/>
  <c r="G403" i="2"/>
  <c r="I403" i="2" s="1"/>
  <c r="F403" i="2"/>
  <c r="H403" i="2" s="1"/>
  <c r="M402" i="2"/>
  <c r="L402" i="2"/>
  <c r="K402" i="2"/>
  <c r="G402" i="2"/>
  <c r="I402" i="2" s="1"/>
  <c r="J402" i="2" s="1"/>
  <c r="F402" i="2"/>
  <c r="H402" i="2" s="1"/>
  <c r="M401" i="2"/>
  <c r="L401" i="2"/>
  <c r="K401" i="2"/>
  <c r="G401" i="2"/>
  <c r="I401" i="2" s="1"/>
  <c r="F401" i="2"/>
  <c r="H401" i="2" s="1"/>
  <c r="M400" i="2"/>
  <c r="L400" i="2"/>
  <c r="K400" i="2"/>
  <c r="H400" i="2"/>
  <c r="G400" i="2"/>
  <c r="I400" i="2" s="1"/>
  <c r="F400" i="2"/>
  <c r="M399" i="2"/>
  <c r="L399" i="2"/>
  <c r="K399" i="2"/>
  <c r="G399" i="2"/>
  <c r="I399" i="2" s="1"/>
  <c r="F399" i="2"/>
  <c r="H399" i="2" s="1"/>
  <c r="M398" i="2"/>
  <c r="L398" i="2"/>
  <c r="K398" i="2"/>
  <c r="G398" i="2"/>
  <c r="I398" i="2" s="1"/>
  <c r="J398" i="2" s="1"/>
  <c r="F398" i="2"/>
  <c r="H398" i="2" s="1"/>
  <c r="M397" i="2"/>
  <c r="L397" i="2"/>
  <c r="K397" i="2"/>
  <c r="G397" i="2"/>
  <c r="I397" i="2" s="1"/>
  <c r="J397" i="2" s="1"/>
  <c r="F397" i="2"/>
  <c r="H397" i="2" s="1"/>
  <c r="M396" i="2"/>
  <c r="L396" i="2"/>
  <c r="K396" i="2"/>
  <c r="H396" i="2"/>
  <c r="G396" i="2"/>
  <c r="I396" i="2" s="1"/>
  <c r="J396" i="2" s="1"/>
  <c r="F396" i="2"/>
  <c r="M395" i="2"/>
  <c r="L395" i="2"/>
  <c r="K395" i="2"/>
  <c r="I395" i="2"/>
  <c r="G395" i="2"/>
  <c r="F395" i="2"/>
  <c r="H395" i="2" s="1"/>
  <c r="M394" i="2"/>
  <c r="L394" i="2"/>
  <c r="K394" i="2"/>
  <c r="G394" i="2"/>
  <c r="I394" i="2" s="1"/>
  <c r="J394" i="2" s="1"/>
  <c r="F394" i="2"/>
  <c r="H394" i="2" s="1"/>
  <c r="M393" i="2"/>
  <c r="L393" i="2"/>
  <c r="K393" i="2"/>
  <c r="G393" i="2"/>
  <c r="I393" i="2" s="1"/>
  <c r="F393" i="2"/>
  <c r="H393" i="2" s="1"/>
  <c r="M392" i="2"/>
  <c r="L392" i="2"/>
  <c r="K392" i="2"/>
  <c r="G392" i="2"/>
  <c r="I392" i="2" s="1"/>
  <c r="F392" i="2"/>
  <c r="H392" i="2" s="1"/>
  <c r="M391" i="2"/>
  <c r="L391" i="2"/>
  <c r="K391" i="2"/>
  <c r="G391" i="2"/>
  <c r="I391" i="2" s="1"/>
  <c r="F391" i="2"/>
  <c r="H391" i="2" s="1"/>
  <c r="M390" i="2"/>
  <c r="L390" i="2"/>
  <c r="K390" i="2"/>
  <c r="I390" i="2"/>
  <c r="J390" i="2" s="1"/>
  <c r="G390" i="2"/>
  <c r="F390" i="2"/>
  <c r="H390" i="2" s="1"/>
  <c r="M389" i="2"/>
  <c r="L389" i="2"/>
  <c r="K389" i="2"/>
  <c r="G389" i="2"/>
  <c r="I389" i="2" s="1"/>
  <c r="F389" i="2"/>
  <c r="H389" i="2" s="1"/>
  <c r="M388" i="2"/>
  <c r="L388" i="2"/>
  <c r="K388" i="2"/>
  <c r="G388" i="2"/>
  <c r="I388" i="2" s="1"/>
  <c r="F388" i="2"/>
  <c r="H388" i="2" s="1"/>
  <c r="M387" i="2"/>
  <c r="L387" i="2"/>
  <c r="K387" i="2"/>
  <c r="G387" i="2"/>
  <c r="I387" i="2" s="1"/>
  <c r="F387" i="2"/>
  <c r="H387" i="2" s="1"/>
  <c r="M386" i="2"/>
  <c r="L386" i="2"/>
  <c r="K386" i="2"/>
  <c r="I386" i="2"/>
  <c r="J386" i="2" s="1"/>
  <c r="G386" i="2"/>
  <c r="F386" i="2"/>
  <c r="H386" i="2" s="1"/>
  <c r="M385" i="2"/>
  <c r="L385" i="2"/>
  <c r="K385" i="2"/>
  <c r="G385" i="2"/>
  <c r="I385" i="2" s="1"/>
  <c r="J385" i="2" s="1"/>
  <c r="F385" i="2"/>
  <c r="H385" i="2" s="1"/>
  <c r="M384" i="2"/>
  <c r="L384" i="2"/>
  <c r="K384" i="2"/>
  <c r="I384" i="2"/>
  <c r="G384" i="2"/>
  <c r="F384" i="2"/>
  <c r="H384" i="2" s="1"/>
  <c r="M383" i="2"/>
  <c r="L383" i="2"/>
  <c r="K383" i="2"/>
  <c r="H383" i="2"/>
  <c r="G383" i="2"/>
  <c r="I383" i="2" s="1"/>
  <c r="J383" i="2" s="1"/>
  <c r="F383" i="2"/>
  <c r="M382" i="2"/>
  <c r="L382" i="2"/>
  <c r="K382" i="2"/>
  <c r="I382" i="2"/>
  <c r="G382" i="2"/>
  <c r="F382" i="2"/>
  <c r="H382" i="2" s="1"/>
  <c r="M381" i="2"/>
  <c r="L381" i="2"/>
  <c r="K381" i="2"/>
  <c r="G381" i="2"/>
  <c r="I381" i="2" s="1"/>
  <c r="J381" i="2" s="1"/>
  <c r="F381" i="2"/>
  <c r="H381" i="2" s="1"/>
  <c r="M380" i="2"/>
  <c r="L380" i="2"/>
  <c r="K380" i="2"/>
  <c r="G380" i="2"/>
  <c r="I380" i="2" s="1"/>
  <c r="J380" i="2" s="1"/>
  <c r="F380" i="2"/>
  <c r="H380" i="2" s="1"/>
  <c r="M379" i="2"/>
  <c r="L379" i="2"/>
  <c r="K379" i="2"/>
  <c r="G379" i="2"/>
  <c r="I379" i="2" s="1"/>
  <c r="F379" i="2"/>
  <c r="H379" i="2" s="1"/>
  <c r="M378" i="2"/>
  <c r="L378" i="2"/>
  <c r="K378" i="2"/>
  <c r="H378" i="2"/>
  <c r="G378" i="2"/>
  <c r="I378" i="2" s="1"/>
  <c r="F378" i="2"/>
  <c r="M377" i="2"/>
  <c r="L377" i="2"/>
  <c r="K377" i="2"/>
  <c r="H377" i="2"/>
  <c r="G377" i="2"/>
  <c r="I377" i="2" s="1"/>
  <c r="F377" i="2"/>
  <c r="M376" i="2"/>
  <c r="L376" i="2"/>
  <c r="K376" i="2"/>
  <c r="G376" i="2"/>
  <c r="I376" i="2" s="1"/>
  <c r="F376" i="2"/>
  <c r="H376" i="2" s="1"/>
  <c r="M375" i="2"/>
  <c r="L375" i="2"/>
  <c r="K375" i="2"/>
  <c r="G375" i="2"/>
  <c r="I375" i="2" s="1"/>
  <c r="J375" i="2" s="1"/>
  <c r="F375" i="2"/>
  <c r="H375" i="2" s="1"/>
  <c r="M374" i="2"/>
  <c r="L374" i="2"/>
  <c r="K374" i="2"/>
  <c r="J374" i="2"/>
  <c r="G374" i="2"/>
  <c r="I374" i="2" s="1"/>
  <c r="F374" i="2"/>
  <c r="H374" i="2" s="1"/>
  <c r="M373" i="2"/>
  <c r="L373" i="2"/>
  <c r="K373" i="2"/>
  <c r="G373" i="2"/>
  <c r="I373" i="2" s="1"/>
  <c r="F373" i="2"/>
  <c r="H373" i="2" s="1"/>
  <c r="M372" i="2"/>
  <c r="L372" i="2"/>
  <c r="K372" i="2"/>
  <c r="G372" i="2"/>
  <c r="I372" i="2" s="1"/>
  <c r="F372" i="2"/>
  <c r="H372" i="2" s="1"/>
  <c r="A372" i="2"/>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M371" i="2"/>
  <c r="L371" i="2"/>
  <c r="K371" i="2"/>
  <c r="G371" i="2"/>
  <c r="I371" i="2" s="1"/>
  <c r="F371" i="2"/>
  <c r="H371" i="2" s="1"/>
  <c r="M370" i="2"/>
  <c r="L370" i="2"/>
  <c r="K370" i="2"/>
  <c r="G370" i="2"/>
  <c r="I370" i="2" s="1"/>
  <c r="F370" i="2"/>
  <c r="H370" i="2" s="1"/>
  <c r="M369" i="2"/>
  <c r="L369" i="2"/>
  <c r="K369" i="2"/>
  <c r="I369" i="2"/>
  <c r="G369" i="2"/>
  <c r="F369" i="2"/>
  <c r="H369" i="2" s="1"/>
  <c r="M368" i="2"/>
  <c r="L368" i="2"/>
  <c r="K368" i="2"/>
  <c r="H368" i="2"/>
  <c r="G368" i="2"/>
  <c r="I368" i="2" s="1"/>
  <c r="F368" i="2"/>
  <c r="M367" i="2"/>
  <c r="L367" i="2"/>
  <c r="K367" i="2"/>
  <c r="G367" i="2"/>
  <c r="I367" i="2" s="1"/>
  <c r="F367" i="2"/>
  <c r="H367" i="2" s="1"/>
  <c r="A367" i="2"/>
  <c r="A368" i="2" s="1"/>
  <c r="A369" i="2" s="1"/>
  <c r="A370" i="2" s="1"/>
  <c r="A371" i="2" s="1"/>
  <c r="M366" i="2"/>
  <c r="L366" i="2"/>
  <c r="K366" i="2"/>
  <c r="I366" i="2"/>
  <c r="G366" i="2"/>
  <c r="F366" i="2"/>
  <c r="H366" i="2" s="1"/>
  <c r="M365" i="2"/>
  <c r="L365" i="2"/>
  <c r="K365" i="2"/>
  <c r="I365" i="2"/>
  <c r="G365" i="2"/>
  <c r="F365" i="2"/>
  <c r="H365" i="2" s="1"/>
  <c r="M364" i="2"/>
  <c r="L364" i="2"/>
  <c r="K364" i="2"/>
  <c r="G364" i="2"/>
  <c r="I364" i="2" s="1"/>
  <c r="F364" i="2"/>
  <c r="H364" i="2" s="1"/>
  <c r="J364" i="2" s="1"/>
  <c r="M363" i="2"/>
  <c r="L363" i="2"/>
  <c r="K363" i="2"/>
  <c r="I363" i="2"/>
  <c r="G363" i="2"/>
  <c r="F363" i="2"/>
  <c r="H363" i="2" s="1"/>
  <c r="M362" i="2"/>
  <c r="L362" i="2"/>
  <c r="K362" i="2"/>
  <c r="G362" i="2"/>
  <c r="I362" i="2" s="1"/>
  <c r="F362" i="2"/>
  <c r="H362" i="2" s="1"/>
  <c r="M361" i="2"/>
  <c r="L361" i="2"/>
  <c r="K361" i="2"/>
  <c r="G361" i="2"/>
  <c r="I361" i="2" s="1"/>
  <c r="J361" i="2" s="1"/>
  <c r="F361" i="2"/>
  <c r="H361" i="2" s="1"/>
  <c r="M360" i="2"/>
  <c r="L360" i="2"/>
  <c r="K360" i="2"/>
  <c r="G360" i="2"/>
  <c r="I360" i="2" s="1"/>
  <c r="F360" i="2"/>
  <c r="H360" i="2" s="1"/>
  <c r="M359" i="2"/>
  <c r="L359" i="2"/>
  <c r="K359" i="2"/>
  <c r="G359" i="2"/>
  <c r="I359" i="2" s="1"/>
  <c r="J359" i="2" s="1"/>
  <c r="F359" i="2"/>
  <c r="H359" i="2" s="1"/>
  <c r="M358" i="2"/>
  <c r="L358" i="2"/>
  <c r="K358" i="2"/>
  <c r="I358" i="2"/>
  <c r="J358" i="2" s="1"/>
  <c r="G358" i="2"/>
  <c r="F358" i="2"/>
  <c r="H358" i="2" s="1"/>
  <c r="M357" i="2"/>
  <c r="L357" i="2"/>
  <c r="K357" i="2"/>
  <c r="G357" i="2"/>
  <c r="I357" i="2" s="1"/>
  <c r="J357" i="2" s="1"/>
  <c r="F357" i="2"/>
  <c r="H357" i="2" s="1"/>
  <c r="M356" i="2"/>
  <c r="L356" i="2"/>
  <c r="K356" i="2"/>
  <c r="G356" i="2"/>
  <c r="I356" i="2" s="1"/>
  <c r="F356" i="2"/>
  <c r="H356" i="2" s="1"/>
  <c r="M355" i="2"/>
  <c r="L355" i="2"/>
  <c r="K355" i="2"/>
  <c r="G355" i="2"/>
  <c r="I355" i="2" s="1"/>
  <c r="F355" i="2"/>
  <c r="H355" i="2" s="1"/>
  <c r="M354" i="2"/>
  <c r="L354" i="2"/>
  <c r="K354" i="2"/>
  <c r="I354" i="2"/>
  <c r="J354" i="2" s="1"/>
  <c r="G354" i="2"/>
  <c r="F354" i="2"/>
  <c r="H354" i="2" s="1"/>
  <c r="M353" i="2"/>
  <c r="L353" i="2"/>
  <c r="K353" i="2"/>
  <c r="G353" i="2"/>
  <c r="I353" i="2" s="1"/>
  <c r="F353" i="2"/>
  <c r="H353" i="2" s="1"/>
  <c r="M352" i="2"/>
  <c r="L352" i="2"/>
  <c r="K352" i="2"/>
  <c r="G352" i="2"/>
  <c r="I352" i="2" s="1"/>
  <c r="F352" i="2"/>
  <c r="H352" i="2" s="1"/>
  <c r="M351" i="2"/>
  <c r="L351" i="2"/>
  <c r="K351" i="2"/>
  <c r="I351" i="2"/>
  <c r="G351" i="2"/>
  <c r="F351" i="2"/>
  <c r="H351" i="2" s="1"/>
  <c r="M350" i="2"/>
  <c r="L350" i="2"/>
  <c r="K350" i="2"/>
  <c r="G350" i="2"/>
  <c r="I350" i="2" s="1"/>
  <c r="F350" i="2"/>
  <c r="H350" i="2" s="1"/>
  <c r="M349" i="2"/>
  <c r="L349" i="2"/>
  <c r="K349" i="2"/>
  <c r="I349" i="2"/>
  <c r="G349" i="2"/>
  <c r="F349" i="2"/>
  <c r="H349" i="2" s="1"/>
  <c r="M348" i="2"/>
  <c r="L348" i="2"/>
  <c r="K348" i="2"/>
  <c r="G348" i="2"/>
  <c r="I348" i="2" s="1"/>
  <c r="F348" i="2"/>
  <c r="H348" i="2" s="1"/>
  <c r="M347" i="2"/>
  <c r="L347" i="2"/>
  <c r="K347" i="2"/>
  <c r="G347" i="2"/>
  <c r="I347" i="2" s="1"/>
  <c r="F347" i="2"/>
  <c r="H347" i="2" s="1"/>
  <c r="J347" i="2" s="1"/>
  <c r="M346" i="2"/>
  <c r="L346" i="2"/>
  <c r="K346" i="2"/>
  <c r="G346" i="2"/>
  <c r="I346" i="2" s="1"/>
  <c r="J346" i="2" s="1"/>
  <c r="F346" i="2"/>
  <c r="H346" i="2" s="1"/>
  <c r="M345" i="2"/>
  <c r="L345" i="2"/>
  <c r="K345" i="2"/>
  <c r="G345" i="2"/>
  <c r="I345" i="2" s="1"/>
  <c r="F345" i="2"/>
  <c r="H345" i="2" s="1"/>
  <c r="M344" i="2"/>
  <c r="L344" i="2"/>
  <c r="K344" i="2"/>
  <c r="G344" i="2"/>
  <c r="I344" i="2" s="1"/>
  <c r="J344" i="2" s="1"/>
  <c r="F344" i="2"/>
  <c r="H344" i="2" s="1"/>
  <c r="M343" i="2"/>
  <c r="L343" i="2"/>
  <c r="K343" i="2"/>
  <c r="G343" i="2"/>
  <c r="I343" i="2" s="1"/>
  <c r="F343" i="2"/>
  <c r="H343" i="2" s="1"/>
  <c r="M342" i="2"/>
  <c r="L342" i="2"/>
  <c r="K342" i="2"/>
  <c r="I342" i="2"/>
  <c r="J342" i="2" s="1"/>
  <c r="G342" i="2"/>
  <c r="F342" i="2"/>
  <c r="H342" i="2" s="1"/>
  <c r="M341" i="2"/>
  <c r="L341" i="2"/>
  <c r="K341" i="2"/>
  <c r="G341" i="2"/>
  <c r="I341" i="2" s="1"/>
  <c r="J341" i="2" s="1"/>
  <c r="F341" i="2"/>
  <c r="H341" i="2" s="1"/>
  <c r="M340" i="2"/>
  <c r="L340" i="2"/>
  <c r="K340" i="2"/>
  <c r="G340" i="2"/>
  <c r="I340" i="2" s="1"/>
  <c r="F340" i="2"/>
  <c r="H340" i="2" s="1"/>
  <c r="M339" i="2"/>
  <c r="L339" i="2"/>
  <c r="K339" i="2"/>
  <c r="G339" i="2"/>
  <c r="I339" i="2" s="1"/>
  <c r="F339" i="2"/>
  <c r="H339" i="2" s="1"/>
  <c r="M338" i="2"/>
  <c r="L338" i="2"/>
  <c r="K338" i="2"/>
  <c r="I338" i="2"/>
  <c r="J338" i="2" s="1"/>
  <c r="G338" i="2"/>
  <c r="F338" i="2"/>
  <c r="H338" i="2" s="1"/>
  <c r="M337" i="2"/>
  <c r="L337" i="2"/>
  <c r="K337" i="2"/>
  <c r="I337" i="2"/>
  <c r="J337" i="2" s="1"/>
  <c r="G337" i="2"/>
  <c r="F337" i="2"/>
  <c r="H337" i="2" s="1"/>
  <c r="M336" i="2"/>
  <c r="L336" i="2"/>
  <c r="K336" i="2"/>
  <c r="G336" i="2"/>
  <c r="I336" i="2" s="1"/>
  <c r="F336" i="2"/>
  <c r="H336" i="2" s="1"/>
  <c r="M335" i="2"/>
  <c r="L335" i="2"/>
  <c r="K335" i="2"/>
  <c r="G335" i="2"/>
  <c r="I335" i="2" s="1"/>
  <c r="F335" i="2"/>
  <c r="H335" i="2" s="1"/>
  <c r="J335" i="2" s="1"/>
  <c r="M334" i="2"/>
  <c r="L334" i="2"/>
  <c r="K334" i="2"/>
  <c r="I334" i="2"/>
  <c r="J334" i="2" s="1"/>
  <c r="G334" i="2"/>
  <c r="F334" i="2"/>
  <c r="H334" i="2" s="1"/>
  <c r="M333" i="2"/>
  <c r="L333" i="2"/>
  <c r="K333" i="2"/>
  <c r="I333" i="2"/>
  <c r="J333" i="2" s="1"/>
  <c r="G333" i="2"/>
  <c r="F333" i="2"/>
  <c r="H333" i="2" s="1"/>
  <c r="M332" i="2"/>
  <c r="L332" i="2"/>
  <c r="K332" i="2"/>
  <c r="G332" i="2"/>
  <c r="I332" i="2" s="1"/>
  <c r="F332" i="2"/>
  <c r="H332" i="2" s="1"/>
  <c r="M331" i="2"/>
  <c r="L331" i="2"/>
  <c r="K331" i="2"/>
  <c r="G331" i="2"/>
  <c r="I331" i="2" s="1"/>
  <c r="F331" i="2"/>
  <c r="H331" i="2" s="1"/>
  <c r="M330" i="2"/>
  <c r="L330" i="2"/>
  <c r="K330" i="2"/>
  <c r="G330" i="2"/>
  <c r="I330" i="2" s="1"/>
  <c r="J330" i="2" s="1"/>
  <c r="F330" i="2"/>
  <c r="H330" i="2" s="1"/>
  <c r="M329" i="2"/>
  <c r="L329" i="2"/>
  <c r="K329" i="2"/>
  <c r="G329" i="2"/>
  <c r="I329" i="2" s="1"/>
  <c r="F329" i="2"/>
  <c r="H329" i="2" s="1"/>
  <c r="M328" i="2"/>
  <c r="L328" i="2"/>
  <c r="K328" i="2"/>
  <c r="G328" i="2"/>
  <c r="I328" i="2" s="1"/>
  <c r="F328" i="2"/>
  <c r="H328" i="2" s="1"/>
  <c r="J328" i="2" s="1"/>
  <c r="M327" i="2"/>
  <c r="L327" i="2"/>
  <c r="K327" i="2"/>
  <c r="G327" i="2"/>
  <c r="I327" i="2" s="1"/>
  <c r="F327" i="2"/>
  <c r="H327" i="2" s="1"/>
  <c r="M326" i="2"/>
  <c r="L326" i="2"/>
  <c r="K326" i="2"/>
  <c r="G326" i="2"/>
  <c r="I326" i="2" s="1"/>
  <c r="F326" i="2"/>
  <c r="H326" i="2" s="1"/>
  <c r="M325" i="2"/>
  <c r="L325" i="2"/>
  <c r="K325" i="2"/>
  <c r="G325" i="2"/>
  <c r="I325" i="2" s="1"/>
  <c r="F325" i="2"/>
  <c r="H325" i="2" s="1"/>
  <c r="M324" i="2"/>
  <c r="L324" i="2"/>
  <c r="K324" i="2"/>
  <c r="G324" i="2"/>
  <c r="I324" i="2" s="1"/>
  <c r="F324" i="2"/>
  <c r="H324" i="2" s="1"/>
  <c r="M323" i="2"/>
  <c r="L323" i="2"/>
  <c r="K323" i="2"/>
  <c r="I323" i="2"/>
  <c r="G323" i="2"/>
  <c r="F323" i="2"/>
  <c r="H323" i="2" s="1"/>
  <c r="M322" i="2"/>
  <c r="L322" i="2"/>
  <c r="K322" i="2"/>
  <c r="I322" i="2"/>
  <c r="G322" i="2"/>
  <c r="F322" i="2"/>
  <c r="H322" i="2" s="1"/>
  <c r="M321" i="2"/>
  <c r="L321" i="2"/>
  <c r="K321" i="2"/>
  <c r="G321" i="2"/>
  <c r="I321" i="2" s="1"/>
  <c r="F321" i="2"/>
  <c r="H321" i="2" s="1"/>
  <c r="M320" i="2"/>
  <c r="L320" i="2"/>
  <c r="K320" i="2"/>
  <c r="J320" i="2"/>
  <c r="G320" i="2"/>
  <c r="I320" i="2" s="1"/>
  <c r="F320" i="2"/>
  <c r="H320" i="2" s="1"/>
  <c r="M319" i="2"/>
  <c r="L319" i="2"/>
  <c r="K319" i="2"/>
  <c r="I319" i="2"/>
  <c r="J319" i="2" s="1"/>
  <c r="G319" i="2"/>
  <c r="F319" i="2"/>
  <c r="H319" i="2" s="1"/>
  <c r="M318" i="2"/>
  <c r="L318" i="2"/>
  <c r="K318" i="2"/>
  <c r="J318" i="2"/>
  <c r="G318" i="2"/>
  <c r="I318" i="2" s="1"/>
  <c r="F318" i="2"/>
  <c r="H318" i="2" s="1"/>
  <c r="M317" i="2"/>
  <c r="L317" i="2"/>
  <c r="K317" i="2"/>
  <c r="G317" i="2"/>
  <c r="I317" i="2" s="1"/>
  <c r="F317" i="2"/>
  <c r="H317" i="2" s="1"/>
  <c r="M316" i="2"/>
  <c r="L316" i="2"/>
  <c r="K316" i="2"/>
  <c r="G316" i="2"/>
  <c r="I316" i="2" s="1"/>
  <c r="F316" i="2"/>
  <c r="H316" i="2" s="1"/>
  <c r="M315" i="2"/>
  <c r="L315" i="2"/>
  <c r="K315" i="2"/>
  <c r="I315" i="2"/>
  <c r="J315" i="2" s="1"/>
  <c r="G315" i="2"/>
  <c r="F315" i="2"/>
  <c r="H315" i="2" s="1"/>
  <c r="M314" i="2"/>
  <c r="L314" i="2"/>
  <c r="K314" i="2"/>
  <c r="G314" i="2"/>
  <c r="I314" i="2" s="1"/>
  <c r="J314" i="2" s="1"/>
  <c r="F314" i="2"/>
  <c r="H314" i="2" s="1"/>
  <c r="M313" i="2"/>
  <c r="L313" i="2"/>
  <c r="K313" i="2"/>
  <c r="G313" i="2"/>
  <c r="I313" i="2" s="1"/>
  <c r="J313" i="2" s="1"/>
  <c r="F313" i="2"/>
  <c r="H313" i="2" s="1"/>
  <c r="M312" i="2"/>
  <c r="L312" i="2"/>
  <c r="K312" i="2"/>
  <c r="G312" i="2"/>
  <c r="I312" i="2" s="1"/>
  <c r="F312" i="2"/>
  <c r="H312" i="2" s="1"/>
  <c r="M311" i="2"/>
  <c r="L311" i="2"/>
  <c r="K311" i="2"/>
  <c r="G311" i="2"/>
  <c r="I311" i="2" s="1"/>
  <c r="F311" i="2"/>
  <c r="H311" i="2" s="1"/>
  <c r="M310" i="2"/>
  <c r="L310" i="2"/>
  <c r="K310" i="2"/>
  <c r="G310" i="2"/>
  <c r="I310" i="2" s="1"/>
  <c r="J310" i="2" s="1"/>
  <c r="F310" i="2"/>
  <c r="H310" i="2" s="1"/>
  <c r="M309" i="2"/>
  <c r="L309" i="2"/>
  <c r="K309" i="2"/>
  <c r="I309" i="2"/>
  <c r="G309" i="2"/>
  <c r="F309" i="2"/>
  <c r="H309" i="2" s="1"/>
  <c r="M308" i="2"/>
  <c r="L308" i="2"/>
  <c r="K308" i="2"/>
  <c r="G308" i="2"/>
  <c r="I308" i="2" s="1"/>
  <c r="J308" i="2" s="1"/>
  <c r="F308" i="2"/>
  <c r="H308" i="2" s="1"/>
  <c r="M307" i="2"/>
  <c r="L307" i="2"/>
  <c r="K307" i="2"/>
  <c r="I307" i="2"/>
  <c r="G307" i="2"/>
  <c r="F307" i="2"/>
  <c r="H307" i="2" s="1"/>
  <c r="M306" i="2"/>
  <c r="L306" i="2"/>
  <c r="K306" i="2"/>
  <c r="G306" i="2"/>
  <c r="I306" i="2" s="1"/>
  <c r="F306" i="2"/>
  <c r="H306" i="2" s="1"/>
  <c r="M305" i="2"/>
  <c r="L305" i="2"/>
  <c r="K305" i="2"/>
  <c r="G305" i="2"/>
  <c r="I305" i="2" s="1"/>
  <c r="J305" i="2" s="1"/>
  <c r="F305" i="2"/>
  <c r="H305" i="2" s="1"/>
  <c r="M304" i="2"/>
  <c r="L304" i="2"/>
  <c r="K304" i="2"/>
  <c r="G304" i="2"/>
  <c r="I304" i="2" s="1"/>
  <c r="J304" i="2" s="1"/>
  <c r="F304" i="2"/>
  <c r="H304" i="2" s="1"/>
  <c r="M303" i="2"/>
  <c r="L303" i="2"/>
  <c r="K303" i="2"/>
  <c r="G303" i="2"/>
  <c r="I303" i="2" s="1"/>
  <c r="J303" i="2" s="1"/>
  <c r="F303" i="2"/>
  <c r="H303" i="2" s="1"/>
  <c r="M302" i="2"/>
  <c r="L302" i="2"/>
  <c r="K302" i="2"/>
  <c r="G302" i="2"/>
  <c r="I302" i="2" s="1"/>
  <c r="F302" i="2"/>
  <c r="H302" i="2" s="1"/>
  <c r="M301" i="2"/>
  <c r="L301" i="2"/>
  <c r="K301" i="2"/>
  <c r="G301" i="2"/>
  <c r="I301" i="2" s="1"/>
  <c r="J301" i="2" s="1"/>
  <c r="F301" i="2"/>
  <c r="H301" i="2" s="1"/>
  <c r="M300" i="2"/>
  <c r="L300" i="2"/>
  <c r="K300" i="2"/>
  <c r="G300" i="2"/>
  <c r="I300" i="2" s="1"/>
  <c r="J300" i="2" s="1"/>
  <c r="F300" i="2"/>
  <c r="H300" i="2" s="1"/>
  <c r="M299" i="2"/>
  <c r="L299" i="2"/>
  <c r="K299" i="2"/>
  <c r="G299" i="2"/>
  <c r="I299" i="2" s="1"/>
  <c r="F299" i="2"/>
  <c r="H299" i="2" s="1"/>
  <c r="M298" i="2"/>
  <c r="L298" i="2"/>
  <c r="K298" i="2"/>
  <c r="G298" i="2"/>
  <c r="I298" i="2" s="1"/>
  <c r="J298" i="2" s="1"/>
  <c r="F298" i="2"/>
  <c r="H298" i="2" s="1"/>
  <c r="M297" i="2"/>
  <c r="L297" i="2"/>
  <c r="K297" i="2"/>
  <c r="G297" i="2"/>
  <c r="I297" i="2" s="1"/>
  <c r="J297" i="2" s="1"/>
  <c r="F297" i="2"/>
  <c r="H297" i="2" s="1"/>
  <c r="M296" i="2"/>
  <c r="L296" i="2"/>
  <c r="K296" i="2"/>
  <c r="G296" i="2"/>
  <c r="I296" i="2" s="1"/>
  <c r="F296" i="2"/>
  <c r="H296" i="2" s="1"/>
  <c r="M295" i="2"/>
  <c r="L295" i="2"/>
  <c r="K295" i="2"/>
  <c r="G295" i="2"/>
  <c r="I295" i="2" s="1"/>
  <c r="F295" i="2"/>
  <c r="H295" i="2" s="1"/>
  <c r="M294" i="2"/>
  <c r="L294" i="2"/>
  <c r="K294" i="2"/>
  <c r="I294" i="2"/>
  <c r="J294" i="2" s="1"/>
  <c r="G294" i="2"/>
  <c r="F294" i="2"/>
  <c r="H294" i="2" s="1"/>
  <c r="M293" i="2"/>
  <c r="L293" i="2"/>
  <c r="K293" i="2"/>
  <c r="J293" i="2"/>
  <c r="G293" i="2"/>
  <c r="I293" i="2" s="1"/>
  <c r="F293" i="2"/>
  <c r="H293" i="2" s="1"/>
  <c r="M292" i="2"/>
  <c r="L292" i="2"/>
  <c r="K292" i="2"/>
  <c r="G292" i="2"/>
  <c r="I292" i="2" s="1"/>
  <c r="F292" i="2"/>
  <c r="H292" i="2" s="1"/>
  <c r="M291" i="2"/>
  <c r="L291" i="2"/>
  <c r="K291" i="2"/>
  <c r="G291" i="2"/>
  <c r="I291" i="2" s="1"/>
  <c r="F291" i="2"/>
  <c r="H291" i="2" s="1"/>
  <c r="M290" i="2"/>
  <c r="L290" i="2"/>
  <c r="K290" i="2"/>
  <c r="I290" i="2"/>
  <c r="J290" i="2" s="1"/>
  <c r="G290" i="2"/>
  <c r="F290" i="2"/>
  <c r="H290" i="2" s="1"/>
  <c r="M289" i="2"/>
  <c r="L289" i="2"/>
  <c r="K289" i="2"/>
  <c r="I289" i="2"/>
  <c r="J289" i="2" s="1"/>
  <c r="G289" i="2"/>
  <c r="F289" i="2"/>
  <c r="H289" i="2" s="1"/>
  <c r="M288" i="2"/>
  <c r="L288" i="2"/>
  <c r="K288" i="2"/>
  <c r="G288" i="2"/>
  <c r="I288" i="2" s="1"/>
  <c r="F288" i="2"/>
  <c r="H288" i="2" s="1"/>
  <c r="M287" i="2"/>
  <c r="L287" i="2"/>
  <c r="K287" i="2"/>
  <c r="G287" i="2"/>
  <c r="I287" i="2" s="1"/>
  <c r="F287" i="2"/>
  <c r="H287" i="2" s="1"/>
  <c r="M286" i="2"/>
  <c r="L286" i="2"/>
  <c r="K286" i="2"/>
  <c r="G286" i="2"/>
  <c r="I286" i="2" s="1"/>
  <c r="J286" i="2" s="1"/>
  <c r="F286" i="2"/>
  <c r="H286" i="2" s="1"/>
  <c r="M285" i="2"/>
  <c r="L285" i="2"/>
  <c r="K285" i="2"/>
  <c r="G285" i="2"/>
  <c r="I285" i="2" s="1"/>
  <c r="J285" i="2" s="1"/>
  <c r="F285" i="2"/>
  <c r="H285" i="2" s="1"/>
  <c r="M284" i="2"/>
  <c r="L284" i="2"/>
  <c r="K284" i="2"/>
  <c r="G284" i="2"/>
  <c r="I284" i="2" s="1"/>
  <c r="J284" i="2" s="1"/>
  <c r="F284" i="2"/>
  <c r="H284" i="2" s="1"/>
  <c r="M283" i="2"/>
  <c r="L283" i="2"/>
  <c r="K283" i="2"/>
  <c r="I283" i="2"/>
  <c r="G283" i="2"/>
  <c r="F283" i="2"/>
  <c r="H283" i="2" s="1"/>
  <c r="M282" i="2"/>
  <c r="L282" i="2"/>
  <c r="K282" i="2"/>
  <c r="G282" i="2"/>
  <c r="I282" i="2" s="1"/>
  <c r="J282" i="2" s="1"/>
  <c r="F282" i="2"/>
  <c r="H282" i="2" s="1"/>
  <c r="M281" i="2"/>
  <c r="L281" i="2"/>
  <c r="K281" i="2"/>
  <c r="G281" i="2"/>
  <c r="I281" i="2" s="1"/>
  <c r="J281" i="2" s="1"/>
  <c r="F281" i="2"/>
  <c r="H281" i="2" s="1"/>
  <c r="M280" i="2"/>
  <c r="L280" i="2"/>
  <c r="K280" i="2"/>
  <c r="G280" i="2"/>
  <c r="I280" i="2" s="1"/>
  <c r="J280" i="2" s="1"/>
  <c r="F280" i="2"/>
  <c r="H280" i="2" s="1"/>
  <c r="M279" i="2"/>
  <c r="L279" i="2"/>
  <c r="K279" i="2"/>
  <c r="G279" i="2"/>
  <c r="I279" i="2" s="1"/>
  <c r="F279" i="2"/>
  <c r="H279" i="2" s="1"/>
  <c r="M278" i="2"/>
  <c r="L278" i="2"/>
  <c r="K278" i="2"/>
  <c r="I278" i="2"/>
  <c r="G278" i="2"/>
  <c r="F278" i="2"/>
  <c r="H278" i="2" s="1"/>
  <c r="M277" i="2"/>
  <c r="L277" i="2"/>
  <c r="K277" i="2"/>
  <c r="G277" i="2"/>
  <c r="I277" i="2" s="1"/>
  <c r="J277" i="2" s="1"/>
  <c r="F277" i="2"/>
  <c r="H277" i="2" s="1"/>
  <c r="M276" i="2"/>
  <c r="L276" i="2"/>
  <c r="K276" i="2"/>
  <c r="G276" i="2"/>
  <c r="I276" i="2" s="1"/>
  <c r="F276" i="2"/>
  <c r="H276" i="2" s="1"/>
  <c r="M275" i="2"/>
  <c r="L275" i="2"/>
  <c r="K275" i="2"/>
  <c r="G275" i="2"/>
  <c r="I275" i="2" s="1"/>
  <c r="J275" i="2" s="1"/>
  <c r="F275" i="2"/>
  <c r="H275" i="2" s="1"/>
  <c r="M274" i="2"/>
  <c r="L274" i="2"/>
  <c r="K274" i="2"/>
  <c r="G274" i="2"/>
  <c r="I274" i="2" s="1"/>
  <c r="F274" i="2"/>
  <c r="H274" i="2" s="1"/>
  <c r="M273" i="2"/>
  <c r="L273" i="2"/>
  <c r="K273" i="2"/>
  <c r="G273" i="2"/>
  <c r="I273" i="2" s="1"/>
  <c r="J273" i="2" s="1"/>
  <c r="F273" i="2"/>
  <c r="H273" i="2" s="1"/>
  <c r="M272" i="2"/>
  <c r="L272" i="2"/>
  <c r="K272" i="2"/>
  <c r="G272" i="2"/>
  <c r="I272" i="2" s="1"/>
  <c r="F272" i="2"/>
  <c r="H272" i="2" s="1"/>
  <c r="M271" i="2"/>
  <c r="L271" i="2"/>
  <c r="K271" i="2"/>
  <c r="G271" i="2"/>
  <c r="I271" i="2" s="1"/>
  <c r="F271" i="2"/>
  <c r="H271" i="2" s="1"/>
  <c r="M270" i="2"/>
  <c r="L270" i="2"/>
  <c r="K270" i="2"/>
  <c r="G270" i="2"/>
  <c r="I270" i="2" s="1"/>
  <c r="J270" i="2" s="1"/>
  <c r="F270" i="2"/>
  <c r="H270" i="2" s="1"/>
  <c r="M269" i="2"/>
  <c r="L269" i="2"/>
  <c r="K269" i="2"/>
  <c r="I269" i="2"/>
  <c r="G269" i="2"/>
  <c r="F269" i="2"/>
  <c r="H269" i="2" s="1"/>
  <c r="M268" i="2"/>
  <c r="L268" i="2"/>
  <c r="K268" i="2"/>
  <c r="G268" i="2"/>
  <c r="I268" i="2" s="1"/>
  <c r="J268" i="2" s="1"/>
  <c r="F268" i="2"/>
  <c r="H268" i="2" s="1"/>
  <c r="M267" i="2"/>
  <c r="L267" i="2"/>
  <c r="K267" i="2"/>
  <c r="G267" i="2"/>
  <c r="I267" i="2" s="1"/>
  <c r="J267" i="2" s="1"/>
  <c r="F267" i="2"/>
  <c r="H267" i="2" s="1"/>
  <c r="M266" i="2"/>
  <c r="L266" i="2"/>
  <c r="K266" i="2"/>
  <c r="I266" i="2"/>
  <c r="G266" i="2"/>
  <c r="F266" i="2"/>
  <c r="H266" i="2" s="1"/>
  <c r="M265" i="2"/>
  <c r="L265" i="2"/>
  <c r="K265" i="2"/>
  <c r="I265" i="2"/>
  <c r="J265" i="2" s="1"/>
  <c r="G265" i="2"/>
  <c r="F265" i="2"/>
  <c r="H265" i="2" s="1"/>
  <c r="M264" i="2"/>
  <c r="L264" i="2"/>
  <c r="K264" i="2"/>
  <c r="G264" i="2"/>
  <c r="I264" i="2" s="1"/>
  <c r="F264" i="2"/>
  <c r="H264" i="2" s="1"/>
  <c r="M263" i="2"/>
  <c r="L263" i="2"/>
  <c r="K263" i="2"/>
  <c r="G263" i="2"/>
  <c r="I263" i="2" s="1"/>
  <c r="F263" i="2"/>
  <c r="H263" i="2" s="1"/>
  <c r="M262" i="2"/>
  <c r="L262" i="2"/>
  <c r="K262" i="2"/>
  <c r="J262" i="2"/>
  <c r="G262" i="2"/>
  <c r="I262" i="2" s="1"/>
  <c r="F262" i="2"/>
  <c r="H262" i="2" s="1"/>
  <c r="M261" i="2"/>
  <c r="L261" i="2"/>
  <c r="K261" i="2"/>
  <c r="G261" i="2"/>
  <c r="I261" i="2" s="1"/>
  <c r="J261" i="2" s="1"/>
  <c r="F261" i="2"/>
  <c r="H261" i="2" s="1"/>
  <c r="M260" i="2"/>
  <c r="L260" i="2"/>
  <c r="K260" i="2"/>
  <c r="I260" i="2"/>
  <c r="G260" i="2"/>
  <c r="F260" i="2"/>
  <c r="H260" i="2" s="1"/>
  <c r="M259" i="2"/>
  <c r="L259" i="2"/>
  <c r="K259" i="2"/>
  <c r="G259" i="2"/>
  <c r="I259" i="2" s="1"/>
  <c r="F259" i="2"/>
  <c r="H259" i="2" s="1"/>
  <c r="M258" i="2"/>
  <c r="L258" i="2"/>
  <c r="K258" i="2"/>
  <c r="G258" i="2"/>
  <c r="I258" i="2" s="1"/>
  <c r="J258" i="2" s="1"/>
  <c r="F258" i="2"/>
  <c r="H258" i="2" s="1"/>
  <c r="M257" i="2"/>
  <c r="L257" i="2"/>
  <c r="K257" i="2"/>
  <c r="I257" i="2"/>
  <c r="G257" i="2"/>
  <c r="F257" i="2"/>
  <c r="H257" i="2" s="1"/>
  <c r="M256" i="2"/>
  <c r="L256" i="2"/>
  <c r="K256" i="2"/>
  <c r="G256" i="2"/>
  <c r="I256" i="2" s="1"/>
  <c r="F256" i="2"/>
  <c r="H256" i="2" s="1"/>
  <c r="M255" i="2"/>
  <c r="L255" i="2"/>
  <c r="K255" i="2"/>
  <c r="G255" i="2"/>
  <c r="I255" i="2" s="1"/>
  <c r="J255" i="2" s="1"/>
  <c r="F255" i="2"/>
  <c r="H255" i="2" s="1"/>
  <c r="M254" i="2"/>
  <c r="L254" i="2"/>
  <c r="K254" i="2"/>
  <c r="G254" i="2"/>
  <c r="I254" i="2" s="1"/>
  <c r="F254" i="2"/>
  <c r="H254" i="2" s="1"/>
  <c r="J254" i="2" s="1"/>
  <c r="M253" i="2"/>
  <c r="L253" i="2"/>
  <c r="K253" i="2"/>
  <c r="G253" i="2"/>
  <c r="I253" i="2" s="1"/>
  <c r="J253" i="2" s="1"/>
  <c r="F253" i="2"/>
  <c r="H253" i="2" s="1"/>
  <c r="M252" i="2"/>
  <c r="L252" i="2"/>
  <c r="K252" i="2"/>
  <c r="G252" i="2"/>
  <c r="I252" i="2" s="1"/>
  <c r="J252" i="2" s="1"/>
  <c r="F252" i="2"/>
  <c r="H252" i="2" s="1"/>
  <c r="M251" i="2"/>
  <c r="L251" i="2"/>
  <c r="K251" i="2"/>
  <c r="G251" i="2"/>
  <c r="I251" i="2" s="1"/>
  <c r="F251" i="2"/>
  <c r="H251" i="2" s="1"/>
  <c r="J251" i="2" s="1"/>
  <c r="M250" i="2"/>
  <c r="L250" i="2"/>
  <c r="K250" i="2"/>
  <c r="G250" i="2"/>
  <c r="I250" i="2" s="1"/>
  <c r="J250" i="2" s="1"/>
  <c r="F250" i="2"/>
  <c r="H250" i="2" s="1"/>
  <c r="M249" i="2"/>
  <c r="L249" i="2"/>
  <c r="K249" i="2"/>
  <c r="G249" i="2"/>
  <c r="I249" i="2" s="1"/>
  <c r="F249" i="2"/>
  <c r="H249" i="2" s="1"/>
  <c r="M248" i="2"/>
  <c r="L248" i="2"/>
  <c r="K248" i="2"/>
  <c r="H248" i="2"/>
  <c r="G248" i="2"/>
  <c r="I248" i="2" s="1"/>
  <c r="F248" i="2"/>
  <c r="M247" i="2"/>
  <c r="L247" i="2"/>
  <c r="K247" i="2"/>
  <c r="G247" i="2"/>
  <c r="I247" i="2" s="1"/>
  <c r="F247" i="2"/>
  <c r="H247" i="2" s="1"/>
  <c r="M246" i="2"/>
  <c r="L246" i="2"/>
  <c r="K246" i="2"/>
  <c r="G246" i="2"/>
  <c r="I246" i="2" s="1"/>
  <c r="F246" i="2"/>
  <c r="H246" i="2" s="1"/>
  <c r="M245" i="2"/>
  <c r="L245" i="2"/>
  <c r="K245" i="2"/>
  <c r="G245" i="2"/>
  <c r="I245" i="2" s="1"/>
  <c r="F245" i="2"/>
  <c r="H245" i="2" s="1"/>
  <c r="M244" i="2"/>
  <c r="L244" i="2"/>
  <c r="K244" i="2"/>
  <c r="G244" i="2"/>
  <c r="I244" i="2" s="1"/>
  <c r="F244" i="2"/>
  <c r="H244" i="2" s="1"/>
  <c r="M243" i="2"/>
  <c r="L243" i="2"/>
  <c r="K243" i="2"/>
  <c r="G243" i="2"/>
  <c r="I243" i="2" s="1"/>
  <c r="J243" i="2" s="1"/>
  <c r="F243" i="2"/>
  <c r="H243" i="2" s="1"/>
  <c r="M242" i="2"/>
  <c r="L242" i="2"/>
  <c r="K242" i="2"/>
  <c r="G242" i="2"/>
  <c r="I242" i="2" s="1"/>
  <c r="F242" i="2"/>
  <c r="H242" i="2" s="1"/>
  <c r="M241" i="2"/>
  <c r="L241" i="2"/>
  <c r="K241" i="2"/>
  <c r="G241" i="2"/>
  <c r="I241" i="2" s="1"/>
  <c r="F241" i="2"/>
  <c r="H241" i="2" s="1"/>
  <c r="M240" i="2"/>
  <c r="L240" i="2"/>
  <c r="K240" i="2"/>
  <c r="G240" i="2"/>
  <c r="I240" i="2" s="1"/>
  <c r="F240" i="2"/>
  <c r="H240" i="2" s="1"/>
  <c r="M239" i="2"/>
  <c r="L239" i="2"/>
  <c r="K239" i="2"/>
  <c r="G239" i="2"/>
  <c r="I239" i="2" s="1"/>
  <c r="F239" i="2"/>
  <c r="H239" i="2" s="1"/>
  <c r="M238" i="2"/>
  <c r="L238" i="2"/>
  <c r="K238" i="2"/>
  <c r="G238" i="2"/>
  <c r="I238" i="2" s="1"/>
  <c r="F238" i="2"/>
  <c r="H238" i="2" s="1"/>
  <c r="M237" i="2"/>
  <c r="L237" i="2"/>
  <c r="K237" i="2"/>
  <c r="I237" i="2"/>
  <c r="H237" i="2"/>
  <c r="G237" i="2"/>
  <c r="F237" i="2"/>
  <c r="M236" i="2"/>
  <c r="L236" i="2"/>
  <c r="K236" i="2"/>
  <c r="G236" i="2"/>
  <c r="I236" i="2" s="1"/>
  <c r="J236" i="2" s="1"/>
  <c r="F236" i="2"/>
  <c r="H236" i="2" s="1"/>
  <c r="M235" i="2"/>
  <c r="L235" i="2"/>
  <c r="K235" i="2"/>
  <c r="G235" i="2"/>
  <c r="I235" i="2" s="1"/>
  <c r="F235" i="2"/>
  <c r="H235" i="2" s="1"/>
  <c r="M234" i="2"/>
  <c r="L234" i="2"/>
  <c r="K234" i="2"/>
  <c r="I234" i="2"/>
  <c r="G234" i="2"/>
  <c r="F234" i="2"/>
  <c r="H234" i="2" s="1"/>
  <c r="M233" i="2"/>
  <c r="L233" i="2"/>
  <c r="K233" i="2"/>
  <c r="H233" i="2"/>
  <c r="G233" i="2"/>
  <c r="I233" i="2" s="1"/>
  <c r="F233" i="2"/>
  <c r="M232" i="2"/>
  <c r="L232" i="2"/>
  <c r="K232" i="2"/>
  <c r="G232" i="2"/>
  <c r="I232" i="2" s="1"/>
  <c r="F232" i="2"/>
  <c r="H232" i="2" s="1"/>
  <c r="M231" i="2"/>
  <c r="L231" i="2"/>
  <c r="K231" i="2"/>
  <c r="G231" i="2"/>
  <c r="I231" i="2" s="1"/>
  <c r="F231" i="2"/>
  <c r="H231" i="2" s="1"/>
  <c r="M230" i="2"/>
  <c r="L230" i="2"/>
  <c r="K230" i="2"/>
  <c r="G230" i="2"/>
  <c r="I230" i="2" s="1"/>
  <c r="J230" i="2" s="1"/>
  <c r="F230" i="2"/>
  <c r="H230" i="2" s="1"/>
  <c r="M229" i="2"/>
  <c r="L229" i="2"/>
  <c r="K229" i="2"/>
  <c r="H229" i="2"/>
  <c r="G229" i="2"/>
  <c r="I229" i="2" s="1"/>
  <c r="J229" i="2" s="1"/>
  <c r="F229" i="2"/>
  <c r="M228" i="2"/>
  <c r="L228" i="2"/>
  <c r="K228" i="2"/>
  <c r="G228" i="2"/>
  <c r="I228" i="2" s="1"/>
  <c r="F228" i="2"/>
  <c r="H228" i="2" s="1"/>
  <c r="M227" i="2"/>
  <c r="L227" i="2"/>
  <c r="K227" i="2"/>
  <c r="I227" i="2"/>
  <c r="G227" i="2"/>
  <c r="F227" i="2"/>
  <c r="H227" i="2" s="1"/>
  <c r="M226" i="2"/>
  <c r="L226" i="2"/>
  <c r="K226" i="2"/>
  <c r="I226" i="2"/>
  <c r="G226" i="2"/>
  <c r="F226" i="2"/>
  <c r="H226" i="2" s="1"/>
  <c r="M225" i="2"/>
  <c r="L225" i="2"/>
  <c r="K225" i="2"/>
  <c r="H225" i="2"/>
  <c r="G225" i="2"/>
  <c r="I225" i="2" s="1"/>
  <c r="J225" i="2" s="1"/>
  <c r="F225" i="2"/>
  <c r="M224" i="2"/>
  <c r="L224" i="2"/>
  <c r="K224" i="2"/>
  <c r="G224" i="2"/>
  <c r="I224" i="2" s="1"/>
  <c r="F224" i="2"/>
  <c r="H224" i="2" s="1"/>
  <c r="M223" i="2"/>
  <c r="L223" i="2"/>
  <c r="K223" i="2"/>
  <c r="G223" i="2"/>
  <c r="I223" i="2" s="1"/>
  <c r="F223" i="2"/>
  <c r="H223" i="2" s="1"/>
  <c r="M222" i="2"/>
  <c r="L222" i="2"/>
  <c r="K222" i="2"/>
  <c r="G222" i="2"/>
  <c r="I222" i="2" s="1"/>
  <c r="F222" i="2"/>
  <c r="H222" i="2" s="1"/>
  <c r="M221" i="2"/>
  <c r="L221" i="2"/>
  <c r="K221" i="2"/>
  <c r="G221" i="2"/>
  <c r="I221" i="2" s="1"/>
  <c r="J221" i="2" s="1"/>
  <c r="F221" i="2"/>
  <c r="H221" i="2" s="1"/>
  <c r="M220" i="2"/>
  <c r="L220" i="2"/>
  <c r="K220" i="2"/>
  <c r="H220" i="2"/>
  <c r="G220" i="2"/>
  <c r="I220" i="2" s="1"/>
  <c r="J220" i="2" s="1"/>
  <c r="F220" i="2"/>
  <c r="M219" i="2"/>
  <c r="L219" i="2"/>
  <c r="K219" i="2"/>
  <c r="I219" i="2"/>
  <c r="G219" i="2"/>
  <c r="F219" i="2"/>
  <c r="H219" i="2" s="1"/>
  <c r="M218" i="2"/>
  <c r="L218" i="2"/>
  <c r="K218" i="2"/>
  <c r="I218" i="2"/>
  <c r="G218" i="2"/>
  <c r="F218" i="2"/>
  <c r="H218" i="2" s="1"/>
  <c r="M217" i="2"/>
  <c r="L217" i="2"/>
  <c r="K217" i="2"/>
  <c r="G217" i="2"/>
  <c r="I217" i="2" s="1"/>
  <c r="F217" i="2"/>
  <c r="H217" i="2" s="1"/>
  <c r="M216" i="2"/>
  <c r="L216" i="2"/>
  <c r="K216" i="2"/>
  <c r="H216" i="2"/>
  <c r="G216" i="2"/>
  <c r="I216" i="2" s="1"/>
  <c r="F216" i="2"/>
  <c r="M215" i="2"/>
  <c r="L215" i="2"/>
  <c r="K215" i="2"/>
  <c r="G215" i="2"/>
  <c r="I215" i="2" s="1"/>
  <c r="J215" i="2" s="1"/>
  <c r="F215" i="2"/>
  <c r="H215" i="2" s="1"/>
  <c r="M214" i="2"/>
  <c r="L214" i="2"/>
  <c r="K214" i="2"/>
  <c r="G214" i="2"/>
  <c r="I214" i="2" s="1"/>
  <c r="J214" i="2" s="1"/>
  <c r="F214" i="2"/>
  <c r="H214" i="2" s="1"/>
  <c r="M213" i="2"/>
  <c r="L213" i="2"/>
  <c r="K213" i="2"/>
  <c r="H213" i="2"/>
  <c r="G213" i="2"/>
  <c r="I213" i="2" s="1"/>
  <c r="F213" i="2"/>
  <c r="M212" i="2"/>
  <c r="L212" i="2"/>
  <c r="K212" i="2"/>
  <c r="G212" i="2"/>
  <c r="I212" i="2" s="1"/>
  <c r="F212" i="2"/>
  <c r="H212" i="2" s="1"/>
  <c r="M211" i="2"/>
  <c r="L211" i="2"/>
  <c r="K211" i="2"/>
  <c r="I211" i="2"/>
  <c r="J211" i="2" s="1"/>
  <c r="G211" i="2"/>
  <c r="F211" i="2"/>
  <c r="H211" i="2" s="1"/>
  <c r="M210" i="2"/>
  <c r="L210" i="2"/>
  <c r="K210" i="2"/>
  <c r="G210" i="2"/>
  <c r="I210" i="2" s="1"/>
  <c r="F210" i="2"/>
  <c r="H210" i="2" s="1"/>
  <c r="M209" i="2"/>
  <c r="L209" i="2"/>
  <c r="K209" i="2"/>
  <c r="G209" i="2"/>
  <c r="I209" i="2" s="1"/>
  <c r="F209" i="2"/>
  <c r="H209" i="2" s="1"/>
  <c r="M208" i="2"/>
  <c r="L208" i="2"/>
  <c r="K208" i="2"/>
  <c r="G208" i="2"/>
  <c r="I208" i="2" s="1"/>
  <c r="F208" i="2"/>
  <c r="H208" i="2" s="1"/>
  <c r="M207" i="2"/>
  <c r="L207" i="2"/>
  <c r="K207" i="2"/>
  <c r="G207" i="2"/>
  <c r="I207" i="2" s="1"/>
  <c r="F207" i="2"/>
  <c r="H207" i="2" s="1"/>
  <c r="M206" i="2"/>
  <c r="L206" i="2"/>
  <c r="K206" i="2"/>
  <c r="G206" i="2"/>
  <c r="I206" i="2" s="1"/>
  <c r="F206" i="2"/>
  <c r="H206" i="2" s="1"/>
  <c r="M205" i="2"/>
  <c r="L205" i="2"/>
  <c r="K205" i="2"/>
  <c r="G205" i="2"/>
  <c r="I205" i="2" s="1"/>
  <c r="F205" i="2"/>
  <c r="H205" i="2" s="1"/>
  <c r="M204" i="2"/>
  <c r="L204" i="2"/>
  <c r="K204" i="2"/>
  <c r="G204" i="2"/>
  <c r="I204" i="2" s="1"/>
  <c r="F204" i="2"/>
  <c r="H204" i="2" s="1"/>
  <c r="M203" i="2"/>
  <c r="L203" i="2"/>
  <c r="K203" i="2"/>
  <c r="G203" i="2"/>
  <c r="I203" i="2" s="1"/>
  <c r="J203" i="2" s="1"/>
  <c r="F203" i="2"/>
  <c r="H203" i="2" s="1"/>
  <c r="M202" i="2"/>
  <c r="L202" i="2"/>
  <c r="K202" i="2"/>
  <c r="I202" i="2"/>
  <c r="G202" i="2"/>
  <c r="F202" i="2"/>
  <c r="H202" i="2" s="1"/>
  <c r="M201" i="2"/>
  <c r="L201" i="2"/>
  <c r="K201" i="2"/>
  <c r="G201" i="2"/>
  <c r="I201" i="2" s="1"/>
  <c r="J201" i="2" s="1"/>
  <c r="F201" i="2"/>
  <c r="H201" i="2" s="1"/>
  <c r="M200" i="2"/>
  <c r="L200" i="2"/>
  <c r="K200" i="2"/>
  <c r="G200" i="2"/>
  <c r="I200" i="2" s="1"/>
  <c r="J200" i="2" s="1"/>
  <c r="F200" i="2"/>
  <c r="H200" i="2" s="1"/>
  <c r="M199" i="2"/>
  <c r="L199" i="2"/>
  <c r="K199" i="2"/>
  <c r="I199" i="2"/>
  <c r="G199" i="2"/>
  <c r="F199" i="2"/>
  <c r="H199" i="2" s="1"/>
  <c r="M198" i="2"/>
  <c r="L198" i="2"/>
  <c r="K198" i="2"/>
  <c r="G198" i="2"/>
  <c r="I198" i="2" s="1"/>
  <c r="J198" i="2" s="1"/>
  <c r="F198" i="2"/>
  <c r="H198" i="2" s="1"/>
  <c r="M197" i="2"/>
  <c r="L197" i="2"/>
  <c r="K197" i="2"/>
  <c r="G197" i="2"/>
  <c r="I197" i="2" s="1"/>
  <c r="F197" i="2"/>
  <c r="H197" i="2" s="1"/>
  <c r="M196" i="2"/>
  <c r="L196" i="2"/>
  <c r="K196" i="2"/>
  <c r="G196" i="2"/>
  <c r="I196" i="2" s="1"/>
  <c r="J196" i="2" s="1"/>
  <c r="F196" i="2"/>
  <c r="H196" i="2" s="1"/>
  <c r="M195" i="2"/>
  <c r="L195" i="2"/>
  <c r="K195" i="2"/>
  <c r="J195" i="2"/>
  <c r="I195" i="2"/>
  <c r="G195" i="2"/>
  <c r="F195" i="2"/>
  <c r="H195" i="2" s="1"/>
  <c r="M194" i="2"/>
  <c r="L194" i="2"/>
  <c r="K194" i="2"/>
  <c r="G194" i="2"/>
  <c r="I194" i="2" s="1"/>
  <c r="F194" i="2"/>
  <c r="H194" i="2" s="1"/>
  <c r="M193" i="2"/>
  <c r="L193" i="2"/>
  <c r="K193" i="2"/>
  <c r="G193" i="2"/>
  <c r="I193" i="2" s="1"/>
  <c r="F193" i="2"/>
  <c r="H193" i="2" s="1"/>
  <c r="M192" i="2"/>
  <c r="L192" i="2"/>
  <c r="K192" i="2"/>
  <c r="G192" i="2"/>
  <c r="I192" i="2" s="1"/>
  <c r="F192" i="2"/>
  <c r="H192" i="2" s="1"/>
  <c r="M191" i="2"/>
  <c r="L191" i="2"/>
  <c r="K191" i="2"/>
  <c r="G191" i="2"/>
  <c r="I191" i="2" s="1"/>
  <c r="F191" i="2"/>
  <c r="H191" i="2" s="1"/>
  <c r="M190" i="2"/>
  <c r="L190" i="2"/>
  <c r="K190" i="2"/>
  <c r="G190" i="2"/>
  <c r="I190" i="2" s="1"/>
  <c r="F190" i="2"/>
  <c r="H190" i="2" s="1"/>
  <c r="M189" i="2"/>
  <c r="L189" i="2"/>
  <c r="K189" i="2"/>
  <c r="G189" i="2"/>
  <c r="I189" i="2" s="1"/>
  <c r="F189" i="2"/>
  <c r="H189" i="2" s="1"/>
  <c r="M188" i="2"/>
  <c r="L188" i="2"/>
  <c r="K188" i="2"/>
  <c r="G188" i="2"/>
  <c r="I188" i="2" s="1"/>
  <c r="F188" i="2"/>
  <c r="H188" i="2" s="1"/>
  <c r="M187" i="2"/>
  <c r="L187" i="2"/>
  <c r="K187" i="2"/>
  <c r="G187" i="2"/>
  <c r="I187" i="2" s="1"/>
  <c r="J187" i="2" s="1"/>
  <c r="F187" i="2"/>
  <c r="H187" i="2" s="1"/>
  <c r="M186" i="2"/>
  <c r="L186" i="2"/>
  <c r="K186" i="2"/>
  <c r="I186" i="2"/>
  <c r="G186" i="2"/>
  <c r="F186" i="2"/>
  <c r="H186" i="2" s="1"/>
  <c r="M185" i="2"/>
  <c r="L185" i="2"/>
  <c r="K185" i="2"/>
  <c r="G185" i="2"/>
  <c r="I185" i="2" s="1"/>
  <c r="J185" i="2" s="1"/>
  <c r="F185" i="2"/>
  <c r="H185" i="2" s="1"/>
  <c r="M184" i="2"/>
  <c r="L184" i="2"/>
  <c r="K184" i="2"/>
  <c r="G184" i="2"/>
  <c r="I184" i="2" s="1"/>
  <c r="J184" i="2" s="1"/>
  <c r="F184" i="2"/>
  <c r="H184" i="2" s="1"/>
  <c r="M183" i="2"/>
  <c r="L183" i="2"/>
  <c r="K183" i="2"/>
  <c r="I183" i="2"/>
  <c r="G183" i="2"/>
  <c r="F183" i="2"/>
  <c r="H183" i="2" s="1"/>
  <c r="M182" i="2"/>
  <c r="L182" i="2"/>
  <c r="K182" i="2"/>
  <c r="G182" i="2"/>
  <c r="I182" i="2" s="1"/>
  <c r="J182" i="2" s="1"/>
  <c r="F182" i="2"/>
  <c r="H182" i="2" s="1"/>
  <c r="M181" i="2"/>
  <c r="L181" i="2"/>
  <c r="K181" i="2"/>
  <c r="G181" i="2"/>
  <c r="I181" i="2" s="1"/>
  <c r="F181" i="2"/>
  <c r="H181" i="2" s="1"/>
  <c r="M180" i="2"/>
  <c r="L180" i="2"/>
  <c r="K180" i="2"/>
  <c r="G180" i="2"/>
  <c r="I180" i="2" s="1"/>
  <c r="J180" i="2" s="1"/>
  <c r="F180" i="2"/>
  <c r="H180" i="2" s="1"/>
  <c r="M179" i="2"/>
  <c r="L179" i="2"/>
  <c r="K179" i="2"/>
  <c r="I179" i="2"/>
  <c r="J179" i="2" s="1"/>
  <c r="G179" i="2"/>
  <c r="F179" i="2"/>
  <c r="H179" i="2" s="1"/>
  <c r="M178" i="2"/>
  <c r="L178" i="2"/>
  <c r="K178" i="2"/>
  <c r="G178" i="2"/>
  <c r="I178" i="2" s="1"/>
  <c r="F178" i="2"/>
  <c r="H178" i="2" s="1"/>
  <c r="M177" i="2"/>
  <c r="L177" i="2"/>
  <c r="K177" i="2"/>
  <c r="G177" i="2"/>
  <c r="I177" i="2" s="1"/>
  <c r="F177" i="2"/>
  <c r="H177" i="2" s="1"/>
  <c r="M176" i="2"/>
  <c r="L176" i="2"/>
  <c r="K176" i="2"/>
  <c r="G176" i="2"/>
  <c r="I176" i="2" s="1"/>
  <c r="J176" i="2" s="1"/>
  <c r="F176" i="2"/>
  <c r="H176" i="2" s="1"/>
  <c r="M175" i="2"/>
  <c r="L175" i="2"/>
  <c r="K175" i="2"/>
  <c r="I175" i="2"/>
  <c r="G175" i="2"/>
  <c r="F175" i="2"/>
  <c r="H175" i="2" s="1"/>
  <c r="M174" i="2"/>
  <c r="L174" i="2"/>
  <c r="K174" i="2"/>
  <c r="G174" i="2"/>
  <c r="I174" i="2" s="1"/>
  <c r="J174" i="2" s="1"/>
  <c r="F174" i="2"/>
  <c r="H174" i="2" s="1"/>
  <c r="M173" i="2"/>
  <c r="L173" i="2"/>
  <c r="K173" i="2"/>
  <c r="G173" i="2"/>
  <c r="I173" i="2" s="1"/>
  <c r="F173" i="2"/>
  <c r="H173" i="2" s="1"/>
  <c r="M172" i="2"/>
  <c r="L172" i="2"/>
  <c r="K172" i="2"/>
  <c r="G172" i="2"/>
  <c r="I172" i="2" s="1"/>
  <c r="J172" i="2" s="1"/>
  <c r="F172" i="2"/>
  <c r="H172" i="2" s="1"/>
  <c r="M171" i="2"/>
  <c r="L171" i="2"/>
  <c r="K171" i="2"/>
  <c r="I171" i="2"/>
  <c r="J171" i="2" s="1"/>
  <c r="G171" i="2"/>
  <c r="F171" i="2"/>
  <c r="H171" i="2" s="1"/>
  <c r="M170" i="2"/>
  <c r="L170" i="2"/>
  <c r="K170" i="2"/>
  <c r="G170" i="2"/>
  <c r="I170" i="2" s="1"/>
  <c r="F170" i="2"/>
  <c r="H170" i="2" s="1"/>
  <c r="M169" i="2"/>
  <c r="L169" i="2"/>
  <c r="K169" i="2"/>
  <c r="G169" i="2"/>
  <c r="I169" i="2" s="1"/>
  <c r="F169" i="2"/>
  <c r="H169" i="2" s="1"/>
  <c r="M168" i="2"/>
  <c r="L168" i="2"/>
  <c r="K168" i="2"/>
  <c r="G168" i="2"/>
  <c r="I168" i="2" s="1"/>
  <c r="F168" i="2"/>
  <c r="H168" i="2" s="1"/>
  <c r="M167" i="2"/>
  <c r="L167" i="2"/>
  <c r="K167" i="2"/>
  <c r="G167" i="2"/>
  <c r="I167" i="2" s="1"/>
  <c r="F167" i="2"/>
  <c r="H167" i="2" s="1"/>
  <c r="M166" i="2"/>
  <c r="L166" i="2"/>
  <c r="K166" i="2"/>
  <c r="G166" i="2"/>
  <c r="I166" i="2" s="1"/>
  <c r="F166" i="2"/>
  <c r="H166" i="2" s="1"/>
  <c r="M165" i="2"/>
  <c r="L165" i="2"/>
  <c r="K165" i="2"/>
  <c r="G165" i="2"/>
  <c r="I165" i="2" s="1"/>
  <c r="F165" i="2"/>
  <c r="H165" i="2" s="1"/>
  <c r="M164" i="2"/>
  <c r="L164" i="2"/>
  <c r="K164" i="2"/>
  <c r="G164" i="2"/>
  <c r="I164" i="2" s="1"/>
  <c r="F164" i="2"/>
  <c r="H164" i="2" s="1"/>
  <c r="M163" i="2"/>
  <c r="L163" i="2"/>
  <c r="K163" i="2"/>
  <c r="J163" i="2"/>
  <c r="G163" i="2"/>
  <c r="I163" i="2" s="1"/>
  <c r="F163" i="2"/>
  <c r="H163" i="2" s="1"/>
  <c r="M162" i="2"/>
  <c r="L162" i="2"/>
  <c r="K162" i="2"/>
  <c r="G162" i="2"/>
  <c r="I162" i="2" s="1"/>
  <c r="J162" i="2" s="1"/>
  <c r="F162" i="2"/>
  <c r="H162" i="2" s="1"/>
  <c r="M161" i="2"/>
  <c r="L161" i="2"/>
  <c r="K161" i="2"/>
  <c r="I161" i="2"/>
  <c r="G161" i="2"/>
  <c r="F161" i="2"/>
  <c r="H161" i="2" s="1"/>
  <c r="M160" i="2"/>
  <c r="L160" i="2"/>
  <c r="K160" i="2"/>
  <c r="G160" i="2"/>
  <c r="I160" i="2" s="1"/>
  <c r="F160" i="2"/>
  <c r="H160" i="2" s="1"/>
  <c r="M159" i="2"/>
  <c r="L159" i="2"/>
  <c r="K159" i="2"/>
  <c r="I159" i="2"/>
  <c r="G159" i="2"/>
  <c r="F159" i="2"/>
  <c r="H159" i="2" s="1"/>
  <c r="M158" i="2"/>
  <c r="L158" i="2"/>
  <c r="K158" i="2"/>
  <c r="G158" i="2"/>
  <c r="I158" i="2" s="1"/>
  <c r="F158" i="2"/>
  <c r="H158" i="2" s="1"/>
  <c r="M157" i="2"/>
  <c r="L157" i="2"/>
  <c r="K157" i="2"/>
  <c r="G157" i="2"/>
  <c r="I157" i="2" s="1"/>
  <c r="F157" i="2"/>
  <c r="H157" i="2" s="1"/>
  <c r="M156" i="2"/>
  <c r="L156" i="2"/>
  <c r="K156" i="2"/>
  <c r="G156" i="2"/>
  <c r="I156" i="2" s="1"/>
  <c r="J156" i="2" s="1"/>
  <c r="F156" i="2"/>
  <c r="H156" i="2" s="1"/>
  <c r="M155" i="2"/>
  <c r="L155" i="2"/>
  <c r="K155" i="2"/>
  <c r="G155" i="2"/>
  <c r="I155" i="2" s="1"/>
  <c r="J155" i="2" s="1"/>
  <c r="F155" i="2"/>
  <c r="H155" i="2" s="1"/>
  <c r="M154" i="2"/>
  <c r="L154" i="2"/>
  <c r="K154" i="2"/>
  <c r="I154" i="2"/>
  <c r="J154" i="2" s="1"/>
  <c r="G154" i="2"/>
  <c r="F154" i="2"/>
  <c r="H154" i="2" s="1"/>
  <c r="M153" i="2"/>
  <c r="L153" i="2"/>
  <c r="K153" i="2"/>
  <c r="H153" i="2"/>
  <c r="G153" i="2"/>
  <c r="I153" i="2" s="1"/>
  <c r="F153" i="2"/>
  <c r="M152" i="2"/>
  <c r="L152" i="2"/>
  <c r="K152" i="2"/>
  <c r="G152" i="2"/>
  <c r="I152" i="2" s="1"/>
  <c r="F152" i="2"/>
  <c r="H152" i="2" s="1"/>
  <c r="M151" i="2"/>
  <c r="L151" i="2"/>
  <c r="K151" i="2"/>
  <c r="G151" i="2"/>
  <c r="I151" i="2" s="1"/>
  <c r="F151" i="2"/>
  <c r="H151" i="2" s="1"/>
  <c r="M150" i="2"/>
  <c r="L150" i="2"/>
  <c r="K150" i="2"/>
  <c r="I150" i="2"/>
  <c r="G150" i="2"/>
  <c r="F150" i="2"/>
  <c r="H150" i="2" s="1"/>
  <c r="M149" i="2"/>
  <c r="L149" i="2"/>
  <c r="K149" i="2"/>
  <c r="I149" i="2"/>
  <c r="H149" i="2"/>
  <c r="G149" i="2"/>
  <c r="F149" i="2"/>
  <c r="M148" i="2"/>
  <c r="L148" i="2"/>
  <c r="K148" i="2"/>
  <c r="H148" i="2"/>
  <c r="G148" i="2"/>
  <c r="I148" i="2" s="1"/>
  <c r="F148" i="2"/>
  <c r="M147" i="2"/>
  <c r="L147" i="2"/>
  <c r="K147" i="2"/>
  <c r="G147" i="2"/>
  <c r="I147" i="2" s="1"/>
  <c r="F147" i="2"/>
  <c r="H147" i="2" s="1"/>
  <c r="M146" i="2"/>
  <c r="L146" i="2"/>
  <c r="K146" i="2"/>
  <c r="I146" i="2"/>
  <c r="H146" i="2"/>
  <c r="G146" i="2"/>
  <c r="F146" i="2"/>
  <c r="M145" i="2"/>
  <c r="L145" i="2"/>
  <c r="K145" i="2"/>
  <c r="H145" i="2"/>
  <c r="G145" i="2"/>
  <c r="I145" i="2" s="1"/>
  <c r="F145" i="2"/>
  <c r="M144" i="2"/>
  <c r="L144" i="2"/>
  <c r="K144" i="2"/>
  <c r="G144" i="2"/>
  <c r="I144" i="2" s="1"/>
  <c r="F144" i="2"/>
  <c r="H144" i="2" s="1"/>
  <c r="M143" i="2"/>
  <c r="L143" i="2"/>
  <c r="K143" i="2"/>
  <c r="G143" i="2"/>
  <c r="I143" i="2" s="1"/>
  <c r="F143" i="2"/>
  <c r="H143" i="2" s="1"/>
  <c r="M142" i="2"/>
  <c r="L142" i="2"/>
  <c r="K142" i="2"/>
  <c r="I142" i="2"/>
  <c r="G142" i="2"/>
  <c r="F142" i="2"/>
  <c r="H142" i="2" s="1"/>
  <c r="M141" i="2"/>
  <c r="L141" i="2"/>
  <c r="K141" i="2"/>
  <c r="I141" i="2"/>
  <c r="H141" i="2"/>
  <c r="G141" i="2"/>
  <c r="F141" i="2"/>
  <c r="M140" i="2"/>
  <c r="L140" i="2"/>
  <c r="K140" i="2"/>
  <c r="H140" i="2"/>
  <c r="G140" i="2"/>
  <c r="I140" i="2" s="1"/>
  <c r="F140" i="2"/>
  <c r="M139" i="2"/>
  <c r="L139" i="2"/>
  <c r="K139" i="2"/>
  <c r="G139" i="2"/>
  <c r="I139" i="2" s="1"/>
  <c r="F139" i="2"/>
  <c r="H139" i="2" s="1"/>
  <c r="M138" i="2"/>
  <c r="L138" i="2"/>
  <c r="K138" i="2"/>
  <c r="I138" i="2"/>
  <c r="H138" i="2"/>
  <c r="G138" i="2"/>
  <c r="F138" i="2"/>
  <c r="M137" i="2"/>
  <c r="L137" i="2"/>
  <c r="K137" i="2"/>
  <c r="H137" i="2"/>
  <c r="G137" i="2"/>
  <c r="I137" i="2" s="1"/>
  <c r="F137" i="2"/>
  <c r="M136" i="2"/>
  <c r="L136" i="2"/>
  <c r="K136" i="2"/>
  <c r="G136" i="2"/>
  <c r="I136" i="2" s="1"/>
  <c r="F136" i="2"/>
  <c r="H136" i="2" s="1"/>
  <c r="M135" i="2"/>
  <c r="L135" i="2"/>
  <c r="K135" i="2"/>
  <c r="G135" i="2"/>
  <c r="I135" i="2" s="1"/>
  <c r="F135" i="2"/>
  <c r="H135" i="2" s="1"/>
  <c r="M134" i="2"/>
  <c r="L134" i="2"/>
  <c r="K134" i="2"/>
  <c r="I134" i="2"/>
  <c r="G134" i="2"/>
  <c r="F134" i="2"/>
  <c r="H134" i="2" s="1"/>
  <c r="M133" i="2"/>
  <c r="L133" i="2"/>
  <c r="K133" i="2"/>
  <c r="I133" i="2"/>
  <c r="H133" i="2"/>
  <c r="G133" i="2"/>
  <c r="F133" i="2"/>
  <c r="M132" i="2"/>
  <c r="L132" i="2"/>
  <c r="K132" i="2"/>
  <c r="H132" i="2"/>
  <c r="G132" i="2"/>
  <c r="I132" i="2" s="1"/>
  <c r="F132" i="2"/>
  <c r="M131" i="2"/>
  <c r="L131" i="2"/>
  <c r="K131" i="2"/>
  <c r="G131" i="2"/>
  <c r="I131" i="2" s="1"/>
  <c r="F131" i="2"/>
  <c r="H131" i="2" s="1"/>
  <c r="M130" i="2"/>
  <c r="L130" i="2"/>
  <c r="K130" i="2"/>
  <c r="I130" i="2"/>
  <c r="H130" i="2"/>
  <c r="G130" i="2"/>
  <c r="F130" i="2"/>
  <c r="M129" i="2"/>
  <c r="L129" i="2"/>
  <c r="K129" i="2"/>
  <c r="H129" i="2"/>
  <c r="G129" i="2"/>
  <c r="I129" i="2" s="1"/>
  <c r="F129" i="2"/>
  <c r="M128" i="2"/>
  <c r="L128" i="2"/>
  <c r="K128" i="2"/>
  <c r="G128" i="2"/>
  <c r="I128" i="2" s="1"/>
  <c r="F128" i="2"/>
  <c r="H128" i="2" s="1"/>
  <c r="M127" i="2"/>
  <c r="L127" i="2"/>
  <c r="K127" i="2"/>
  <c r="G127" i="2"/>
  <c r="I127" i="2" s="1"/>
  <c r="F127" i="2"/>
  <c r="H127" i="2" s="1"/>
  <c r="M126" i="2"/>
  <c r="L126" i="2"/>
  <c r="K126" i="2"/>
  <c r="I126" i="2"/>
  <c r="G126" i="2"/>
  <c r="F126" i="2"/>
  <c r="H126" i="2" s="1"/>
  <c r="M125" i="2"/>
  <c r="L125" i="2"/>
  <c r="K125" i="2"/>
  <c r="I125" i="2"/>
  <c r="H125" i="2"/>
  <c r="G125" i="2"/>
  <c r="F125" i="2"/>
  <c r="M124" i="2"/>
  <c r="L124" i="2"/>
  <c r="K124" i="2"/>
  <c r="H124" i="2"/>
  <c r="G124" i="2"/>
  <c r="I124" i="2" s="1"/>
  <c r="F124" i="2"/>
  <c r="M123" i="2"/>
  <c r="L123" i="2"/>
  <c r="K123" i="2"/>
  <c r="G123" i="2"/>
  <c r="I123" i="2" s="1"/>
  <c r="F123" i="2"/>
  <c r="H123" i="2" s="1"/>
  <c r="M122" i="2"/>
  <c r="L122" i="2"/>
  <c r="K122" i="2"/>
  <c r="I122" i="2"/>
  <c r="H122" i="2"/>
  <c r="G122" i="2"/>
  <c r="F122" i="2"/>
  <c r="M121" i="2"/>
  <c r="L121" i="2"/>
  <c r="K121" i="2"/>
  <c r="H121" i="2"/>
  <c r="G121" i="2"/>
  <c r="I121" i="2" s="1"/>
  <c r="F121" i="2"/>
  <c r="M120" i="2"/>
  <c r="L120" i="2"/>
  <c r="K120" i="2"/>
  <c r="G120" i="2"/>
  <c r="I120" i="2" s="1"/>
  <c r="F120" i="2"/>
  <c r="H120" i="2" s="1"/>
  <c r="M119" i="2"/>
  <c r="L119" i="2"/>
  <c r="K119" i="2"/>
  <c r="G119" i="2"/>
  <c r="I119" i="2" s="1"/>
  <c r="F119" i="2"/>
  <c r="H119" i="2" s="1"/>
  <c r="M118" i="2"/>
  <c r="L118" i="2"/>
  <c r="K118" i="2"/>
  <c r="I118" i="2"/>
  <c r="G118" i="2"/>
  <c r="F118" i="2"/>
  <c r="H118" i="2" s="1"/>
  <c r="M117" i="2"/>
  <c r="L117" i="2"/>
  <c r="K117" i="2"/>
  <c r="I117" i="2"/>
  <c r="H117" i="2"/>
  <c r="G117" i="2"/>
  <c r="F117" i="2"/>
  <c r="M116" i="2"/>
  <c r="L116" i="2"/>
  <c r="K116" i="2"/>
  <c r="H116" i="2"/>
  <c r="G116" i="2"/>
  <c r="I116" i="2" s="1"/>
  <c r="F116" i="2"/>
  <c r="M115" i="2"/>
  <c r="L115" i="2"/>
  <c r="K115" i="2"/>
  <c r="G115" i="2"/>
  <c r="I115" i="2" s="1"/>
  <c r="F115" i="2"/>
  <c r="H115" i="2" s="1"/>
  <c r="M114" i="2"/>
  <c r="L114" i="2"/>
  <c r="K114" i="2"/>
  <c r="I114" i="2"/>
  <c r="H114" i="2"/>
  <c r="G114" i="2"/>
  <c r="F114" i="2"/>
  <c r="M113" i="2"/>
  <c r="L113" i="2"/>
  <c r="K113" i="2"/>
  <c r="H113" i="2"/>
  <c r="G113" i="2"/>
  <c r="I113" i="2" s="1"/>
  <c r="F113" i="2"/>
  <c r="M112" i="2"/>
  <c r="L112" i="2"/>
  <c r="K112" i="2"/>
  <c r="G112" i="2"/>
  <c r="I112" i="2" s="1"/>
  <c r="F112" i="2"/>
  <c r="H112" i="2" s="1"/>
  <c r="M111" i="2"/>
  <c r="L111" i="2"/>
  <c r="K111" i="2"/>
  <c r="G111" i="2"/>
  <c r="I111" i="2" s="1"/>
  <c r="F111" i="2"/>
  <c r="H111" i="2" s="1"/>
  <c r="M110" i="2"/>
  <c r="L110" i="2"/>
  <c r="K110" i="2"/>
  <c r="I110" i="2"/>
  <c r="G110" i="2"/>
  <c r="F110" i="2"/>
  <c r="H110" i="2" s="1"/>
  <c r="M109" i="2"/>
  <c r="L109" i="2"/>
  <c r="K109" i="2"/>
  <c r="I109" i="2"/>
  <c r="H109" i="2"/>
  <c r="G109" i="2"/>
  <c r="F109" i="2"/>
  <c r="M108" i="2"/>
  <c r="L108" i="2"/>
  <c r="K108" i="2"/>
  <c r="H108" i="2"/>
  <c r="G108" i="2"/>
  <c r="I108" i="2" s="1"/>
  <c r="F108" i="2"/>
  <c r="M107" i="2"/>
  <c r="L107" i="2"/>
  <c r="K107" i="2"/>
  <c r="G107" i="2"/>
  <c r="I107" i="2" s="1"/>
  <c r="F107" i="2"/>
  <c r="H107" i="2" s="1"/>
  <c r="M106" i="2"/>
  <c r="L106" i="2"/>
  <c r="K106" i="2"/>
  <c r="I106" i="2"/>
  <c r="H106" i="2"/>
  <c r="G106" i="2"/>
  <c r="F106" i="2"/>
  <c r="M105" i="2"/>
  <c r="L105" i="2"/>
  <c r="K105" i="2"/>
  <c r="H105" i="2"/>
  <c r="G105" i="2"/>
  <c r="I105" i="2" s="1"/>
  <c r="F105" i="2"/>
  <c r="M104" i="2"/>
  <c r="L104" i="2"/>
  <c r="K104" i="2"/>
  <c r="G104" i="2"/>
  <c r="I104" i="2" s="1"/>
  <c r="F104" i="2"/>
  <c r="H104" i="2" s="1"/>
  <c r="M103" i="2"/>
  <c r="L103" i="2"/>
  <c r="K103" i="2"/>
  <c r="G103" i="2"/>
  <c r="I103" i="2" s="1"/>
  <c r="F103" i="2"/>
  <c r="H103" i="2" s="1"/>
  <c r="M102" i="2"/>
  <c r="L102" i="2"/>
  <c r="K102" i="2"/>
  <c r="I102" i="2"/>
  <c r="G102" i="2"/>
  <c r="F102" i="2"/>
  <c r="H102" i="2" s="1"/>
  <c r="M101" i="2"/>
  <c r="L101" i="2"/>
  <c r="K101" i="2"/>
  <c r="I101" i="2"/>
  <c r="H101" i="2"/>
  <c r="G101" i="2"/>
  <c r="F101" i="2"/>
  <c r="M100" i="2"/>
  <c r="L100" i="2"/>
  <c r="K100" i="2"/>
  <c r="H100" i="2"/>
  <c r="G100" i="2"/>
  <c r="I100" i="2" s="1"/>
  <c r="F100" i="2"/>
  <c r="M99" i="2"/>
  <c r="L99" i="2"/>
  <c r="K99" i="2"/>
  <c r="G99" i="2"/>
  <c r="I99" i="2" s="1"/>
  <c r="F99" i="2"/>
  <c r="H99" i="2" s="1"/>
  <c r="M98" i="2"/>
  <c r="L98" i="2"/>
  <c r="K98" i="2"/>
  <c r="I98" i="2"/>
  <c r="H98" i="2"/>
  <c r="G98" i="2"/>
  <c r="F98" i="2"/>
  <c r="M97" i="2"/>
  <c r="L97" i="2"/>
  <c r="K97" i="2"/>
  <c r="H97" i="2"/>
  <c r="G97" i="2"/>
  <c r="I97" i="2" s="1"/>
  <c r="F97" i="2"/>
  <c r="M96" i="2"/>
  <c r="L96" i="2"/>
  <c r="K96" i="2"/>
  <c r="G96" i="2"/>
  <c r="I96" i="2" s="1"/>
  <c r="F96" i="2"/>
  <c r="H96" i="2" s="1"/>
  <c r="M95" i="2"/>
  <c r="L95" i="2"/>
  <c r="K95" i="2"/>
  <c r="G95" i="2"/>
  <c r="I95" i="2" s="1"/>
  <c r="F95" i="2"/>
  <c r="H95" i="2" s="1"/>
  <c r="M94" i="2"/>
  <c r="L94" i="2"/>
  <c r="K94" i="2"/>
  <c r="I94" i="2"/>
  <c r="G94" i="2"/>
  <c r="F94" i="2"/>
  <c r="H94" i="2" s="1"/>
  <c r="M93" i="2"/>
  <c r="L93" i="2"/>
  <c r="K93" i="2"/>
  <c r="I93" i="2"/>
  <c r="H93" i="2"/>
  <c r="G93" i="2"/>
  <c r="F93" i="2"/>
  <c r="M92" i="2"/>
  <c r="L92" i="2"/>
  <c r="K92" i="2"/>
  <c r="H92" i="2"/>
  <c r="G92" i="2"/>
  <c r="I92" i="2" s="1"/>
  <c r="F92" i="2"/>
  <c r="M91" i="2"/>
  <c r="L91" i="2"/>
  <c r="K91" i="2"/>
  <c r="G91" i="2"/>
  <c r="I91" i="2" s="1"/>
  <c r="F91" i="2"/>
  <c r="H91" i="2" s="1"/>
  <c r="M90" i="2"/>
  <c r="L90" i="2"/>
  <c r="K90" i="2"/>
  <c r="I90" i="2"/>
  <c r="H90" i="2"/>
  <c r="G90" i="2"/>
  <c r="F90" i="2"/>
  <c r="M89" i="2"/>
  <c r="L89" i="2"/>
  <c r="K89" i="2"/>
  <c r="H89" i="2"/>
  <c r="G89" i="2"/>
  <c r="I89" i="2" s="1"/>
  <c r="F89" i="2"/>
  <c r="M88" i="2"/>
  <c r="L88" i="2"/>
  <c r="K88" i="2"/>
  <c r="G88" i="2"/>
  <c r="I88" i="2" s="1"/>
  <c r="F88" i="2"/>
  <c r="H88" i="2" s="1"/>
  <c r="M87" i="2"/>
  <c r="L87" i="2"/>
  <c r="K87" i="2"/>
  <c r="G87" i="2"/>
  <c r="I87" i="2" s="1"/>
  <c r="F87" i="2"/>
  <c r="H87" i="2" s="1"/>
  <c r="M86" i="2"/>
  <c r="L86" i="2"/>
  <c r="K86" i="2"/>
  <c r="I86" i="2"/>
  <c r="G86" i="2"/>
  <c r="F86" i="2"/>
  <c r="H86" i="2" s="1"/>
  <c r="M85" i="2"/>
  <c r="L85" i="2"/>
  <c r="K85" i="2"/>
  <c r="I85" i="2"/>
  <c r="H85" i="2"/>
  <c r="G85" i="2"/>
  <c r="F85" i="2"/>
  <c r="M84" i="2"/>
  <c r="L84" i="2"/>
  <c r="K84" i="2"/>
  <c r="H84" i="2"/>
  <c r="G84" i="2"/>
  <c r="I84" i="2" s="1"/>
  <c r="F84" i="2"/>
  <c r="M83" i="2"/>
  <c r="L83" i="2"/>
  <c r="K83" i="2"/>
  <c r="G83" i="2"/>
  <c r="I83" i="2" s="1"/>
  <c r="F83" i="2"/>
  <c r="H83" i="2" s="1"/>
  <c r="M82" i="2"/>
  <c r="L82" i="2"/>
  <c r="K82" i="2"/>
  <c r="I82" i="2"/>
  <c r="H82" i="2"/>
  <c r="G82" i="2"/>
  <c r="F82" i="2"/>
  <c r="M81" i="2"/>
  <c r="L81" i="2"/>
  <c r="K81" i="2"/>
  <c r="H81" i="2"/>
  <c r="G81" i="2"/>
  <c r="I81" i="2" s="1"/>
  <c r="F81" i="2"/>
  <c r="M80" i="2"/>
  <c r="L80" i="2"/>
  <c r="K80" i="2"/>
  <c r="G80" i="2"/>
  <c r="I80" i="2" s="1"/>
  <c r="F80" i="2"/>
  <c r="H80" i="2" s="1"/>
  <c r="M79" i="2"/>
  <c r="L79" i="2"/>
  <c r="K79" i="2"/>
  <c r="G79" i="2"/>
  <c r="I79" i="2" s="1"/>
  <c r="F79" i="2"/>
  <c r="H79" i="2" s="1"/>
  <c r="M78" i="2"/>
  <c r="L78" i="2"/>
  <c r="K78" i="2"/>
  <c r="I78" i="2"/>
  <c r="G78" i="2"/>
  <c r="F78" i="2"/>
  <c r="H78" i="2" s="1"/>
  <c r="M77" i="2"/>
  <c r="L77" i="2"/>
  <c r="K77" i="2"/>
  <c r="I77" i="2"/>
  <c r="H77" i="2"/>
  <c r="G77" i="2"/>
  <c r="F77" i="2"/>
  <c r="M76" i="2"/>
  <c r="L76" i="2"/>
  <c r="K76" i="2"/>
  <c r="H76" i="2"/>
  <c r="G76" i="2"/>
  <c r="I76" i="2" s="1"/>
  <c r="F76" i="2"/>
  <c r="M75" i="2"/>
  <c r="L75" i="2"/>
  <c r="K75" i="2"/>
  <c r="G75" i="2"/>
  <c r="I75" i="2" s="1"/>
  <c r="F75" i="2"/>
  <c r="H75" i="2" s="1"/>
  <c r="M74" i="2"/>
  <c r="L74" i="2"/>
  <c r="K74" i="2"/>
  <c r="I74" i="2"/>
  <c r="H74" i="2"/>
  <c r="G74" i="2"/>
  <c r="F74" i="2"/>
  <c r="M73" i="2"/>
  <c r="L73" i="2"/>
  <c r="K73" i="2"/>
  <c r="H73" i="2"/>
  <c r="G73" i="2"/>
  <c r="I73" i="2" s="1"/>
  <c r="F73" i="2"/>
  <c r="M72" i="2"/>
  <c r="L72" i="2"/>
  <c r="K72" i="2"/>
  <c r="G72" i="2"/>
  <c r="I72" i="2" s="1"/>
  <c r="F72" i="2"/>
  <c r="H72" i="2" s="1"/>
  <c r="M71" i="2"/>
  <c r="L71" i="2"/>
  <c r="K71" i="2"/>
  <c r="G71" i="2"/>
  <c r="I71" i="2" s="1"/>
  <c r="F71" i="2"/>
  <c r="H71" i="2" s="1"/>
  <c r="M70" i="2"/>
  <c r="L70" i="2"/>
  <c r="K70" i="2"/>
  <c r="I70" i="2"/>
  <c r="G70" i="2"/>
  <c r="F70" i="2"/>
  <c r="H70" i="2" s="1"/>
  <c r="M69" i="2"/>
  <c r="L69" i="2"/>
  <c r="K69" i="2"/>
  <c r="I69" i="2"/>
  <c r="H69" i="2"/>
  <c r="G69" i="2"/>
  <c r="F69" i="2"/>
  <c r="M68" i="2"/>
  <c r="L68" i="2"/>
  <c r="K68" i="2"/>
  <c r="H68" i="2"/>
  <c r="G68" i="2"/>
  <c r="I68" i="2" s="1"/>
  <c r="F68" i="2"/>
  <c r="M67" i="2"/>
  <c r="L67" i="2"/>
  <c r="K67" i="2"/>
  <c r="G67" i="2"/>
  <c r="I67" i="2" s="1"/>
  <c r="F67" i="2"/>
  <c r="H67" i="2" s="1"/>
  <c r="M66" i="2"/>
  <c r="L66" i="2"/>
  <c r="K66" i="2"/>
  <c r="I66" i="2"/>
  <c r="H66" i="2"/>
  <c r="G66" i="2"/>
  <c r="F66" i="2"/>
  <c r="M65" i="2"/>
  <c r="L65" i="2"/>
  <c r="K65" i="2"/>
  <c r="H65" i="2"/>
  <c r="G65" i="2"/>
  <c r="I65" i="2" s="1"/>
  <c r="F65" i="2"/>
  <c r="M64" i="2"/>
  <c r="L64" i="2"/>
  <c r="K64" i="2"/>
  <c r="G64" i="2"/>
  <c r="I64" i="2" s="1"/>
  <c r="F64" i="2"/>
  <c r="H64" i="2" s="1"/>
  <c r="M63" i="2"/>
  <c r="L63" i="2"/>
  <c r="K63" i="2"/>
  <c r="G63" i="2"/>
  <c r="I63" i="2" s="1"/>
  <c r="F63" i="2"/>
  <c r="H63" i="2" s="1"/>
  <c r="M62" i="2"/>
  <c r="L62" i="2"/>
  <c r="K62" i="2"/>
  <c r="I62" i="2"/>
  <c r="G62" i="2"/>
  <c r="F62" i="2"/>
  <c r="H62" i="2" s="1"/>
  <c r="M61" i="2"/>
  <c r="L61" i="2"/>
  <c r="K61" i="2"/>
  <c r="I61" i="2"/>
  <c r="H61" i="2"/>
  <c r="G61" i="2"/>
  <c r="F61" i="2"/>
  <c r="M60" i="2"/>
  <c r="L60" i="2"/>
  <c r="K60" i="2"/>
  <c r="H60" i="2"/>
  <c r="G60" i="2"/>
  <c r="I60" i="2" s="1"/>
  <c r="J60" i="2" s="1"/>
  <c r="F60" i="2"/>
  <c r="M59" i="2"/>
  <c r="L59" i="2"/>
  <c r="K59" i="2"/>
  <c r="G59" i="2"/>
  <c r="I59" i="2" s="1"/>
  <c r="F59" i="2"/>
  <c r="H59" i="2" s="1"/>
  <c r="M58" i="2"/>
  <c r="L58" i="2"/>
  <c r="K58" i="2"/>
  <c r="I58" i="2"/>
  <c r="H58" i="2"/>
  <c r="G58" i="2"/>
  <c r="F58" i="2"/>
  <c r="M57" i="2"/>
  <c r="L57" i="2"/>
  <c r="K57" i="2"/>
  <c r="H57" i="2"/>
  <c r="G57" i="2"/>
  <c r="I57" i="2" s="1"/>
  <c r="F57" i="2"/>
  <c r="M56" i="2"/>
  <c r="L56" i="2"/>
  <c r="K56" i="2"/>
  <c r="G56" i="2"/>
  <c r="I56" i="2" s="1"/>
  <c r="F56" i="2"/>
  <c r="H56" i="2" s="1"/>
  <c r="M55" i="2"/>
  <c r="L55" i="2"/>
  <c r="K55" i="2"/>
  <c r="G55" i="2"/>
  <c r="I55" i="2" s="1"/>
  <c r="F55" i="2"/>
  <c r="H55" i="2" s="1"/>
  <c r="M54" i="2"/>
  <c r="L54" i="2"/>
  <c r="K54" i="2"/>
  <c r="I54" i="2"/>
  <c r="G54" i="2"/>
  <c r="F54" i="2"/>
  <c r="H54" i="2" s="1"/>
  <c r="M53" i="2"/>
  <c r="L53" i="2"/>
  <c r="K53" i="2"/>
  <c r="I53" i="2"/>
  <c r="H53" i="2"/>
  <c r="G53" i="2"/>
  <c r="F53" i="2"/>
  <c r="M52" i="2"/>
  <c r="L52" i="2"/>
  <c r="K52" i="2"/>
  <c r="H52" i="2"/>
  <c r="G52" i="2"/>
  <c r="I52" i="2" s="1"/>
  <c r="F52" i="2"/>
  <c r="M51" i="2"/>
  <c r="L51" i="2"/>
  <c r="K51" i="2"/>
  <c r="G51" i="2"/>
  <c r="I51" i="2" s="1"/>
  <c r="F51" i="2"/>
  <c r="H51" i="2" s="1"/>
  <c r="M50" i="2"/>
  <c r="L50" i="2"/>
  <c r="K50" i="2"/>
  <c r="I50" i="2"/>
  <c r="H50" i="2"/>
  <c r="G50" i="2"/>
  <c r="F50" i="2"/>
  <c r="M49" i="2"/>
  <c r="L49" i="2"/>
  <c r="K49" i="2"/>
  <c r="H49" i="2"/>
  <c r="G49" i="2"/>
  <c r="I49" i="2" s="1"/>
  <c r="F49" i="2"/>
  <c r="M48" i="2"/>
  <c r="L48" i="2"/>
  <c r="K48" i="2"/>
  <c r="G48" i="2"/>
  <c r="I48" i="2" s="1"/>
  <c r="F48" i="2"/>
  <c r="H48" i="2" s="1"/>
  <c r="M47" i="2"/>
  <c r="L47" i="2"/>
  <c r="K47" i="2"/>
  <c r="I47" i="2"/>
  <c r="G47" i="2"/>
  <c r="F47" i="2"/>
  <c r="H47" i="2" s="1"/>
  <c r="M46" i="2"/>
  <c r="L46" i="2"/>
  <c r="K46" i="2"/>
  <c r="I46" i="2"/>
  <c r="G46" i="2"/>
  <c r="F46" i="2"/>
  <c r="H46" i="2" s="1"/>
  <c r="M45" i="2"/>
  <c r="L45" i="2"/>
  <c r="K45" i="2"/>
  <c r="I45" i="2"/>
  <c r="H45" i="2"/>
  <c r="G45" i="2"/>
  <c r="F45" i="2"/>
  <c r="M44" i="2"/>
  <c r="L44" i="2"/>
  <c r="K44" i="2"/>
  <c r="H44" i="2"/>
  <c r="G44" i="2"/>
  <c r="I44" i="2" s="1"/>
  <c r="F44" i="2"/>
  <c r="M43" i="2"/>
  <c r="L43" i="2"/>
  <c r="K43" i="2"/>
  <c r="G43" i="2"/>
  <c r="I43" i="2" s="1"/>
  <c r="F43" i="2"/>
  <c r="H43" i="2" s="1"/>
  <c r="M42" i="2"/>
  <c r="L42" i="2"/>
  <c r="K42" i="2"/>
  <c r="I42" i="2"/>
  <c r="G42" i="2"/>
  <c r="F42" i="2"/>
  <c r="H42" i="2" s="1"/>
  <c r="M41" i="2"/>
  <c r="L41" i="2"/>
  <c r="K41" i="2"/>
  <c r="H41" i="2"/>
  <c r="G41" i="2"/>
  <c r="I41" i="2" s="1"/>
  <c r="F41" i="2"/>
  <c r="M40" i="2"/>
  <c r="L40" i="2"/>
  <c r="K40" i="2"/>
  <c r="G40" i="2"/>
  <c r="I40" i="2" s="1"/>
  <c r="F40" i="2"/>
  <c r="H40" i="2" s="1"/>
  <c r="M39" i="2"/>
  <c r="L39" i="2"/>
  <c r="K39" i="2"/>
  <c r="I39" i="2"/>
  <c r="G39" i="2"/>
  <c r="F39" i="2"/>
  <c r="H39" i="2" s="1"/>
  <c r="M38" i="2"/>
  <c r="L38" i="2"/>
  <c r="K38" i="2"/>
  <c r="I38" i="2"/>
  <c r="G38" i="2"/>
  <c r="F38" i="2"/>
  <c r="H38" i="2" s="1"/>
  <c r="M37" i="2"/>
  <c r="L37" i="2"/>
  <c r="K37" i="2"/>
  <c r="I37" i="2"/>
  <c r="H37" i="2"/>
  <c r="G37" i="2"/>
  <c r="F37" i="2"/>
  <c r="M36" i="2"/>
  <c r="L36" i="2"/>
  <c r="K36" i="2"/>
  <c r="H36" i="2"/>
  <c r="G36" i="2"/>
  <c r="I36" i="2" s="1"/>
  <c r="F36" i="2"/>
  <c r="M35" i="2"/>
  <c r="L35" i="2"/>
  <c r="K35" i="2"/>
  <c r="G35" i="2"/>
  <c r="I35" i="2" s="1"/>
  <c r="F35" i="2"/>
  <c r="H35" i="2" s="1"/>
  <c r="M34" i="2"/>
  <c r="L34" i="2"/>
  <c r="K34" i="2"/>
  <c r="I34" i="2"/>
  <c r="G34" i="2"/>
  <c r="F34" i="2"/>
  <c r="H34" i="2" s="1"/>
  <c r="M33" i="2"/>
  <c r="L33" i="2"/>
  <c r="K33" i="2"/>
  <c r="H33" i="2"/>
  <c r="G33" i="2"/>
  <c r="I33" i="2" s="1"/>
  <c r="F33" i="2"/>
  <c r="M32" i="2"/>
  <c r="L32" i="2"/>
  <c r="K32" i="2"/>
  <c r="G32" i="2"/>
  <c r="I32" i="2" s="1"/>
  <c r="F32" i="2"/>
  <c r="H32" i="2" s="1"/>
  <c r="M31" i="2"/>
  <c r="L31" i="2"/>
  <c r="K31" i="2"/>
  <c r="G31" i="2"/>
  <c r="I31" i="2" s="1"/>
  <c r="F31" i="2"/>
  <c r="H31" i="2" s="1"/>
  <c r="M30" i="2"/>
  <c r="L30" i="2"/>
  <c r="K30" i="2"/>
  <c r="I30" i="2"/>
  <c r="G30" i="2"/>
  <c r="F30" i="2"/>
  <c r="H30" i="2" s="1"/>
  <c r="M29" i="2"/>
  <c r="L29" i="2"/>
  <c r="K29" i="2"/>
  <c r="I29" i="2"/>
  <c r="H29" i="2"/>
  <c r="G29" i="2"/>
  <c r="F29" i="2"/>
  <c r="M28" i="2"/>
  <c r="L28" i="2"/>
  <c r="K28" i="2"/>
  <c r="H28" i="2"/>
  <c r="G28" i="2"/>
  <c r="I28" i="2" s="1"/>
  <c r="F28" i="2"/>
  <c r="M27" i="2"/>
  <c r="L27" i="2"/>
  <c r="K27" i="2"/>
  <c r="G27" i="2"/>
  <c r="I27" i="2" s="1"/>
  <c r="F27" i="2"/>
  <c r="H27" i="2" s="1"/>
  <c r="M26" i="2"/>
  <c r="L26" i="2"/>
  <c r="K26" i="2"/>
  <c r="I26" i="2"/>
  <c r="G26" i="2"/>
  <c r="F26" i="2"/>
  <c r="H26" i="2" s="1"/>
  <c r="M25" i="2"/>
  <c r="L25" i="2"/>
  <c r="K25" i="2"/>
  <c r="H25" i="2"/>
  <c r="G25" i="2"/>
  <c r="I25" i="2" s="1"/>
  <c r="F25" i="2"/>
  <c r="M24" i="2"/>
  <c r="L24" i="2"/>
  <c r="K24" i="2"/>
  <c r="G24" i="2"/>
  <c r="I24" i="2" s="1"/>
  <c r="F24" i="2"/>
  <c r="H24" i="2" s="1"/>
  <c r="M23" i="2"/>
  <c r="L23" i="2"/>
  <c r="K23" i="2"/>
  <c r="G23" i="2"/>
  <c r="I23" i="2" s="1"/>
  <c r="F23" i="2"/>
  <c r="H23" i="2" s="1"/>
  <c r="M22" i="2"/>
  <c r="L22" i="2"/>
  <c r="K22" i="2"/>
  <c r="I22" i="2"/>
  <c r="G22" i="2"/>
  <c r="F22" i="2"/>
  <c r="H22" i="2" s="1"/>
  <c r="M21" i="2"/>
  <c r="L21" i="2"/>
  <c r="K21" i="2"/>
  <c r="I21" i="2"/>
  <c r="H21" i="2"/>
  <c r="G21" i="2"/>
  <c r="F21" i="2"/>
  <c r="M20" i="2"/>
  <c r="L20" i="2"/>
  <c r="K20" i="2"/>
  <c r="H20" i="2"/>
  <c r="G20" i="2"/>
  <c r="I20" i="2" s="1"/>
  <c r="F20" i="2"/>
  <c r="M19" i="2"/>
  <c r="L19" i="2"/>
  <c r="K19" i="2"/>
  <c r="G19" i="2"/>
  <c r="I19" i="2" s="1"/>
  <c r="F19" i="2"/>
  <c r="H19" i="2" s="1"/>
  <c r="M18" i="2"/>
  <c r="L18" i="2"/>
  <c r="K18" i="2"/>
  <c r="I18" i="2"/>
  <c r="G18" i="2"/>
  <c r="F18" i="2"/>
  <c r="H18" i="2" s="1"/>
  <c r="M17" i="2"/>
  <c r="L17" i="2"/>
  <c r="K17" i="2"/>
  <c r="H17" i="2"/>
  <c r="G17" i="2"/>
  <c r="I17" i="2" s="1"/>
  <c r="F17" i="2"/>
  <c r="M16" i="2"/>
  <c r="L16" i="2"/>
  <c r="K16" i="2"/>
  <c r="G16" i="2"/>
  <c r="I16" i="2" s="1"/>
  <c r="F16" i="2"/>
  <c r="H16" i="2" s="1"/>
  <c r="M15" i="2"/>
  <c r="L15" i="2"/>
  <c r="K15" i="2"/>
  <c r="I15" i="2"/>
  <c r="G15" i="2"/>
  <c r="F15" i="2"/>
  <c r="H15" i="2" s="1"/>
  <c r="M14" i="2"/>
  <c r="L14" i="2"/>
  <c r="K14" i="2"/>
  <c r="I14" i="2"/>
  <c r="G14" i="2"/>
  <c r="F14" i="2"/>
  <c r="H14" i="2" s="1"/>
  <c r="M13" i="2"/>
  <c r="L13" i="2"/>
  <c r="K13" i="2"/>
  <c r="I13" i="2"/>
  <c r="H13" i="2"/>
  <c r="G13" i="2"/>
  <c r="F13" i="2"/>
  <c r="M12" i="2"/>
  <c r="L12" i="2"/>
  <c r="K12" i="2"/>
  <c r="H12" i="2"/>
  <c r="G12" i="2"/>
  <c r="I12" i="2" s="1"/>
  <c r="F12" i="2"/>
  <c r="M11" i="2"/>
  <c r="L11" i="2"/>
  <c r="K11" i="2"/>
  <c r="G11" i="2"/>
  <c r="I11" i="2" s="1"/>
  <c r="J11" i="2" s="1"/>
  <c r="F11" i="2"/>
  <c r="H11" i="2" s="1"/>
  <c r="M10" i="2"/>
  <c r="L10" i="2"/>
  <c r="K10" i="2"/>
  <c r="I10" i="2"/>
  <c r="G10" i="2"/>
  <c r="F10" i="2"/>
  <c r="H10" i="2" s="1"/>
  <c r="M9" i="2"/>
  <c r="L9" i="2"/>
  <c r="K9" i="2"/>
  <c r="H9" i="2"/>
  <c r="G9" i="2"/>
  <c r="I9" i="2" s="1"/>
  <c r="J9" i="2" s="1"/>
  <c r="F9" i="2"/>
  <c r="M8" i="2"/>
  <c r="L8" i="2"/>
  <c r="K8" i="2"/>
  <c r="G8" i="2"/>
  <c r="I8" i="2" s="1"/>
  <c r="F8" i="2"/>
  <c r="H8" i="2" s="1"/>
  <c r="M7" i="2"/>
  <c r="L7" i="2"/>
  <c r="K7" i="2"/>
  <c r="I7" i="2"/>
  <c r="G7" i="2"/>
  <c r="F7" i="2"/>
  <c r="H7" i="2" s="1"/>
  <c r="M6" i="2"/>
  <c r="L6" i="2"/>
  <c r="K6" i="2"/>
  <c r="I6" i="2"/>
  <c r="G6" i="2"/>
  <c r="F6" i="2"/>
  <c r="H6" i="2" s="1"/>
  <c r="M5" i="2"/>
  <c r="L5" i="2"/>
  <c r="K5" i="2"/>
  <c r="I5" i="2"/>
  <c r="J5" i="2" s="1"/>
  <c r="H5" i="2"/>
  <c r="G5" i="2"/>
  <c r="F5" i="2"/>
  <c r="M4" i="2"/>
  <c r="L4" i="2"/>
  <c r="K4" i="2"/>
  <c r="H4" i="2"/>
  <c r="G4" i="2"/>
  <c r="I4" i="2" s="1"/>
  <c r="J4" i="2" s="1"/>
  <c r="F4" i="2"/>
  <c r="M3" i="2"/>
  <c r="L3" i="2"/>
  <c r="K3" i="2"/>
  <c r="G3" i="2"/>
  <c r="I3" i="2" s="1"/>
  <c r="J3" i="2" s="1"/>
  <c r="F3" i="2"/>
  <c r="H3" i="2" s="1"/>
  <c r="M2" i="2"/>
  <c r="L2" i="2"/>
  <c r="K2" i="2"/>
  <c r="I2" i="2"/>
  <c r="G2" i="2"/>
  <c r="F2" i="2"/>
  <c r="H2" i="2" s="1"/>
  <c r="J279" i="2" l="1"/>
  <c r="J345" i="2"/>
  <c r="J191" i="2"/>
  <c r="J363" i="2"/>
  <c r="J329" i="2"/>
  <c r="J401" i="2"/>
  <c r="J6" i="2"/>
  <c r="J10" i="2"/>
  <c r="J161" i="2"/>
  <c r="J217" i="2"/>
  <c r="J260" i="2"/>
  <c r="J278" i="2"/>
  <c r="J299" i="2"/>
  <c r="J326" i="2"/>
  <c r="J362" i="2"/>
  <c r="J246" i="2"/>
  <c r="J339" i="2"/>
  <c r="J2" i="2"/>
  <c r="J170" i="2"/>
  <c r="J302" i="2"/>
  <c r="J18" i="2"/>
  <c r="J26" i="2"/>
  <c r="J34" i="2"/>
  <c r="J178" i="2"/>
  <c r="J210" i="2"/>
  <c r="J237" i="2"/>
  <c r="J355" i="2"/>
  <c r="J369" i="2"/>
  <c r="J194" i="2"/>
  <c r="J276" i="2"/>
  <c r="J42" i="2"/>
  <c r="J8" i="2"/>
  <c r="J12" i="2"/>
  <c r="J13" i="2"/>
  <c r="J50" i="2"/>
  <c r="J292" i="2"/>
  <c r="J322" i="2"/>
  <c r="J343" i="2"/>
  <c r="J158" i="2"/>
  <c r="J165" i="2"/>
  <c r="J168" i="2"/>
  <c r="J188" i="2"/>
  <c r="J204" i="2"/>
  <c r="J213" i="2"/>
  <c r="J247" i="2"/>
  <c r="J264" i="2"/>
  <c r="J288" i="2"/>
  <c r="J377" i="2"/>
  <c r="J389" i="2"/>
  <c r="J393" i="2"/>
  <c r="J405" i="2"/>
  <c r="J409" i="2"/>
  <c r="J413" i="2"/>
  <c r="J417" i="2"/>
  <c r="J74" i="2"/>
  <c r="J82" i="2"/>
  <c r="J98" i="2"/>
  <c r="J106" i="2"/>
  <c r="J130" i="2"/>
  <c r="J177" i="2"/>
  <c r="J190" i="2"/>
  <c r="J193" i="2"/>
  <c r="J206" i="2"/>
  <c r="J231" i="2"/>
  <c r="J404" i="2"/>
  <c r="J412" i="2"/>
  <c r="J58" i="2"/>
  <c r="J66" i="2"/>
  <c r="J90" i="2"/>
  <c r="J114" i="2"/>
  <c r="J122" i="2"/>
  <c r="J138" i="2"/>
  <c r="J146" i="2"/>
  <c r="J291" i="2"/>
  <c r="J295" i="2"/>
  <c r="J317" i="2"/>
  <c r="J160" i="2"/>
  <c r="J164" i="2"/>
  <c r="J249" i="2"/>
  <c r="J256" i="2"/>
  <c r="J259" i="2"/>
  <c r="J306" i="2"/>
  <c r="J321" i="2"/>
  <c r="J350" i="2"/>
  <c r="J353" i="2"/>
  <c r="J371" i="2"/>
  <c r="J420" i="2"/>
  <c r="J209" i="2"/>
  <c r="J183" i="2"/>
  <c r="J186" i="2"/>
  <c r="J202" i="2"/>
  <c r="J227" i="2"/>
  <c r="J241" i="2"/>
  <c r="J245" i="2"/>
  <c r="J269" i="2"/>
  <c r="J309" i="2"/>
  <c r="J366" i="2"/>
  <c r="J382" i="2"/>
  <c r="J395" i="2"/>
  <c r="J427" i="2"/>
  <c r="J7" i="2"/>
  <c r="J166" i="2"/>
  <c r="J169" i="2"/>
  <c r="J192" i="2"/>
  <c r="J208" i="2"/>
  <c r="J233" i="2"/>
  <c r="J323" i="2"/>
  <c r="J352" i="2"/>
  <c r="J356" i="2"/>
  <c r="J360" i="2"/>
  <c r="J373" i="2"/>
  <c r="J15" i="2"/>
  <c r="J23" i="2"/>
  <c r="J31" i="2"/>
  <c r="J39" i="2"/>
  <c r="J47" i="2"/>
  <c r="J55" i="2"/>
  <c r="J63" i="2"/>
  <c r="J71" i="2"/>
  <c r="J79" i="2"/>
  <c r="J87" i="2"/>
  <c r="J95" i="2"/>
  <c r="J103" i="2"/>
  <c r="J111" i="2"/>
  <c r="J119" i="2"/>
  <c r="J127" i="2"/>
  <c r="J135" i="2"/>
  <c r="J143" i="2"/>
  <c r="J151" i="2"/>
  <c r="J167" i="2"/>
  <c r="J205" i="2"/>
  <c r="J307" i="2"/>
  <c r="J16" i="2"/>
  <c r="J40" i="2"/>
  <c r="J64" i="2"/>
  <c r="J72" i="2"/>
  <c r="J144" i="2"/>
  <c r="J152" i="2"/>
  <c r="J14" i="2"/>
  <c r="J22" i="2"/>
  <c r="J30" i="2"/>
  <c r="J38" i="2"/>
  <c r="J46" i="2"/>
  <c r="J54" i="2"/>
  <c r="J62" i="2"/>
  <c r="J70" i="2"/>
  <c r="J78" i="2"/>
  <c r="J86" i="2"/>
  <c r="J94" i="2"/>
  <c r="J102" i="2"/>
  <c r="J110" i="2"/>
  <c r="J118" i="2"/>
  <c r="J126" i="2"/>
  <c r="J134" i="2"/>
  <c r="J142" i="2"/>
  <c r="J150" i="2"/>
  <c r="J159" i="2"/>
  <c r="J197" i="2"/>
  <c r="J25" i="2"/>
  <c r="J41" i="2"/>
  <c r="J57" i="2"/>
  <c r="J81" i="2"/>
  <c r="J97" i="2"/>
  <c r="J113" i="2"/>
  <c r="J137" i="2"/>
  <c r="J153" i="2"/>
  <c r="J157" i="2"/>
  <c r="J48" i="2"/>
  <c r="J80" i="2"/>
  <c r="J104" i="2"/>
  <c r="J120" i="2"/>
  <c r="J175" i="2"/>
  <c r="J21" i="2"/>
  <c r="J29" i="2"/>
  <c r="J37" i="2"/>
  <c r="J45" i="2"/>
  <c r="J53" i="2"/>
  <c r="J61" i="2"/>
  <c r="J69" i="2"/>
  <c r="J77" i="2"/>
  <c r="J85" i="2"/>
  <c r="J93" i="2"/>
  <c r="J101" i="2"/>
  <c r="J109" i="2"/>
  <c r="J117" i="2"/>
  <c r="J125" i="2"/>
  <c r="J133" i="2"/>
  <c r="J141" i="2"/>
  <c r="J149" i="2"/>
  <c r="J189" i="2"/>
  <c r="J266" i="2"/>
  <c r="J17" i="2"/>
  <c r="J33" i="2"/>
  <c r="J49" i="2"/>
  <c r="J65" i="2"/>
  <c r="J73" i="2"/>
  <c r="J89" i="2"/>
  <c r="J105" i="2"/>
  <c r="J121" i="2"/>
  <c r="J129" i="2"/>
  <c r="J145" i="2"/>
  <c r="J226" i="2"/>
  <c r="J242" i="2"/>
  <c r="J274" i="2"/>
  <c r="J24" i="2"/>
  <c r="J32" i="2"/>
  <c r="J56" i="2"/>
  <c r="J88" i="2"/>
  <c r="J112" i="2"/>
  <c r="J20" i="2"/>
  <c r="J28" i="2"/>
  <c r="J36" i="2"/>
  <c r="J44" i="2"/>
  <c r="J52" i="2"/>
  <c r="J68" i="2"/>
  <c r="J76" i="2"/>
  <c r="J84" i="2"/>
  <c r="J92" i="2"/>
  <c r="J100" i="2"/>
  <c r="J108" i="2"/>
  <c r="J116" i="2"/>
  <c r="J124" i="2"/>
  <c r="J132" i="2"/>
  <c r="J140" i="2"/>
  <c r="J148" i="2"/>
  <c r="J181" i="2"/>
  <c r="J207" i="2"/>
  <c r="J219" i="2"/>
  <c r="J223" i="2"/>
  <c r="J235" i="2"/>
  <c r="J239" i="2"/>
  <c r="J272" i="2"/>
  <c r="J283" i="2"/>
  <c r="J96" i="2"/>
  <c r="J128" i="2"/>
  <c r="J136" i="2"/>
  <c r="J19" i="2"/>
  <c r="J27" i="2"/>
  <c r="J35" i="2"/>
  <c r="J43" i="2"/>
  <c r="J51" i="2"/>
  <c r="J59" i="2"/>
  <c r="J67" i="2"/>
  <c r="J75" i="2"/>
  <c r="J83" i="2"/>
  <c r="J91" i="2"/>
  <c r="J99" i="2"/>
  <c r="J107" i="2"/>
  <c r="J115" i="2"/>
  <c r="J123" i="2"/>
  <c r="J131" i="2"/>
  <c r="J139" i="2"/>
  <c r="J147" i="2"/>
  <c r="J173" i="2"/>
  <c r="J199" i="2"/>
  <c r="J224" i="2"/>
  <c r="J240" i="2"/>
  <c r="J376" i="2"/>
  <c r="J403" i="2"/>
  <c r="J212" i="2"/>
  <c r="J228" i="2"/>
  <c r="J244" i="2"/>
  <c r="J271" i="2"/>
  <c r="J324" i="2"/>
  <c r="J348" i="2"/>
  <c r="J370" i="2"/>
  <c r="J387" i="2"/>
  <c r="J411" i="2"/>
  <c r="J428" i="2"/>
  <c r="J218" i="2"/>
  <c r="J234" i="2"/>
  <c r="J311" i="2"/>
  <c r="J327" i="2"/>
  <c r="J331" i="2"/>
  <c r="J351" i="2"/>
  <c r="J392" i="2"/>
  <c r="J216" i="2"/>
  <c r="J232" i="2"/>
  <c r="J248" i="2"/>
  <c r="J257" i="2"/>
  <c r="J419" i="2"/>
  <c r="J222" i="2"/>
  <c r="J238" i="2"/>
  <c r="J368" i="2"/>
  <c r="J263" i="2"/>
  <c r="J287" i="2"/>
  <c r="J296" i="2"/>
  <c r="J312" i="2"/>
  <c r="J332" i="2"/>
  <c r="J336" i="2"/>
  <c r="J384" i="2"/>
  <c r="J391" i="2"/>
  <c r="J399" i="2"/>
  <c r="J407" i="2"/>
  <c r="J415" i="2"/>
  <c r="J423" i="2"/>
  <c r="J316" i="2"/>
  <c r="J340" i="2"/>
  <c r="J367" i="2"/>
  <c r="J372" i="2"/>
  <c r="J379" i="2"/>
  <c r="J325" i="2"/>
  <c r="J349" i="2"/>
  <c r="J365" i="2"/>
  <c r="J378" i="2"/>
  <c r="J388" i="2"/>
  <c r="J400" i="2"/>
  <c r="J408" i="2"/>
  <c r="J416" i="2"/>
  <c r="J42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434F9-3795-4DEA-ACFD-B4BF77411D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FFC3AC6-D7B6-448D-A294-40D63E68F227}" name="WorksheetConnection_Data - Final Assignment.xlsx!Table1" type="102" refreshedVersion="8" minRefreshableVersion="5">
    <extLst>
      <ext xmlns:x15="http://schemas.microsoft.com/office/spreadsheetml/2010/11/main" uri="{DE250136-89BD-433C-8126-D09CA5730AF9}">
        <x15:connection id="Table1">
          <x15:rangePr sourceName="_xlcn.WorksheetConnection_DataFinalAssignment.xlsxTable11"/>
        </x15:connection>
      </ext>
    </extLst>
  </connection>
  <connection id="3" xr16:uid="{4BE71738-E260-4D38-BBBB-E928DED63053}" name="WorksheetConnection_Sales Report!$A$1:$M$428" type="102" refreshedVersion="8" minRefreshableVersion="5">
    <extLst>
      <ext xmlns:x15="http://schemas.microsoft.com/office/spreadsheetml/2010/11/main" uri="{DE250136-89BD-433C-8126-D09CA5730AF9}">
        <x15:connection id="Range 2" autoDelete="1">
          <x15:rangePr sourceName="_xlcn.WorksheetConnection_SalesReportA1M42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2].[Category].&amp;[Packaged Foods]}"/>
  </metadataStrings>
  <mdxMetadata count="1">
    <mdx n="0" f="s">
      <ms ns="1" c="0"/>
    </mdx>
  </mdxMetadata>
  <valueMetadata count="1">
    <bk>
      <rc t="1" v="0"/>
    </bk>
  </valueMetadata>
</metadata>
</file>

<file path=xl/sharedStrings.xml><?xml version="1.0" encoding="utf-8"?>
<sst xmlns="http://schemas.openxmlformats.org/spreadsheetml/2006/main" count="1631" uniqueCount="183">
  <si>
    <t>PRODUCT ID</t>
  </si>
  <si>
    <t xml:space="preserve">PRODUCT </t>
  </si>
  <si>
    <t xml:space="preserve">CATEGORY </t>
  </si>
  <si>
    <t>UOM</t>
  </si>
  <si>
    <t>BUYING PRICE</t>
  </si>
  <si>
    <t>SELLING PRICE</t>
  </si>
  <si>
    <t>DATE</t>
  </si>
  <si>
    <t>QTY</t>
  </si>
  <si>
    <t>SALES TYPE</t>
  </si>
  <si>
    <t>PAYMENT MODE</t>
  </si>
  <si>
    <t>Wholesaler</t>
  </si>
  <si>
    <t>Online</t>
  </si>
  <si>
    <t>Cash</t>
  </si>
  <si>
    <t>Retail Sales</t>
  </si>
  <si>
    <t>P1001</t>
  </si>
  <si>
    <t>Dove Soap</t>
  </si>
  <si>
    <t>Personal Care</t>
  </si>
  <si>
    <t>100g bar</t>
  </si>
  <si>
    <t>P1002</t>
  </si>
  <si>
    <t>Colgate Toothpaste</t>
  </si>
  <si>
    <t>150g tube</t>
  </si>
  <si>
    <t>P1003</t>
  </si>
  <si>
    <t>Lifebuoy Handwash</t>
  </si>
  <si>
    <t>200ml bottle</t>
  </si>
  <si>
    <t>P1004</t>
  </si>
  <si>
    <t>Nivea Body Lotion</t>
  </si>
  <si>
    <t>400ml bottle</t>
  </si>
  <si>
    <t>P1005</t>
  </si>
  <si>
    <t>Gillette Shaving Foam</t>
  </si>
  <si>
    <t>200g can</t>
  </si>
  <si>
    <t>P1006</t>
  </si>
  <si>
    <t>Pantene Shampoo</t>
  </si>
  <si>
    <t>340ml bottle</t>
  </si>
  <si>
    <t>P1007</t>
  </si>
  <si>
    <t>Dettol Antiseptic Liquid</t>
  </si>
  <si>
    <t>250ml bottle</t>
  </si>
  <si>
    <t>P1008</t>
  </si>
  <si>
    <t>Himalaya Face Wash</t>
  </si>
  <si>
    <t>150ml tube</t>
  </si>
  <si>
    <t>P1009</t>
  </si>
  <si>
    <t>Vaseline Lip Care</t>
  </si>
  <si>
    <t>10g stick</t>
  </si>
  <si>
    <t>P1010</t>
  </si>
  <si>
    <t>Johnson’s Baby Powder</t>
  </si>
  <si>
    <t>500g bottle</t>
  </si>
  <si>
    <t>P2001</t>
  </si>
  <si>
    <t>Coca-Cola Can</t>
  </si>
  <si>
    <t>Beverages</t>
  </si>
  <si>
    <t>330ml can</t>
  </si>
  <si>
    <t>P2002</t>
  </si>
  <si>
    <t>Pepsi Bottle</t>
  </si>
  <si>
    <t>500ml bottle</t>
  </si>
  <si>
    <t>P2003</t>
  </si>
  <si>
    <t>Red Bull</t>
  </si>
  <si>
    <t>250ml can</t>
  </si>
  <si>
    <t>P2004</t>
  </si>
  <si>
    <t>Tropicana Orange Juice</t>
  </si>
  <si>
    <t>1L tetra pack</t>
  </si>
  <si>
    <t>P2005</t>
  </si>
  <si>
    <t>Minute Maid Pulpy</t>
  </si>
  <si>
    <t>600ml bottle</t>
  </si>
  <si>
    <t>P2006</t>
  </si>
  <si>
    <t>Frooti Mango Drink</t>
  </si>
  <si>
    <t>250ml tetra pack</t>
  </si>
  <si>
    <t>P2007</t>
  </si>
  <si>
    <t>Nestlé Iced Tea</t>
  </si>
  <si>
    <t>300ml bottle</t>
  </si>
  <si>
    <t>P2008</t>
  </si>
  <si>
    <t>Real Mixed Fruit Juice</t>
  </si>
  <si>
    <t>P2009</t>
  </si>
  <si>
    <t>Amul Kool Flavored Milk</t>
  </si>
  <si>
    <t>P2010</t>
  </si>
  <si>
    <t>Paper Boat Aam Panna</t>
  </si>
  <si>
    <t>250ml pouch</t>
  </si>
  <si>
    <t>P3001</t>
  </si>
  <si>
    <t>Maggi Noodles</t>
  </si>
  <si>
    <t>Packaged Foods</t>
  </si>
  <si>
    <t>70g pack</t>
  </si>
  <si>
    <t>P3002</t>
  </si>
  <si>
    <t>Sunfeast Biscuits</t>
  </si>
  <si>
    <t>120g pack</t>
  </si>
  <si>
    <t>P3003</t>
  </si>
  <si>
    <t>Nestlé Cerelac</t>
  </si>
  <si>
    <t>300g box</t>
  </si>
  <si>
    <t>P3004</t>
  </si>
  <si>
    <t>MTR Ready Curry</t>
  </si>
  <si>
    <t>300g pouch</t>
  </si>
  <si>
    <t>P3005</t>
  </si>
  <si>
    <t>Haldiram's Bhujia</t>
  </si>
  <si>
    <t>200g pack</t>
  </si>
  <si>
    <t>P3006</t>
  </si>
  <si>
    <t>Lay's Chips</t>
  </si>
  <si>
    <t>52g pack</t>
  </si>
  <si>
    <t>P3007</t>
  </si>
  <si>
    <t>Kellogg’s Corn Flakes</t>
  </si>
  <si>
    <t>475g box</t>
  </si>
  <si>
    <t>P3008</t>
  </si>
  <si>
    <t>Britannia Cake</t>
  </si>
  <si>
    <t>90g pack</t>
  </si>
  <si>
    <t>P3009</t>
  </si>
  <si>
    <t>Yippee Noodles</t>
  </si>
  <si>
    <t>65g pack</t>
  </si>
  <si>
    <t>P3010</t>
  </si>
  <si>
    <t>Top Ramen</t>
  </si>
  <si>
    <t>P4001</t>
  </si>
  <si>
    <t>Surf Excel Detergent</t>
  </si>
  <si>
    <t>Household Cleaning</t>
  </si>
  <si>
    <t>1kg pack</t>
  </si>
  <si>
    <t>P4002</t>
  </si>
  <si>
    <t>Vim Dishwash Bar</t>
  </si>
  <si>
    <t>300g bar</t>
  </si>
  <si>
    <t>P4003</t>
  </si>
  <si>
    <t>Harpic Toilet Cleaner</t>
  </si>
  <si>
    <t>P4004</t>
  </si>
  <si>
    <t>Lizol Floor Cleaner</t>
  </si>
  <si>
    <t>975ml bottle</t>
  </si>
  <si>
    <t>P4005</t>
  </si>
  <si>
    <t>Domex Disinfectant</t>
  </si>
  <si>
    <t>1L bottle</t>
  </si>
  <si>
    <t>P4006</t>
  </si>
  <si>
    <t>Rin Bar</t>
  </si>
  <si>
    <t>250g bar</t>
  </si>
  <si>
    <t>P4007</t>
  </si>
  <si>
    <t>Scotch-Brite Scrub Pad</t>
  </si>
  <si>
    <t>2-piece pack</t>
  </si>
  <si>
    <t>P4008</t>
  </si>
  <si>
    <t>Pril Dishwash Liquid</t>
  </si>
  <si>
    <t>425ml bottle</t>
  </si>
  <si>
    <t>P4009</t>
  </si>
  <si>
    <t>Exo Dishwash Bar</t>
  </si>
  <si>
    <t>500g bar</t>
  </si>
  <si>
    <t>P4010</t>
  </si>
  <si>
    <t>Odonil Room Freshener</t>
  </si>
  <si>
    <t>75g block</t>
  </si>
  <si>
    <t>P5001</t>
  </si>
  <si>
    <t>Whisper Sanitary Pads</t>
  </si>
  <si>
    <t>Paper &amp; Essentials</t>
  </si>
  <si>
    <t>10-piece pack</t>
  </si>
  <si>
    <t>P5002</t>
  </si>
  <si>
    <t>Sofy Pantyliners</t>
  </si>
  <si>
    <t>20-piece pack</t>
  </si>
  <si>
    <t>P5003</t>
  </si>
  <si>
    <t>Kleenex Tissue Box</t>
  </si>
  <si>
    <t>100 pulls</t>
  </si>
  <si>
    <t>P5004</t>
  </si>
  <si>
    <t>Origami Kitchen Towels</t>
  </si>
  <si>
    <t>2-roll pack</t>
  </si>
  <si>
    <t>P5005</t>
  </si>
  <si>
    <t>Stayfree Ultra</t>
  </si>
  <si>
    <t>7 pads</t>
  </si>
  <si>
    <t>P5006</t>
  </si>
  <si>
    <t>Scott Toilet Paper</t>
  </si>
  <si>
    <t>4-roll pack</t>
  </si>
  <si>
    <t>P5007</t>
  </si>
  <si>
    <t>Bella Napkins</t>
  </si>
  <si>
    <t>10 pads</t>
  </si>
  <si>
    <t>P5008</t>
  </si>
  <si>
    <t>Everteen Wipes</t>
  </si>
  <si>
    <t>15 wipes</t>
  </si>
  <si>
    <t>P5009</t>
  </si>
  <si>
    <t>Premier Facial Tissues</t>
  </si>
  <si>
    <t>200 pulls</t>
  </si>
  <si>
    <t>P5010</t>
  </si>
  <si>
    <t>Wet Wipes - Himalaya</t>
  </si>
  <si>
    <t>20 wipes</t>
  </si>
  <si>
    <t>Buying price</t>
  </si>
  <si>
    <t>selling price</t>
  </si>
  <si>
    <t>Buying value</t>
  </si>
  <si>
    <t>selling value</t>
  </si>
  <si>
    <t>profit</t>
  </si>
  <si>
    <t>Total</t>
  </si>
  <si>
    <t>Category</t>
  </si>
  <si>
    <t>Product</t>
  </si>
  <si>
    <t>Grand Total</t>
  </si>
  <si>
    <t>Sum of selling value</t>
  </si>
  <si>
    <t>Sum of profit</t>
  </si>
  <si>
    <t>Sum of QTY</t>
  </si>
  <si>
    <t>Values</t>
  </si>
  <si>
    <t>Count of PRODUCT ID</t>
  </si>
  <si>
    <t>TOTAL SALES</t>
  </si>
  <si>
    <t>TOTAL PROFIT</t>
  </si>
  <si>
    <t>TOTAL QTY</t>
  </si>
  <si>
    <t>top 10 sold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</si>
</sst>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_ &quot;₹&quot;\ * #,##0_ ;_ &quot;₹&quot;\ * \-#,##0_ ;_ &quot;₹&quot;\ * &quot;-&quot;??_ ;_ @_ "/>
    <numFmt numFmtId="166" formatCode="@\ &quot;*&quot;"/>
  </numFmts>
  <fonts count="6"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1"/>
      <color theme="0"/>
      <name val="Calibri"/>
      <family val="2"/>
      <scheme val="minor"/>
    </font>
    <font>
      <sz val="11"/>
      <color theme="1" tint="4.9989318521683403E-2"/>
      <name val="Calibri"/>
      <family val="2"/>
      <scheme val="minor"/>
    </font>
  </fonts>
  <fills count="5">
    <fill>
      <patternFill patternType="none"/>
    </fill>
    <fill>
      <patternFill patternType="gray125"/>
    </fill>
    <fill>
      <patternFill patternType="solid">
        <fgColor rgb="FFFFFF00"/>
        <bgColor theme="4" tint="0.79998168889431442"/>
      </patternFill>
    </fill>
    <fill>
      <patternFill patternType="solid">
        <fgColor theme="8" tint="-0.249977111117893"/>
        <bgColor theme="8" tint="-0.249977111117893"/>
      </patternFill>
    </fill>
    <fill>
      <patternFill patternType="solid">
        <fgColor rgb="FFFFFF00"/>
        <bgColor indexed="64"/>
      </patternFill>
    </fill>
  </fills>
  <borders count="6">
    <border>
      <left/>
      <right/>
      <top/>
      <bottom/>
      <diagonal/>
    </border>
    <border>
      <left/>
      <right/>
      <top style="thin">
        <color theme="4" tint="0.39997558519241921"/>
      </top>
      <bottom/>
      <diagonal/>
    </border>
    <border>
      <left/>
      <right/>
      <top style="thin">
        <color theme="8" tint="-0.249977111117893"/>
      </top>
      <bottom style="thin">
        <color theme="8" tint="0.79998168889431442"/>
      </bottom>
      <diagonal/>
    </border>
    <border>
      <left/>
      <right/>
      <top style="thin">
        <color theme="8" tint="-0.249977111117893"/>
      </top>
      <bottom style="thin">
        <color theme="8" tint="0.59999389629810485"/>
      </bottom>
      <diagonal/>
    </border>
    <border>
      <left/>
      <right/>
      <top style="thin">
        <color theme="8" tint="0.79998168889431442"/>
      </top>
      <bottom style="thin">
        <color theme="8" tint="0.79998168889431442"/>
      </bottom>
      <diagonal/>
    </border>
    <border>
      <left/>
      <right/>
      <top style="double">
        <color theme="8" tint="-0.249977111117893"/>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0" fillId="0" borderId="0" xfId="0" applyNumberFormat="1"/>
    <xf numFmtId="164" fontId="0" fillId="0" borderId="0" xfId="0" applyNumberFormat="1"/>
    <xf numFmtId="15" fontId="0" fillId="0" borderId="0" xfId="0" applyNumberFormat="1"/>
    <xf numFmtId="2" fontId="0" fillId="0" borderId="0" xfId="0" applyNumberFormat="1"/>
    <xf numFmtId="165" fontId="0" fillId="0" borderId="0" xfId="0" applyNumberFormat="1"/>
    <xf numFmtId="0" fontId="0" fillId="0" borderId="0" xfId="0" pivotButton="1"/>
    <xf numFmtId="166" fontId="0" fillId="0" borderId="0" xfId="0" applyNumberFormat="1"/>
    <xf numFmtId="14" fontId="0" fillId="0" borderId="0" xfId="0" applyNumberFormat="1"/>
    <xf numFmtId="164" fontId="1" fillId="2" borderId="1" xfId="0" applyNumberFormat="1" applyFont="1" applyFill="1" applyBorder="1"/>
    <xf numFmtId="0" fontId="1" fillId="2" borderId="1" xfId="0" applyFont="1" applyFill="1" applyBorder="1"/>
    <xf numFmtId="0" fontId="2" fillId="0" borderId="0" xfId="0" applyFont="1"/>
    <xf numFmtId="0" fontId="3" fillId="0" borderId="0" xfId="0" applyFont="1"/>
    <xf numFmtId="0" fontId="4" fillId="3" borderId="3" xfId="0" applyFont="1" applyFill="1" applyBorder="1"/>
    <xf numFmtId="0" fontId="4" fillId="3" borderId="2" xfId="0" applyFont="1" applyFill="1" applyBorder="1"/>
    <xf numFmtId="164" fontId="0" fillId="0" borderId="4" xfId="0" applyNumberFormat="1" applyBorder="1"/>
    <xf numFmtId="166" fontId="1" fillId="0" borderId="5" xfId="0" applyNumberFormat="1" applyFont="1" applyBorder="1"/>
    <xf numFmtId="164" fontId="1" fillId="0" borderId="5" xfId="0" applyNumberFormat="1" applyFont="1" applyBorder="1"/>
    <xf numFmtId="14" fontId="0" fillId="0" borderId="4" xfId="0" applyNumberFormat="1" applyBorder="1"/>
    <xf numFmtId="0" fontId="0" fillId="0" borderId="0" xfId="0" applyNumberFormat="1"/>
    <xf numFmtId="0" fontId="5" fillId="4" borderId="0" xfId="0" applyFont="1" applyFill="1"/>
  </cellXfs>
  <cellStyles count="1">
    <cellStyle name="Normal" xfId="0" builtinId="0"/>
  </cellStyles>
  <dxfs count="6">
    <dxf>
      <numFmt numFmtId="0" formatCode="General"/>
    </dxf>
    <dxf>
      <numFmt numFmtId="164" formatCode="&quot;₹&quot;\ #,##0"/>
    </dxf>
    <dxf>
      <numFmt numFmtId="167" formatCode="0.0"/>
    </dxf>
    <dxf>
      <numFmt numFmtId="1" formatCode="0"/>
    </dxf>
    <dxf>
      <numFmt numFmtId="20" formatCode="dd/mmm/yy"/>
    </dxf>
    <dxf>
      <numFmt numFmtId="20" formatCode="dd/mmm/yy"/>
    </dxf>
  </dxfs>
  <tableStyles count="0" defaultTableStyle="TableStyleMedium2" defaultPivotStyle="PivotStyleLight16"/>
  <colors>
    <mruColors>
      <color rgb="FF004E9A"/>
      <color rgb="FFFFFF00"/>
      <color rgb="FF009EDE"/>
      <color rgb="FF00204F"/>
      <color rgb="FF004F88"/>
      <color rgb="FF63A4F7"/>
      <color rgb="FFFFFFFF"/>
      <color rgb="FF99CCFF"/>
      <color rgb="FF0099CC"/>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Analysis.xlsx]1.Product-Wise Performance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'1.Product-Wise Performance '!$B$3:$B$4</c:f>
              <c:strCache>
                <c:ptCount val="1"/>
                <c:pt idx="0">
                  <c:v>Sum of selling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'1.Product-Wise Performance '!$A$5:$A$9</c:f>
              <c:strCache>
                <c:ptCount val="4"/>
                <c:pt idx="0">
                  <c:v>Haldiram's Bhujia</c:v>
                </c:pt>
                <c:pt idx="1">
                  <c:v>Kellogg’s Corn Flakes</c:v>
                </c:pt>
                <c:pt idx="2">
                  <c:v>Maggi Noodles</c:v>
                </c:pt>
                <c:pt idx="3">
                  <c:v>Yippee Noodles</c:v>
                </c:pt>
              </c:strCache>
            </c:strRef>
          </c:cat>
          <c:val>
            <c:numRef>
              <c:f>'1.Product-Wise Performance '!$B$5:$B$9</c:f>
              <c:numCache>
                <c:formatCode>"₹"\ #,##0</c:formatCode>
                <c:ptCount val="4"/>
                <c:pt idx="0">
                  <c:v>1065.96</c:v>
                </c:pt>
                <c:pt idx="1">
                  <c:v>9643.1999999999989</c:v>
                </c:pt>
                <c:pt idx="2">
                  <c:v>908.16000000000008</c:v>
                </c:pt>
                <c:pt idx="3">
                  <c:v>2587.9499999999998</c:v>
                </c:pt>
              </c:numCache>
            </c:numRef>
          </c:val>
          <c:extLst>
            <c:ext xmlns:c16="http://schemas.microsoft.com/office/drawing/2014/chart" uri="{C3380CC4-5D6E-409C-BE32-E72D297353CC}">
              <c16:uniqueId val="{00000004-8EBA-4446-93AA-05434CD39370}"/>
            </c:ext>
          </c:extLst>
        </c:ser>
        <c:ser>
          <c:idx val="1"/>
          <c:order val="1"/>
          <c:tx>
            <c:strRef>
              <c:f>'1.Product-Wise Performance '!$C$3:$C$4</c:f>
              <c:strCache>
                <c:ptCount val="1"/>
                <c:pt idx="0">
                  <c:v>Sum of profit</c:v>
                </c:pt>
              </c:strCache>
            </c:strRef>
          </c:tx>
          <c:spPr>
            <a:solidFill>
              <a:schemeClr val="accent2"/>
            </a:solidFill>
            <a:ln>
              <a:noFill/>
            </a:ln>
            <a:effectLst/>
          </c:spPr>
          <c:invertIfNegative val="0"/>
          <c:cat>
            <c:strRef>
              <c:f>'1.Product-Wise Performance '!$A$5:$A$9</c:f>
              <c:strCache>
                <c:ptCount val="4"/>
                <c:pt idx="0">
                  <c:v>Haldiram's Bhujia</c:v>
                </c:pt>
                <c:pt idx="1">
                  <c:v>Kellogg’s Corn Flakes</c:v>
                </c:pt>
                <c:pt idx="2">
                  <c:v>Maggi Noodles</c:v>
                </c:pt>
                <c:pt idx="3">
                  <c:v>Yippee Noodles</c:v>
                </c:pt>
              </c:strCache>
            </c:strRef>
          </c:cat>
          <c:val>
            <c:numRef>
              <c:f>'1.Product-Wise Performance '!$C$5:$C$9</c:f>
              <c:numCache>
                <c:formatCode>"₹"\ #,##0</c:formatCode>
                <c:ptCount val="4"/>
                <c:pt idx="0">
                  <c:v>309.96000000000009</c:v>
                </c:pt>
                <c:pt idx="1">
                  <c:v>1033.1999999999996</c:v>
                </c:pt>
                <c:pt idx="2">
                  <c:v>220.16000000000008</c:v>
                </c:pt>
                <c:pt idx="3">
                  <c:v>670.94999999999982</c:v>
                </c:pt>
              </c:numCache>
            </c:numRef>
          </c:val>
          <c:extLst>
            <c:ext xmlns:c16="http://schemas.microsoft.com/office/drawing/2014/chart" uri="{C3380CC4-5D6E-409C-BE32-E72D297353CC}">
              <c16:uniqueId val="{00000005-8EBA-4446-93AA-05434CD39370}"/>
            </c:ext>
          </c:extLst>
        </c:ser>
        <c:dLbls>
          <c:showLegendKey val="0"/>
          <c:showVal val="0"/>
          <c:showCatName val="0"/>
          <c:showSerName val="0"/>
          <c:showPercent val="0"/>
          <c:showBubbleSize val="0"/>
        </c:dLbls>
        <c:gapWidth val="182"/>
        <c:axId val="1754376719"/>
        <c:axId val="1754376239"/>
      </c:barChart>
      <c:catAx>
        <c:axId val="1754376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76239"/>
        <c:crosses val="autoZero"/>
        <c:auto val="1"/>
        <c:lblAlgn val="ctr"/>
        <c:lblOffset val="100"/>
        <c:noMultiLvlLbl val="0"/>
      </c:catAx>
      <c:valAx>
        <c:axId val="17543762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7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Analysis.xlsx]6.sales type!PivotTable4</c:name>
    <c:fmtId val="13"/>
  </c:pivotSource>
  <c:chart>
    <c:title>
      <c:tx>
        <c:rich>
          <a:bodyPr rot="0" spcFirstLastPara="1" vertOverflow="ellipsis" vert="horz" wrap="square" anchor="ctr" anchorCtr="1"/>
          <a:lstStyle/>
          <a:p>
            <a:pPr>
              <a:defRPr sz="1200" b="1" i="0" u="none" strike="noStrike" kern="1200" cap="all" baseline="0">
                <a:solidFill>
                  <a:schemeClr val="tx1">
                    <a:lumMod val="95000"/>
                    <a:lumOff val="5000"/>
                  </a:schemeClr>
                </a:solidFill>
                <a:latin typeface="Arial Black" panose="020B0A04020102020204" pitchFamily="34" charset="0"/>
                <a:ea typeface="+mn-ea"/>
                <a:cs typeface="+mn-cs"/>
              </a:defRPr>
            </a:pPr>
            <a:r>
              <a:rPr lang="en-US" sz="1200">
                <a:solidFill>
                  <a:schemeClr val="tx1">
                    <a:lumMod val="95000"/>
                    <a:lumOff val="5000"/>
                  </a:schemeClr>
                </a:solidFill>
                <a:latin typeface="Arial Black" panose="020B0A04020102020204" pitchFamily="34" charset="0"/>
              </a:rPr>
              <a:t>Sales</a:t>
            </a:r>
            <a:r>
              <a:rPr lang="en-US" sz="1200" baseline="0">
                <a:solidFill>
                  <a:schemeClr val="tx1">
                    <a:lumMod val="95000"/>
                    <a:lumOff val="5000"/>
                  </a:schemeClr>
                </a:solidFill>
                <a:latin typeface="Arial Black" panose="020B0A04020102020204" pitchFamily="34" charset="0"/>
              </a:rPr>
              <a:t> type</a:t>
            </a:r>
            <a:endParaRPr lang="en-US" sz="1200">
              <a:solidFill>
                <a:schemeClr val="tx1">
                  <a:lumMod val="95000"/>
                  <a:lumOff val="5000"/>
                </a:schemeClr>
              </a:solidFill>
              <a:latin typeface="Arial Black" panose="020B0A04020102020204" pitchFamily="34" charset="0"/>
            </a:endParaRPr>
          </a:p>
        </c:rich>
      </c:tx>
      <c:layout>
        <c:manualLayout>
          <c:xMode val="edge"/>
          <c:yMode val="edge"/>
          <c:x val="0.31903768147062078"/>
          <c:y val="2.9007062731134198E-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2"/>
          </a:solidFill>
          <a:ln>
            <a:noFill/>
          </a:ln>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892271602742017"/>
          <c:y val="0.26105720415740219"/>
          <c:w val="0.50404526109327963"/>
          <c:h val="0.47829473693998692"/>
        </c:manualLayout>
      </c:layout>
      <c:doughnutChart>
        <c:varyColors val="1"/>
        <c:ser>
          <c:idx val="0"/>
          <c:order val="0"/>
          <c:tx>
            <c:strRef>
              <c:f>'6.sales type'!$B$3:$B$4</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'6.sales type'!$A$5:$A$6</c:f>
              <c:strCache>
                <c:ptCount val="1"/>
                <c:pt idx="0">
                  <c:v>Wholesaler</c:v>
                </c:pt>
              </c:strCache>
            </c:strRef>
          </c:cat>
          <c:val>
            <c:numRef>
              <c:f>'6.sales type'!$B$5:$B$6</c:f>
              <c:numCache>
                <c:formatCode>"₹"\ #,##0</c:formatCode>
                <c:ptCount val="1"/>
                <c:pt idx="0">
                  <c:v>6156.0099999999975</c:v>
                </c:pt>
              </c:numCache>
            </c:numRef>
          </c:val>
          <c:extLst>
            <c:ext xmlns:c16="http://schemas.microsoft.com/office/drawing/2014/chart" uri="{C3380CC4-5D6E-409C-BE32-E72D297353CC}">
              <c16:uniqueId val="{00000005-AAA8-4908-98BC-300F21F62F76}"/>
            </c:ext>
          </c:extLst>
        </c:ser>
        <c:dLbls>
          <c:showLegendKey val="0"/>
          <c:showVal val="0"/>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Analysis.xlsx]7.payment mode!PivotTable5</c:name>
    <c:fmtId val="11"/>
  </c:pivotSource>
  <c:chart>
    <c:title>
      <c:tx>
        <c:rich>
          <a:bodyPr rot="0" spcFirstLastPara="1" vertOverflow="ellipsis" vert="horz" wrap="square" anchor="ctr" anchorCtr="1"/>
          <a:lstStyle/>
          <a:p>
            <a:pPr>
              <a:defRPr sz="1200" b="1" i="0" u="none" strike="noStrike" kern="1200" cap="all" baseline="0">
                <a:solidFill>
                  <a:schemeClr val="tx1">
                    <a:lumMod val="95000"/>
                    <a:lumOff val="5000"/>
                  </a:schemeClr>
                </a:solidFill>
                <a:latin typeface="Arial Black" panose="020B0A04020102020204" pitchFamily="34" charset="0"/>
                <a:ea typeface="+mn-ea"/>
                <a:cs typeface="+mn-cs"/>
              </a:defRPr>
            </a:pPr>
            <a:r>
              <a:rPr lang="en-IN" sz="1200">
                <a:solidFill>
                  <a:schemeClr val="tx1">
                    <a:lumMod val="95000"/>
                    <a:lumOff val="5000"/>
                  </a:schemeClr>
                </a:solidFill>
                <a:latin typeface="Arial Black" panose="020B0A04020102020204" pitchFamily="34" charset="0"/>
              </a:rPr>
              <a:t>pyament mode</a:t>
            </a:r>
          </a:p>
        </c:rich>
      </c:tx>
      <c:layout>
        <c:manualLayout>
          <c:xMode val="edge"/>
          <c:yMode val="edge"/>
          <c:x val="0.18964240186651052"/>
          <c:y val="3.8969494271887034E-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95000"/>
                  <a:lumOff val="5000"/>
                </a:schemeClr>
              </a:solidFill>
              <a:latin typeface="Arial Black" panose="020B0A04020102020204" pitchFamily="34" charset="0"/>
              <a:ea typeface="+mn-ea"/>
              <a:cs typeface="+mn-cs"/>
            </a:defRPr>
          </a:pPr>
          <a:endParaRPr lang="en-IN"/>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lt1"/>
            </a:solidFill>
            <a:ln>
              <a:solidFill>
                <a:schemeClr val="accent1"/>
              </a:solidFill>
            </a:ln>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1"/>
          <c:h val="1"/>
        </c:manualLayout>
      </c:layout>
      <c:pie3DChart>
        <c:varyColors val="1"/>
        <c:ser>
          <c:idx val="0"/>
          <c:order val="0"/>
          <c:tx>
            <c:strRef>
              <c:f>'7.payment mode'!$B$3:$B$4</c:f>
              <c:strCache>
                <c:ptCount val="1"/>
                <c:pt idx="0">
                  <c:v>Sum of profit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effectLst/>
            </c:spPr>
            <c:txPr>
              <a:bodyPr rot="0" spcFirstLastPara="1" vertOverflow="clip" horzOverflow="clip" vert="horz" wrap="square" lIns="38100" tIns="19050" rIns="38100" bIns="19050" anchor="t" anchorCtr="1">
                <a:spAutoFit/>
              </a:bodyPr>
              <a:lstStyle/>
              <a:p>
                <a:pPr>
                  <a:defRPr sz="1000" b="1" i="0" u="none" strike="noStrike" kern="120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'7.payment mode'!$A$5:$A$7</c:f>
              <c:strCache>
                <c:ptCount val="2"/>
                <c:pt idx="0">
                  <c:v>Cash</c:v>
                </c:pt>
                <c:pt idx="1">
                  <c:v>Online</c:v>
                </c:pt>
              </c:strCache>
            </c:strRef>
          </c:cat>
          <c:val>
            <c:numRef>
              <c:f>'7.payment mode'!$B$5:$B$7</c:f>
              <c:numCache>
                <c:formatCode>"₹"\ #,##0</c:formatCode>
                <c:ptCount val="2"/>
                <c:pt idx="0">
                  <c:v>4561.9499999999989</c:v>
                </c:pt>
                <c:pt idx="1">
                  <c:v>1594.0600000000002</c:v>
                </c:pt>
              </c:numCache>
            </c:numRef>
          </c:val>
          <c:extLst>
            <c:ext xmlns:c16="http://schemas.microsoft.com/office/drawing/2014/chart" uri="{C3380CC4-5D6E-409C-BE32-E72D297353CC}">
              <c16:uniqueId val="{0000000D-5348-4095-BD72-63860E9892A4}"/>
            </c:ext>
          </c:extLst>
        </c:ser>
        <c:ser>
          <c:idx val="1"/>
          <c:order val="1"/>
          <c:tx>
            <c:strRef>
              <c:f>'7.payment mode'!$C$3:$C$4</c:f>
              <c:strCache>
                <c:ptCount val="1"/>
                <c:pt idx="0">
                  <c:v>Sum of QTY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chemeClr val="lt1"/>
                </a:solidFill>
                <a:ln>
                  <a:solidFill>
                    <a:schemeClr val="accent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chemeClr val="lt1"/>
                </a:solidFill>
                <a:ln>
                  <a:solidFill>
                    <a:schemeClr val="accent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'7.payment mode'!$A$5:$A$7</c:f>
              <c:strCache>
                <c:ptCount val="2"/>
                <c:pt idx="0">
                  <c:v>Cash</c:v>
                </c:pt>
                <c:pt idx="1">
                  <c:v>Online</c:v>
                </c:pt>
              </c:strCache>
            </c:strRef>
          </c:cat>
          <c:val>
            <c:numRef>
              <c:f>'7.payment mode'!$C$5:$C$7</c:f>
              <c:numCache>
                <c:formatCode>General</c:formatCode>
                <c:ptCount val="2"/>
                <c:pt idx="0">
                  <c:v>258</c:v>
                </c:pt>
                <c:pt idx="1">
                  <c:v>130</c:v>
                </c:pt>
              </c:numCache>
            </c:numRef>
          </c:val>
          <c:extLst>
            <c:ext xmlns:c16="http://schemas.microsoft.com/office/drawing/2014/chart" uri="{C3380CC4-5D6E-409C-BE32-E72D297353CC}">
              <c16:uniqueId val="{0000000E-5348-4095-BD72-63860E9892A4}"/>
            </c:ext>
          </c:extLst>
        </c:ser>
        <c:dLbls>
          <c:showLegendKey val="0"/>
          <c:showVal val="0"/>
          <c:showCatName val="0"/>
          <c:showSerName val="0"/>
          <c:showPercent val="0"/>
          <c:showBubbleSize val="0"/>
          <c:showLeaderLines val="1"/>
        </c:dLbls>
      </c:pie3D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Analysis.xlsx]5.UMO perfomance!PivotTable3</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IN">
                <a:solidFill>
                  <a:schemeClr val="tx1"/>
                </a:solidFill>
                <a:latin typeface="Arial Black" panose="020B0A04020102020204" pitchFamily="34" charset="0"/>
              </a:rPr>
              <a:t>UMO perfomance</a:t>
            </a:r>
          </a:p>
        </c:rich>
      </c:tx>
      <c:layout>
        <c:manualLayout>
          <c:xMode val="edge"/>
          <c:yMode val="edge"/>
          <c:x val="0.29071676654067435"/>
          <c:y val="1.3819627837913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227335709328"/>
          <c:y val="3.230266658584062E-2"/>
          <c:w val="0.87661514102967986"/>
          <c:h val="0.80985530413103113"/>
        </c:manualLayout>
      </c:layout>
      <c:barChart>
        <c:barDir val="col"/>
        <c:grouping val="clustered"/>
        <c:varyColors val="0"/>
        <c:ser>
          <c:idx val="0"/>
          <c:order val="0"/>
          <c:tx>
            <c:strRef>
              <c:f>'5.UMO perfomance'!$B$3:$B$4</c:f>
              <c:strCache>
                <c:ptCount val="1"/>
                <c:pt idx="0">
                  <c:v>Sum of QTY</c:v>
                </c:pt>
              </c:strCache>
            </c:strRef>
          </c:tx>
          <c:spPr>
            <a:solidFill>
              <a:schemeClr val="accent1"/>
            </a:solidFill>
            <a:ln>
              <a:noFill/>
            </a:ln>
            <a:effectLst/>
          </c:spPr>
          <c:invertIfNegative val="0"/>
          <c:cat>
            <c:strRef>
              <c:f>'5.UMO perfomance'!$A$5:$A$9</c:f>
              <c:strCache>
                <c:ptCount val="4"/>
                <c:pt idx="0">
                  <c:v>200g pack</c:v>
                </c:pt>
                <c:pt idx="1">
                  <c:v>475g box</c:v>
                </c:pt>
                <c:pt idx="2">
                  <c:v>65g pack</c:v>
                </c:pt>
                <c:pt idx="3">
                  <c:v>70g pack</c:v>
                </c:pt>
              </c:strCache>
            </c:strRef>
          </c:cat>
          <c:val>
            <c:numRef>
              <c:f>'5.UMO perfomance'!$B$5:$B$9</c:f>
              <c:numCache>
                <c:formatCode>General</c:formatCode>
                <c:ptCount val="4"/>
                <c:pt idx="0">
                  <c:v>63</c:v>
                </c:pt>
                <c:pt idx="1">
                  <c:v>82</c:v>
                </c:pt>
                <c:pt idx="2">
                  <c:v>27</c:v>
                </c:pt>
                <c:pt idx="3">
                  <c:v>51</c:v>
                </c:pt>
              </c:numCache>
            </c:numRef>
          </c:val>
          <c:extLst>
            <c:ext xmlns:c16="http://schemas.microsoft.com/office/drawing/2014/chart" uri="{C3380CC4-5D6E-409C-BE32-E72D297353CC}">
              <c16:uniqueId val="{00000005-8317-49AE-98A0-1A3B83B964D6}"/>
            </c:ext>
          </c:extLst>
        </c:ser>
        <c:ser>
          <c:idx val="1"/>
          <c:order val="1"/>
          <c:tx>
            <c:strRef>
              <c:f>'5.UMO perfomance'!$C$3:$C$4</c:f>
              <c:strCache>
                <c:ptCount val="1"/>
                <c:pt idx="0">
                  <c:v>Sum of profit</c:v>
                </c:pt>
              </c:strCache>
            </c:strRef>
          </c:tx>
          <c:spPr>
            <a:solidFill>
              <a:schemeClr val="accent2"/>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'5.UMO perfomance'!$A$5:$A$9</c:f>
              <c:strCache>
                <c:ptCount val="4"/>
                <c:pt idx="0">
                  <c:v>200g pack</c:v>
                </c:pt>
                <c:pt idx="1">
                  <c:v>475g box</c:v>
                </c:pt>
                <c:pt idx="2">
                  <c:v>65g pack</c:v>
                </c:pt>
                <c:pt idx="3">
                  <c:v>70g pack</c:v>
                </c:pt>
              </c:strCache>
            </c:strRef>
          </c:cat>
          <c:val>
            <c:numRef>
              <c:f>'5.UMO perfomance'!$C$5:$C$9</c:f>
              <c:numCache>
                <c:formatCode>"₹"\ #,##0</c:formatCode>
                <c:ptCount val="4"/>
                <c:pt idx="0">
                  <c:v>309.96000000000009</c:v>
                </c:pt>
                <c:pt idx="1">
                  <c:v>1033.1999999999996</c:v>
                </c:pt>
                <c:pt idx="2">
                  <c:v>670.94999999999982</c:v>
                </c:pt>
                <c:pt idx="3">
                  <c:v>709.60000000000014</c:v>
                </c:pt>
              </c:numCache>
            </c:numRef>
          </c:val>
          <c:extLst>
            <c:ext xmlns:c16="http://schemas.microsoft.com/office/drawing/2014/chart" uri="{C3380CC4-5D6E-409C-BE32-E72D297353CC}">
              <c16:uniqueId val="{00000006-8317-49AE-98A0-1A3B83B964D6}"/>
            </c:ext>
          </c:extLst>
        </c:ser>
        <c:dLbls>
          <c:showLegendKey val="0"/>
          <c:showVal val="0"/>
          <c:showCatName val="0"/>
          <c:showSerName val="0"/>
          <c:showPercent val="0"/>
          <c:showBubbleSize val="0"/>
        </c:dLbls>
        <c:gapWidth val="150"/>
        <c:axId val="1630738815"/>
        <c:axId val="1630741695"/>
      </c:barChart>
      <c:catAx>
        <c:axId val="1630738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741695"/>
        <c:crosses val="autoZero"/>
        <c:auto val="1"/>
        <c:lblAlgn val="ctr"/>
        <c:lblOffset val="100"/>
        <c:noMultiLvlLbl val="0"/>
      </c:catAx>
      <c:valAx>
        <c:axId val="163074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738815"/>
        <c:crosses val="autoZero"/>
        <c:crossBetween val="between"/>
      </c:valAx>
      <c:spPr>
        <a:noFill/>
        <a:ln>
          <a:solidFill>
            <a:schemeClr val="accent1">
              <a:lumMod val="60000"/>
              <a:lumOff val="40000"/>
            </a:schemeClr>
          </a:solidFill>
        </a:ln>
        <a:effectLst/>
      </c:spPr>
    </c:plotArea>
    <c:legend>
      <c:legendPos val="r"/>
      <c:layout>
        <c:manualLayout>
          <c:xMode val="edge"/>
          <c:yMode val="edge"/>
          <c:x val="0.11383358382707746"/>
          <c:y val="0.94849253153968316"/>
          <c:w val="0.7396957900454546"/>
          <c:h val="4.81148929463745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Analysis.xlsx]2. Category Comparison!PivotTable2</c:name>
    <c:fmtId val="19"/>
  </c:pivotSource>
  <c:chart>
    <c:title>
      <c:tx>
        <c:rich>
          <a:bodyPr rot="0" spcFirstLastPara="1" vertOverflow="ellipsis" vert="horz" wrap="square" anchor="ctr" anchorCtr="1"/>
          <a:lstStyle/>
          <a:p>
            <a:pPr algn="l">
              <a:defRPr sz="1200" b="1" i="0" u="none" strike="noStrike" kern="1200" spc="0" baseline="0">
                <a:solidFill>
                  <a:schemeClr val="tx1">
                    <a:lumMod val="95000"/>
                    <a:lumOff val="5000"/>
                  </a:schemeClr>
                </a:solidFill>
                <a:latin typeface="Arial Black" panose="020B0A04020102020204" pitchFamily="34" charset="0"/>
                <a:ea typeface="+mn-ea"/>
                <a:cs typeface="+mn-cs"/>
              </a:defRPr>
            </a:pPr>
            <a:r>
              <a:rPr lang="en-IN" sz="1200" b="1">
                <a:solidFill>
                  <a:schemeClr val="tx1">
                    <a:lumMod val="95000"/>
                    <a:lumOff val="5000"/>
                  </a:schemeClr>
                </a:solidFill>
                <a:latin typeface="Arial Black" panose="020B0A04020102020204" pitchFamily="34" charset="0"/>
              </a:rPr>
              <a:t>Categor wise</a:t>
            </a:r>
            <a:r>
              <a:rPr lang="en-IN" sz="1200" b="1" baseline="0">
                <a:solidFill>
                  <a:schemeClr val="tx1">
                    <a:lumMod val="95000"/>
                    <a:lumOff val="5000"/>
                  </a:schemeClr>
                </a:solidFill>
                <a:latin typeface="Arial Black" panose="020B0A04020102020204" pitchFamily="34" charset="0"/>
              </a:rPr>
              <a:t> performance</a:t>
            </a:r>
            <a:endParaRPr lang="en-IN" sz="1200" b="1">
              <a:solidFill>
                <a:schemeClr val="tx1">
                  <a:lumMod val="95000"/>
                  <a:lumOff val="5000"/>
                </a:schemeClr>
              </a:solidFill>
              <a:latin typeface="Arial Black" panose="020B0A04020102020204" pitchFamily="34" charset="0"/>
            </a:endParaRPr>
          </a:p>
        </c:rich>
      </c:tx>
      <c:layout>
        <c:manualLayout>
          <c:xMode val="edge"/>
          <c:yMode val="edge"/>
          <c:x val="0.18404300161351064"/>
          <c:y val="1.4420251099712424E-2"/>
        </c:manualLayout>
      </c:layout>
      <c:overlay val="0"/>
      <c:spPr>
        <a:noFill/>
        <a:ln>
          <a:noFill/>
        </a:ln>
        <a:effectLst/>
      </c:spPr>
      <c:txPr>
        <a:bodyPr rot="0" spcFirstLastPara="1" vertOverflow="ellipsis" vert="horz" wrap="square" anchor="ctr" anchorCtr="1"/>
        <a:lstStyle/>
        <a:p>
          <a:pPr algn="l">
            <a:defRPr sz="1200" b="1" i="0" u="none" strike="noStrike" kern="1200" spc="0" baseline="0">
              <a:solidFill>
                <a:schemeClr val="tx1">
                  <a:lumMod val="95000"/>
                  <a:lumOff val="5000"/>
                </a:schemeClr>
              </a:solidFill>
              <a:latin typeface="Arial Black" panose="020B0A04020102020204" pitchFamily="34" charset="0"/>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104580927384077"/>
          <c:y val="0.1239772121934634"/>
          <c:w val="0.85252493438320209"/>
          <c:h val="0.73981323042507896"/>
        </c:manualLayout>
      </c:layout>
      <c:barChart>
        <c:barDir val="col"/>
        <c:grouping val="clustered"/>
        <c:varyColors val="0"/>
        <c:ser>
          <c:idx val="0"/>
          <c:order val="0"/>
          <c:tx>
            <c:strRef>
              <c:f>'2. Category Comparison'!$B$3:$B$4</c:f>
              <c:strCache>
                <c:ptCount val="1"/>
                <c:pt idx="0">
                  <c:v>Sum of QTY</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'2. Category Comparison'!$A$5:$A$6</c:f>
              <c:strCache>
                <c:ptCount val="1"/>
                <c:pt idx="0">
                  <c:v>Packaged Foods</c:v>
                </c:pt>
              </c:strCache>
            </c:strRef>
          </c:cat>
          <c:val>
            <c:numRef>
              <c:f>'2. Category Comparison'!$B$5:$B$6</c:f>
              <c:numCache>
                <c:formatCode>General</c:formatCode>
                <c:ptCount val="1"/>
                <c:pt idx="0">
                  <c:v>388</c:v>
                </c:pt>
              </c:numCache>
            </c:numRef>
          </c:val>
          <c:extLst>
            <c:ext xmlns:c16="http://schemas.microsoft.com/office/drawing/2014/chart" uri="{C3380CC4-5D6E-409C-BE32-E72D297353CC}">
              <c16:uniqueId val="{00000005-7672-4FD0-8A03-4264E3CE3DFF}"/>
            </c:ext>
          </c:extLst>
        </c:ser>
        <c:ser>
          <c:idx val="1"/>
          <c:order val="1"/>
          <c:tx>
            <c:strRef>
              <c:f>'2. Category Comparison'!$C$3:$C$4</c:f>
              <c:strCache>
                <c:ptCount val="1"/>
                <c:pt idx="0">
                  <c:v>Sum of profit</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'2. Category Comparison'!$A$5:$A$6</c:f>
              <c:strCache>
                <c:ptCount val="1"/>
                <c:pt idx="0">
                  <c:v>Packaged Foods</c:v>
                </c:pt>
              </c:strCache>
            </c:strRef>
          </c:cat>
          <c:val>
            <c:numRef>
              <c:f>'2. Category Comparison'!$C$5:$C$6</c:f>
              <c:numCache>
                <c:formatCode>"₹"\ #,##0</c:formatCode>
                <c:ptCount val="1"/>
                <c:pt idx="0">
                  <c:v>6156.0099999999975</c:v>
                </c:pt>
              </c:numCache>
            </c:numRef>
          </c:val>
          <c:extLst>
            <c:ext xmlns:c16="http://schemas.microsoft.com/office/drawing/2014/chart" uri="{C3380CC4-5D6E-409C-BE32-E72D297353CC}">
              <c16:uniqueId val="{00000006-7672-4FD0-8A03-4264E3CE3DFF}"/>
            </c:ext>
          </c:extLst>
        </c:ser>
        <c:dLbls>
          <c:showLegendKey val="0"/>
          <c:showVal val="0"/>
          <c:showCatName val="0"/>
          <c:showSerName val="0"/>
          <c:showPercent val="0"/>
          <c:showBubbleSize val="0"/>
        </c:dLbls>
        <c:gapWidth val="219"/>
        <c:overlap val="-27"/>
        <c:axId val="1759548975"/>
        <c:axId val="1759553295"/>
      </c:barChart>
      <c:catAx>
        <c:axId val="1759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53295"/>
        <c:crosses val="autoZero"/>
        <c:auto val="1"/>
        <c:lblAlgn val="ctr"/>
        <c:lblOffset val="100"/>
        <c:noMultiLvlLbl val="0"/>
      </c:catAx>
      <c:valAx>
        <c:axId val="175955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59548975"/>
        <c:crosses val="autoZero"/>
        <c:crossBetween val="between"/>
      </c:valAx>
      <c:spPr>
        <a:noFill/>
        <a:ln>
          <a:noFill/>
        </a:ln>
        <a:effectLst/>
      </c:spPr>
    </c:plotArea>
    <c:legend>
      <c:legendPos val="r"/>
      <c:layout>
        <c:manualLayout>
          <c:xMode val="edge"/>
          <c:yMode val="edge"/>
          <c:x val="0.15807886146584615"/>
          <c:y val="0.93842728776977224"/>
          <c:w val="0.65108701797018242"/>
          <c:h val="6.1572712230227811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Analysis.xlsx]3. Sales Trend Over Time!PivotTable7</c:name>
    <c:fmtId val="16"/>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IN" sz="1200">
                <a:solidFill>
                  <a:schemeClr val="tx1">
                    <a:lumMod val="95000"/>
                    <a:lumOff val="5000"/>
                  </a:schemeClr>
                </a:solidFill>
                <a:latin typeface="Arial Black" panose="020B0A04020102020204" pitchFamily="34" charset="0"/>
              </a:rPr>
              <a:t>Sales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45202093844031"/>
          <c:y val="0.10394172217966202"/>
          <c:w val="0.81371617354650727"/>
          <c:h val="0.62936327332486786"/>
        </c:manualLayout>
      </c:layout>
      <c:area3DChart>
        <c:grouping val="stacked"/>
        <c:varyColors val="0"/>
        <c:ser>
          <c:idx val="0"/>
          <c:order val="0"/>
          <c:tx>
            <c:strRef>
              <c:f>'3. Sales Trend Over Time'!$B$3:$B$4</c:f>
              <c:strCache>
                <c:ptCount val="1"/>
                <c:pt idx="0">
                  <c:v>Sum of selling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'3. Sales Trend Over Time'!$A$5:$A$20</c:f>
              <c:strCache>
                <c:ptCount val="15"/>
                <c:pt idx="0">
                  <c:v>01-03-2023</c:v>
                </c:pt>
                <c:pt idx="1">
                  <c:v>02-03-2023</c:v>
                </c:pt>
                <c:pt idx="2">
                  <c:v>04-03-2023</c:v>
                </c:pt>
                <c:pt idx="3">
                  <c:v>05-03-2023</c:v>
                </c:pt>
                <c:pt idx="4">
                  <c:v>10-03-2023</c:v>
                </c:pt>
                <c:pt idx="5">
                  <c:v>11-03-2023</c:v>
                </c:pt>
                <c:pt idx="6">
                  <c:v>13-03-2023</c:v>
                </c:pt>
                <c:pt idx="7">
                  <c:v>14-03-2023</c:v>
                </c:pt>
                <c:pt idx="8">
                  <c:v>19-03-2023</c:v>
                </c:pt>
                <c:pt idx="9">
                  <c:v>20-03-2023</c:v>
                </c:pt>
                <c:pt idx="10">
                  <c:v>22-03-2023</c:v>
                </c:pt>
                <c:pt idx="11">
                  <c:v>23-03-2023</c:v>
                </c:pt>
                <c:pt idx="12">
                  <c:v>28-03-2023</c:v>
                </c:pt>
                <c:pt idx="13">
                  <c:v>29-03-2023</c:v>
                </c:pt>
                <c:pt idx="14">
                  <c:v>31-03-2023</c:v>
                </c:pt>
              </c:strCache>
            </c:strRef>
          </c:cat>
          <c:val>
            <c:numRef>
              <c:f>'3. Sales Trend Over Time'!$B$5:$B$20</c:f>
              <c:numCache>
                <c:formatCode>"₹"\ #,##0</c:formatCode>
                <c:ptCount val="15"/>
                <c:pt idx="0">
                  <c:v>135.30000000000001</c:v>
                </c:pt>
                <c:pt idx="1">
                  <c:v>1341.8999999999999</c:v>
                </c:pt>
                <c:pt idx="2">
                  <c:v>1528.8</c:v>
                </c:pt>
                <c:pt idx="3">
                  <c:v>1323</c:v>
                </c:pt>
                <c:pt idx="4">
                  <c:v>229.5</c:v>
                </c:pt>
                <c:pt idx="5">
                  <c:v>1681.6800000000003</c:v>
                </c:pt>
                <c:pt idx="6">
                  <c:v>477.12</c:v>
                </c:pt>
                <c:pt idx="7">
                  <c:v>173.43</c:v>
                </c:pt>
                <c:pt idx="8">
                  <c:v>470.4</c:v>
                </c:pt>
                <c:pt idx="9">
                  <c:v>1636.8000000000002</c:v>
                </c:pt>
                <c:pt idx="10">
                  <c:v>2343.6</c:v>
                </c:pt>
                <c:pt idx="11">
                  <c:v>321.48</c:v>
                </c:pt>
                <c:pt idx="12">
                  <c:v>126.72</c:v>
                </c:pt>
                <c:pt idx="13">
                  <c:v>188.16</c:v>
                </c:pt>
                <c:pt idx="14">
                  <c:v>1999.1999999999998</c:v>
                </c:pt>
              </c:numCache>
            </c:numRef>
          </c:val>
          <c:extLst>
            <c:ext xmlns:c16="http://schemas.microsoft.com/office/drawing/2014/chart" uri="{C3380CC4-5D6E-409C-BE32-E72D297353CC}">
              <c16:uniqueId val="{00000000-BC53-4E3D-B44D-F72C67678EAE}"/>
            </c:ext>
          </c:extLst>
        </c:ser>
        <c:ser>
          <c:idx val="1"/>
          <c:order val="1"/>
          <c:tx>
            <c:strRef>
              <c:f>'3. Sales Trend Over Time'!$C$3:$C$4</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'3. Sales Trend Over Time'!$A$5:$A$20</c:f>
              <c:strCache>
                <c:ptCount val="15"/>
                <c:pt idx="0">
                  <c:v>01-03-2023</c:v>
                </c:pt>
                <c:pt idx="1">
                  <c:v>02-03-2023</c:v>
                </c:pt>
                <c:pt idx="2">
                  <c:v>04-03-2023</c:v>
                </c:pt>
                <c:pt idx="3">
                  <c:v>05-03-2023</c:v>
                </c:pt>
                <c:pt idx="4">
                  <c:v>10-03-2023</c:v>
                </c:pt>
                <c:pt idx="5">
                  <c:v>11-03-2023</c:v>
                </c:pt>
                <c:pt idx="6">
                  <c:v>13-03-2023</c:v>
                </c:pt>
                <c:pt idx="7">
                  <c:v>14-03-2023</c:v>
                </c:pt>
                <c:pt idx="8">
                  <c:v>19-03-2023</c:v>
                </c:pt>
                <c:pt idx="9">
                  <c:v>20-03-2023</c:v>
                </c:pt>
                <c:pt idx="10">
                  <c:v>22-03-2023</c:v>
                </c:pt>
                <c:pt idx="11">
                  <c:v>23-03-2023</c:v>
                </c:pt>
                <c:pt idx="12">
                  <c:v>28-03-2023</c:v>
                </c:pt>
                <c:pt idx="13">
                  <c:v>29-03-2023</c:v>
                </c:pt>
                <c:pt idx="14">
                  <c:v>31-03-2023</c:v>
                </c:pt>
              </c:strCache>
            </c:strRef>
          </c:cat>
          <c:val>
            <c:numRef>
              <c:f>'3. Sales Trend Over Time'!$C$5:$C$20</c:f>
              <c:numCache>
                <c:formatCode>"₹"\ #,##0</c:formatCode>
                <c:ptCount val="15"/>
                <c:pt idx="0">
                  <c:v>12.300000000000011</c:v>
                </c:pt>
                <c:pt idx="1">
                  <c:v>347.89999999999986</c:v>
                </c:pt>
                <c:pt idx="2">
                  <c:v>163.79999999999995</c:v>
                </c:pt>
                <c:pt idx="3">
                  <c:v>343</c:v>
                </c:pt>
                <c:pt idx="4">
                  <c:v>59.5</c:v>
                </c:pt>
                <c:pt idx="5">
                  <c:v>407.68000000000029</c:v>
                </c:pt>
                <c:pt idx="6">
                  <c:v>51.120000000000005</c:v>
                </c:pt>
                <c:pt idx="7">
                  <c:v>50.430000000000007</c:v>
                </c:pt>
                <c:pt idx="8">
                  <c:v>50.399999999999977</c:v>
                </c:pt>
                <c:pt idx="9">
                  <c:v>644.80000000000018</c:v>
                </c:pt>
                <c:pt idx="10">
                  <c:v>607.59999999999991</c:v>
                </c:pt>
                <c:pt idx="11">
                  <c:v>93.480000000000018</c:v>
                </c:pt>
                <c:pt idx="12">
                  <c:v>30.72</c:v>
                </c:pt>
                <c:pt idx="13">
                  <c:v>20.159999999999997</c:v>
                </c:pt>
                <c:pt idx="14">
                  <c:v>214.19999999999982</c:v>
                </c:pt>
              </c:numCache>
            </c:numRef>
          </c:val>
          <c:extLst>
            <c:ext xmlns:c16="http://schemas.microsoft.com/office/drawing/2014/chart" uri="{C3380CC4-5D6E-409C-BE32-E72D297353CC}">
              <c16:uniqueId val="{00000001-BC53-4E3D-B44D-F72C67678EAE}"/>
            </c:ext>
          </c:extLst>
        </c:ser>
        <c:dLbls>
          <c:showLegendKey val="0"/>
          <c:showVal val="0"/>
          <c:showCatName val="0"/>
          <c:showSerName val="0"/>
          <c:showPercent val="0"/>
          <c:showBubbleSize val="0"/>
        </c:dLbls>
        <c:axId val="513502319"/>
        <c:axId val="513505679"/>
        <c:axId val="0"/>
      </c:area3DChart>
      <c:catAx>
        <c:axId val="513502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13505679"/>
        <c:crosses val="autoZero"/>
        <c:auto val="1"/>
        <c:lblAlgn val="ctr"/>
        <c:lblOffset val="100"/>
        <c:noMultiLvlLbl val="0"/>
      </c:catAx>
      <c:valAx>
        <c:axId val="513505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3502319"/>
        <c:crosses val="autoZero"/>
        <c:crossBetween val="midCat"/>
      </c:valAx>
      <c:spPr>
        <a:noFill/>
        <a:ln>
          <a:noFill/>
        </a:ln>
        <a:effectLst/>
      </c:spPr>
    </c:plotArea>
    <c:legend>
      <c:legendPos val="r"/>
      <c:layout>
        <c:manualLayout>
          <c:xMode val="edge"/>
          <c:yMode val="edge"/>
          <c:x val="0.16766291035976119"/>
          <c:y val="0.9315983865549643"/>
          <c:w val="0.58010514294619397"/>
          <c:h val="6.8401581542761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Analysis.xlsx]1.Product-Wise Performance !PivotTable3</c:name>
    <c:fmtId val="8"/>
  </c:pivotSource>
  <c:chart>
    <c:title>
      <c:tx>
        <c:rich>
          <a:bodyPr rot="0" spcFirstLastPara="1" vertOverflow="ellipsis" vert="horz" wrap="square" anchor="ctr" anchorCtr="1"/>
          <a:lstStyle/>
          <a:p>
            <a:pPr>
              <a:defRPr sz="1600" b="1" i="0" u="none" strike="noStrike" kern="1200" baseline="0">
                <a:solidFill>
                  <a:schemeClr val="tx1"/>
                </a:solidFill>
                <a:latin typeface="Arial Black" panose="020B0A04020102020204" pitchFamily="34" charset="0"/>
                <a:ea typeface="+mn-ea"/>
                <a:cs typeface="Arial" panose="020B0604020202020204" pitchFamily="34" charset="0"/>
              </a:defRPr>
            </a:pPr>
            <a:r>
              <a:rPr lang="en-IN" b="1">
                <a:solidFill>
                  <a:schemeClr val="tx1"/>
                </a:solidFill>
                <a:latin typeface="Arial Black" panose="020B0A04020102020204" pitchFamily="34" charset="0"/>
                <a:cs typeface="Arial" panose="020B0604020202020204" pitchFamily="34" charset="0"/>
              </a:rPr>
              <a:t>Bottom products</a:t>
            </a:r>
          </a:p>
        </c:rich>
      </c:tx>
      <c:layout>
        <c:manualLayout>
          <c:xMode val="edge"/>
          <c:yMode val="edge"/>
          <c:x val="0.37555135601689904"/>
          <c:y val="5.629363933671819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Black" panose="020B0A04020102020204" pitchFamily="34" charset="0"/>
              <a:ea typeface="+mn-ea"/>
              <a:cs typeface="Arial" panose="020B0604020202020204" pitchFamily="34" charset="0"/>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97838373614918"/>
          <c:y val="0"/>
          <c:w val="0.75623444727033573"/>
          <c:h val="0.93839132033032047"/>
        </c:manualLayout>
      </c:layout>
      <c:bar3DChart>
        <c:barDir val="bar"/>
        <c:grouping val="clustered"/>
        <c:varyColors val="0"/>
        <c:ser>
          <c:idx val="0"/>
          <c:order val="0"/>
          <c:tx>
            <c:strRef>
              <c:f>'1.Product-Wise Performance '!$G$4:$G$5</c:f>
              <c:strCache>
                <c:ptCount val="1"/>
                <c:pt idx="0">
                  <c:v>Sum of selling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'1.Product-Wise Performance '!$F$6:$F$10</c:f>
              <c:strCache>
                <c:ptCount val="4"/>
                <c:pt idx="0">
                  <c:v>Haldiram's Bhujia</c:v>
                </c:pt>
                <c:pt idx="1">
                  <c:v>Kellogg’s Corn Flakes</c:v>
                </c:pt>
                <c:pt idx="2">
                  <c:v>Maggi Noodles</c:v>
                </c:pt>
                <c:pt idx="3">
                  <c:v>Yippee Noodles</c:v>
                </c:pt>
              </c:strCache>
            </c:strRef>
          </c:cat>
          <c:val>
            <c:numRef>
              <c:f>'1.Product-Wise Performance '!$G$6:$G$10</c:f>
              <c:numCache>
                <c:formatCode>"₹"\ #,##0</c:formatCode>
                <c:ptCount val="4"/>
                <c:pt idx="0">
                  <c:v>1065.96</c:v>
                </c:pt>
                <c:pt idx="1">
                  <c:v>9643.1999999999989</c:v>
                </c:pt>
                <c:pt idx="2">
                  <c:v>908.16000000000008</c:v>
                </c:pt>
                <c:pt idx="3">
                  <c:v>2587.9499999999998</c:v>
                </c:pt>
              </c:numCache>
            </c:numRef>
          </c:val>
          <c:extLst>
            <c:ext xmlns:c16="http://schemas.microsoft.com/office/drawing/2014/chart" uri="{C3380CC4-5D6E-409C-BE32-E72D297353CC}">
              <c16:uniqueId val="{00000005-534B-40FD-82CE-4540770257A1}"/>
            </c:ext>
          </c:extLst>
        </c:ser>
        <c:ser>
          <c:idx val="1"/>
          <c:order val="1"/>
          <c:tx>
            <c:strRef>
              <c:f>'1.Product-Wise Performance '!$H$4:$H$5</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'1.Product-Wise Performance '!$F$6:$F$10</c:f>
              <c:strCache>
                <c:ptCount val="4"/>
                <c:pt idx="0">
                  <c:v>Haldiram's Bhujia</c:v>
                </c:pt>
                <c:pt idx="1">
                  <c:v>Kellogg’s Corn Flakes</c:v>
                </c:pt>
                <c:pt idx="2">
                  <c:v>Maggi Noodles</c:v>
                </c:pt>
                <c:pt idx="3">
                  <c:v>Yippee Noodles</c:v>
                </c:pt>
              </c:strCache>
            </c:strRef>
          </c:cat>
          <c:val>
            <c:numRef>
              <c:f>'1.Product-Wise Performance '!$H$6:$H$10</c:f>
              <c:numCache>
                <c:formatCode>"₹"\ #,##0</c:formatCode>
                <c:ptCount val="4"/>
                <c:pt idx="0">
                  <c:v>309.96000000000009</c:v>
                </c:pt>
                <c:pt idx="1">
                  <c:v>1033.1999999999996</c:v>
                </c:pt>
                <c:pt idx="2">
                  <c:v>220.16000000000008</c:v>
                </c:pt>
                <c:pt idx="3">
                  <c:v>670.94999999999982</c:v>
                </c:pt>
              </c:numCache>
            </c:numRef>
          </c:val>
          <c:extLst>
            <c:ext xmlns:c16="http://schemas.microsoft.com/office/drawing/2014/chart" uri="{C3380CC4-5D6E-409C-BE32-E72D297353CC}">
              <c16:uniqueId val="{00000006-534B-40FD-82CE-4540770257A1}"/>
            </c:ext>
          </c:extLst>
        </c:ser>
        <c:dLbls>
          <c:showLegendKey val="0"/>
          <c:showVal val="0"/>
          <c:showCatName val="0"/>
          <c:showSerName val="0"/>
          <c:showPercent val="0"/>
          <c:showBubbleSize val="0"/>
        </c:dLbls>
        <c:gapWidth val="150"/>
        <c:shape val="box"/>
        <c:axId val="2032119711"/>
        <c:axId val="2032122591"/>
        <c:axId val="0"/>
      </c:bar3DChart>
      <c:catAx>
        <c:axId val="20321197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32122591"/>
        <c:crosses val="autoZero"/>
        <c:auto val="1"/>
        <c:lblAlgn val="ctr"/>
        <c:lblOffset val="100"/>
        <c:noMultiLvlLbl val="0"/>
      </c:catAx>
      <c:valAx>
        <c:axId val="20321225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32119711"/>
        <c:crosses val="autoZero"/>
        <c:crossBetween val="between"/>
      </c:valAx>
      <c:spPr>
        <a:noFill/>
        <a:ln>
          <a:noFill/>
        </a:ln>
        <a:effectLst/>
      </c:spPr>
    </c:plotArea>
    <c:legend>
      <c:legendPos val="r"/>
      <c:layout>
        <c:manualLayout>
          <c:xMode val="edge"/>
          <c:yMode val="edge"/>
          <c:x val="0"/>
          <c:y val="0.87885120889953516"/>
          <c:w val="0.20249807429503316"/>
          <c:h val="0.10765138900400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Analysis.xlsx]4.frequently sold products!PivotTable1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Black" panose="020B0A04020102020204" pitchFamily="34" charset="0"/>
                <a:ea typeface="+mn-ea"/>
                <a:cs typeface="+mn-cs"/>
              </a:defRPr>
            </a:pPr>
            <a:r>
              <a:rPr lang="en-IN" sz="1400" b="1">
                <a:solidFill>
                  <a:schemeClr val="tx1">
                    <a:lumMod val="95000"/>
                    <a:lumOff val="5000"/>
                  </a:schemeClr>
                </a:solidFill>
                <a:latin typeface="Arial Black" panose="020B0A04020102020204" pitchFamily="34" charset="0"/>
              </a:rPr>
              <a:t>frequently sold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'4.frequently sold products'!$B$3:$B$4</c:f>
              <c:strCache>
                <c:ptCount val="1"/>
                <c:pt idx="0">
                  <c:v>Count of PRODUCT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'4.frequently sold products'!$A$5:$A$15</c:f>
              <c:strCache>
                <c:ptCount val="10"/>
                <c:pt idx="0">
                  <c:v>Amul Kool Flavored Milk</c:v>
                </c:pt>
                <c:pt idx="1">
                  <c:v>Colgate Toothpaste</c:v>
                </c:pt>
                <c:pt idx="2">
                  <c:v>Domex Disinfectant</c:v>
                </c:pt>
                <c:pt idx="3">
                  <c:v>Everteen Wipes</c:v>
                </c:pt>
                <c:pt idx="4">
                  <c:v>Exo Dishwash Bar</c:v>
                </c:pt>
                <c:pt idx="5">
                  <c:v>Haldiram's Bhujia</c:v>
                </c:pt>
                <c:pt idx="6">
                  <c:v>Kellogg’s Corn Flakes</c:v>
                </c:pt>
                <c:pt idx="7">
                  <c:v>Maggi Noodles</c:v>
                </c:pt>
                <c:pt idx="8">
                  <c:v>Nestlé Iced Tea</c:v>
                </c:pt>
                <c:pt idx="9">
                  <c:v>Pantene Shampoo</c:v>
                </c:pt>
              </c:strCache>
            </c:strRef>
          </c:cat>
          <c:val>
            <c:numRef>
              <c:f>'4.frequently sold products'!$B$5:$B$15</c:f>
              <c:numCache>
                <c:formatCode>General</c:formatCode>
                <c:ptCount val="10"/>
                <c:pt idx="0">
                  <c:v>5</c:v>
                </c:pt>
                <c:pt idx="1">
                  <c:v>8</c:v>
                </c:pt>
                <c:pt idx="2">
                  <c:v>4</c:v>
                </c:pt>
                <c:pt idx="3">
                  <c:v>3</c:v>
                </c:pt>
                <c:pt idx="4">
                  <c:v>5</c:v>
                </c:pt>
                <c:pt idx="5">
                  <c:v>4</c:v>
                </c:pt>
                <c:pt idx="6">
                  <c:v>6</c:v>
                </c:pt>
                <c:pt idx="7">
                  <c:v>6</c:v>
                </c:pt>
                <c:pt idx="8">
                  <c:v>4</c:v>
                </c:pt>
                <c:pt idx="9">
                  <c:v>9</c:v>
                </c:pt>
              </c:numCache>
            </c:numRef>
          </c:val>
          <c:extLst>
            <c:ext xmlns:c16="http://schemas.microsoft.com/office/drawing/2014/chart" uri="{C3380CC4-5D6E-409C-BE32-E72D297353CC}">
              <c16:uniqueId val="{00000000-1088-43AB-889C-2A2FB7AAAF45}"/>
            </c:ext>
          </c:extLst>
        </c:ser>
        <c:ser>
          <c:idx val="1"/>
          <c:order val="1"/>
          <c:tx>
            <c:strRef>
              <c:f>'4.frequently sold products'!$C$3:$C$4</c:f>
              <c:strCache>
                <c:ptCount val="1"/>
                <c:pt idx="0">
                  <c:v>Sum of QTY</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'4.frequently sold products'!$A$5:$A$15</c:f>
              <c:strCache>
                <c:ptCount val="10"/>
                <c:pt idx="0">
                  <c:v>Amul Kool Flavored Milk</c:v>
                </c:pt>
                <c:pt idx="1">
                  <c:v>Colgate Toothpaste</c:v>
                </c:pt>
                <c:pt idx="2">
                  <c:v>Domex Disinfectant</c:v>
                </c:pt>
                <c:pt idx="3">
                  <c:v>Everteen Wipes</c:v>
                </c:pt>
                <c:pt idx="4">
                  <c:v>Exo Dishwash Bar</c:v>
                </c:pt>
                <c:pt idx="5">
                  <c:v>Haldiram's Bhujia</c:v>
                </c:pt>
                <c:pt idx="6">
                  <c:v>Kellogg’s Corn Flakes</c:v>
                </c:pt>
                <c:pt idx="7">
                  <c:v>Maggi Noodles</c:v>
                </c:pt>
                <c:pt idx="8">
                  <c:v>Nestlé Iced Tea</c:v>
                </c:pt>
                <c:pt idx="9">
                  <c:v>Pantene Shampoo</c:v>
                </c:pt>
              </c:strCache>
            </c:strRef>
          </c:cat>
          <c:val>
            <c:numRef>
              <c:f>'4.frequently sold products'!$C$5:$C$15</c:f>
              <c:numCache>
                <c:formatCode>"₹"\ #,##0</c:formatCode>
                <c:ptCount val="10"/>
                <c:pt idx="0">
                  <c:v>49</c:v>
                </c:pt>
                <c:pt idx="1">
                  <c:v>67</c:v>
                </c:pt>
                <c:pt idx="2">
                  <c:v>36</c:v>
                </c:pt>
                <c:pt idx="3">
                  <c:v>19</c:v>
                </c:pt>
                <c:pt idx="4">
                  <c:v>60</c:v>
                </c:pt>
                <c:pt idx="5">
                  <c:v>63</c:v>
                </c:pt>
                <c:pt idx="6">
                  <c:v>82</c:v>
                </c:pt>
                <c:pt idx="7">
                  <c:v>43</c:v>
                </c:pt>
                <c:pt idx="8">
                  <c:v>39</c:v>
                </c:pt>
                <c:pt idx="9">
                  <c:v>71</c:v>
                </c:pt>
              </c:numCache>
            </c:numRef>
          </c:val>
          <c:extLst>
            <c:ext xmlns:c16="http://schemas.microsoft.com/office/drawing/2014/chart" uri="{C3380CC4-5D6E-409C-BE32-E72D297353CC}">
              <c16:uniqueId val="{00000001-1088-43AB-889C-2A2FB7AAAF45}"/>
            </c:ext>
          </c:extLst>
        </c:ser>
        <c:dLbls>
          <c:dLblPos val="outEnd"/>
          <c:showLegendKey val="0"/>
          <c:showVal val="1"/>
          <c:showCatName val="0"/>
          <c:showSerName val="0"/>
          <c:showPercent val="0"/>
          <c:showBubbleSize val="0"/>
        </c:dLbls>
        <c:gapWidth val="75"/>
        <c:overlap val="-25"/>
        <c:axId val="691352399"/>
        <c:axId val="691345679"/>
      </c:barChart>
      <c:catAx>
        <c:axId val="6913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1345679"/>
        <c:crosses val="autoZero"/>
        <c:auto val="1"/>
        <c:lblAlgn val="ctr"/>
        <c:lblOffset val="100"/>
        <c:noMultiLvlLbl val="0"/>
      </c:catAx>
      <c:valAx>
        <c:axId val="69134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9135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Analysis.xlsx]1.Product-Wise Performance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'1.Product-Wise Performance '!$G$4:$G$5</c:f>
              <c:strCache>
                <c:ptCount val="1"/>
                <c:pt idx="0">
                  <c:v>Sum of selling value</c:v>
                </c:pt>
              </c:strCache>
            </c:strRef>
          </c:tx>
          <c:spPr>
            <a:solidFill>
              <a:schemeClr val="accent1"/>
            </a:solidFill>
            <a:ln>
              <a:noFill/>
            </a:ln>
            <a:effectLst/>
          </c:spPr>
          <c:invertIfNegative val="0"/>
          <c:cat>
            <c:strRef>
              <c:f>'1.Product-Wise Performance '!$F$6:$F$10</c:f>
              <c:strCache>
                <c:ptCount val="4"/>
                <c:pt idx="0">
                  <c:v>Haldiram's Bhujia</c:v>
                </c:pt>
                <c:pt idx="1">
                  <c:v>Kellogg’s Corn Flakes</c:v>
                </c:pt>
                <c:pt idx="2">
                  <c:v>Maggi Noodles</c:v>
                </c:pt>
                <c:pt idx="3">
                  <c:v>Yippee Noodles</c:v>
                </c:pt>
              </c:strCache>
            </c:strRef>
          </c:cat>
          <c:val>
            <c:numRef>
              <c:f>'1.Product-Wise Performance '!$G$6:$G$10</c:f>
              <c:numCache>
                <c:formatCode>"₹"\ #,##0</c:formatCode>
                <c:ptCount val="4"/>
                <c:pt idx="0">
                  <c:v>1065.96</c:v>
                </c:pt>
                <c:pt idx="1">
                  <c:v>9643.1999999999989</c:v>
                </c:pt>
                <c:pt idx="2">
                  <c:v>908.16000000000008</c:v>
                </c:pt>
                <c:pt idx="3">
                  <c:v>2587.9499999999998</c:v>
                </c:pt>
              </c:numCache>
            </c:numRef>
          </c:val>
          <c:extLst>
            <c:ext xmlns:c16="http://schemas.microsoft.com/office/drawing/2014/chart" uri="{C3380CC4-5D6E-409C-BE32-E72D297353CC}">
              <c16:uniqueId val="{00000004-DA1D-42D8-94E3-DD5403A4BE55}"/>
            </c:ext>
          </c:extLst>
        </c:ser>
        <c:ser>
          <c:idx val="1"/>
          <c:order val="1"/>
          <c:tx>
            <c:strRef>
              <c:f>'1.Product-Wise Performance '!$H$4:$H$5</c:f>
              <c:strCache>
                <c:ptCount val="1"/>
                <c:pt idx="0">
                  <c:v>Sum of profit</c:v>
                </c:pt>
              </c:strCache>
            </c:strRef>
          </c:tx>
          <c:spPr>
            <a:solidFill>
              <a:schemeClr val="accent2"/>
            </a:solidFill>
            <a:ln>
              <a:noFill/>
            </a:ln>
            <a:effectLst/>
          </c:spPr>
          <c:invertIfNegative val="0"/>
          <c:cat>
            <c:strRef>
              <c:f>'1.Product-Wise Performance '!$F$6:$F$10</c:f>
              <c:strCache>
                <c:ptCount val="4"/>
                <c:pt idx="0">
                  <c:v>Haldiram's Bhujia</c:v>
                </c:pt>
                <c:pt idx="1">
                  <c:v>Kellogg’s Corn Flakes</c:v>
                </c:pt>
                <c:pt idx="2">
                  <c:v>Maggi Noodles</c:v>
                </c:pt>
                <c:pt idx="3">
                  <c:v>Yippee Noodles</c:v>
                </c:pt>
              </c:strCache>
            </c:strRef>
          </c:cat>
          <c:val>
            <c:numRef>
              <c:f>'1.Product-Wise Performance '!$H$6:$H$10</c:f>
              <c:numCache>
                <c:formatCode>"₹"\ #,##0</c:formatCode>
                <c:ptCount val="4"/>
                <c:pt idx="0">
                  <c:v>309.96000000000009</c:v>
                </c:pt>
                <c:pt idx="1">
                  <c:v>1033.1999999999996</c:v>
                </c:pt>
                <c:pt idx="2">
                  <c:v>220.16000000000008</c:v>
                </c:pt>
                <c:pt idx="3">
                  <c:v>670.94999999999982</c:v>
                </c:pt>
              </c:numCache>
            </c:numRef>
          </c:val>
          <c:extLst>
            <c:ext xmlns:c16="http://schemas.microsoft.com/office/drawing/2014/chart" uri="{C3380CC4-5D6E-409C-BE32-E72D297353CC}">
              <c16:uniqueId val="{00000005-DA1D-42D8-94E3-DD5403A4BE55}"/>
            </c:ext>
          </c:extLst>
        </c:ser>
        <c:dLbls>
          <c:showLegendKey val="0"/>
          <c:showVal val="0"/>
          <c:showCatName val="0"/>
          <c:showSerName val="0"/>
          <c:showPercent val="0"/>
          <c:showBubbleSize val="0"/>
        </c:dLbls>
        <c:gapWidth val="182"/>
        <c:axId val="2032119711"/>
        <c:axId val="2032122591"/>
      </c:barChart>
      <c:catAx>
        <c:axId val="203211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22591"/>
        <c:crosses val="autoZero"/>
        <c:auto val="1"/>
        <c:lblAlgn val="ctr"/>
        <c:lblOffset val="100"/>
        <c:noMultiLvlLbl val="0"/>
      </c:catAx>
      <c:valAx>
        <c:axId val="20321225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1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Analysis.xlsx]2. Category Comparison!PivotTable2</c:name>
    <c:fmtId val="0"/>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'2. Category Comparison'!$B$3:$B$4</c:f>
              <c:strCache>
                <c:ptCount val="1"/>
                <c:pt idx="0">
                  <c:v>Sum of QTY</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'2. Category Comparison'!$A$5:$A$6</c:f>
              <c:strCache>
                <c:ptCount val="1"/>
                <c:pt idx="0">
                  <c:v>Packaged Foods</c:v>
                </c:pt>
              </c:strCache>
            </c:strRef>
          </c:cat>
          <c:val>
            <c:numRef>
              <c:f>'2. Category Comparison'!$B$5:$B$6</c:f>
              <c:numCache>
                <c:formatCode>General</c:formatCode>
                <c:ptCount val="1"/>
                <c:pt idx="0">
                  <c:v>388</c:v>
                </c:pt>
              </c:numCache>
            </c:numRef>
          </c:val>
          <c:extLst>
            <c:ext xmlns:c16="http://schemas.microsoft.com/office/drawing/2014/chart" uri="{C3380CC4-5D6E-409C-BE32-E72D297353CC}">
              <c16:uniqueId val="{00000004-508D-46FC-A79F-80A98641B078}"/>
            </c:ext>
          </c:extLst>
        </c:ser>
        <c:ser>
          <c:idx val="1"/>
          <c:order val="1"/>
          <c:tx>
            <c:strRef>
              <c:f>'2. Category Comparison'!$C$3:$C$4</c:f>
              <c:strCache>
                <c:ptCount val="1"/>
                <c:pt idx="0">
                  <c:v>Sum of profit</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'2. Category Comparison'!$A$5:$A$6</c:f>
              <c:strCache>
                <c:ptCount val="1"/>
                <c:pt idx="0">
                  <c:v>Packaged Foods</c:v>
                </c:pt>
              </c:strCache>
            </c:strRef>
          </c:cat>
          <c:val>
            <c:numRef>
              <c:f>'2. Category Comparison'!$C$5:$C$6</c:f>
              <c:numCache>
                <c:formatCode>"₹"\ #,##0</c:formatCode>
                <c:ptCount val="1"/>
                <c:pt idx="0">
                  <c:v>6156.0099999999975</c:v>
                </c:pt>
              </c:numCache>
            </c:numRef>
          </c:val>
          <c:extLst>
            <c:ext xmlns:c16="http://schemas.microsoft.com/office/drawing/2014/chart" uri="{C3380CC4-5D6E-409C-BE32-E72D297353CC}">
              <c16:uniqueId val="{00000005-508D-46FC-A79F-80A98641B078}"/>
            </c:ext>
          </c:extLst>
        </c:ser>
        <c:dLbls>
          <c:showLegendKey val="0"/>
          <c:showVal val="0"/>
          <c:showCatName val="0"/>
          <c:showSerName val="0"/>
          <c:showPercent val="0"/>
          <c:showBubbleSize val="0"/>
        </c:dLbls>
        <c:gapWidth val="219"/>
        <c:overlap val="-27"/>
        <c:axId val="1759548975"/>
        <c:axId val="1759553295"/>
      </c:barChart>
      <c:catAx>
        <c:axId val="1759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53295"/>
        <c:crosses val="autoZero"/>
        <c:auto val="1"/>
        <c:lblAlgn val="ctr"/>
        <c:lblOffset val="100"/>
        <c:noMultiLvlLbl val="0"/>
      </c:catAx>
      <c:valAx>
        <c:axId val="175955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4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Analysis.xlsx]3. Sales Trend Over Time!PivotTable7</c:name>
    <c:fmtId val="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'3. Sales Trend Over Time'!$B$3:$B$4</c:f>
              <c:strCache>
                <c:ptCount val="1"/>
                <c:pt idx="0">
                  <c:v>Sum of selling value</c:v>
                </c:pt>
              </c:strCache>
            </c:strRef>
          </c:tx>
          <c:spPr>
            <a:solidFill>
              <a:schemeClr val="accent1"/>
            </a:solidFill>
            <a:ln w="25400">
              <a:noFill/>
            </a:ln>
            <a:effectLst/>
          </c:spPr>
          <c:cat>
            <c:strRef>
              <c:f>'3. Sales Trend Over Time'!$A$5:$A$20</c:f>
              <c:strCache>
                <c:ptCount val="15"/>
                <c:pt idx="0">
                  <c:v>01-03-2023</c:v>
                </c:pt>
                <c:pt idx="1">
                  <c:v>02-03-2023</c:v>
                </c:pt>
                <c:pt idx="2">
                  <c:v>04-03-2023</c:v>
                </c:pt>
                <c:pt idx="3">
                  <c:v>05-03-2023</c:v>
                </c:pt>
                <c:pt idx="4">
                  <c:v>10-03-2023</c:v>
                </c:pt>
                <c:pt idx="5">
                  <c:v>11-03-2023</c:v>
                </c:pt>
                <c:pt idx="6">
                  <c:v>13-03-2023</c:v>
                </c:pt>
                <c:pt idx="7">
                  <c:v>14-03-2023</c:v>
                </c:pt>
                <c:pt idx="8">
                  <c:v>19-03-2023</c:v>
                </c:pt>
                <c:pt idx="9">
                  <c:v>20-03-2023</c:v>
                </c:pt>
                <c:pt idx="10">
                  <c:v>22-03-2023</c:v>
                </c:pt>
                <c:pt idx="11">
                  <c:v>23-03-2023</c:v>
                </c:pt>
                <c:pt idx="12">
                  <c:v>28-03-2023</c:v>
                </c:pt>
                <c:pt idx="13">
                  <c:v>29-03-2023</c:v>
                </c:pt>
                <c:pt idx="14">
                  <c:v>31-03-2023</c:v>
                </c:pt>
              </c:strCache>
            </c:strRef>
          </c:cat>
          <c:val>
            <c:numRef>
              <c:f>'3. Sales Trend Over Time'!$B$5:$B$20</c:f>
              <c:numCache>
                <c:formatCode>"₹"\ #,##0</c:formatCode>
                <c:ptCount val="15"/>
                <c:pt idx="0">
                  <c:v>135.30000000000001</c:v>
                </c:pt>
                <c:pt idx="1">
                  <c:v>1341.8999999999999</c:v>
                </c:pt>
                <c:pt idx="2">
                  <c:v>1528.8</c:v>
                </c:pt>
                <c:pt idx="3">
                  <c:v>1323</c:v>
                </c:pt>
                <c:pt idx="4">
                  <c:v>229.5</c:v>
                </c:pt>
                <c:pt idx="5">
                  <c:v>1681.6800000000003</c:v>
                </c:pt>
                <c:pt idx="6">
                  <c:v>477.12</c:v>
                </c:pt>
                <c:pt idx="7">
                  <c:v>173.43</c:v>
                </c:pt>
                <c:pt idx="8">
                  <c:v>470.4</c:v>
                </c:pt>
                <c:pt idx="9">
                  <c:v>1636.8000000000002</c:v>
                </c:pt>
                <c:pt idx="10">
                  <c:v>2343.6</c:v>
                </c:pt>
                <c:pt idx="11">
                  <c:v>321.48</c:v>
                </c:pt>
                <c:pt idx="12">
                  <c:v>126.72</c:v>
                </c:pt>
                <c:pt idx="13">
                  <c:v>188.16</c:v>
                </c:pt>
                <c:pt idx="14">
                  <c:v>1999.1999999999998</c:v>
                </c:pt>
              </c:numCache>
            </c:numRef>
          </c:val>
          <c:extLst>
            <c:ext xmlns:c16="http://schemas.microsoft.com/office/drawing/2014/chart" uri="{C3380CC4-5D6E-409C-BE32-E72D297353CC}">
              <c16:uniqueId val="{00000000-FF3F-430C-A09D-CA7071A47D0F}"/>
            </c:ext>
          </c:extLst>
        </c:ser>
        <c:ser>
          <c:idx val="1"/>
          <c:order val="1"/>
          <c:tx>
            <c:strRef>
              <c:f>'3. Sales Trend Over Time'!$C$3:$C$4</c:f>
              <c:strCache>
                <c:ptCount val="1"/>
                <c:pt idx="0">
                  <c:v>Sum of profit</c:v>
                </c:pt>
              </c:strCache>
            </c:strRef>
          </c:tx>
          <c:spPr>
            <a:solidFill>
              <a:schemeClr val="accent2"/>
            </a:solidFill>
            <a:ln w="25400">
              <a:noFill/>
            </a:ln>
            <a:effectLst/>
          </c:spPr>
          <c:cat>
            <c:strRef>
              <c:f>'3. Sales Trend Over Time'!$A$5:$A$20</c:f>
              <c:strCache>
                <c:ptCount val="15"/>
                <c:pt idx="0">
                  <c:v>01-03-2023</c:v>
                </c:pt>
                <c:pt idx="1">
                  <c:v>02-03-2023</c:v>
                </c:pt>
                <c:pt idx="2">
                  <c:v>04-03-2023</c:v>
                </c:pt>
                <c:pt idx="3">
                  <c:v>05-03-2023</c:v>
                </c:pt>
                <c:pt idx="4">
                  <c:v>10-03-2023</c:v>
                </c:pt>
                <c:pt idx="5">
                  <c:v>11-03-2023</c:v>
                </c:pt>
                <c:pt idx="6">
                  <c:v>13-03-2023</c:v>
                </c:pt>
                <c:pt idx="7">
                  <c:v>14-03-2023</c:v>
                </c:pt>
                <c:pt idx="8">
                  <c:v>19-03-2023</c:v>
                </c:pt>
                <c:pt idx="9">
                  <c:v>20-03-2023</c:v>
                </c:pt>
                <c:pt idx="10">
                  <c:v>22-03-2023</c:v>
                </c:pt>
                <c:pt idx="11">
                  <c:v>23-03-2023</c:v>
                </c:pt>
                <c:pt idx="12">
                  <c:v>28-03-2023</c:v>
                </c:pt>
                <c:pt idx="13">
                  <c:v>29-03-2023</c:v>
                </c:pt>
                <c:pt idx="14">
                  <c:v>31-03-2023</c:v>
                </c:pt>
              </c:strCache>
            </c:strRef>
          </c:cat>
          <c:val>
            <c:numRef>
              <c:f>'3. Sales Trend Over Time'!$C$5:$C$20</c:f>
              <c:numCache>
                <c:formatCode>"₹"\ #,##0</c:formatCode>
                <c:ptCount val="15"/>
                <c:pt idx="0">
                  <c:v>12.300000000000011</c:v>
                </c:pt>
                <c:pt idx="1">
                  <c:v>347.89999999999986</c:v>
                </c:pt>
                <c:pt idx="2">
                  <c:v>163.79999999999995</c:v>
                </c:pt>
                <c:pt idx="3">
                  <c:v>343</c:v>
                </c:pt>
                <c:pt idx="4">
                  <c:v>59.5</c:v>
                </c:pt>
                <c:pt idx="5">
                  <c:v>407.68000000000029</c:v>
                </c:pt>
                <c:pt idx="6">
                  <c:v>51.120000000000005</c:v>
                </c:pt>
                <c:pt idx="7">
                  <c:v>50.430000000000007</c:v>
                </c:pt>
                <c:pt idx="8">
                  <c:v>50.399999999999977</c:v>
                </c:pt>
                <c:pt idx="9">
                  <c:v>644.80000000000018</c:v>
                </c:pt>
                <c:pt idx="10">
                  <c:v>607.59999999999991</c:v>
                </c:pt>
                <c:pt idx="11">
                  <c:v>93.480000000000018</c:v>
                </c:pt>
                <c:pt idx="12">
                  <c:v>30.72</c:v>
                </c:pt>
                <c:pt idx="13">
                  <c:v>20.159999999999997</c:v>
                </c:pt>
                <c:pt idx="14">
                  <c:v>214.19999999999982</c:v>
                </c:pt>
              </c:numCache>
            </c:numRef>
          </c:val>
          <c:extLst>
            <c:ext xmlns:c16="http://schemas.microsoft.com/office/drawing/2014/chart" uri="{C3380CC4-5D6E-409C-BE32-E72D297353CC}">
              <c16:uniqueId val="{00000001-FF3F-430C-A09D-CA7071A47D0F}"/>
            </c:ext>
          </c:extLst>
        </c:ser>
        <c:dLbls>
          <c:showLegendKey val="0"/>
          <c:showVal val="0"/>
          <c:showCatName val="0"/>
          <c:showSerName val="0"/>
          <c:showPercent val="0"/>
          <c:showBubbleSize val="0"/>
        </c:dLbls>
        <c:axId val="513502319"/>
        <c:axId val="513505679"/>
      </c:areaChart>
      <c:catAx>
        <c:axId val="51350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05679"/>
        <c:crosses val="autoZero"/>
        <c:auto val="1"/>
        <c:lblAlgn val="ctr"/>
        <c:lblOffset val="100"/>
        <c:noMultiLvlLbl val="0"/>
      </c:catAx>
      <c:valAx>
        <c:axId val="513505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023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Analysis.xlsx]4.frequently sold products!PivotTable1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'4.frequently sold products'!$B$3:$B$4</c:f>
              <c:strCache>
                <c:ptCount val="1"/>
                <c:pt idx="0">
                  <c:v>Count of PRODUCT ID</c:v>
                </c:pt>
              </c:strCache>
            </c:strRef>
          </c:tx>
          <c:spPr>
            <a:solidFill>
              <a:schemeClr val="accent1"/>
            </a:solidFill>
            <a:ln>
              <a:noFill/>
            </a:ln>
            <a:effectLst/>
          </c:spPr>
          <c:invertIfNegative val="0"/>
          <c:cat>
            <c:strRef>
              <c:f>'4.frequently sold products'!$A$5:$A$15</c:f>
              <c:strCache>
                <c:ptCount val="10"/>
                <c:pt idx="0">
                  <c:v>Amul Kool Flavored Milk</c:v>
                </c:pt>
                <c:pt idx="1">
                  <c:v>Colgate Toothpaste</c:v>
                </c:pt>
                <c:pt idx="2">
                  <c:v>Domex Disinfectant</c:v>
                </c:pt>
                <c:pt idx="3">
                  <c:v>Everteen Wipes</c:v>
                </c:pt>
                <c:pt idx="4">
                  <c:v>Exo Dishwash Bar</c:v>
                </c:pt>
                <c:pt idx="5">
                  <c:v>Haldiram's Bhujia</c:v>
                </c:pt>
                <c:pt idx="6">
                  <c:v>Kellogg’s Corn Flakes</c:v>
                </c:pt>
                <c:pt idx="7">
                  <c:v>Maggi Noodles</c:v>
                </c:pt>
                <c:pt idx="8">
                  <c:v>Nestlé Iced Tea</c:v>
                </c:pt>
                <c:pt idx="9">
                  <c:v>Pantene Shampoo</c:v>
                </c:pt>
              </c:strCache>
            </c:strRef>
          </c:cat>
          <c:val>
            <c:numRef>
              <c:f>'4.frequently sold products'!$B$5:$B$15</c:f>
              <c:numCache>
                <c:formatCode>General</c:formatCode>
                <c:ptCount val="10"/>
                <c:pt idx="0">
                  <c:v>5</c:v>
                </c:pt>
                <c:pt idx="1">
                  <c:v>8</c:v>
                </c:pt>
                <c:pt idx="2">
                  <c:v>4</c:v>
                </c:pt>
                <c:pt idx="3">
                  <c:v>3</c:v>
                </c:pt>
                <c:pt idx="4">
                  <c:v>5</c:v>
                </c:pt>
                <c:pt idx="5">
                  <c:v>4</c:v>
                </c:pt>
                <c:pt idx="6">
                  <c:v>6</c:v>
                </c:pt>
                <c:pt idx="7">
                  <c:v>6</c:v>
                </c:pt>
                <c:pt idx="8">
                  <c:v>4</c:v>
                </c:pt>
                <c:pt idx="9">
                  <c:v>9</c:v>
                </c:pt>
              </c:numCache>
            </c:numRef>
          </c:val>
          <c:extLst>
            <c:ext xmlns:c16="http://schemas.microsoft.com/office/drawing/2014/chart" uri="{C3380CC4-5D6E-409C-BE32-E72D297353CC}">
              <c16:uniqueId val="{00000000-D227-45E7-99A6-982DC830A812}"/>
            </c:ext>
          </c:extLst>
        </c:ser>
        <c:ser>
          <c:idx val="1"/>
          <c:order val="1"/>
          <c:tx>
            <c:strRef>
              <c:f>'4.frequently sold products'!$C$3:$C$4</c:f>
              <c:strCache>
                <c:ptCount val="1"/>
                <c:pt idx="0">
                  <c:v>Sum of QTY</c:v>
                </c:pt>
              </c:strCache>
            </c:strRef>
          </c:tx>
          <c:spPr>
            <a:solidFill>
              <a:schemeClr val="accent2"/>
            </a:solidFill>
            <a:ln>
              <a:noFill/>
            </a:ln>
            <a:effectLst/>
          </c:spPr>
          <c:invertIfNegative val="0"/>
          <c:cat>
            <c:strRef>
              <c:f>'4.frequently sold products'!$A$5:$A$15</c:f>
              <c:strCache>
                <c:ptCount val="10"/>
                <c:pt idx="0">
                  <c:v>Amul Kool Flavored Milk</c:v>
                </c:pt>
                <c:pt idx="1">
                  <c:v>Colgate Toothpaste</c:v>
                </c:pt>
                <c:pt idx="2">
                  <c:v>Domex Disinfectant</c:v>
                </c:pt>
                <c:pt idx="3">
                  <c:v>Everteen Wipes</c:v>
                </c:pt>
                <c:pt idx="4">
                  <c:v>Exo Dishwash Bar</c:v>
                </c:pt>
                <c:pt idx="5">
                  <c:v>Haldiram's Bhujia</c:v>
                </c:pt>
                <c:pt idx="6">
                  <c:v>Kellogg’s Corn Flakes</c:v>
                </c:pt>
                <c:pt idx="7">
                  <c:v>Maggi Noodles</c:v>
                </c:pt>
                <c:pt idx="8">
                  <c:v>Nestlé Iced Tea</c:v>
                </c:pt>
                <c:pt idx="9">
                  <c:v>Pantene Shampoo</c:v>
                </c:pt>
              </c:strCache>
            </c:strRef>
          </c:cat>
          <c:val>
            <c:numRef>
              <c:f>'4.frequently sold products'!$C$5:$C$15</c:f>
              <c:numCache>
                <c:formatCode>"₹"\ #,##0</c:formatCode>
                <c:ptCount val="10"/>
                <c:pt idx="0">
                  <c:v>49</c:v>
                </c:pt>
                <c:pt idx="1">
                  <c:v>67</c:v>
                </c:pt>
                <c:pt idx="2">
                  <c:v>36</c:v>
                </c:pt>
                <c:pt idx="3">
                  <c:v>19</c:v>
                </c:pt>
                <c:pt idx="4">
                  <c:v>60</c:v>
                </c:pt>
                <c:pt idx="5">
                  <c:v>63</c:v>
                </c:pt>
                <c:pt idx="6">
                  <c:v>82</c:v>
                </c:pt>
                <c:pt idx="7">
                  <c:v>43</c:v>
                </c:pt>
                <c:pt idx="8">
                  <c:v>39</c:v>
                </c:pt>
                <c:pt idx="9">
                  <c:v>71</c:v>
                </c:pt>
              </c:numCache>
            </c:numRef>
          </c:val>
          <c:extLst>
            <c:ext xmlns:c16="http://schemas.microsoft.com/office/drawing/2014/chart" uri="{C3380CC4-5D6E-409C-BE32-E72D297353CC}">
              <c16:uniqueId val="{00000001-D227-45E7-99A6-982DC830A812}"/>
            </c:ext>
          </c:extLst>
        </c:ser>
        <c:dLbls>
          <c:showLegendKey val="0"/>
          <c:showVal val="0"/>
          <c:showCatName val="0"/>
          <c:showSerName val="0"/>
          <c:showPercent val="0"/>
          <c:showBubbleSize val="0"/>
        </c:dLbls>
        <c:gapWidth val="219"/>
        <c:overlap val="-27"/>
        <c:axId val="691352399"/>
        <c:axId val="691345679"/>
      </c:barChart>
      <c:catAx>
        <c:axId val="6913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45679"/>
        <c:crosses val="autoZero"/>
        <c:auto val="1"/>
        <c:lblAlgn val="ctr"/>
        <c:lblOffset val="100"/>
        <c:noMultiLvlLbl val="0"/>
      </c:catAx>
      <c:valAx>
        <c:axId val="69134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5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Analysis.xlsx]5.UMO perfomance!PivotTable3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'5.UMO perfomance'!$B$3:$B$4</c:f>
              <c:strCache>
                <c:ptCount val="1"/>
                <c:pt idx="0">
                  <c:v>Sum of QTY</c:v>
                </c:pt>
              </c:strCache>
            </c:strRef>
          </c:tx>
          <c:spPr>
            <a:ln w="28575" cap="rnd">
              <a:solidFill>
                <a:schemeClr val="accent1"/>
              </a:solidFill>
              <a:round/>
            </a:ln>
            <a:effectLst/>
          </c:spPr>
          <c:marker>
            <c:symbol val="none"/>
          </c:marker>
          <c:cat>
            <c:strRef>
              <c:f>'5.UMO perfomance'!$A$5:$A$9</c:f>
              <c:strCache>
                <c:ptCount val="4"/>
                <c:pt idx="0">
                  <c:v>200g pack</c:v>
                </c:pt>
                <c:pt idx="1">
                  <c:v>475g box</c:v>
                </c:pt>
                <c:pt idx="2">
                  <c:v>65g pack</c:v>
                </c:pt>
                <c:pt idx="3">
                  <c:v>70g pack</c:v>
                </c:pt>
              </c:strCache>
            </c:strRef>
          </c:cat>
          <c:val>
            <c:numRef>
              <c:f>'5.UMO perfomance'!$B$5:$B$9</c:f>
              <c:numCache>
                <c:formatCode>General</c:formatCode>
                <c:ptCount val="4"/>
                <c:pt idx="0">
                  <c:v>63</c:v>
                </c:pt>
                <c:pt idx="1">
                  <c:v>82</c:v>
                </c:pt>
                <c:pt idx="2">
                  <c:v>27</c:v>
                </c:pt>
                <c:pt idx="3">
                  <c:v>51</c:v>
                </c:pt>
              </c:numCache>
            </c:numRef>
          </c:val>
          <c:smooth val="0"/>
          <c:extLst>
            <c:ext xmlns:c16="http://schemas.microsoft.com/office/drawing/2014/chart" uri="{C3380CC4-5D6E-409C-BE32-E72D297353CC}">
              <c16:uniqueId val="{00000004-7296-433C-8730-BAC2E2169680}"/>
            </c:ext>
          </c:extLst>
        </c:ser>
        <c:ser>
          <c:idx val="1"/>
          <c:order val="1"/>
          <c:tx>
            <c:strRef>
              <c:f>'5.UMO perfomance'!$C$3:$C$4</c:f>
              <c:strCache>
                <c:ptCount val="1"/>
                <c:pt idx="0">
                  <c:v>Sum of profit</c:v>
                </c:pt>
              </c:strCache>
            </c:strRef>
          </c:tx>
          <c:spPr>
            <a:ln w="28575" cap="rnd">
              <a:solidFill>
                <a:schemeClr val="accent2"/>
              </a:solidFill>
              <a:round/>
            </a:ln>
            <a:effectLst/>
          </c:spPr>
          <c:marker>
            <c:symbol val="none"/>
          </c:marker>
          <c:cat>
            <c:strRef>
              <c:f>'5.UMO perfomance'!$A$5:$A$9</c:f>
              <c:strCache>
                <c:ptCount val="4"/>
                <c:pt idx="0">
                  <c:v>200g pack</c:v>
                </c:pt>
                <c:pt idx="1">
                  <c:v>475g box</c:v>
                </c:pt>
                <c:pt idx="2">
                  <c:v>65g pack</c:v>
                </c:pt>
                <c:pt idx="3">
                  <c:v>70g pack</c:v>
                </c:pt>
              </c:strCache>
            </c:strRef>
          </c:cat>
          <c:val>
            <c:numRef>
              <c:f>'5.UMO perfomance'!$C$5:$C$9</c:f>
              <c:numCache>
                <c:formatCode>"₹"\ #,##0</c:formatCode>
                <c:ptCount val="4"/>
                <c:pt idx="0">
                  <c:v>309.96000000000009</c:v>
                </c:pt>
                <c:pt idx="1">
                  <c:v>1033.1999999999996</c:v>
                </c:pt>
                <c:pt idx="2">
                  <c:v>670.94999999999982</c:v>
                </c:pt>
                <c:pt idx="3">
                  <c:v>709.60000000000014</c:v>
                </c:pt>
              </c:numCache>
            </c:numRef>
          </c:val>
          <c:smooth val="0"/>
          <c:extLst>
            <c:ext xmlns:c16="http://schemas.microsoft.com/office/drawing/2014/chart" uri="{C3380CC4-5D6E-409C-BE32-E72D297353CC}">
              <c16:uniqueId val="{00000005-7296-433C-8730-BAC2E2169680}"/>
            </c:ext>
          </c:extLst>
        </c:ser>
        <c:dLbls>
          <c:showLegendKey val="0"/>
          <c:showVal val="0"/>
          <c:showCatName val="0"/>
          <c:showSerName val="0"/>
          <c:showPercent val="0"/>
          <c:showBubbleSize val="0"/>
        </c:dLbls>
        <c:smooth val="0"/>
        <c:axId val="1630738815"/>
        <c:axId val="1630741695"/>
      </c:lineChart>
      <c:catAx>
        <c:axId val="16307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41695"/>
        <c:crosses val="autoZero"/>
        <c:auto val="1"/>
        <c:lblAlgn val="ctr"/>
        <c:lblOffset val="100"/>
        <c:noMultiLvlLbl val="0"/>
      </c:catAx>
      <c:valAx>
        <c:axId val="163074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7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Analysis.xlsx]7.payment mode!PivotTable5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'7.payment mode'!$B$3:$B$4</c:f>
              <c:strCache>
                <c:ptCount val="1"/>
                <c:pt idx="0">
                  <c:v>Sum of profit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'7.payment mode'!$A$5:$A$7</c:f>
              <c:strCache>
                <c:ptCount val="2"/>
                <c:pt idx="0">
                  <c:v>Cash</c:v>
                </c:pt>
                <c:pt idx="1">
                  <c:v>Online</c:v>
                </c:pt>
              </c:strCache>
            </c:strRef>
          </c:cat>
          <c:val>
            <c:numRef>
              <c:f>'7.payment mode'!$B$5:$B$7</c:f>
              <c:numCache>
                <c:formatCode>"₹"\ #,##0</c:formatCode>
                <c:ptCount val="2"/>
                <c:pt idx="0">
                  <c:v>4561.9499999999989</c:v>
                </c:pt>
                <c:pt idx="1">
                  <c:v>1594.0600000000002</c:v>
                </c:pt>
              </c:numCache>
            </c:numRef>
          </c:val>
          <c:extLst>
            <c:ext xmlns:c16="http://schemas.microsoft.com/office/drawing/2014/chart" uri="{C3380CC4-5D6E-409C-BE32-E72D297353CC}">
              <c16:uniqueId val="{0000000C-4DAD-4B4C-8E7F-A80F5246C195}"/>
            </c:ext>
          </c:extLst>
        </c:ser>
        <c:ser>
          <c:idx val="1"/>
          <c:order val="1"/>
          <c:tx>
            <c:strRef>
              <c:f>'7.payment mode'!$C$3:$C$4</c:f>
              <c:strCache>
                <c:ptCount val="1"/>
                <c:pt idx="0">
                  <c:v>Sum of QTY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'7.payment mode'!$A$5:$A$7</c:f>
              <c:strCache>
                <c:ptCount val="2"/>
                <c:pt idx="0">
                  <c:v>Cash</c:v>
                </c:pt>
                <c:pt idx="1">
                  <c:v>Online</c:v>
                </c:pt>
              </c:strCache>
            </c:strRef>
          </c:cat>
          <c:val>
            <c:numRef>
              <c:f>'7.payment mode'!$C$5:$C$7</c:f>
              <c:numCache>
                <c:formatCode>General</c:formatCode>
                <c:ptCount val="2"/>
                <c:pt idx="0">
                  <c:v>258</c:v>
                </c:pt>
                <c:pt idx="1">
                  <c:v>130</c:v>
                </c:pt>
              </c:numCache>
            </c:numRef>
          </c:val>
          <c:extLst>
            <c:ext xmlns:c16="http://schemas.microsoft.com/office/drawing/2014/chart" uri="{C3380CC4-5D6E-409C-BE32-E72D297353CC}">
              <c16:uniqueId val="{0000000D-4DAD-4B4C-8E7F-A80F5246C195}"/>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Analysis.xlsx]6.sales type!PivotTable4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685542432195974"/>
          <c:y val="0.21991980169145522"/>
          <c:w val="0.35240048118985129"/>
          <c:h val="0.58733413531641876"/>
        </c:manualLayout>
      </c:layout>
      <c:doughnutChart>
        <c:varyColors val="1"/>
        <c:ser>
          <c:idx val="0"/>
          <c:order val="0"/>
          <c:tx>
            <c:strRef>
              <c:f>'6.sales type'!$B$3:$B$4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'6.sales type'!$A$5:$A$6</c:f>
              <c:strCache>
                <c:ptCount val="1"/>
                <c:pt idx="0">
                  <c:v>Wholesaler</c:v>
                </c:pt>
              </c:strCache>
            </c:strRef>
          </c:cat>
          <c:val>
            <c:numRef>
              <c:f>'6.sales type'!$B$5:$B$6</c:f>
              <c:numCache>
                <c:formatCode>"₹"\ #,##0</c:formatCode>
                <c:ptCount val="1"/>
                <c:pt idx="0">
                  <c:v>6156.0099999999975</c:v>
                </c:pt>
              </c:numCache>
            </c:numRef>
          </c:val>
          <c:extLst>
            <c:ext xmlns:c16="http://schemas.microsoft.com/office/drawing/2014/chart" uri="{C3380CC4-5D6E-409C-BE32-E72D297353CC}">
              <c16:uniqueId val="{00000004-E2F5-417F-827B-9E83B97D19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 data Analysis.xlsx]1.Product-Wise Performance !PivotTable1</c:name>
    <c:fmtId val="5"/>
  </c:pivotSource>
  <c:chart>
    <c:title>
      <c:tx>
        <c:rich>
          <a:bodyPr rot="0" spcFirstLastPara="1" vertOverflow="ellipsis" vert="horz" wrap="square" anchor="ctr" anchorCtr="1"/>
          <a:lstStyle/>
          <a:p>
            <a:pPr>
              <a:defRPr sz="1600" b="1" i="0" u="none" strike="noStrike" kern="1200" baseline="0">
                <a:solidFill>
                  <a:schemeClr val="tx1"/>
                </a:solidFill>
                <a:latin typeface="Arial Black" panose="020B0A04020102020204" pitchFamily="34" charset="0"/>
                <a:ea typeface="+mn-ea"/>
                <a:cs typeface="+mn-cs"/>
              </a:defRPr>
            </a:pPr>
            <a:r>
              <a:rPr lang="en-IN">
                <a:solidFill>
                  <a:schemeClr val="tx1"/>
                </a:solidFill>
                <a:latin typeface="Arial Black" panose="020B0A04020102020204" pitchFamily="34" charset="0"/>
              </a:rPr>
              <a:t>Top Products</a:t>
            </a:r>
          </a:p>
        </c:rich>
      </c:tx>
      <c:layout>
        <c:manualLayout>
          <c:xMode val="edge"/>
          <c:yMode val="edge"/>
          <c:x val="0.41809170768378312"/>
          <c:y val="1.94538770785586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Black" panose="020B0A04020102020204" pitchFamily="34" charset="0"/>
              <a:ea typeface="+mn-ea"/>
              <a:cs typeface="+mn-cs"/>
            </a:defRPr>
          </a:pPr>
          <a:endParaRPr lang="en-IN"/>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76664005226102"/>
          <c:y val="2.4192368834335641E-3"/>
          <c:w val="0.75951915907276291"/>
          <c:h val="0.93589395927439978"/>
        </c:manualLayout>
      </c:layout>
      <c:bar3DChart>
        <c:barDir val="bar"/>
        <c:grouping val="clustered"/>
        <c:varyColors val="0"/>
        <c:ser>
          <c:idx val="0"/>
          <c:order val="0"/>
          <c:tx>
            <c:strRef>
              <c:f>'1.Product-Wise Performance '!$B$3:$B$4</c:f>
              <c:strCache>
                <c:ptCount val="1"/>
                <c:pt idx="0">
                  <c:v>Sum of selling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'1.Product-Wise Performance '!$A$5:$A$9</c:f>
              <c:strCache>
                <c:ptCount val="4"/>
                <c:pt idx="0">
                  <c:v>Haldiram's Bhujia</c:v>
                </c:pt>
                <c:pt idx="1">
                  <c:v>Kellogg’s Corn Flakes</c:v>
                </c:pt>
                <c:pt idx="2">
                  <c:v>Maggi Noodles</c:v>
                </c:pt>
                <c:pt idx="3">
                  <c:v>Yippee Noodles</c:v>
                </c:pt>
              </c:strCache>
            </c:strRef>
          </c:cat>
          <c:val>
            <c:numRef>
              <c:f>'1.Product-Wise Performance '!$B$5:$B$9</c:f>
              <c:numCache>
                <c:formatCode>"₹"\ #,##0</c:formatCode>
                <c:ptCount val="4"/>
                <c:pt idx="0">
                  <c:v>1065.96</c:v>
                </c:pt>
                <c:pt idx="1">
                  <c:v>9643.1999999999989</c:v>
                </c:pt>
                <c:pt idx="2">
                  <c:v>908.16000000000008</c:v>
                </c:pt>
                <c:pt idx="3">
                  <c:v>2587.9499999999998</c:v>
                </c:pt>
              </c:numCache>
            </c:numRef>
          </c:val>
          <c:extLst>
            <c:ext xmlns:c16="http://schemas.microsoft.com/office/drawing/2014/chart" uri="{C3380CC4-5D6E-409C-BE32-E72D297353CC}">
              <c16:uniqueId val="{00000005-B833-41C1-A7BD-A3435C78D28C}"/>
            </c:ext>
          </c:extLst>
        </c:ser>
        <c:ser>
          <c:idx val="1"/>
          <c:order val="1"/>
          <c:tx>
            <c:strRef>
              <c:f>'1.Product-Wise Performance '!$C$3:$C$4</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'1.Product-Wise Performance '!$A$5:$A$9</c:f>
              <c:strCache>
                <c:ptCount val="4"/>
                <c:pt idx="0">
                  <c:v>Haldiram's Bhujia</c:v>
                </c:pt>
                <c:pt idx="1">
                  <c:v>Kellogg’s Corn Flakes</c:v>
                </c:pt>
                <c:pt idx="2">
                  <c:v>Maggi Noodles</c:v>
                </c:pt>
                <c:pt idx="3">
                  <c:v>Yippee Noodles</c:v>
                </c:pt>
              </c:strCache>
            </c:strRef>
          </c:cat>
          <c:val>
            <c:numRef>
              <c:f>'1.Product-Wise Performance '!$C$5:$C$9</c:f>
              <c:numCache>
                <c:formatCode>"₹"\ #,##0</c:formatCode>
                <c:ptCount val="4"/>
                <c:pt idx="0">
                  <c:v>309.96000000000009</c:v>
                </c:pt>
                <c:pt idx="1">
                  <c:v>1033.1999999999996</c:v>
                </c:pt>
                <c:pt idx="2">
                  <c:v>220.16000000000008</c:v>
                </c:pt>
                <c:pt idx="3">
                  <c:v>670.94999999999982</c:v>
                </c:pt>
              </c:numCache>
            </c:numRef>
          </c:val>
          <c:extLst>
            <c:ext xmlns:c16="http://schemas.microsoft.com/office/drawing/2014/chart" uri="{C3380CC4-5D6E-409C-BE32-E72D297353CC}">
              <c16:uniqueId val="{00000006-B833-41C1-A7BD-A3435C78D28C}"/>
            </c:ext>
          </c:extLst>
        </c:ser>
        <c:dLbls>
          <c:showLegendKey val="0"/>
          <c:showVal val="1"/>
          <c:showCatName val="0"/>
          <c:showSerName val="0"/>
          <c:showPercent val="0"/>
          <c:showBubbleSize val="0"/>
        </c:dLbls>
        <c:gapWidth val="150"/>
        <c:shape val="box"/>
        <c:axId val="1754376719"/>
        <c:axId val="1754376239"/>
        <c:axId val="0"/>
      </c:bar3DChart>
      <c:catAx>
        <c:axId val="17543767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54376239"/>
        <c:crosses val="autoZero"/>
        <c:auto val="1"/>
        <c:lblAlgn val="ctr"/>
        <c:lblOffset val="100"/>
        <c:noMultiLvlLbl val="0"/>
      </c:catAx>
      <c:valAx>
        <c:axId val="17543762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76719"/>
        <c:crosses val="autoZero"/>
        <c:crossBetween val="between"/>
      </c:valAx>
      <c:spPr>
        <a:noFill/>
        <a:ln>
          <a:noFill/>
        </a:ln>
        <a:effectLst/>
      </c:spPr>
    </c:plotArea>
    <c:legend>
      <c:legendPos val="r"/>
      <c:layout>
        <c:manualLayout>
          <c:xMode val="edge"/>
          <c:yMode val="edge"/>
          <c:x val="1.4580878172251985E-2"/>
          <c:y val="0.87553274830215122"/>
          <c:w val="0.18251852885451278"/>
          <c:h val="0.10768680984145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160020</xdr:rowOff>
    </xdr:from>
    <xdr:to>
      <xdr:col>5</xdr:col>
      <xdr:colOff>388620</xdr:colOff>
      <xdr:row>28</xdr:row>
      <xdr:rowOff>68580</xdr:rowOff>
    </xdr:to>
    <xdr:graphicFrame macro="">
      <xdr:nvGraphicFramePr>
        <xdr:cNvPr id="2" name="Chart 1">
          <a:extLst>
            <a:ext uri="{FF2B5EF4-FFF2-40B4-BE49-F238E27FC236}">
              <a16:creationId xmlns:a16="http://schemas.microsoft.com/office/drawing/2014/main" id="{F908BD91-A73E-998F-E451-42A2D3F43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11</xdr:row>
      <xdr:rowOff>133350</xdr:rowOff>
    </xdr:from>
    <xdr:to>
      <xdr:col>10</xdr:col>
      <xdr:colOff>373380</xdr:colOff>
      <xdr:row>26</xdr:row>
      <xdr:rowOff>133350</xdr:rowOff>
    </xdr:to>
    <xdr:graphicFrame macro="">
      <xdr:nvGraphicFramePr>
        <xdr:cNvPr id="3" name="Chart 2">
          <a:extLst>
            <a:ext uri="{FF2B5EF4-FFF2-40B4-BE49-F238E27FC236}">
              <a16:creationId xmlns:a16="http://schemas.microsoft.com/office/drawing/2014/main" id="{DE43225A-6471-B01D-451F-5AEFBB1C8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274320</xdr:colOff>
      <xdr:row>7</xdr:row>
      <xdr:rowOff>144780</xdr:rowOff>
    </xdr:from>
    <xdr:to>
      <xdr:col>16</xdr:col>
      <xdr:colOff>274320</xdr:colOff>
      <xdr:row>21</xdr:row>
      <xdr:rowOff>51435</xdr:rowOff>
    </xdr:to>
    <mc:AlternateContent xmlns:mc="http://schemas.openxmlformats.org/markup-compatibility/2006">
      <mc:Choice xmlns:a14="http://schemas.microsoft.com/office/drawing/2010/main" Requires="a14">
        <xdr:graphicFrame macro="">
          <xdr:nvGraphicFramePr>
            <xdr:cNvPr id="4" name="SALES TYPE">
              <a:extLst>
                <a:ext uri="{FF2B5EF4-FFF2-40B4-BE49-F238E27FC236}">
                  <a16:creationId xmlns:a16="http://schemas.microsoft.com/office/drawing/2014/main" id="{6BC0BAD6-1BC8-4B77-CA7C-C8FFF2925EBE}"/>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dr:sp macro="" textlink="">
          <xdr:nvSpPr>
            <xdr:cNvPr id="0" name=""/>
            <xdr:cNvSpPr>
              <a:spLocks noTextEdit="1"/>
            </xdr:cNvSpPr>
          </xdr:nvSpPr>
          <xdr:spPr>
            <a:xfrm>
              <a:off x="1123950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xdr:row>
      <xdr:rowOff>45721</xdr:rowOff>
    </xdr:from>
    <xdr:to>
      <xdr:col>16</xdr:col>
      <xdr:colOff>411480</xdr:colOff>
      <xdr:row>7</xdr:row>
      <xdr:rowOff>15241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1B84FB04-289C-5E4B-6293-485B5F5F72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376660" y="22860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586740</xdr:colOff>
      <xdr:row>4</xdr:row>
      <xdr:rowOff>114300</xdr:rowOff>
    </xdr:from>
    <xdr:to>
      <xdr:col>12</xdr:col>
      <xdr:colOff>281940</xdr:colOff>
      <xdr:row>19</xdr:row>
      <xdr:rowOff>121920</xdr:rowOff>
    </xdr:to>
    <xdr:graphicFrame macro="">
      <xdr:nvGraphicFramePr>
        <xdr:cNvPr id="2" name="Chart 1">
          <a:extLst>
            <a:ext uri="{FF2B5EF4-FFF2-40B4-BE49-F238E27FC236}">
              <a16:creationId xmlns:a16="http://schemas.microsoft.com/office/drawing/2014/main" id="{A6F38631-92B4-B979-8FD2-B029C906E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0</xdr:row>
      <xdr:rowOff>163830</xdr:rowOff>
    </xdr:from>
    <xdr:to>
      <xdr:col>4</xdr:col>
      <xdr:colOff>182880</xdr:colOff>
      <xdr:row>15</xdr:row>
      <xdr:rowOff>163830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D47647C-8C02-8949-00AF-C3C0D00C5F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42260" y="1638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3</xdr:col>
      <xdr:colOff>533400</xdr:colOff>
      <xdr:row>7</xdr:row>
      <xdr:rowOff>99060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072EA80-83AB-8C38-9F05-749CC2E3CB9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373380</xdr:colOff>
      <xdr:row>5</xdr:row>
      <xdr:rowOff>137160</xdr:rowOff>
    </xdr:from>
    <xdr:to>
      <xdr:col>16</xdr:col>
      <xdr:colOff>556260</xdr:colOff>
      <xdr:row>24</xdr:row>
      <xdr:rowOff>83820</xdr:rowOff>
    </xdr:to>
    <xdr:graphicFrame macro="">
      <xdr:nvGraphicFramePr>
        <xdr:cNvPr id="3" name="Chart 2">
          <a:extLst>
            <a:ext uri="{FF2B5EF4-FFF2-40B4-BE49-F238E27FC236}">
              <a16:creationId xmlns:a16="http://schemas.microsoft.com/office/drawing/2014/main" id="{BE704110-C555-22A4-B88C-EEA7C3040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2</xdr:row>
      <xdr:rowOff>60960</xdr:rowOff>
    </xdr:from>
    <xdr:to>
      <xdr:col>12</xdr:col>
      <xdr:colOff>137160</xdr:colOff>
      <xdr:row>17</xdr:row>
      <xdr:rowOff>60960</xdr:rowOff>
    </xdr:to>
    <xdr:graphicFrame macro="">
      <xdr:nvGraphicFramePr>
        <xdr:cNvPr id="2" name="Chart 1">
          <a:extLst>
            <a:ext uri="{FF2B5EF4-FFF2-40B4-BE49-F238E27FC236}">
              <a16:creationId xmlns:a16="http://schemas.microsoft.com/office/drawing/2014/main" id="{D17CBA8D-5610-4A52-B6B8-96A240AA2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274320</xdr:colOff>
      <xdr:row>2</xdr:row>
      <xdr:rowOff>106680</xdr:rowOff>
    </xdr:from>
    <xdr:to>
      <xdr:col>17</xdr:col>
      <xdr:colOff>152400</xdr:colOff>
      <xdr:row>18</xdr:row>
      <xdr:rowOff>167640</xdr:rowOff>
    </xdr:to>
    <xdr:graphicFrame macro="">
      <xdr:nvGraphicFramePr>
        <xdr:cNvPr id="2" name="Chart 1">
          <a:extLst>
            <a:ext uri="{FF2B5EF4-FFF2-40B4-BE49-F238E27FC236}">
              <a16:creationId xmlns:a16="http://schemas.microsoft.com/office/drawing/2014/main" id="{12BF2532-7CD3-70B1-48D8-2C9BEA229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xdr:colOff>
      <xdr:row>1</xdr:row>
      <xdr:rowOff>167640</xdr:rowOff>
    </xdr:from>
    <xdr:to>
      <xdr:col>11</xdr:col>
      <xdr:colOff>335280</xdr:colOff>
      <xdr:row>16</xdr:row>
      <xdr:rowOff>167640</xdr:rowOff>
    </xdr:to>
    <xdr:graphicFrame macro="">
      <xdr:nvGraphicFramePr>
        <xdr:cNvPr id="2" name="Chart 1">
          <a:extLst>
            <a:ext uri="{FF2B5EF4-FFF2-40B4-BE49-F238E27FC236}">
              <a16:creationId xmlns:a16="http://schemas.microsoft.com/office/drawing/2014/main" id="{77E45D8A-8499-C826-1150-ED9770AFB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480060</xdr:colOff>
      <xdr:row>6</xdr:row>
      <xdr:rowOff>45720</xdr:rowOff>
    </xdr:from>
    <xdr:to>
      <xdr:col>12</xdr:col>
      <xdr:colOff>175260</xdr:colOff>
      <xdr:row>21</xdr:row>
      <xdr:rowOff>45720</xdr:rowOff>
    </xdr:to>
    <xdr:graphicFrame macro="">
      <xdr:nvGraphicFramePr>
        <xdr:cNvPr id="2" name="Chart 1">
          <a:extLst>
            <a:ext uri="{FF2B5EF4-FFF2-40B4-BE49-F238E27FC236}">
              <a16:creationId xmlns:a16="http://schemas.microsoft.com/office/drawing/2014/main" id="{460AFCA9-BB23-B814-762C-57CCEB7BC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500418</xdr:colOff>
      <xdr:row>55</xdr:row>
      <xdr:rowOff>79612</xdr:rowOff>
    </xdr:to>
    <xdr:grpSp>
      <xdr:nvGrpSpPr>
        <xdr:cNvPr id="3" name="Group 2">
          <a:extLst>
            <a:ext uri="{FF2B5EF4-FFF2-40B4-BE49-F238E27FC236}">
              <a16:creationId xmlns:a16="http://schemas.microsoft.com/office/drawing/2014/main" id="{02EDDB65-80E6-41FD-A1A1-7F50A2019A67}"/>
            </a:ext>
          </a:extLst>
        </xdr:cNvPr>
        <xdr:cNvGrpSpPr/>
      </xdr:nvGrpSpPr>
      <xdr:grpSpPr>
        <a:xfrm>
          <a:off x="0" y="0"/>
          <a:ext cx="16959618" cy="10324279"/>
          <a:chOff x="1752600" y="190500"/>
          <a:chExt cx="13468350" cy="7776000"/>
        </a:xfrm>
      </xdr:grpSpPr>
      <xdr:sp macro="" textlink="">
        <xdr:nvSpPr>
          <xdr:cNvPr id="4" name="Rectangle: Rounded Corners 3">
            <a:extLst>
              <a:ext uri="{FF2B5EF4-FFF2-40B4-BE49-F238E27FC236}">
                <a16:creationId xmlns:a16="http://schemas.microsoft.com/office/drawing/2014/main" id="{88E3CE3A-E158-0AB6-0067-D00B653574DB}"/>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5" name="Rectangle: Rounded Corners 4">
            <a:extLst>
              <a:ext uri="{FF2B5EF4-FFF2-40B4-BE49-F238E27FC236}">
                <a16:creationId xmlns:a16="http://schemas.microsoft.com/office/drawing/2014/main" id="{D4FA249E-C49F-56D8-DDFD-D5FB034AD94B}"/>
              </a:ext>
            </a:extLst>
          </xdr:cNvPr>
          <xdr:cNvSpPr/>
        </xdr:nvSpPr>
        <xdr:spPr>
          <a:xfrm>
            <a:off x="1852448" y="270899"/>
            <a:ext cx="8676769" cy="834001"/>
          </a:xfrm>
          <a:prstGeom prst="roundRect">
            <a:avLst>
              <a:gd name="adj" fmla="val 10000"/>
            </a:avLst>
          </a:prstGeom>
          <a:solidFill>
            <a:srgbClr val="FFFFFF">
              <a:alpha val="94902"/>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6" name="Rectangle: Rounded Corners 5">
            <a:extLst>
              <a:ext uri="{FF2B5EF4-FFF2-40B4-BE49-F238E27FC236}">
                <a16:creationId xmlns:a16="http://schemas.microsoft.com/office/drawing/2014/main" id="{F9DC88E3-9CF0-3DDE-055A-C4A64DFC8517}"/>
              </a:ext>
            </a:extLst>
          </xdr:cNvPr>
          <xdr:cNvSpPr/>
        </xdr:nvSpPr>
        <xdr:spPr>
          <a:xfrm>
            <a:off x="11723841" y="309194"/>
            <a:ext cx="3401858" cy="795706"/>
          </a:xfrm>
          <a:prstGeom prst="roundRect">
            <a:avLst>
              <a:gd name="adj" fmla="val 10000"/>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D8E19486-4138-4780-1F19-07B5DDCC381D}"/>
              </a:ext>
            </a:extLst>
          </xdr:cNvPr>
          <xdr:cNvSpPr/>
        </xdr:nvSpPr>
        <xdr:spPr>
          <a:xfrm>
            <a:off x="5819774" y="2304895"/>
            <a:ext cx="4819651" cy="2772878"/>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D51A9DA0-FC5D-9D13-B872-1F4E28347645}"/>
              </a:ext>
            </a:extLst>
          </xdr:cNvPr>
          <xdr:cNvSpPr/>
        </xdr:nvSpPr>
        <xdr:spPr>
          <a:xfrm>
            <a:off x="1851924" y="1189125"/>
            <a:ext cx="2669387" cy="842367"/>
          </a:xfrm>
          <a:prstGeom prst="roundRect">
            <a:avLst>
              <a:gd name="adj" fmla="val 6048"/>
            </a:avLst>
          </a:prstGeom>
          <a:solidFill>
            <a:srgbClr val="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9" name="Group 8">
            <a:extLst>
              <a:ext uri="{FF2B5EF4-FFF2-40B4-BE49-F238E27FC236}">
                <a16:creationId xmlns:a16="http://schemas.microsoft.com/office/drawing/2014/main" id="{D7DACEDA-B810-E148-4B8C-4B2897BC0A76}"/>
              </a:ext>
            </a:extLst>
          </xdr:cNvPr>
          <xdr:cNvGrpSpPr/>
        </xdr:nvGrpSpPr>
        <xdr:grpSpPr>
          <a:xfrm>
            <a:off x="1847145" y="5162550"/>
            <a:ext cx="3867930" cy="2709509"/>
            <a:chOff x="1847145" y="2304895"/>
            <a:chExt cx="3867930" cy="2772878"/>
          </a:xfrm>
        </xdr:grpSpPr>
        <xdr:sp macro="" textlink="">
          <xdr:nvSpPr>
            <xdr:cNvPr id="21" name="Rectangle: Rounded Corners 20">
              <a:extLst>
                <a:ext uri="{FF2B5EF4-FFF2-40B4-BE49-F238E27FC236}">
                  <a16:creationId xmlns:a16="http://schemas.microsoft.com/office/drawing/2014/main" id="{59959AA2-6F8E-D9FE-DB8D-DF93C744D602}"/>
                </a:ext>
              </a:extLst>
            </xdr:cNvPr>
            <xdr:cNvSpPr/>
          </xdr:nvSpPr>
          <xdr:spPr>
            <a:xfrm>
              <a:off x="1847145" y="2304895"/>
              <a:ext cx="3867930" cy="2772878"/>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2" name="Straight Connector 21">
              <a:extLst>
                <a:ext uri="{FF2B5EF4-FFF2-40B4-BE49-F238E27FC236}">
                  <a16:creationId xmlns:a16="http://schemas.microsoft.com/office/drawing/2014/main" id="{C9EFBB73-1F90-C9F0-13EB-186B6E39A720}"/>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10" name="Straight Connector 9">
            <a:extLst>
              <a:ext uri="{FF2B5EF4-FFF2-40B4-BE49-F238E27FC236}">
                <a16:creationId xmlns:a16="http://schemas.microsoft.com/office/drawing/2014/main" id="{BE0B245A-3B18-46F3-72ED-D456A1E0D788}"/>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id="{77927AB3-8BE0-462D-A7A0-238375CCA7D7}"/>
              </a:ext>
            </a:extLst>
          </xdr:cNvPr>
          <xdr:cNvSpPr/>
        </xdr:nvSpPr>
        <xdr:spPr>
          <a:xfrm>
            <a:off x="10744199" y="2304895"/>
            <a:ext cx="4381501" cy="2772878"/>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id="{679C646F-3727-3FEA-2CD5-7040233965E5}"/>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id="{061F8A0D-A73A-8809-0BDF-4048F89E2299}"/>
              </a:ext>
            </a:extLst>
          </xdr:cNvPr>
          <xdr:cNvSpPr/>
        </xdr:nvSpPr>
        <xdr:spPr>
          <a:xfrm>
            <a:off x="1847146" y="2314575"/>
            <a:ext cx="3844016" cy="2754668"/>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id="{E50B05CE-84D9-1818-86D3-B1CB3760A29C}"/>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id="{0685AA3C-7306-73D3-200D-92B21DA46DCE}"/>
              </a:ext>
            </a:extLst>
          </xdr:cNvPr>
          <xdr:cNvSpPr/>
        </xdr:nvSpPr>
        <xdr:spPr>
          <a:xfrm>
            <a:off x="5809545" y="5162550"/>
            <a:ext cx="3564000" cy="2709509"/>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id="{8837BF29-26A3-2CB5-200B-FFA2E35E9BF1}"/>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E436D75A-299A-3F38-F610-C5988D82CCF3}"/>
              </a:ext>
            </a:extLst>
          </xdr:cNvPr>
          <xdr:cNvSpPr/>
        </xdr:nvSpPr>
        <xdr:spPr>
          <a:xfrm>
            <a:off x="9467145" y="5162550"/>
            <a:ext cx="2840417" cy="2700000"/>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id="{DC47D843-961B-8C36-2FB8-DC1EF32B175A}"/>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9" name="Rectangle: Rounded Corners 18">
            <a:extLst>
              <a:ext uri="{FF2B5EF4-FFF2-40B4-BE49-F238E27FC236}">
                <a16:creationId xmlns:a16="http://schemas.microsoft.com/office/drawing/2014/main" id="{C5BEF397-48AA-A080-88E4-E86F467DCD3B}"/>
              </a:ext>
            </a:extLst>
          </xdr:cNvPr>
          <xdr:cNvSpPr/>
        </xdr:nvSpPr>
        <xdr:spPr>
          <a:xfrm>
            <a:off x="12419895" y="5162550"/>
            <a:ext cx="2700000" cy="2733200"/>
          </a:xfrm>
          <a:prstGeom prst="roundRect">
            <a:avLst>
              <a:gd name="adj" fmla="val 3303"/>
            </a:avLst>
          </a:prstGeom>
          <a:solidFill>
            <a:srgbClr val="A4CCC9">
              <a:alpha val="95000"/>
            </a:srgb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D0E38D99-FFFD-EEF2-C5FA-ABE55583EF4C}"/>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204716</xdr:colOff>
      <xdr:row>13</xdr:row>
      <xdr:rowOff>170597</xdr:rowOff>
    </xdr:from>
    <xdr:to>
      <xdr:col>18</xdr:col>
      <xdr:colOff>227462</xdr:colOff>
      <xdr:row>34</xdr:row>
      <xdr:rowOff>157239</xdr:rowOff>
    </xdr:to>
    <xdr:graphicFrame macro="">
      <xdr:nvGraphicFramePr>
        <xdr:cNvPr id="28" name="Chart 27">
          <a:extLst>
            <a:ext uri="{FF2B5EF4-FFF2-40B4-BE49-F238E27FC236}">
              <a16:creationId xmlns:a16="http://schemas.microsoft.com/office/drawing/2014/main" id="{26197558-1ACA-40F7-80D2-3C19B63A7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123265</xdr:colOff>
      <xdr:row>17</xdr:row>
      <xdr:rowOff>56866</xdr:rowOff>
    </xdr:from>
    <xdr:to>
      <xdr:col>4</xdr:col>
      <xdr:colOff>69273</xdr:colOff>
      <xdr:row>34</xdr:row>
      <xdr:rowOff>157655</xdr:rowOff>
    </xdr:to>
    <xdr:graphicFrame macro="">
      <xdr:nvGraphicFramePr>
        <xdr:cNvPr id="54" name="Chart 53">
          <a:extLst>
            <a:ext uri="{FF2B5EF4-FFF2-40B4-BE49-F238E27FC236}">
              <a16:creationId xmlns:a16="http://schemas.microsoft.com/office/drawing/2014/main" id="{B28E1D51-8F46-44B5-9458-82377945D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85204</xdr:colOff>
      <xdr:row>17</xdr:row>
      <xdr:rowOff>34120</xdr:rowOff>
    </xdr:from>
    <xdr:to>
      <xdr:col>8</xdr:col>
      <xdr:colOff>112568</xdr:colOff>
      <xdr:row>34</xdr:row>
      <xdr:rowOff>157655</xdr:rowOff>
    </xdr:to>
    <xdr:graphicFrame macro="">
      <xdr:nvGraphicFramePr>
        <xdr:cNvPr id="55" name="Chart 54">
          <a:extLst>
            <a:ext uri="{FF2B5EF4-FFF2-40B4-BE49-F238E27FC236}">
              <a16:creationId xmlns:a16="http://schemas.microsoft.com/office/drawing/2014/main" id="{0AB70129-779D-420B-AE72-8D470F524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563359</xdr:colOff>
      <xdr:row>35</xdr:row>
      <xdr:rowOff>56866</xdr:rowOff>
    </xdr:from>
    <xdr:to>
      <xdr:col>21</xdr:col>
      <xdr:colOff>499533</xdr:colOff>
      <xdr:row>55</xdr:row>
      <xdr:rowOff>0</xdr:rowOff>
    </xdr:to>
    <xdr:graphicFrame macro="">
      <xdr:nvGraphicFramePr>
        <xdr:cNvPr id="57" name="Chart 56">
          <a:extLst>
            <a:ext uri="{FF2B5EF4-FFF2-40B4-BE49-F238E27FC236}">
              <a16:creationId xmlns:a16="http://schemas.microsoft.com/office/drawing/2014/main" id="{F583B8DA-9880-4FDC-BE53-C9A0DE589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550333</xdr:colOff>
      <xdr:row>35</xdr:row>
      <xdr:rowOff>63500</xdr:rowOff>
    </xdr:from>
    <xdr:to>
      <xdr:col>27</xdr:col>
      <xdr:colOff>386687</xdr:colOff>
      <xdr:row>54</xdr:row>
      <xdr:rowOff>159224</xdr:rowOff>
    </xdr:to>
    <xdr:graphicFrame macro="">
      <xdr:nvGraphicFramePr>
        <xdr:cNvPr id="58" name="Chart 57">
          <a:extLst>
            <a:ext uri="{FF2B5EF4-FFF2-40B4-BE49-F238E27FC236}">
              <a16:creationId xmlns:a16="http://schemas.microsoft.com/office/drawing/2014/main" id="{80CFC444-21C6-4F09-B2BB-207DA0E70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230176</xdr:colOff>
      <xdr:row>35</xdr:row>
      <xdr:rowOff>63985</xdr:rowOff>
    </xdr:from>
    <xdr:to>
      <xdr:col>15</xdr:col>
      <xdr:colOff>459527</xdr:colOff>
      <xdr:row>54</xdr:row>
      <xdr:rowOff>156512</xdr:rowOff>
    </xdr:to>
    <xdr:graphicFrame macro="">
      <xdr:nvGraphicFramePr>
        <xdr:cNvPr id="59" name="Chart 58">
          <a:extLst>
            <a:ext uri="{FF2B5EF4-FFF2-40B4-BE49-F238E27FC236}">
              <a16:creationId xmlns:a16="http://schemas.microsoft.com/office/drawing/2014/main" id="{7846DA9A-52C1-4337-925B-ACFB8BDD2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326572</xdr:colOff>
      <xdr:row>13</xdr:row>
      <xdr:rowOff>93946</xdr:rowOff>
    </xdr:from>
    <xdr:to>
      <xdr:col>27</xdr:col>
      <xdr:colOff>381000</xdr:colOff>
      <xdr:row>34</xdr:row>
      <xdr:rowOff>163976</xdr:rowOff>
    </xdr:to>
    <xdr:graphicFrame macro="">
      <xdr:nvGraphicFramePr>
        <xdr:cNvPr id="61" name="Chart 60">
          <a:extLst>
            <a:ext uri="{FF2B5EF4-FFF2-40B4-BE49-F238E27FC236}">
              <a16:creationId xmlns:a16="http://schemas.microsoft.com/office/drawing/2014/main" id="{07891353-5D21-4DD9-95FF-A83C5619C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315130</xdr:colOff>
      <xdr:row>0</xdr:row>
      <xdr:rowOff>143933</xdr:rowOff>
    </xdr:from>
    <xdr:to>
      <xdr:col>27</xdr:col>
      <xdr:colOff>380999</xdr:colOff>
      <xdr:row>6</xdr:row>
      <xdr:rowOff>143933</xdr:rowOff>
    </xdr:to>
    <mc:AlternateContent xmlns:mc="http://schemas.openxmlformats.org/markup-compatibility/2006" xmlns:tsle="http://schemas.microsoft.com/office/drawing/2012/timeslicer">
      <mc:Choice Requires="tsle">
        <xdr:graphicFrame macro="">
          <xdr:nvGraphicFramePr>
            <xdr:cNvPr id="62" name="DATE 2">
              <a:extLst>
                <a:ext uri="{FF2B5EF4-FFF2-40B4-BE49-F238E27FC236}">
                  <a16:creationId xmlns:a16="http://schemas.microsoft.com/office/drawing/2014/main" id="{471BBBEA-8AB2-4864-A2CC-7ED58DA8F30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2455470" y="67397"/>
              <a:ext cx="4286555" cy="11084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127001</xdr:colOff>
      <xdr:row>13</xdr:row>
      <xdr:rowOff>147848</xdr:rowOff>
    </xdr:from>
    <xdr:to>
      <xdr:col>8</xdr:col>
      <xdr:colOff>131885</xdr:colOff>
      <xdr:row>17</xdr:row>
      <xdr:rowOff>45491</xdr:rowOff>
    </xdr:to>
    <mc:AlternateContent xmlns:mc="http://schemas.openxmlformats.org/markup-compatibility/2006" xmlns:a14="http://schemas.microsoft.com/office/drawing/2010/main">
      <mc:Choice Requires="a14">
        <xdr:graphicFrame macro="">
          <xdr:nvGraphicFramePr>
            <xdr:cNvPr id="63" name="SALES TYPE 2">
              <a:extLst>
                <a:ext uri="{FF2B5EF4-FFF2-40B4-BE49-F238E27FC236}">
                  <a16:creationId xmlns:a16="http://schemas.microsoft.com/office/drawing/2014/main" id="{BC2F8CE0-A1A2-4F0A-AABE-2FEA05A65223}"/>
                </a:ext>
              </a:extLst>
            </xdr:cNvPr>
            <xdr:cNvGraphicFramePr/>
          </xdr:nvGraphicFramePr>
          <xdr:xfrm>
            <a:off x="0" y="0"/>
            <a:ext cx="0" cy="0"/>
          </xdr:xfrm>
          <a:graphic>
            <a:graphicData uri="http://schemas.microsoft.com/office/drawing/2010/slicer">
              <sle:slicer xmlns:sle="http://schemas.microsoft.com/office/drawing/2010/slicer" name="SALES TYPE 2"/>
            </a:graphicData>
          </a:graphic>
        </xdr:graphicFrame>
      </mc:Choice>
      <mc:Fallback xmlns="">
        <xdr:sp macro="" textlink="">
          <xdr:nvSpPr>
            <xdr:cNvPr id="0" name=""/>
            <xdr:cNvSpPr>
              <a:spLocks noTextEdit="1"/>
            </xdr:cNvSpPr>
          </xdr:nvSpPr>
          <xdr:spPr>
            <a:xfrm>
              <a:off x="127001" y="2498424"/>
              <a:ext cx="4808748" cy="620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348343</xdr:colOff>
      <xdr:row>7</xdr:row>
      <xdr:rowOff>59933</xdr:rowOff>
    </xdr:from>
    <xdr:to>
      <xdr:col>27</xdr:col>
      <xdr:colOff>386686</xdr:colOff>
      <xdr:row>12</xdr:row>
      <xdr:rowOff>159224</xdr:rowOff>
    </xdr:to>
    <mc:AlternateContent xmlns:mc="http://schemas.openxmlformats.org/markup-compatibility/2006" xmlns:a14="http://schemas.microsoft.com/office/drawing/2010/main">
      <mc:Choice Requires="a14">
        <xdr:graphicFrame macro="">
          <xdr:nvGraphicFramePr>
            <xdr:cNvPr id="64" name="Category 2">
              <a:extLst>
                <a:ext uri="{FF2B5EF4-FFF2-40B4-BE49-F238E27FC236}">
                  <a16:creationId xmlns:a16="http://schemas.microsoft.com/office/drawing/2014/main" id="{C665D863-9207-4241-9B68-BA3B16C415A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362956" y="1325628"/>
              <a:ext cx="5413188" cy="1003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119528</xdr:colOff>
      <xdr:row>35</xdr:row>
      <xdr:rowOff>74839</xdr:rowOff>
    </xdr:from>
    <xdr:to>
      <xdr:col>8</xdr:col>
      <xdr:colOff>114347</xdr:colOff>
      <xdr:row>55</xdr:row>
      <xdr:rowOff>1739</xdr:rowOff>
    </xdr:to>
    <xdr:graphicFrame macro="">
      <xdr:nvGraphicFramePr>
        <xdr:cNvPr id="65" name="Chart 64">
          <a:extLst>
            <a:ext uri="{FF2B5EF4-FFF2-40B4-BE49-F238E27FC236}">
              <a16:creationId xmlns:a16="http://schemas.microsoft.com/office/drawing/2014/main" id="{4C17BC57-3FDA-4E2A-91E0-9A24421E7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215932</xdr:colOff>
      <xdr:row>7</xdr:row>
      <xdr:rowOff>123524</xdr:rowOff>
    </xdr:from>
    <xdr:to>
      <xdr:col>1</xdr:col>
      <xdr:colOff>374682</xdr:colOff>
      <xdr:row>12</xdr:row>
      <xdr:rowOff>114046</xdr:rowOff>
    </xdr:to>
    <xdr:sp macro="" textlink="">
      <xdr:nvSpPr>
        <xdr:cNvPr id="66" name="Rectangle: Rounded Corners 65">
          <a:extLst>
            <a:ext uri="{FF2B5EF4-FFF2-40B4-BE49-F238E27FC236}">
              <a16:creationId xmlns:a16="http://schemas.microsoft.com/office/drawing/2014/main" id="{8FFB2CDD-95F3-468E-A8AC-9039360E1864}"/>
            </a:ext>
          </a:extLst>
        </xdr:cNvPr>
        <xdr:cNvSpPr/>
      </xdr:nvSpPr>
      <xdr:spPr>
        <a:xfrm>
          <a:off x="215932" y="1397315"/>
          <a:ext cx="772899" cy="900373"/>
        </a:xfrm>
        <a:prstGeom prst="roundRect">
          <a:avLst/>
        </a:prstGeom>
        <a:solidFill>
          <a:srgbClr val="009ED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116416</xdr:colOff>
      <xdr:row>0</xdr:row>
      <xdr:rowOff>113731</xdr:rowOff>
    </xdr:from>
    <xdr:to>
      <xdr:col>20</xdr:col>
      <xdr:colOff>193728</xdr:colOff>
      <xdr:row>6</xdr:row>
      <xdr:rowOff>105833</xdr:rowOff>
    </xdr:to>
    <xdr:sp macro="" textlink="">
      <xdr:nvSpPr>
        <xdr:cNvPr id="70" name="TextBox 69">
          <a:extLst>
            <a:ext uri="{FF2B5EF4-FFF2-40B4-BE49-F238E27FC236}">
              <a16:creationId xmlns:a16="http://schemas.microsoft.com/office/drawing/2014/main" id="{02169845-DE71-4478-ACA2-7450721B78B6}"/>
            </a:ext>
          </a:extLst>
        </xdr:cNvPr>
        <xdr:cNvSpPr txBox="1"/>
      </xdr:nvSpPr>
      <xdr:spPr>
        <a:xfrm>
          <a:off x="116416" y="113731"/>
          <a:ext cx="12353979" cy="1071602"/>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6600" b="0" cap="none" spc="0">
              <a:ln w="0"/>
              <a:solidFill>
                <a:schemeClr val="accent1"/>
              </a:solidFill>
              <a:effectLst>
                <a:outerShdw blurRad="38100" dist="25400" dir="5400000" algn="ctr" rotWithShape="0">
                  <a:srgbClr val="6E747A">
                    <a:alpha val="43000"/>
                  </a:srgbClr>
                </a:outerShdw>
              </a:effectLst>
              <a:latin typeface="+mn-lt"/>
              <a:ea typeface="+mn-ea"/>
              <a:cs typeface="+mn-cs"/>
            </a:rPr>
            <a:t>FMCG - SALSE DASH BOARD</a:t>
          </a:r>
          <a:endParaRPr lang="en-IN" sz="6600" b="0" cap="none" spc="0">
            <a:ln w="0"/>
            <a:solidFill>
              <a:schemeClr val="accent1"/>
            </a:solidFill>
            <a:effectLst>
              <a:outerShdw blurRad="38100" dist="25400" dir="5400000" algn="ctr" rotWithShape="0">
                <a:srgbClr val="6E747A">
                  <a:alpha val="43000"/>
                </a:srgbClr>
              </a:outerShdw>
            </a:effectLst>
          </a:endParaRPr>
        </a:p>
        <a:p>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xdr:col>
      <xdr:colOff>550335</xdr:colOff>
      <xdr:row>7</xdr:row>
      <xdr:rowOff>157656</xdr:rowOff>
    </xdr:from>
    <xdr:to>
      <xdr:col>5</xdr:col>
      <xdr:colOff>249621</xdr:colOff>
      <xdr:row>12</xdr:row>
      <xdr:rowOff>127001</xdr:rowOff>
    </xdr:to>
    <xdr:sp macro="" textlink="">
      <xdr:nvSpPr>
        <xdr:cNvPr id="72" name="TextBox 71">
          <a:extLst>
            <a:ext uri="{FF2B5EF4-FFF2-40B4-BE49-F238E27FC236}">
              <a16:creationId xmlns:a16="http://schemas.microsoft.com/office/drawing/2014/main" id="{078851DD-E0A7-A01F-8802-1414941C420F}"/>
            </a:ext>
          </a:extLst>
        </xdr:cNvPr>
        <xdr:cNvSpPr txBox="1"/>
      </xdr:nvSpPr>
      <xdr:spPr>
        <a:xfrm>
          <a:off x="1154680" y="1445173"/>
          <a:ext cx="2116665"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Lucida Bright" panose="02040602050505020304" pitchFamily="18" charset="0"/>
              <a:cs typeface="Times New Roman" panose="02020603050405020304" pitchFamily="18" charset="0"/>
            </a:rPr>
            <a:t>TOTAL SALES</a:t>
          </a:r>
        </a:p>
        <a:p>
          <a:pPr algn="l"/>
          <a:r>
            <a:rPr lang="en-IN" sz="2000" b="1" i="0" u="none" strike="noStrike">
              <a:solidFill>
                <a:srgbClr val="004E9A"/>
              </a:solidFill>
              <a:effectLst/>
              <a:latin typeface="Arial Black" panose="020B0A04020102020204" pitchFamily="34" charset="0"/>
              <a:ea typeface="+mn-ea"/>
              <a:cs typeface="+mn-cs"/>
            </a:rPr>
            <a:t>   ₹ 4,35,820 </a:t>
          </a:r>
          <a:endParaRPr lang="en-IN" sz="1600" b="1">
            <a:solidFill>
              <a:srgbClr val="004E9A"/>
            </a:solidFill>
            <a:latin typeface="Arial Black" panose="020B0A04020102020204" pitchFamily="34" charset="0"/>
            <a:cs typeface="Times New Roman" panose="02020603050405020304" pitchFamily="18" charset="0"/>
          </a:endParaRPr>
        </a:p>
      </xdr:txBody>
    </xdr:sp>
    <xdr:clientData/>
  </xdr:twoCellAnchor>
  <xdr:twoCellAnchor>
    <xdr:from>
      <xdr:col>5</xdr:col>
      <xdr:colOff>587830</xdr:colOff>
      <xdr:row>7</xdr:row>
      <xdr:rowOff>44760</xdr:rowOff>
    </xdr:from>
    <xdr:to>
      <xdr:col>12</xdr:col>
      <xdr:colOff>181718</xdr:colOff>
      <xdr:row>13</xdr:row>
      <xdr:rowOff>34118</xdr:rowOff>
    </xdr:to>
    <xdr:sp macro="" textlink="">
      <xdr:nvSpPr>
        <xdr:cNvPr id="83" name="Rectangle: Rounded Corners 82">
          <a:extLst>
            <a:ext uri="{FF2B5EF4-FFF2-40B4-BE49-F238E27FC236}">
              <a16:creationId xmlns:a16="http://schemas.microsoft.com/office/drawing/2014/main" id="{9FB7E751-6A27-4288-8B95-3B72C2288E52}"/>
            </a:ext>
          </a:extLst>
        </xdr:cNvPr>
        <xdr:cNvSpPr/>
      </xdr:nvSpPr>
      <xdr:spPr>
        <a:xfrm>
          <a:off x="3635830" y="1340160"/>
          <a:ext cx="3861088" cy="1099701"/>
        </a:xfrm>
        <a:prstGeom prst="roundRect">
          <a:avLst>
            <a:gd name="adj" fmla="val 6048"/>
          </a:avLst>
        </a:prstGeom>
        <a:solidFill>
          <a:srgbClr val="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83143</xdr:colOff>
      <xdr:row>7</xdr:row>
      <xdr:rowOff>134032</xdr:rowOff>
    </xdr:from>
    <xdr:to>
      <xdr:col>7</xdr:col>
      <xdr:colOff>277341</xdr:colOff>
      <xdr:row>12</xdr:row>
      <xdr:rowOff>127000</xdr:rowOff>
    </xdr:to>
    <xdr:sp macro="" textlink="">
      <xdr:nvSpPr>
        <xdr:cNvPr id="68" name="Rectangle: Rounded Corners 67">
          <a:extLst>
            <a:ext uri="{FF2B5EF4-FFF2-40B4-BE49-F238E27FC236}">
              <a16:creationId xmlns:a16="http://schemas.microsoft.com/office/drawing/2014/main" id="{0A24F63C-3977-41AD-9312-DB084054674E}"/>
            </a:ext>
          </a:extLst>
        </xdr:cNvPr>
        <xdr:cNvSpPr/>
      </xdr:nvSpPr>
      <xdr:spPr>
        <a:xfrm>
          <a:off x="3740743" y="1378632"/>
          <a:ext cx="803798" cy="881968"/>
        </a:xfrm>
        <a:prstGeom prst="roundRect">
          <a:avLst/>
        </a:prstGeom>
        <a:solidFill>
          <a:srgbClr val="009ED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304800</xdr:colOff>
      <xdr:row>7</xdr:row>
      <xdr:rowOff>39459</xdr:rowOff>
    </xdr:from>
    <xdr:to>
      <xdr:col>18</xdr:col>
      <xdr:colOff>239487</xdr:colOff>
      <xdr:row>13</xdr:row>
      <xdr:rowOff>32657</xdr:rowOff>
    </xdr:to>
    <xdr:sp macro="" textlink="">
      <xdr:nvSpPr>
        <xdr:cNvPr id="82" name="Rectangle: Rounded Corners 81">
          <a:extLst>
            <a:ext uri="{FF2B5EF4-FFF2-40B4-BE49-F238E27FC236}">
              <a16:creationId xmlns:a16="http://schemas.microsoft.com/office/drawing/2014/main" id="{D024540C-FDA2-4BE8-BD1C-F8B9E054428C}"/>
            </a:ext>
          </a:extLst>
        </xdr:cNvPr>
        <xdr:cNvSpPr/>
      </xdr:nvSpPr>
      <xdr:spPr>
        <a:xfrm>
          <a:off x="7620000" y="1284059"/>
          <a:ext cx="3592287" cy="1059998"/>
        </a:xfrm>
        <a:prstGeom prst="roundRect">
          <a:avLst>
            <a:gd name="adj" fmla="val 6048"/>
          </a:avLst>
        </a:prstGeom>
        <a:ln>
          <a:solidFill>
            <a:schemeClr val="accent1"/>
          </a:solidFill>
        </a:ln>
      </xdr:spPr>
      <xdr:style>
        <a:lnRef idx="2">
          <a:schemeClr val="accent5"/>
        </a:lnRef>
        <a:fillRef idx="1">
          <a:schemeClr val="lt1"/>
        </a:fillRef>
        <a:effectRef idx="0">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452714</xdr:colOff>
      <xdr:row>7</xdr:row>
      <xdr:rowOff>139857</xdr:rowOff>
    </xdr:from>
    <xdr:to>
      <xdr:col>14</xdr:col>
      <xdr:colOff>0</xdr:colOff>
      <xdr:row>12</xdr:row>
      <xdr:rowOff>110524</xdr:rowOff>
    </xdr:to>
    <xdr:sp macro="" textlink="">
      <xdr:nvSpPr>
        <xdr:cNvPr id="69" name="Rectangle: Rounded Corners 68">
          <a:extLst>
            <a:ext uri="{FF2B5EF4-FFF2-40B4-BE49-F238E27FC236}">
              <a16:creationId xmlns:a16="http://schemas.microsoft.com/office/drawing/2014/main" id="{E77A1470-F1DC-4A1F-83C1-D2F1E656AAE1}"/>
            </a:ext>
          </a:extLst>
        </xdr:cNvPr>
        <xdr:cNvSpPr/>
      </xdr:nvSpPr>
      <xdr:spPr>
        <a:xfrm>
          <a:off x="7767914" y="1384457"/>
          <a:ext cx="766486" cy="859667"/>
        </a:xfrm>
        <a:prstGeom prst="roundRect">
          <a:avLst/>
        </a:prstGeom>
        <a:solidFill>
          <a:srgbClr val="009ED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538655</xdr:colOff>
      <xdr:row>7</xdr:row>
      <xdr:rowOff>170793</xdr:rowOff>
    </xdr:from>
    <xdr:to>
      <xdr:col>11</xdr:col>
      <xdr:colOff>407276</xdr:colOff>
      <xdr:row>12</xdr:row>
      <xdr:rowOff>105104</xdr:rowOff>
    </xdr:to>
    <xdr:sp macro="" textlink="">
      <xdr:nvSpPr>
        <xdr:cNvPr id="84" name="TextBox 83">
          <a:extLst>
            <a:ext uri="{FF2B5EF4-FFF2-40B4-BE49-F238E27FC236}">
              <a16:creationId xmlns:a16="http://schemas.microsoft.com/office/drawing/2014/main" id="{9373E9BB-7C87-1C04-C9CC-26C950CF4421}"/>
            </a:ext>
          </a:extLst>
        </xdr:cNvPr>
        <xdr:cNvSpPr txBox="1"/>
      </xdr:nvSpPr>
      <xdr:spPr>
        <a:xfrm>
          <a:off x="4769069" y="1458310"/>
          <a:ext cx="2286000" cy="853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tx1">
                  <a:lumMod val="95000"/>
                  <a:lumOff val="5000"/>
                </a:schemeClr>
              </a:solidFill>
              <a:latin typeface="Lucida Bright" panose="02040602050505020304" pitchFamily="18" charset="0"/>
            </a:rPr>
            <a:t>  TOTAL</a:t>
          </a:r>
          <a:r>
            <a:rPr lang="en-IN" sz="1600" b="1" baseline="0">
              <a:solidFill>
                <a:schemeClr val="tx1">
                  <a:lumMod val="95000"/>
                  <a:lumOff val="5000"/>
                </a:schemeClr>
              </a:solidFill>
              <a:latin typeface="Lucida Bright" panose="02040602050505020304" pitchFamily="18" charset="0"/>
            </a:rPr>
            <a:t> </a:t>
          </a:r>
          <a:r>
            <a:rPr lang="en-IN" sz="1600" b="1">
              <a:solidFill>
                <a:schemeClr val="tx1">
                  <a:lumMod val="95000"/>
                  <a:lumOff val="5000"/>
                </a:schemeClr>
              </a:solidFill>
              <a:latin typeface="Lucida Bright" panose="02040602050505020304" pitchFamily="18" charset="0"/>
            </a:rPr>
            <a:t>PROFIT</a:t>
          </a:r>
        </a:p>
        <a:p>
          <a:pPr marL="0" marR="0" lvl="0" indent="0" algn="l" defTabSz="914400" eaLnBrk="1" fontAlgn="auto" latinLnBrk="0" hangingPunct="1">
            <a:lnSpc>
              <a:spcPct val="100000"/>
            </a:lnSpc>
            <a:spcBef>
              <a:spcPts val="0"/>
            </a:spcBef>
            <a:spcAft>
              <a:spcPts val="0"/>
            </a:spcAft>
            <a:buClrTx/>
            <a:buSzTx/>
            <a:buFontTx/>
            <a:buNone/>
            <a:tabLst/>
            <a:defRPr/>
          </a:pPr>
          <a:r>
            <a:rPr lang="en-IN" sz="2000" b="0" i="0">
              <a:solidFill>
                <a:srgbClr val="004E9A"/>
              </a:solidFill>
              <a:effectLst/>
              <a:latin typeface="Arial Black" panose="020B0A04020102020204" pitchFamily="34" charset="0"/>
              <a:ea typeface="+mn-ea"/>
              <a:cs typeface="+mn-cs"/>
            </a:rPr>
            <a:t>     ₹ 99,041</a:t>
          </a:r>
          <a:endParaRPr lang="en-IN" sz="3200" b="0">
            <a:solidFill>
              <a:srgbClr val="004E9A"/>
            </a:solidFill>
            <a:effectLst/>
            <a:latin typeface="Arial Black" panose="020B0A04020102020204" pitchFamily="34" charset="0"/>
          </a:endParaRPr>
        </a:p>
        <a:p>
          <a:pPr algn="ctr"/>
          <a:endParaRPr lang="en-IN" sz="1600" b="1">
            <a:solidFill>
              <a:srgbClr val="004F88"/>
            </a:solidFill>
            <a:latin typeface="Arial Black" panose="020B0A04020102020204" pitchFamily="34" charset="0"/>
          </a:endParaRPr>
        </a:p>
        <a:p>
          <a:pPr algn="ctr"/>
          <a:endParaRPr lang="en-IN" sz="1100" b="1">
            <a:solidFill>
              <a:srgbClr val="004F88"/>
            </a:solidFill>
            <a:latin typeface="Arial Black" panose="020B0A04020102020204" pitchFamily="34" charset="0"/>
          </a:endParaRPr>
        </a:p>
      </xdr:txBody>
    </xdr:sp>
    <xdr:clientData/>
  </xdr:twoCellAnchor>
  <xdr:twoCellAnchor>
    <xdr:from>
      <xdr:col>14</xdr:col>
      <xdr:colOff>263769</xdr:colOff>
      <xdr:row>8</xdr:row>
      <xdr:rowOff>14654</xdr:rowOff>
    </xdr:from>
    <xdr:to>
      <xdr:col>17</xdr:col>
      <xdr:colOff>551793</xdr:colOff>
      <xdr:row>12</xdr:row>
      <xdr:rowOff>113732</xdr:rowOff>
    </xdr:to>
    <xdr:sp macro="" textlink="">
      <xdr:nvSpPr>
        <xdr:cNvPr id="85" name="TextBox 84">
          <a:extLst>
            <a:ext uri="{FF2B5EF4-FFF2-40B4-BE49-F238E27FC236}">
              <a16:creationId xmlns:a16="http://schemas.microsoft.com/office/drawing/2014/main" id="{6C3C9326-CEBA-CDDD-388C-21CFBF43FC80}"/>
            </a:ext>
          </a:extLst>
        </xdr:cNvPr>
        <xdr:cNvSpPr txBox="1"/>
      </xdr:nvSpPr>
      <xdr:spPr>
        <a:xfrm>
          <a:off x="8880231" y="1421423"/>
          <a:ext cx="2134408" cy="8024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Lucida Bright" panose="02040602050505020304" pitchFamily="18" charset="0"/>
            </a:rPr>
            <a:t>    TOTAL QTY</a:t>
          </a:r>
        </a:p>
        <a:p>
          <a:r>
            <a:rPr lang="en-IN" sz="2000" b="1">
              <a:solidFill>
                <a:srgbClr val="009EDE"/>
              </a:solidFill>
              <a:latin typeface="Arial Black" panose="020B0A04020102020204" pitchFamily="34" charset="0"/>
            </a:rPr>
            <a:t>      </a:t>
          </a:r>
          <a:r>
            <a:rPr lang="en-IN" sz="2000" b="1">
              <a:solidFill>
                <a:srgbClr val="004E9A"/>
              </a:solidFill>
              <a:latin typeface="Arial Black" panose="020B0A04020102020204" pitchFamily="34" charset="0"/>
            </a:rPr>
            <a:t>4570</a:t>
          </a:r>
        </a:p>
        <a:p>
          <a:pPr algn="l"/>
          <a:r>
            <a:rPr lang="en-IN" sz="3200"/>
            <a:t> </a:t>
          </a:r>
          <a:r>
            <a:rPr lang="en-IN" sz="3200" b="1">
              <a:latin typeface="Arial Black" panose="020B0A04020102020204" pitchFamily="34" charset="0"/>
            </a:rPr>
            <a:t>  </a:t>
          </a:r>
          <a:r>
            <a:rPr lang="en-IN" sz="3200"/>
            <a:t> </a:t>
          </a:r>
          <a:r>
            <a:rPr lang="en-IN" sz="3200" b="1">
              <a:latin typeface="Arial Black" panose="020B0A04020102020204" pitchFamily="34" charset="0"/>
            </a:rPr>
            <a:t>       </a:t>
          </a:r>
          <a:r>
            <a:rPr lang="en-IN" sz="3200"/>
            <a:t> </a:t>
          </a:r>
          <a:r>
            <a:rPr lang="en-IN" sz="3200" b="1">
              <a:latin typeface="Arial Black" panose="020B0A04020102020204" pitchFamily="34" charset="0"/>
            </a:rPr>
            <a:t>    </a:t>
          </a:r>
        </a:p>
      </xdr:txBody>
    </xdr:sp>
    <xdr:clientData/>
  </xdr:twoCellAnchor>
  <xdr:twoCellAnchor editAs="oneCell">
    <xdr:from>
      <xdr:col>6</xdr:col>
      <xdr:colOff>118079</xdr:colOff>
      <xdr:row>8</xdr:row>
      <xdr:rowOff>21771</xdr:rowOff>
    </xdr:from>
    <xdr:to>
      <xdr:col>7</xdr:col>
      <xdr:colOff>287659</xdr:colOff>
      <xdr:row>12</xdr:row>
      <xdr:rowOff>87085</xdr:rowOff>
    </xdr:to>
    <xdr:pic>
      <xdr:nvPicPr>
        <xdr:cNvPr id="88" name="Graphic 87" descr="Upward trend with solid fill">
          <a:extLst>
            <a:ext uri="{FF2B5EF4-FFF2-40B4-BE49-F238E27FC236}">
              <a16:creationId xmlns:a16="http://schemas.microsoft.com/office/drawing/2014/main" id="{A7CDBDCE-9968-9F29-4A54-D5478802274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775679" y="1502228"/>
          <a:ext cx="779180" cy="805543"/>
        </a:xfrm>
        <a:prstGeom prst="rect">
          <a:avLst/>
        </a:prstGeom>
      </xdr:spPr>
    </xdr:pic>
    <xdr:clientData/>
  </xdr:twoCellAnchor>
  <xdr:twoCellAnchor editAs="oneCell">
    <xdr:from>
      <xdr:col>0</xdr:col>
      <xdr:colOff>263085</xdr:colOff>
      <xdr:row>7</xdr:row>
      <xdr:rowOff>138372</xdr:rowOff>
    </xdr:from>
    <xdr:to>
      <xdr:col>1</xdr:col>
      <xdr:colOff>340564</xdr:colOff>
      <xdr:row>12</xdr:row>
      <xdr:rowOff>22746</xdr:rowOff>
    </xdr:to>
    <xdr:pic>
      <xdr:nvPicPr>
        <xdr:cNvPr id="90" name="Graphic 89" descr="Money with solid fill">
          <a:extLst>
            <a:ext uri="{FF2B5EF4-FFF2-40B4-BE49-F238E27FC236}">
              <a16:creationId xmlns:a16="http://schemas.microsoft.com/office/drawing/2014/main" id="{173CB8C9-01F4-16B0-7BFC-E58CF54671D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63085" y="1412163"/>
          <a:ext cx="691628" cy="794225"/>
        </a:xfrm>
        <a:prstGeom prst="rect">
          <a:avLst/>
        </a:prstGeom>
      </xdr:spPr>
    </xdr:pic>
    <xdr:clientData/>
  </xdr:twoCellAnchor>
  <xdr:twoCellAnchor editAs="oneCell">
    <xdr:from>
      <xdr:col>12</xdr:col>
      <xdr:colOff>550569</xdr:colOff>
      <xdr:row>8</xdr:row>
      <xdr:rowOff>1629</xdr:rowOff>
    </xdr:from>
    <xdr:to>
      <xdr:col>13</xdr:col>
      <xdr:colOff>568985</xdr:colOff>
      <xdr:row>12</xdr:row>
      <xdr:rowOff>101933</xdr:rowOff>
    </xdr:to>
    <xdr:pic>
      <xdr:nvPicPr>
        <xdr:cNvPr id="80" name="Graphic 79" descr="Coins with solid fill">
          <a:extLst>
            <a:ext uri="{FF2B5EF4-FFF2-40B4-BE49-F238E27FC236}">
              <a16:creationId xmlns:a16="http://schemas.microsoft.com/office/drawing/2014/main" id="{16E578C4-DFC8-0725-2DA9-C848B337C17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802707" y="1473077"/>
          <a:ext cx="622761" cy="83602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0.815667592593" backgroundQuery="1" createdVersion="8" refreshedVersion="8" minRefreshableVersion="3" recordCount="0" supportSubquery="1" supportAdvancedDrill="1" xr:uid="{31CC96EB-B0A9-4C36-8115-DB901E16A897}">
  <cacheSource type="external" connectionId="1"/>
  <cacheFields count="6">
    <cacheField name="[Range 2].[Product].[Product]" caption="Product" numFmtId="0" hierarchy="10" level="1">
      <sharedItems count="50">
        <s v="Amul Kool Flavored Milk"/>
        <s v="Bella Napkins"/>
        <s v="Britannia Cake"/>
        <s v="Coca-Cola Can"/>
        <s v="Colgate Toothpaste"/>
        <s v="Dettol Antiseptic Liquid"/>
        <s v="Domex Disinfectant"/>
        <s v="Dove Soap"/>
        <s v="Everteen Wipes"/>
        <s v="Exo Dishwash Bar"/>
        <s v="Frooti Mango Drink"/>
        <s v="Gillette Shaving Foam"/>
        <s v="Haldiram's Bhujia"/>
        <s v="Harpic Toilet Cleaner"/>
        <s v="Himalaya Face Wash"/>
        <s v="Johnson’s Baby Powder"/>
        <s v="Kellogg’s Corn Flakes"/>
        <s v="Kleenex Tissue Box"/>
        <s v="Lay's Chips"/>
        <s v="Lifebuoy Handwash"/>
        <s v="Lizol Floor Cleaner"/>
        <s v="Maggi Noodles"/>
        <s v="Minute Maid Pulpy"/>
        <s v="MTR Ready Curry"/>
        <s v="Nestlé Cerelac"/>
        <s v="Nestlé Iced Tea"/>
        <s v="Nivea Body Lotion"/>
        <s v="Odonil Room Freshener"/>
        <s v="Origami Kitchen Towels"/>
        <s v="Pantene Shampoo"/>
        <s v="Paper Boat Aam Panna"/>
        <s v="Pepsi Bottle"/>
        <s v="Premier Facial Tissues"/>
        <s v="Pril Dishwash Liquid"/>
        <s v="Real Mixed Fruit Juice"/>
        <s v="Red Bull"/>
        <s v="Rin Bar"/>
        <s v="Scotch-Brite Scrub Pad"/>
        <s v="Scott Toilet Paper"/>
        <s v="Sofy Pantyliners"/>
        <s v="Stayfree Ultra"/>
        <s v="Sunfeast Biscuits"/>
        <s v="Surf Excel Detergent"/>
        <s v="Top Ramen"/>
        <s v="Tropicana Orange Juice"/>
        <s v="Vaseline Lip Care"/>
        <s v="Vim Dishwash Bar"/>
        <s v="Wet Wipes - Himalaya"/>
        <s v="Whisper Sanitary Pads"/>
        <s v="Yippee Noodles"/>
      </sharedItems>
    </cacheField>
    <cacheField name="[Measures].[Sum of QTY 3]" caption="Sum of QTY 3" numFmtId="0" hierarchy="28" level="32767"/>
    <cacheField name="[Measures].[Sum of profit 3]" caption="Sum of profit 3" numFmtId="0" hierarchy="27" level="32767"/>
    <cacheField name="[Range 2].[DATE].[DATE]" caption="DATE" numFmtId="0" level="1">
      <sharedItems containsSemiMixedTypes="0" containsNonDate="0" containsString="0"/>
    </cacheField>
    <cacheField name="[Measures].[Sum of selling value 2]" caption="Sum of selling value 2" numFmtId="0" hierarchy="26" level="32767"/>
    <cacheField name="[Range 2].[SALES TYPE].[SALES TYPE]" caption="SALES TYPE" numFmtId="0" hierarchy="3"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3"/>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5"/>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2" memberValueDatatype="130" unbalanced="0">
      <fieldsUsage count="2">
        <fieldUsage x="-1"/>
        <fieldUsage x="0"/>
      </fieldsUsage>
    </cacheHierarchy>
    <cacheHierarchy uniqueName="[Range 2].[Category]" caption="Category" attribute="1" defaultMemberUniqueName="[Range 2].[Category].[All]" allUniqueName="[Range 2].[Category].[All]" dimensionUniqueName="[Range 2]" displayFolder="" count="0" memberValueDatatype="130" unbalanced="0"/>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69.448430787037" backgroundQuery="1" createdVersion="3" refreshedVersion="8" minRefreshableVersion="3" recordCount="0" supportSubquery="1" supportAdvancedDrill="1" xr:uid="{294547BA-CB0E-4DEE-90A4-172B7BF70EB4}">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 2].[DATE]" caption="DATE" attribute="1" time="1" defaultMemberUniqueName="[Range 2].[DATE].[All]" allUniqueName="[Range 2].[DATE].[All]" dimensionUniqueName="[Range 2]" displayFolder="" count="0" memberValueDatatype="7" unbalanced="0"/>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0" memberValueDatatype="13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0" memberValueDatatype="130" unbalanced="0"/>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hidden="1">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124867745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67.422944212965" backgroundQuery="1" createdVersion="3" refreshedVersion="8" minRefreshableVersion="3" recordCount="0" supportSubquery="1" supportAdvancedDrill="1" xr:uid="{487AF50E-6AA3-4692-9BCC-3BCE47344AD5}">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 2].[DATE]" caption="DATE" attribute="1" time="1" defaultMemberUniqueName="[Range 2].[DATE].[All]" allUniqueName="[Range 2].[DATE].[All]" dimensionUniqueName="[Range 2]" displayFolder="" count="0" memberValueDatatype="7" unbalanced="0"/>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0" memberValueDatatype="130" unbalanced="0"/>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0" memberValueDatatype="130" unbalanced="0"/>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hidden="1">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pivotCacheId="1540897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19716782411" backgroundQuery="1" createdVersion="8" refreshedVersion="8" minRefreshableVersion="3" recordCount="0" supportSubquery="1" supportAdvancedDrill="1" xr:uid="{ACBAC991-964E-40D2-9415-59BC41214542}">
  <cacheSource type="external" connectionId="1"/>
  <cacheFields count="5">
    <cacheField name="[Range 2].[DATE].[DATE]" caption="DATE" numFmtId="0" level="1">
      <sharedItems containsSemiMixedTypes="0" containsNonDate="0" containsDate="1" containsString="0" minDate="2023-03-01T00:00:00" maxDate="2023-07-01T00:00:00" count="20">
        <d v="2023-03-01T00:00:00"/>
        <d v="2023-03-02T00:00:00"/>
        <d v="2023-03-04T00:00:00"/>
        <d v="2023-03-05T00:00:00"/>
        <d v="2023-03-10T00:00:00"/>
        <d v="2023-03-11T00:00:00"/>
        <d v="2023-03-13T00:00:00"/>
        <d v="2023-03-14T00:00:00"/>
        <d v="2023-03-19T00:00:00"/>
        <d v="2023-03-20T00:00:00"/>
        <d v="2023-03-22T00:00:00"/>
        <d v="2023-03-23T00:00:00"/>
        <d v="2023-03-28T00:00:00"/>
        <d v="2023-03-29T00:00:00"/>
        <d v="2023-03-31T00:00:00"/>
        <d v="2023-06-28T00:00:00" u="1"/>
        <d v="2023-06-17T00:00:00" u="1"/>
        <d v="2023-06-26T00:00:00" u="1"/>
        <d v="2023-06-29T00:00:00" u="1"/>
        <d v="2023-06-30T00:00:00" u="1"/>
      </sharedItems>
    </cacheField>
    <cacheField name="[Measures].[Sum of selling value 2]" caption="Sum of selling value 2" numFmtId="0" hierarchy="26" level="32767"/>
    <cacheField name="[Measures].[Sum of profit 3]" caption="Sum of profit 3" numFmtId="0" hierarchy="27" level="32767"/>
    <cacheField name="[Range 2].[Category].[Category]" caption="Category" numFmtId="0" hierarchy="11" level="1">
      <sharedItems containsSemiMixedTypes="0" containsNonDate="0" containsString="0"/>
    </cacheField>
    <cacheField name="[Range 2].[SALES TYPE].[SALES TYPE]" caption="SALES TYPE" numFmtId="0" hierarchy="3"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0"/>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4"/>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2" memberValueDatatype="130" unbalanced="0">
      <fieldsUsage count="2">
        <fieldUsage x="-1"/>
        <fieldUsage x="3"/>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19717361112" backgroundQuery="1" createdVersion="8" refreshedVersion="8" minRefreshableVersion="3" recordCount="0" supportSubquery="1" supportAdvancedDrill="1" xr:uid="{6B1C8D59-8C4F-4B3D-84C3-BE894A6961AF}">
  <cacheSource type="external" connectionId="1"/>
  <cacheFields count="6">
    <cacheField name="[Measures].[Count of PRODUCT ID]" caption="Count of PRODUCT ID" numFmtId="0" hierarchy="32" level="32767"/>
    <cacheField name="[Range 2].[Product].[Product]" caption="Product" numFmtId="0" hierarchy="10" level="1">
      <sharedItems count="10">
        <s v="Amul Kool Flavored Milk"/>
        <s v="Colgate Toothpaste"/>
        <s v="Domex Disinfectant"/>
        <s v="Everteen Wipes"/>
        <s v="Exo Dishwash Bar"/>
        <s v="Haldiram's Bhujia"/>
        <s v="Kellogg’s Corn Flakes"/>
        <s v="Maggi Noodles"/>
        <s v="Nestlé Iced Tea"/>
        <s v="Pantene Shampoo"/>
      </sharedItems>
    </cacheField>
    <cacheField name="[Measures].[Sum of QTY 3]" caption="Sum of QTY 3" numFmtId="0" hierarchy="28" level="32767"/>
    <cacheField name="[Range 2].[Category].[Category]" caption="Category" numFmtId="0" hierarchy="11" level="1">
      <sharedItems containsSemiMixedTypes="0" containsNonDate="0" containsString="0"/>
    </cacheField>
    <cacheField name="[Range 2].[SALES TYPE].[SALES TYPE]" caption="SALES TYPE" numFmtId="0" hierarchy="3"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5"/>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4"/>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2" memberValueDatatype="130" unbalanced="0">
      <fieldsUsage count="2">
        <fieldUsage x="-1"/>
        <fieldUsage x="1"/>
      </fieldsUsage>
    </cacheHierarchy>
    <cacheHierarchy uniqueName="[Range 2].[Category]" caption="Category" attribute="1" defaultMemberUniqueName="[Range 2].[Category].[All]" allUniqueName="[Range 2].[Category].[All]" dimensionUniqueName="[Range 2]" displayFolder="" count="2" memberValueDatatype="130" unbalanced="0">
      <fieldsUsage count="2">
        <fieldUsage x="-1"/>
        <fieldUsage x="3"/>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hidden="1">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5972223" backgroundQuery="1" createdVersion="8" refreshedVersion="8" minRefreshableVersion="3" recordCount="0" supportSubquery="1" supportAdvancedDrill="1" xr:uid="{AB077CFD-89A8-4BA8-941F-6DF2285B2BE5}">
  <cacheSource type="external" connectionId="1"/>
  <cacheFields count="5">
    <cacheField name="[Range 2].[Category].[Category]" caption="Category" numFmtId="0" hierarchy="11" level="1">
      <sharedItems count="2">
        <s v="Packaged Foods"/>
        <s v="Beverages" u="1"/>
      </sharedItems>
    </cacheField>
    <cacheField name="[Measures].[Sum of profit 3]" caption="Sum of profit 3" numFmtId="0" hierarchy="27" level="32767"/>
    <cacheField name="[Measures].[Sum of QTY 3]" caption="Sum of QTY 3" numFmtId="0" hierarchy="28" level="32767"/>
    <cacheField name="[Range 2].[SALES TYPE].[SALES TYPE]" caption="SALES TYPE" numFmtId="0" hierarchy="3"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4"/>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3"/>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2" memberValueDatatype="130" unbalanced="0">
      <fieldsUsage count="2">
        <fieldUsage x="-1"/>
        <fieldUsage x="0"/>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6435185" backgroundQuery="1" createdVersion="8" refreshedVersion="8" minRefreshableVersion="3" recordCount="0" supportSubquery="1" supportAdvancedDrill="1" xr:uid="{2DEDC837-9345-4E48-A15E-612CBE7BA567}">
  <cacheSource type="external" connectionId="1"/>
  <cacheFields count="6">
    <cacheField name="[Range 2].[Product].[Product]" caption="Product" numFmtId="0" hierarchy="10" level="1">
      <sharedItems count="4">
        <s v="Haldiram's Bhujia"/>
        <s v="Kellogg’s Corn Flakes"/>
        <s v="Maggi Noodles"/>
        <s v="Yippee Noodles"/>
      </sharedItems>
    </cacheField>
    <cacheField name="[Measures].[Sum of selling value 2]" caption="Sum of selling value 2" numFmtId="0" hierarchy="26" level="32767"/>
    <cacheField name="[Measures].[Sum of profit 3]" caption="Sum of profit 3" numFmtId="0" hierarchy="27" level="32767"/>
    <cacheField name="[Range 2].[Category].[Category]" caption="Category" numFmtId="0" hierarchy="11" level="1">
      <sharedItems containsSemiMixedTypes="0" containsNonDate="0" containsString="0"/>
    </cacheField>
    <cacheField name="[Range 2].[SALES TYPE].[SALES TYPE]" caption="SALES TYPE" numFmtId="0" hierarchy="3"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5"/>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4"/>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2" memberValueDatatype="130" unbalanced="0">
      <fieldsUsage count="2">
        <fieldUsage x="-1"/>
        <fieldUsage x="0"/>
      </fieldsUsage>
    </cacheHierarchy>
    <cacheHierarchy uniqueName="[Range 2].[Category]" caption="Category" attribute="1" defaultMemberUniqueName="[Range 2].[Category].[All]" allUniqueName="[Range 2].[Category].[All]" dimensionUniqueName="[Range 2]" displayFolder="" count="2" memberValueDatatype="130" unbalanced="0">
      <fieldsUsage count="2">
        <fieldUsage x="-1"/>
        <fieldUsage x="3"/>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7129632" backgroundQuery="1" createdVersion="8" refreshedVersion="8" minRefreshableVersion="3" recordCount="0" supportSubquery="1" supportAdvancedDrill="1" xr:uid="{8F5BE2AB-FFB9-496D-8849-B956DE6232E4}">
  <cacheSource type="external" connectionId="1"/>
  <cacheFields count="6">
    <cacheField name="[Range 2].[Product].[Product]" caption="Product" numFmtId="0" hierarchy="10" level="1">
      <sharedItems count="4">
        <s v="Haldiram's Bhujia"/>
        <s v="Kellogg’s Corn Flakes"/>
        <s v="Maggi Noodles"/>
        <s v="Yippee Noodles"/>
      </sharedItems>
    </cacheField>
    <cacheField name="[Measures].[Sum of selling value 2]" caption="Sum of selling value 2" numFmtId="0" hierarchy="26" level="32767"/>
    <cacheField name="[Measures].[Sum of profit 3]" caption="Sum of profit 3" numFmtId="0" hierarchy="27" level="32767"/>
    <cacheField name="[Range 2].[Category].[Category]" caption="Category" numFmtId="0" hierarchy="11" level="1">
      <sharedItems containsSemiMixedTypes="0" containsNonDate="0" containsString="0"/>
    </cacheField>
    <cacheField name="[Range 2].[SALES TYPE].[SALES TYPE]" caption="SALES TYPE" numFmtId="0" hierarchy="3"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5"/>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4"/>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2" memberValueDatatype="130" unbalanced="0">
      <fieldsUsage count="2">
        <fieldUsage x="-1"/>
        <fieldUsage x="0"/>
      </fieldsUsage>
    </cacheHierarchy>
    <cacheHierarchy uniqueName="[Range 2].[Category]" caption="Category" attribute="1" defaultMemberUniqueName="[Range 2].[Category].[All]" allUniqueName="[Range 2].[Category].[All]" dimensionUniqueName="[Range 2]" displayFolder="" count="2" memberValueDatatype="130" unbalanced="0">
      <fieldsUsage count="2">
        <fieldUsage x="-1"/>
        <fieldUsage x="3"/>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7939817" backgroundQuery="1" createdVersion="8" refreshedVersion="8" minRefreshableVersion="3" recordCount="0" supportSubquery="1" supportAdvancedDrill="1" xr:uid="{779F93F4-8E09-4A70-8886-D721C46EAE56}">
  <cacheSource type="external" connectionId="1"/>
  <cacheFields count="6">
    <cacheField name="[Range 2].[UOM].[UOM]" caption="UOM" numFmtId="0" hierarchy="12" level="1">
      <sharedItems count="4">
        <s v="200g pack"/>
        <s v="475g box"/>
        <s v="65g pack"/>
        <s v="70g pack"/>
      </sharedItems>
    </cacheField>
    <cacheField name="[Measures].[Sum of profit 3]" caption="Sum of profit 3" numFmtId="0" hierarchy="27" level="32767"/>
    <cacheField name="[Measures].[Sum of QTY 3]" caption="Sum of QTY 3" numFmtId="0" hierarchy="28" level="32767"/>
    <cacheField name="[Range 2].[Category].[Category]" caption="Category" numFmtId="0" hierarchy="11" level="1">
      <sharedItems containsSemiMixedTypes="0" containsNonDate="0" containsString="0"/>
    </cacheField>
    <cacheField name="[Range 2].[SALES TYPE].[SALES TYPE]" caption="SALES TYPE" numFmtId="0" hierarchy="3"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5"/>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4"/>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2" memberValueDatatype="130" unbalanced="0">
      <fieldsUsage count="2">
        <fieldUsage x="-1"/>
        <fieldUsage x="3"/>
      </fieldsUsage>
    </cacheHierarchy>
    <cacheHierarchy uniqueName="[Range 2].[UOM]" caption="UOM" attribute="1" defaultMemberUniqueName="[Range 2].[UOM].[All]" allUniqueName="[Range 2].[UOM].[All]" dimensionUniqueName="[Range 2]"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828704" backgroundQuery="1" createdVersion="8" refreshedVersion="8" minRefreshableVersion="3" recordCount="0" supportSubquery="1" supportAdvancedDrill="1" xr:uid="{C33496B8-9560-4AD6-A4FE-52666288DCD6}">
  <cacheSource type="external" connectionId="1"/>
  <cacheFields count="4">
    <cacheField name="[Range 2].[SALES TYPE].[SALES TYPE]" caption="SALES TYPE" numFmtId="0" hierarchy="3" level="1">
      <sharedItems count="3">
        <s v="Wholesaler"/>
        <s v="Retail Sales" u="1"/>
        <s v="Online" u="1"/>
      </sharedItems>
    </cacheField>
    <cacheField name="[Measures].[Sum of profit 3]" caption="Sum of profit 3" numFmtId="0" hierarchy="27" level="32767"/>
    <cacheField name="[Range 2].[Category].[Category]" caption="Category" numFmtId="0" hierarchy="11"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3"/>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0"/>
      </fieldsUsage>
    </cacheHierarchy>
    <cacheHierarchy uniqueName="[Range 2].[PAYMENT MODE]" caption="PAYMENT MODE" attribute="1" defaultMemberUniqueName="[Range 2].[PAYMENT MODE].[All]" allUniqueName="[Range 2].[PAYMENT MODE].[All]" dimensionUniqueName="[Range 2]" displayFolder="" count="0" memberValueDatatype="130" unbalanced="0"/>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2" memberValueDatatype="130" unbalanced="0">
      <fieldsUsage count="2">
        <fieldUsage x="-1"/>
        <fieldUsage x="2"/>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hidden="1">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n S" refreshedDate="45871.822418634256" backgroundQuery="1" createdVersion="8" refreshedVersion="8" minRefreshableVersion="3" recordCount="0" supportSubquery="1" supportAdvancedDrill="1" xr:uid="{63BE9320-C513-4329-ACCF-7712434B1D65}">
  <cacheSource type="external" connectionId="1"/>
  <cacheFields count="6">
    <cacheField name="[Range 2].[PAYMENT MODE].[PAYMENT MODE]" caption="PAYMENT MODE" numFmtId="0" hierarchy="4" level="1">
      <sharedItems count="2">
        <s v="Cash"/>
        <s v="Online"/>
      </sharedItems>
    </cacheField>
    <cacheField name="[Measures].[Sum of profit 3]" caption="Sum of profit 3" numFmtId="0" hierarchy="27" level="32767"/>
    <cacheField name="[Measures].[Sum of QTY 3]" caption="Sum of QTY 3" numFmtId="0" hierarchy="28" level="32767"/>
    <cacheField name="[Range 2].[SALES TYPE].[SALES TYPE]" caption="SALES TYPE" numFmtId="0" hierarchy="3" level="1">
      <sharedItems containsSemiMixedTypes="0" containsNonDate="0" containsString="0"/>
    </cacheField>
    <cacheField name="[Range 2].[Category].[Category]" caption="Category" numFmtId="0" hierarchy="11" level="1">
      <sharedItems containsSemiMixedTypes="0" containsNonDate="0" containsString="0"/>
    </cacheField>
    <cacheField name="[Range 2].[DATE].[DATE]" caption="DATE" numFmtId="0" level="1">
      <sharedItems containsSemiMixedTypes="0" containsNonDate="0" containsString="0"/>
    </cacheField>
  </cacheFields>
  <cacheHierarchies count="34">
    <cacheHierarchy uniqueName="[Range 2].[DATE]" caption="DATE" attribute="1" time="1" defaultMemberUniqueName="[Range 2].[DATE].[All]" allUniqueName="[Range 2].[DATE].[All]" dimensionUniqueName="[Range 2]" displayFolder="" count="2" memberValueDatatype="7" unbalanced="0">
      <fieldsUsage count="2">
        <fieldUsage x="-1"/>
        <fieldUsage x="5"/>
      </fieldsUsage>
    </cacheHierarchy>
    <cacheHierarchy uniqueName="[Range 2].[PRODUCT ID]" caption="PRODUCT ID" attribute="1" defaultMemberUniqueName="[Range 2].[PRODUCT ID].[All]" allUniqueName="[Range 2].[PRODUCT ID].[All]" dimensionUniqueName="[Range 2]" displayFolder="" count="0" memberValueDatatype="130" unbalanced="0"/>
    <cacheHierarchy uniqueName="[Range 2].[QTY]" caption="QTY" attribute="1" defaultMemberUniqueName="[Range 2].[QTY].[All]" allUniqueName="[Range 2].[QTY].[All]" dimensionUniqueName="[Range 2]" displayFolder="" count="0" memberValueDatatype="20" unbalanced="0"/>
    <cacheHierarchy uniqueName="[Range 2].[SALES TYPE]" caption="SALES TYPE" attribute="1" defaultMemberUniqueName="[Range 2].[SALES TYPE].[All]" allUniqueName="[Range 2].[SALES TYPE].[All]" dimensionUniqueName="[Range 2]" displayFolder="" count="2" memberValueDatatype="130" unbalanced="0">
      <fieldsUsage count="2">
        <fieldUsage x="-1"/>
        <fieldUsage x="3"/>
      </fieldsUsage>
    </cacheHierarchy>
    <cacheHierarchy uniqueName="[Range 2].[PAYMENT MODE]" caption="PAYMENT MODE" attribute="1" defaultMemberUniqueName="[Range 2].[PAYMENT MODE].[All]" allUniqueName="[Range 2].[PAYMENT MODE].[All]" dimensionUniqueName="[Range 2]" displayFolder="" count="2" memberValueDatatype="130" unbalanced="0">
      <fieldsUsage count="2">
        <fieldUsage x="-1"/>
        <fieldUsage x="0"/>
      </fieldsUsage>
    </cacheHierarchy>
    <cacheHierarchy uniqueName="[Range 2].[Buying price]" caption="Buying price" attribute="1" defaultMemberUniqueName="[Range 2].[Buying price].[All]" allUniqueName="[Range 2].[Buying price].[All]" dimensionUniqueName="[Range 2]" displayFolder="" count="0" memberValueDatatype="20" unbalanced="0"/>
    <cacheHierarchy uniqueName="[Range 2].[selling price]" caption="selling price" attribute="1" defaultMemberUniqueName="[Range 2].[selling price].[All]" allUniqueName="[Range 2].[selling price].[All]" dimensionUniqueName="[Range 2]" displayFolder="" count="0" memberValueDatatype="5" unbalanced="0"/>
    <cacheHierarchy uniqueName="[Range 2].[Buying value]" caption="Buying value" attribute="1" defaultMemberUniqueName="[Range 2].[Buying value].[All]" allUniqueName="[Range 2].[Buying value].[All]" dimensionUniqueName="[Range 2]" displayFolder="" count="0" memberValueDatatype="20" unbalanced="0"/>
    <cacheHierarchy uniqueName="[Range 2].[selling value]" caption="selling value" attribute="1" defaultMemberUniqueName="[Range 2].[selling value].[All]" allUniqueName="[Range 2].[selling value].[All]" dimensionUniqueName="[Range 2]" displayFolder="" count="0" memberValueDatatype="5" unbalanced="0"/>
    <cacheHierarchy uniqueName="[Range 2].[profit]" caption="profit" attribute="1" defaultMemberUniqueName="[Range 2].[profit].[All]" allUniqueName="[Range 2].[profit].[All]" dimensionUniqueName="[Range 2]" displayFolder="" count="0" memberValueDatatype="5" unbalanced="0"/>
    <cacheHierarchy uniqueName="[Range 2].[Product]" caption="Product" attribute="1" defaultMemberUniqueName="[Range 2].[Product].[All]" allUniqueName="[Range 2].[Product].[All]" dimensionUniqueName="[Range 2]" displayFolder="" count="0" memberValueDatatype="130" unbalanced="0"/>
    <cacheHierarchy uniqueName="[Range 2].[Category]" caption="Category" attribute="1" defaultMemberUniqueName="[Range 2].[Category].[All]" allUniqueName="[Range 2].[Category].[All]" dimensionUniqueName="[Range 2]" displayFolder="" count="2" memberValueDatatype="130" unbalanced="0">
      <fieldsUsage count="2">
        <fieldUsage x="-1"/>
        <fieldUsage x="4"/>
      </fieldsUsage>
    </cacheHierarchy>
    <cacheHierarchy uniqueName="[Range 2].[UOM]" caption="UOM" attribute="1" defaultMemberUniqueName="[Range 2].[UOM].[All]" allUniqueName="[Range 2].[UOM].[All]" dimensionUniqueName="[Range 2]"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QTY]" caption="QTY" attribute="1" defaultMemberUniqueName="[Table1].[QTY].[All]" allUniqueName="[Table1].[QTY].[All]" dimensionUniqueName="[Table1]" displayFolder="" count="0" memberValueDatatype="20" unbalanced="0"/>
    <cacheHierarchy uniqueName="[Table1].[SALES TYPE]" caption="SALES TYPE" attribute="1" defaultMemberUniqueName="[Table1].[SALES TYPE].[All]" allUniqueName="[Table1].[SALES TYPE].[All]" dimensionUniqueName="[Table1]" displayFolder="" count="0" memberValueDatatype="130" unbalanced="0"/>
    <cacheHierarchy uniqueName="[Table1].[PAYMENT MODE]" caption="PAYMENT MODE" attribute="1" defaultMemberUniqueName="[Table1].[PAYMENT MODE].[All]" allUniqueName="[Table1].[PAYMENT MODE].[All]" dimensionUniqueName="[Table1]" displayFolder="" count="0" memberValueDatatype="130" unbalanced="0"/>
    <cacheHierarchy uniqueName="[Table1].[Buying price]" caption="Buying price" attribute="1" defaultMemberUniqueName="[Table1].[Buying price].[All]" allUniqueName="[Table1].[Buying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Buying value]" caption="Buying value" attribute="1" defaultMemberUniqueName="[Table1].[Buying value].[All]" allUniqueName="[Table1].[Buying value].[All]" dimensionUniqueName="[Table1]" displayFolder="" count="0" memberValueDatatype="20" unbalanced="0"/>
    <cacheHierarchy uniqueName="[Table1].[selling value]" caption="selling value" attribute="1" defaultMemberUniqueName="[Table1].[selling value].[All]" allUniqueName="[Table1].[selling value].[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selling value 2]" caption="Sum of selling value 2" measure="1" displayFolder="" measureGroup="Range 2" count="0" hidden="1">
      <extLst>
        <ext xmlns:x15="http://schemas.microsoft.com/office/spreadsheetml/2010/11/main" uri="{B97F6D7D-B522-45F9-BDA1-12C45D357490}">
          <x15:cacheHierarchy aggregatedColumn="8"/>
        </ext>
      </extLst>
    </cacheHierarchy>
    <cacheHierarchy uniqueName="[Measures].[Sum of profit 3]" caption="Sum of profit 3" measure="1" displayFolder="" measureGroup="Range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TY 3]" caption="Sum of QTY 3" measure="1" displayFolder="" measureGroup="Range 2"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QTY]" caption="Count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2]" caption="Count of Product 2" measure="1" displayFolder="" measureGroup="Range 2" count="0" hidden="1">
      <extLst>
        <ext xmlns:x15="http://schemas.microsoft.com/office/spreadsheetml/2010/11/main" uri="{B97F6D7D-B522-45F9-BDA1-12C45D357490}">
          <x15:cacheHierarchy aggregatedColumn="10"/>
        </ext>
      </extLst>
    </cacheHierarchy>
    <cacheHierarchy uniqueName="[Measures].[Max of QTY]" caption="Max of QTY" measure="1" displayFolder="" measureGroup="Range 2" count="0" hidden="1">
      <extLst>
        <ext xmlns:x15="http://schemas.microsoft.com/office/spreadsheetml/2010/11/main" uri="{B97F6D7D-B522-45F9-BDA1-12C45D357490}">
          <x15:cacheHierarchy aggregatedColumn="2"/>
        </ext>
      </extLst>
    </cacheHierarchy>
    <cacheHierarchy uniqueName="[Measures].[Count of PRODUCT ID]" caption="Count of PRODUCT ID" measure="1" displayFolder="" measureGroup="Range 2" count="0" hidden="1">
      <extLst>
        <ext xmlns:x15="http://schemas.microsoft.com/office/spreadsheetml/2010/11/main" uri="{B97F6D7D-B522-45F9-BDA1-12C45D357490}">
          <x15:cacheHierarchy aggregatedColumn="1"/>
        </ext>
      </extLst>
    </cacheHierarchy>
    <cacheHierarchy uniqueName="[Measures].[Average of selling value]" caption="Average of selling value" measure="1" displayFolder="" measureGroup="Range 2"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2" uniqueName="[Range 2]" caption="Range 2"/>
    <dimension name="Table1" uniqueName="[Table1]" caption="Table1"/>
  </dimensions>
  <measureGroups count="2">
    <measureGroup name="Range 2" caption="Range 2"/>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F4346-64FF-4CAC-ACE4-778604473AD1}" name="PivotTable2" cacheId="0" applyNumberFormats="0" applyBorderFormats="0" applyFontFormats="0" applyPatternFormats="0" applyAlignmentFormats="0" applyWidthHeightFormats="1" dataCaption="Values" updatedVersion="8" minRefreshableVersion="5" visualTotals="0" useAutoFormatting="1" itemPrintTitles="1" createdVersion="8" indent="0" compact="0" compactData="0" gridDropZones="1" multipleFieldFilters="0">
  <location ref="A3:D55" firstHeaderRow="1" firstDataRow="2" firstDataCol="1"/>
  <pivotFields count="6">
    <pivotField axis="axisRow" compact="0" allDrilled="1" outline="0" subtotalTop="0" showAll="0" dataSourceSort="1"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selling value" fld="4" baseField="0" baseItem="43" numFmtId="164"/>
    <dataField name="Sum of QTY" fld="1" baseField="0" baseItem="0"/>
    <dataField name="Sum of profit" fld="2" baseField="0" baseItem="0" numFmtId="164"/>
  </dataFields>
  <pivotHierarchies count="34">
    <pivotHierarchy dragToData="1"/>
    <pivotHierarchy dragToData="1"/>
    <pivotHierarchy dragToData="1"/>
    <pivotHierarchy multipleItemSelectionAllowed="1" dragToData="1">
      <members count="1" level="1">
        <member name="[Range 2].[SALES TYPE].&amp;[Onli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selling value"/>
    <pivotHierarchy dragToData="1"/>
    <pivotHierarchy dragToData="1"/>
    <pivotHierarchy dragToData="1"/>
    <pivotHierarchy dragToData="1"/>
    <pivotHierarchy dragToData="1"/>
    <pivotHierarchy dragToData="1"/>
    <pivotHierarchy dragToData="1" caption="Average of selling value"/>
  </pivotHierarchies>
  <pivotTableStyleInfo name="PivotStyleLight16" showRowHeaders="1" showColHeaders="1" showRowStripes="0" showColStripes="0" showLastColumn="1"/>
  <filters count="1">
    <filter fld="3" type="dateBetween" evalOrder="-1" id="10" name="[Range 2].[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D947A-02FD-40DB-AEF9-056974E1DCCE}" name="PivotTable1" cacheId="1681"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18">
  <location ref="A3:C9" firstHeaderRow="1" firstDataRow="2" firstDataCol="1" rowPageCount="1" colPageCount="1"/>
  <pivotFields count="6">
    <pivotField axis="axisRow" compact="0" allDrilled="1" outline="0" subtotalTop="0" showAll="0" measureFilter="1" sortType="ascending" defaultAttributeDrillState="1">
      <items count="5">
        <item x="0"/>
        <item x="1"/>
        <item x="2"/>
        <item x="3"/>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1">
    <field x="-2"/>
  </colFields>
  <colItems count="2">
    <i>
      <x/>
    </i>
    <i i="1">
      <x v="1"/>
    </i>
  </colItems>
  <pageFields count="1">
    <pageField fld="3" hier="11" name="[Range 2].[Category].&amp;[Packaged Foods]" cap="Packaged Foods"/>
  </pageFields>
  <dataFields count="2">
    <dataField name="Sum of selling value" fld="1" baseField="0" baseItem="0" numFmtId="164"/>
    <dataField name="Sum of profit" fld="2" baseField="0" baseItem="0" numFmtId="164"/>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Packaged Foo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2">
    <filter fld="5" type="dateBetween" evalOrder="-1" id="36"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17" iMeasureHier="27">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7026A-D0F1-47AD-85B6-1C7ABE342A47}" name="PivotTable3" cacheId="1684"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25">
  <location ref="F4:H10" firstHeaderRow="1" firstDataRow="2" firstDataCol="1"/>
  <pivotFields count="6">
    <pivotField axis="axisRow" compact="0" allDrilled="1" outline="0" subtotalTop="0" showAll="0" measureFilter="1"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1">
    <field x="-2"/>
  </colFields>
  <colItems count="2">
    <i>
      <x/>
    </i>
    <i i="1">
      <x v="1"/>
    </i>
  </colItems>
  <dataFields count="2">
    <dataField name="Sum of selling value" fld="1" baseField="0" baseItem="0" numFmtId="164"/>
    <dataField name="Sum of profit" fld="2"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Packaged Foo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2">
    <filter fld="5" type="dateBetween" evalOrder="-1" id="31"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12" iMeasureHier="26">
      <autoFilter ref="A1">
        <filterColumn colId="0">
          <top10 top="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C7B42-2547-4396-B36F-98B13678771E}" name="PivotTable2" cacheId="1678"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23">
  <location ref="A3:C6" firstHeaderRow="1" firstDataRow="2" firstDataCol="1"/>
  <pivotFields count="5">
    <pivotField axis="axisRow" compact="0" allDrilled="1" outline="0" subtotalTop="0" showAll="0" dataSourceSort="1" defaultAttributeDrillState="1">
      <items count="3">
        <item s="1"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2">
    <i>
      <x/>
    </i>
    <i t="grand">
      <x/>
    </i>
  </rowItems>
  <colFields count="1">
    <field x="-2"/>
  </colFields>
  <colItems count="2">
    <i>
      <x/>
    </i>
    <i i="1">
      <x v="1"/>
    </i>
  </colItems>
  <dataFields count="2">
    <dataField name="Sum of QTY" fld="2" baseField="0" baseItem="0"/>
    <dataField name="Sum of profit" fld="1" baseField="0" baseItem="3" numFmtId="16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1">
    <filter fld="4" type="dateBetween" evalOrder="-1" id="29"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B5FFFB-BD25-4186-AF29-1FEE50D0AF8B}" name="PivotTable7" cacheId="1609"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31">
  <location ref="A3:C20" firstHeaderRow="1" firstDataRow="2" firstDataCol="1"/>
  <pivotFields count="5">
    <pivotField axis="axisRow" compact="0" allDrilled="1" outline="0" subtotalTop="0" showAll="0" sortType="ascending" defaultAttributeDrillState="1">
      <items count="21">
        <item x="0"/>
        <item x="1"/>
        <item x="2"/>
        <item x="3"/>
        <item x="4"/>
        <item x="5"/>
        <item x="6"/>
        <item x="7"/>
        <item x="8"/>
        <item x="9"/>
        <item x="10"/>
        <item x="11"/>
        <item x="12"/>
        <item x="13"/>
        <item x="14"/>
        <item x="16"/>
        <item x="17"/>
        <item x="15"/>
        <item x="18"/>
        <item x="19"/>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selling value" fld="1" baseField="0" baseItem="7" numFmtId="164"/>
    <dataField name="Sum of profit" fld="2" baseField="0" baseItem="5" numFmtId="164"/>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6" format="10">
      <pivotArea type="data" outline="0" fieldPosition="0">
        <references count="2">
          <reference field="4294967294" count="1" selected="0">
            <x v="0"/>
          </reference>
          <reference field="0" count="1" selected="0">
            <x v="15"/>
          </reference>
        </references>
      </pivotArea>
    </chartFormat>
    <chartFormat chart="16" format="11">
      <pivotArea type="data" outline="0" fieldPosition="0">
        <references count="2">
          <reference field="4294967294" count="1" selected="0">
            <x v="0"/>
          </reference>
          <reference field="0" count="1" selected="0">
            <x v="18"/>
          </reference>
        </references>
      </pivotArea>
    </chartFormat>
    <chartFormat chart="16" format="12">
      <pivotArea type="data" outline="0" fieldPosition="0">
        <references count="2">
          <reference field="4294967294" count="1" selected="0">
            <x v="0"/>
          </reference>
          <reference field="0" count="1" selected="0">
            <x v="19"/>
          </reference>
        </references>
      </pivotArea>
    </chartFormat>
    <chartFormat chart="16" format="13">
      <pivotArea type="data" outline="0" fieldPosition="0">
        <references count="2">
          <reference field="4294967294" count="1" selected="0">
            <x v="0"/>
          </reference>
          <reference field="0" count="1" selected="0">
            <x v="17"/>
          </reference>
        </references>
      </pivotArea>
    </chartFormat>
    <chartFormat chart="16" format="14">
      <pivotArea type="data" outline="0" fieldPosition="0">
        <references count="2">
          <reference field="4294967294" count="1" selected="0">
            <x v="0"/>
          </reference>
          <reference field="0" count="1" selected="0">
            <x v="16"/>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1">
    <filter fld="0" type="dateBetween" evalOrder="-1" id="78"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BB4F59-C62D-4E2B-91EA-6E72933FDAC7}" name="PivotTable1" cacheId="1612"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17">
  <location ref="A3:C15" firstHeaderRow="1" firstDataRow="2" firstDataCol="1"/>
  <pivotFields count="6">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measureFilter="1" dataSourceSort="1" defaultAttributeDrillState="1">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RODUCT ID" fld="0" subtotal="count" baseField="0" baseItem="0"/>
    <dataField name="Sum of QTY" fld="2" baseField="1"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2">
    <filter fld="5" type="dateBetween" evalOrder="-1" id="30"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1" type="count" id="11" iMeasureHier="32">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69A62-6B6F-4E02-953E-5988F3C11834}" name="PivotTable3" cacheId="1687"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37">
  <location ref="A3:C9" firstHeaderRow="1" firstDataRow="2" firstDataCol="1"/>
  <pivotFields count="6">
    <pivotField axis="axisRow" compact="0" allDrilled="1" outline="0" subtotalTop="0" showAll="0" measureFilter="1"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1">
    <field x="-2"/>
  </colFields>
  <colItems count="2">
    <i>
      <x/>
    </i>
    <i i="1">
      <x v="1"/>
    </i>
  </colItems>
  <dataFields count="2">
    <dataField name="Sum of QTY" fld="2" baseField="0" baseItem="0"/>
    <dataField name="Sum of profit" fld="1" baseField="0" baseItem="0" numFmtId="164"/>
  </dataFields>
  <conditionalFormats count="2">
    <conditionalFormat priority="8">
      <pivotAreas count="1">
        <pivotArea type="data" outline="0" collapsedLevelsAreSubtotals="1" fieldPosition="0">
          <references count="1">
            <reference field="4294967294" count="1" selected="0">
              <x v="0"/>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Packaged Foo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2">
    <filter fld="5" type="dateBetween" evalOrder="-1" id="30"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11" iMeasureHier="2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5C6243-1BC9-4349-BC26-B53A79C33EA5}" name="PivotTable5" cacheId="1693"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42">
  <location ref="A3:C7" firstHeaderRow="1" firstDataRow="2" firstDataCol="1"/>
  <pivotFields count="6">
    <pivotField axis="axisRow"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2"/>
  </colFields>
  <colItems count="2">
    <i>
      <x/>
    </i>
    <i i="1">
      <x v="1"/>
    </i>
  </colItems>
  <dataFields count="2">
    <dataField name="Sum of profit" fld="1" baseField="0" baseItem="0" numFmtId="164"/>
    <dataField name="Sum of QTY" fld="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0" count="1" selected="0">
            <x v="0"/>
          </reference>
        </references>
      </pivotArea>
    </chartFormat>
    <chartFormat chart="11" format="14">
      <pivotArea type="data" outline="0" fieldPosition="0">
        <references count="2">
          <reference field="4294967294" count="1" selected="0">
            <x v="0"/>
          </reference>
          <reference field="0" count="1" selected="0">
            <x v="1"/>
          </reference>
        </references>
      </pivotArea>
    </chartFormat>
    <chartFormat chart="11" format="15" series="1">
      <pivotArea type="data" outline="0" fieldPosition="0">
        <references count="1">
          <reference field="4294967294" count="1" selected="0">
            <x v="1"/>
          </reference>
        </references>
      </pivotArea>
    </chartFormat>
    <chartFormat chart="11" format="16">
      <pivotArea type="data" outline="0" fieldPosition="0">
        <references count="2">
          <reference field="4294967294" count="1" selected="0">
            <x v="1"/>
          </reference>
          <reference field="0" count="1" selected="0">
            <x v="0"/>
          </reference>
        </references>
      </pivotArea>
    </chartFormat>
    <chartFormat chart="11" format="17">
      <pivotArea type="data" outline="0" fieldPosition="0">
        <references count="2">
          <reference field="4294967294" count="1" selected="0">
            <x v="1"/>
          </reference>
          <reference field="0" count="1" selected="0">
            <x v="1"/>
          </reference>
        </references>
      </pivotArea>
    </chartFormat>
  </chartFormats>
  <pivotHierarchies count="34">
    <pivotHierarchy dragToData="1"/>
    <pivotHierarchy dragToData="1"/>
    <pivotHierarchy dragToData="1"/>
    <pivotHierarchy multipleItemSelectionAllowed="1" dragToData="1">
      <members count="1" level="1">
        <member name="[Range 2].[SALES TYPE].&amp;[Wholesal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Packaged Foo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1">
    <filter fld="5" type="dateBetween" evalOrder="-1" id="19"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8B2C7B-69D9-4078-85A0-C84F80EC28D1}" name="PivotTable4" cacheId="1690" applyNumberFormats="0" applyBorderFormats="0" applyFontFormats="0" applyPatternFormats="0" applyAlignmentFormats="0" applyWidthHeightFormats="1" dataCaption="Values" updatedVersion="8" minRefreshableVersion="5" visualTotals="0" useAutoFormatting="1" subtotalHiddenItems="1" itemPrintTitles="1" createdVersion="8" indent="0" compact="0" compactData="0" gridDropZones="1" multipleFieldFilters="0" chartFormat="70">
  <location ref="A3:B6" firstHeaderRow="2" firstDataRow="2" firstDataCol="1"/>
  <pivotFields count="4">
    <pivotField axis="axisRow" compact="0" allDrilled="1" outline="0" subtotalTop="0" showAll="0" dataSourceSort="1" defaultAttributeDrillState="1">
      <items count="4">
        <item s="1" x="0"/>
        <item x="1"/>
        <item x="2"/>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s>
  <rowFields count="1">
    <field x="0"/>
  </rowFields>
  <rowItems count="2">
    <i>
      <x/>
    </i>
    <i t="grand">
      <x/>
    </i>
  </rowItems>
  <colItems count="1">
    <i/>
  </colItems>
  <dataFields count="1">
    <dataField name="Sum of profit" fld="1" baseField="0" baseItem="0" numFmtId="16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0" count="1" selected="0">
            <x v="0"/>
          </reference>
        </references>
      </pivotArea>
    </chartFormat>
    <chartFormat chart="13" format="1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Category].&amp;[Packaged Foo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0" showColStripes="0" showLastColumn="1"/>
  <filters count="1">
    <filter fld="3" type="dateBetween" evalOrder="-1" id="29" name="[Range 2].[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Report!$A$1:$M$428">
        <x15:activeTabTopLevelEntity name="[Range 2]"/>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FDDE18BA-056B-4BAC-8743-230FAEAB4C36}" sourceName="[Range 2].[SALES TYPE]">
  <pivotTables>
    <pivotTable tabId="31" name="PivotTable1"/>
    <pivotTable tabId="31" name="PivotTable3"/>
    <pivotTable tabId="32" name="PivotTable2"/>
    <pivotTable tabId="12" name="PivotTable7"/>
    <pivotTable tabId="35" name="PivotTable1"/>
    <pivotTable tabId="24" name="PivotTable4"/>
    <pivotTable tabId="25" name="PivotTable5"/>
    <pivotTable tabId="23" name="PivotTable3"/>
  </pivotTables>
  <data>
    <olap pivotCacheId="1248677455">
      <levels count="2">
        <level uniqueName="[Range 2].[SALES TYPE].[(All)]" sourceCaption="(All)" count="0"/>
        <level uniqueName="[Range 2].[SALES TYPE].[SALES TYPE]" sourceCaption="SALES TYPE" count="3">
          <ranges>
            <range startItem="0">
              <i n="[Range 2].[SALES TYPE].&amp;[Online]" c="Online"/>
              <i n="[Range 2].[SALES TYPE].&amp;[Retail Sales]" c="Retail Sales"/>
              <i n="[Range 2].[SALES TYPE].&amp;[Wholesaler]" c="Wholesaler"/>
            </range>
          </ranges>
        </level>
      </levels>
      <selections count="1">
        <selection n="[Range 2].[SALES TYPE].&amp;[Wholesal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45A079-F2A8-4785-8856-588A4F57822D}" sourceName="[Range 2].[Category]">
  <pivotTables>
    <pivotTable tabId="32" name="PivotTable2"/>
    <pivotTable tabId="31" name="PivotTable1"/>
    <pivotTable tabId="31" name="PivotTable3"/>
    <pivotTable tabId="23" name="PivotTable3"/>
    <pivotTable tabId="24" name="PivotTable4"/>
    <pivotTable tabId="25" name="PivotTable5"/>
  </pivotTables>
  <data>
    <olap pivotCacheId="1248677455">
      <levels count="2">
        <level uniqueName="[Range 2].[Category].[(All)]" sourceCaption="(All)" count="0"/>
        <level uniqueName="[Range 2].[Category].[Category]" sourceCaption="Category" count="5">
          <ranges>
            <range startItem="0">
              <i n="[Range 2].[Category].&amp;[Beverages]" c="Beverages"/>
              <i n="[Range 2].[Category].&amp;[Household Cleaning]" c="Household Cleaning"/>
              <i n="[Range 2].[Category].&amp;[Packaged Foods]" c="Packaged Foods"/>
              <i n="[Range 2].[Category].&amp;[Paper &amp; Essentials]" c="Paper &amp; Essentials"/>
              <i n="[Range 2].[Category].&amp;[Personal Care]" c="Personal Care"/>
            </range>
          </ranges>
        </level>
      </levels>
      <selections count="1">
        <selection n="[Range 2].[Category].&amp;[Packaged Food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1A98C9E1-1959-4878-953D-509604D27301}" cache="Slicer_SALES_TYPE" caption="SALES TYPE" level="1" rowHeight="234950"/>
  <slicer name="Category" xr10:uid="{62631EEC-86DD-4D42-B15E-BBC18D399C33}" cache="Slicer_Category" caption="Category" columnCount="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2" xr10:uid="{703D5D9D-83D5-458A-B65D-0D6222B27097}" cache="Slicer_SALES_TYPE" caption="SALES TYPE" columnCount="3" level="1" style="SlicerStyleDark1" rowHeight="234950"/>
  <slicer name="Category 2" xr10:uid="{30292368-2601-4832-8C99-2D25B6A7B383}" cache="Slicer_Category" caption="Category" columnCount="4"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62D6C5-082A-4202-87D2-3B9A51AA4904}" name="Table1" displayName="Table1" ref="A1:J429" totalsRowCount="1">
  <tableColumns count="10">
    <tableColumn id="1" xr3:uid="{660C3C70-E317-4747-87FD-C2316A0105F0}" name="DATE" dataDxfId="5" totalsRowDxfId="4">
      <calculatedColumnFormula>+A1+2</calculatedColumnFormula>
    </tableColumn>
    <tableColumn id="2" xr3:uid="{2AAFF874-43D2-46F4-A932-5DCBD0AF73EE}" name="PRODUCT ID"/>
    <tableColumn id="3" xr3:uid="{9BFF9406-F4C6-4BB0-9E78-CC449F4591EE}" name="QTY"/>
    <tableColumn id="4" xr3:uid="{12F7500C-FB21-4268-87D4-786AE5A97BC2}" name="SALES TYPE"/>
    <tableColumn id="5" xr3:uid="{631888F0-A6AF-482B-A937-09C883BEAE76}" name="PAYMENT MODE"/>
    <tableColumn id="6" xr3:uid="{FFEDC305-81D7-48FF-B48D-BEDC6D4D1F0D}" name="Buying price">
      <calculatedColumnFormula>VLOOKUP(B2,Catalogue!A$1:F$51,5,FALSE)</calculatedColumnFormula>
    </tableColumn>
    <tableColumn id="7" xr3:uid="{13C17392-6D1C-4563-B907-A52901E96EA7}" name="selling price" dataDxfId="3">
      <calculatedColumnFormula>VLOOKUP(B2,Catalogue!A$1:F$51,6,FALSE)</calculatedColumnFormula>
    </tableColumn>
    <tableColumn id="8" xr3:uid="{4CF14775-FC72-43D3-9E83-4D2D514E57CB}" name="Buying value">
      <calculatedColumnFormula>C2*F2</calculatedColumnFormula>
    </tableColumn>
    <tableColumn id="9" xr3:uid="{9A922D56-F27F-4953-BE76-41A55A08B5A9}" name="selling value">
      <calculatedColumnFormula>C2*G2</calculatedColumnFormula>
    </tableColumn>
    <tableColumn id="10" xr3:uid="{9016E06F-E9D8-47E6-AB88-5AAAE0FAABA3}" name="profit" dataDxfId="2" totalsRowDxfId="1">
      <calculatedColumnFormula>I2-H2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D0460-04C0-44E4-9DC3-E20D3B800871}" name="Table2" displayName="Table2" ref="K1:M428" totalsRowShown="0">
  <sortState xmlns:xlrd2="http://schemas.microsoft.com/office/spreadsheetml/2017/richdata2" ref="K2:L428">
    <sortCondition ref="K1:K428"/>
  </sortState>
  <tableColumns count="3">
    <tableColumn id="1" xr3:uid="{F127B346-276A-4887-B235-77C7EAEC1D4D}" name="Product">
      <calculatedColumnFormula>VLOOKUP(B1,Catalogue!$A$1:$B$51,2)</calculatedColumnFormula>
    </tableColumn>
    <tableColumn id="2" xr3:uid="{097F7852-9FA1-415A-84DD-BE6AB9526716}" name="Category">
      <calculatedColumnFormula>VLOOKUP(B2,Catalogue!$A$1:$F$51,3)</calculatedColumnFormula>
    </tableColumn>
    <tableColumn id="3" xr3:uid="{ABEB316B-A2DC-43B8-8D8F-C7B5CE9DB893}" name="UOM" dataDxfId="0">
      <calculatedColumnFormula>VLOOKUP(B2,Catalogue!$A$1:$F$51,4,FALSE)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062F115-F89B-4B0C-8499-4C986A596C79}" sourceName="[Range 2].[DATE]">
  <pivotTables>
    <pivotTable tabId="31" name="PivotTable1"/>
    <pivotTable tabId="31" name="PivotTable3"/>
    <pivotTable tabId="32" name="PivotTable2"/>
    <pivotTable tabId="12" name="PivotTable7"/>
    <pivotTable tabId="35" name="PivotTable1"/>
    <pivotTable tabId="23" name="PivotTable3"/>
    <pivotTable tabId="24" name="PivotTable4"/>
    <pivotTable tabId="25" name="PivotTable5"/>
  </pivotTables>
  <state minimalRefreshVersion="6" lastRefreshVersion="6" pivotCacheId="154089777" filterType="dateBetween">
    <selection startDate="2023-03-01T00:00:00" endDate="2023-03-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D1A7AD-19AB-40A5-8F16-C21C161790DD}" cache="Timeline_DATE" caption="DATE" level="2" selectionLevel="2" scrollPosition="2023-01-0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9682E6E-5FC9-446A-8AB4-577393BE4FAA}" cache="Timeline_DATE" caption="DATE" showSelectionLabel="0" showHorizontalScrollbar="0" level="2" selectionLevel="2" scrollPosition="2023-01-01T00:00:00" style="TimeSlicerStyleDark5"/>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N51"/>
  <sheetViews>
    <sheetView workbookViewId="0">
      <selection activeCell="H4" sqref="H4"/>
    </sheetView>
  </sheetViews>
  <sheetFormatPr defaultRowHeight="14.4" x14ac:dyDescent="0.3"/>
  <cols>
    <col min="1" max="1" width="11.6640625" bestFit="1" customWidth="1"/>
    <col min="2" max="2" width="23" bestFit="1" customWidth="1"/>
    <col min="3" max="3" width="19" bestFit="1" customWidth="1"/>
    <col min="4" max="4" width="15.5546875" bestFit="1" customWidth="1"/>
    <col min="5" max="5" width="13.33203125" bestFit="1" customWidth="1"/>
    <col min="6" max="6" width="13.5546875" bestFit="1" customWidth="1"/>
    <col min="11" max="11" width="10.109375" bestFit="1" customWidth="1"/>
    <col min="12" max="12" width="19.88671875" bestFit="1" customWidth="1"/>
    <col min="13" max="13" width="15.109375" bestFit="1" customWidth="1"/>
    <col min="14" max="14" width="15.5546875" bestFit="1" customWidth="1"/>
  </cols>
  <sheetData>
    <row r="1" spans="1:14" x14ac:dyDescent="0.3">
      <c r="A1" t="s">
        <v>0</v>
      </c>
      <c r="B1" t="s">
        <v>1</v>
      </c>
      <c r="C1" t="s">
        <v>2</v>
      </c>
      <c r="D1" t="s">
        <v>3</v>
      </c>
      <c r="E1" t="s">
        <v>4</v>
      </c>
      <c r="F1" s="8" t="s">
        <v>5</v>
      </c>
    </row>
    <row r="2" spans="1:14" x14ac:dyDescent="0.3">
      <c r="A2" s="3" t="s">
        <v>14</v>
      </c>
      <c r="B2" s="3" t="s">
        <v>15</v>
      </c>
      <c r="C2" s="3" t="s">
        <v>16</v>
      </c>
      <c r="D2" s="3" t="s">
        <v>17</v>
      </c>
      <c r="E2">
        <v>98</v>
      </c>
      <c r="F2" s="8">
        <v>129.36000000000001</v>
      </c>
    </row>
    <row r="3" spans="1:14" x14ac:dyDescent="0.3">
      <c r="A3" s="3" t="s">
        <v>18</v>
      </c>
      <c r="B3" s="3" t="s">
        <v>19</v>
      </c>
      <c r="C3" s="3" t="s">
        <v>16</v>
      </c>
      <c r="D3" s="3" t="s">
        <v>20</v>
      </c>
      <c r="E3">
        <v>105</v>
      </c>
      <c r="F3" s="8">
        <v>117.6</v>
      </c>
      <c r="K3" s="1"/>
      <c r="L3" s="1"/>
      <c r="M3" s="1"/>
      <c r="N3" s="1"/>
    </row>
    <row r="4" spans="1:14" x14ac:dyDescent="0.3">
      <c r="A4" s="3" t="s">
        <v>21</v>
      </c>
      <c r="B4" s="3" t="s">
        <v>22</v>
      </c>
      <c r="C4" s="3" t="s">
        <v>16</v>
      </c>
      <c r="D4" s="3" t="s">
        <v>23</v>
      </c>
      <c r="E4">
        <v>44</v>
      </c>
      <c r="F4" s="8">
        <v>50.16</v>
      </c>
      <c r="K4" s="2"/>
      <c r="L4" s="2"/>
      <c r="M4" s="2"/>
      <c r="N4" s="2"/>
    </row>
    <row r="5" spans="1:14" x14ac:dyDescent="0.3">
      <c r="A5" s="3" t="s">
        <v>24</v>
      </c>
      <c r="B5" s="3" t="s">
        <v>25</v>
      </c>
      <c r="C5" s="3" t="s">
        <v>16</v>
      </c>
      <c r="D5" s="3" t="s">
        <v>26</v>
      </c>
      <c r="E5">
        <v>71</v>
      </c>
      <c r="F5" s="8">
        <v>80.23</v>
      </c>
      <c r="K5" s="2"/>
      <c r="L5" s="2"/>
      <c r="M5" s="2"/>
      <c r="N5" s="2"/>
    </row>
    <row r="6" spans="1:14" x14ac:dyDescent="0.3">
      <c r="A6" s="3" t="s">
        <v>27</v>
      </c>
      <c r="B6" s="3" t="s">
        <v>28</v>
      </c>
      <c r="C6" s="3" t="s">
        <v>16</v>
      </c>
      <c r="D6" s="3" t="s">
        <v>29</v>
      </c>
      <c r="E6">
        <v>133</v>
      </c>
      <c r="F6" s="8">
        <v>187.53</v>
      </c>
      <c r="K6" s="2"/>
      <c r="L6" s="2"/>
      <c r="M6" s="2"/>
      <c r="N6" s="2"/>
    </row>
    <row r="7" spans="1:14" x14ac:dyDescent="0.3">
      <c r="A7" s="3" t="s">
        <v>30</v>
      </c>
      <c r="B7" s="3" t="s">
        <v>31</v>
      </c>
      <c r="C7" s="3" t="s">
        <v>16</v>
      </c>
      <c r="D7" s="3" t="s">
        <v>32</v>
      </c>
      <c r="E7">
        <v>124</v>
      </c>
      <c r="F7" s="8">
        <v>204.60000000000002</v>
      </c>
      <c r="K7" s="2"/>
      <c r="L7" s="2"/>
      <c r="M7" s="2"/>
      <c r="N7" s="2"/>
    </row>
    <row r="8" spans="1:14" x14ac:dyDescent="0.3">
      <c r="A8" s="3" t="s">
        <v>33</v>
      </c>
      <c r="B8" s="3" t="s">
        <v>34</v>
      </c>
      <c r="C8" s="3" t="s">
        <v>16</v>
      </c>
      <c r="D8" s="3" t="s">
        <v>35</v>
      </c>
      <c r="E8">
        <v>10</v>
      </c>
      <c r="F8" s="8">
        <v>11.2</v>
      </c>
      <c r="K8" s="2"/>
      <c r="L8" s="2"/>
      <c r="M8" s="2"/>
      <c r="N8" s="2"/>
    </row>
    <row r="9" spans="1:14" x14ac:dyDescent="0.3">
      <c r="A9" s="3" t="s">
        <v>36</v>
      </c>
      <c r="B9" s="3" t="s">
        <v>37</v>
      </c>
      <c r="C9" s="3" t="s">
        <v>16</v>
      </c>
      <c r="D9" s="3" t="s">
        <v>38</v>
      </c>
      <c r="E9">
        <v>16</v>
      </c>
      <c r="F9" s="8">
        <v>17.600000000000001</v>
      </c>
      <c r="K9" s="2"/>
      <c r="L9" s="2"/>
      <c r="M9" s="2"/>
      <c r="N9" s="2"/>
    </row>
    <row r="10" spans="1:14" x14ac:dyDescent="0.3">
      <c r="A10" s="3" t="s">
        <v>39</v>
      </c>
      <c r="B10" s="3" t="s">
        <v>40</v>
      </c>
      <c r="C10" s="3" t="s">
        <v>16</v>
      </c>
      <c r="D10" s="3" t="s">
        <v>41</v>
      </c>
      <c r="E10">
        <v>10</v>
      </c>
      <c r="F10" s="8">
        <v>13.5</v>
      </c>
      <c r="K10" s="2"/>
      <c r="L10" s="2"/>
      <c r="M10" s="2"/>
      <c r="N10" s="2"/>
    </row>
    <row r="11" spans="1:14" x14ac:dyDescent="0.3">
      <c r="A11" s="3" t="s">
        <v>42</v>
      </c>
      <c r="B11" s="3" t="s">
        <v>43</v>
      </c>
      <c r="C11" s="3" t="s">
        <v>16</v>
      </c>
      <c r="D11" s="3" t="s">
        <v>44</v>
      </c>
      <c r="E11">
        <v>123</v>
      </c>
      <c r="F11" s="8">
        <v>179.58</v>
      </c>
      <c r="K11" s="2"/>
      <c r="L11" s="2"/>
      <c r="M11" s="2"/>
      <c r="N11" s="2"/>
    </row>
    <row r="12" spans="1:14" x14ac:dyDescent="0.3">
      <c r="A12" s="3" t="s">
        <v>45</v>
      </c>
      <c r="B12" s="3" t="s">
        <v>46</v>
      </c>
      <c r="C12" s="3" t="s">
        <v>47</v>
      </c>
      <c r="D12" s="3" t="s">
        <v>48</v>
      </c>
      <c r="E12">
        <v>136</v>
      </c>
      <c r="F12" s="8">
        <v>179.52</v>
      </c>
      <c r="K12" s="2"/>
      <c r="L12" s="2"/>
      <c r="M12" s="2"/>
      <c r="N12" s="2"/>
    </row>
    <row r="13" spans="1:14" x14ac:dyDescent="0.3">
      <c r="A13" s="3" t="s">
        <v>49</v>
      </c>
      <c r="B13" s="3" t="s">
        <v>50</v>
      </c>
      <c r="C13" s="3" t="s">
        <v>47</v>
      </c>
      <c r="D13" s="3" t="s">
        <v>51</v>
      </c>
      <c r="E13">
        <v>12</v>
      </c>
      <c r="F13" s="8">
        <v>13.44</v>
      </c>
      <c r="K13" s="2"/>
      <c r="L13" s="2"/>
      <c r="M13" s="2"/>
      <c r="N13" s="2"/>
    </row>
    <row r="14" spans="1:14" x14ac:dyDescent="0.3">
      <c r="A14" s="3" t="s">
        <v>52</v>
      </c>
      <c r="B14" s="3" t="s">
        <v>53</v>
      </c>
      <c r="C14" s="3" t="s">
        <v>47</v>
      </c>
      <c r="D14" s="3" t="s">
        <v>54</v>
      </c>
      <c r="E14">
        <v>63</v>
      </c>
      <c r="F14" s="8">
        <v>71.819999999999993</v>
      </c>
    </row>
    <row r="15" spans="1:14" x14ac:dyDescent="0.3">
      <c r="A15" s="3" t="s">
        <v>55</v>
      </c>
      <c r="B15" s="3" t="s">
        <v>56</v>
      </c>
      <c r="C15" s="3" t="s">
        <v>47</v>
      </c>
      <c r="D15" s="3" t="s">
        <v>57</v>
      </c>
      <c r="E15">
        <v>98</v>
      </c>
      <c r="F15" s="8">
        <v>110.74</v>
      </c>
    </row>
    <row r="16" spans="1:14" x14ac:dyDescent="0.3">
      <c r="A16" s="3" t="s">
        <v>58</v>
      </c>
      <c r="B16" s="3" t="s">
        <v>59</v>
      </c>
      <c r="C16" s="3" t="s">
        <v>47</v>
      </c>
      <c r="D16" s="3" t="s">
        <v>60</v>
      </c>
      <c r="E16">
        <v>105</v>
      </c>
      <c r="F16" s="8">
        <v>148.05000000000001</v>
      </c>
    </row>
    <row r="17" spans="1:8" x14ac:dyDescent="0.3">
      <c r="A17" s="3" t="s">
        <v>61</v>
      </c>
      <c r="B17" s="3" t="s">
        <v>62</v>
      </c>
      <c r="C17" s="3" t="s">
        <v>47</v>
      </c>
      <c r="D17" s="3" t="s">
        <v>63</v>
      </c>
      <c r="E17">
        <v>44</v>
      </c>
      <c r="F17" s="8">
        <v>72.599999999999994</v>
      </c>
    </row>
    <row r="18" spans="1:8" x14ac:dyDescent="0.3">
      <c r="A18" s="3" t="s">
        <v>64</v>
      </c>
      <c r="B18" s="3" t="s">
        <v>65</v>
      </c>
      <c r="C18" s="3" t="s">
        <v>47</v>
      </c>
      <c r="D18" s="3" t="s">
        <v>66</v>
      </c>
      <c r="E18">
        <v>71</v>
      </c>
      <c r="F18" s="8">
        <v>79.52</v>
      </c>
    </row>
    <row r="19" spans="1:8" x14ac:dyDescent="0.3">
      <c r="A19" s="3" t="s">
        <v>67</v>
      </c>
      <c r="B19" s="3" t="s">
        <v>68</v>
      </c>
      <c r="C19" s="3" t="s">
        <v>47</v>
      </c>
      <c r="D19" s="3" t="s">
        <v>57</v>
      </c>
      <c r="E19">
        <v>133</v>
      </c>
      <c r="F19" s="8">
        <v>146.30000000000001</v>
      </c>
    </row>
    <row r="20" spans="1:8" x14ac:dyDescent="0.3">
      <c r="A20" s="3" t="s">
        <v>69</v>
      </c>
      <c r="B20" s="3" t="s">
        <v>70</v>
      </c>
      <c r="C20" s="3" t="s">
        <v>47</v>
      </c>
      <c r="D20" s="3" t="s">
        <v>23</v>
      </c>
      <c r="E20">
        <v>124</v>
      </c>
      <c r="F20" s="8">
        <v>167.4</v>
      </c>
    </row>
    <row r="21" spans="1:8" x14ac:dyDescent="0.3">
      <c r="A21" s="3" t="s">
        <v>71</v>
      </c>
      <c r="B21" s="3" t="s">
        <v>72</v>
      </c>
      <c r="C21" s="3" t="s">
        <v>47</v>
      </c>
      <c r="D21" s="3" t="s">
        <v>73</v>
      </c>
      <c r="E21">
        <v>10</v>
      </c>
      <c r="F21" s="8">
        <v>14.600000000000001</v>
      </c>
    </row>
    <row r="22" spans="1:8" x14ac:dyDescent="0.3">
      <c r="A22" s="3" t="s">
        <v>74</v>
      </c>
      <c r="B22" s="3" t="s">
        <v>75</v>
      </c>
      <c r="C22" s="3" t="s">
        <v>76</v>
      </c>
      <c r="D22" s="3" t="s">
        <v>77</v>
      </c>
      <c r="E22">
        <v>16</v>
      </c>
      <c r="F22" s="8">
        <v>21.12</v>
      </c>
    </row>
    <row r="23" spans="1:8" x14ac:dyDescent="0.3">
      <c r="A23" s="3" t="s">
        <v>78</v>
      </c>
      <c r="B23" s="3" t="s">
        <v>79</v>
      </c>
      <c r="C23" s="3" t="s">
        <v>76</v>
      </c>
      <c r="D23" s="3" t="s">
        <v>80</v>
      </c>
      <c r="E23">
        <v>10</v>
      </c>
      <c r="F23" s="8">
        <v>11.2</v>
      </c>
    </row>
    <row r="24" spans="1:8" x14ac:dyDescent="0.3">
      <c r="A24" s="3" t="s">
        <v>81</v>
      </c>
      <c r="B24" s="3" t="s">
        <v>82</v>
      </c>
      <c r="C24" s="3" t="s">
        <v>76</v>
      </c>
      <c r="D24" s="3" t="s">
        <v>83</v>
      </c>
      <c r="E24">
        <v>123</v>
      </c>
      <c r="F24" s="8">
        <v>140.22</v>
      </c>
    </row>
    <row r="25" spans="1:8" x14ac:dyDescent="0.3">
      <c r="A25" s="3" t="s">
        <v>84</v>
      </c>
      <c r="B25" s="3" t="s">
        <v>85</v>
      </c>
      <c r="C25" s="3" t="s">
        <v>76</v>
      </c>
      <c r="D25" s="3" t="s">
        <v>86</v>
      </c>
      <c r="E25">
        <v>136</v>
      </c>
      <c r="F25" s="8">
        <v>153.68</v>
      </c>
      <c r="H25" s="7"/>
    </row>
    <row r="26" spans="1:8" x14ac:dyDescent="0.3">
      <c r="A26" s="3" t="s">
        <v>87</v>
      </c>
      <c r="B26" s="3" t="s">
        <v>88</v>
      </c>
      <c r="C26" s="3" t="s">
        <v>76</v>
      </c>
      <c r="D26" s="3" t="s">
        <v>89</v>
      </c>
      <c r="E26">
        <v>12</v>
      </c>
      <c r="F26" s="8">
        <v>16.920000000000002</v>
      </c>
    </row>
    <row r="27" spans="1:8" x14ac:dyDescent="0.3">
      <c r="A27" s="3" t="s">
        <v>90</v>
      </c>
      <c r="B27" s="3" t="s">
        <v>91</v>
      </c>
      <c r="C27" s="3" t="s">
        <v>76</v>
      </c>
      <c r="D27" s="3" t="s">
        <v>92</v>
      </c>
      <c r="E27">
        <v>98</v>
      </c>
      <c r="F27" s="8">
        <v>161.69999999999999</v>
      </c>
    </row>
    <row r="28" spans="1:8" x14ac:dyDescent="0.3">
      <c r="A28" s="3" t="s">
        <v>93</v>
      </c>
      <c r="B28" s="3" t="s">
        <v>94</v>
      </c>
      <c r="C28" s="3" t="s">
        <v>76</v>
      </c>
      <c r="D28" s="3" t="s">
        <v>95</v>
      </c>
      <c r="E28">
        <v>105</v>
      </c>
      <c r="F28" s="8">
        <v>117.6</v>
      </c>
    </row>
    <row r="29" spans="1:8" x14ac:dyDescent="0.3">
      <c r="A29" s="3" t="s">
        <v>96</v>
      </c>
      <c r="B29" s="3" t="s">
        <v>97</v>
      </c>
      <c r="C29" s="3" t="s">
        <v>76</v>
      </c>
      <c r="D29" s="3" t="s">
        <v>98</v>
      </c>
      <c r="E29">
        <v>44</v>
      </c>
      <c r="F29" s="8">
        <v>48.4</v>
      </c>
    </row>
    <row r="30" spans="1:8" x14ac:dyDescent="0.3">
      <c r="A30" s="3" t="s">
        <v>99</v>
      </c>
      <c r="B30" s="3" t="s">
        <v>100</v>
      </c>
      <c r="C30" s="3" t="s">
        <v>76</v>
      </c>
      <c r="D30" s="3" t="s">
        <v>101</v>
      </c>
      <c r="E30">
        <v>71</v>
      </c>
      <c r="F30" s="8">
        <v>95.85</v>
      </c>
    </row>
    <row r="31" spans="1:8" x14ac:dyDescent="0.3">
      <c r="A31" s="3" t="s">
        <v>102</v>
      </c>
      <c r="B31" s="3" t="s">
        <v>103</v>
      </c>
      <c r="C31" s="3" t="s">
        <v>76</v>
      </c>
      <c r="D31" s="3" t="s">
        <v>77</v>
      </c>
      <c r="E31">
        <v>133</v>
      </c>
      <c r="F31" s="8">
        <v>194.18</v>
      </c>
    </row>
    <row r="32" spans="1:8" x14ac:dyDescent="0.3">
      <c r="A32" s="3" t="s">
        <v>104</v>
      </c>
      <c r="B32" s="3" t="s">
        <v>105</v>
      </c>
      <c r="C32" s="3" t="s">
        <v>106</v>
      </c>
      <c r="D32" s="3" t="s">
        <v>107</v>
      </c>
      <c r="E32">
        <v>124</v>
      </c>
      <c r="F32" s="8">
        <v>163.68</v>
      </c>
    </row>
    <row r="33" spans="1:6" x14ac:dyDescent="0.3">
      <c r="A33" s="3" t="s">
        <v>108</v>
      </c>
      <c r="B33" s="3" t="s">
        <v>109</v>
      </c>
      <c r="C33" s="3" t="s">
        <v>106</v>
      </c>
      <c r="D33" s="3" t="s">
        <v>110</v>
      </c>
      <c r="E33">
        <v>10</v>
      </c>
      <c r="F33" s="8">
        <v>11.2</v>
      </c>
    </row>
    <row r="34" spans="1:6" x14ac:dyDescent="0.3">
      <c r="A34" s="3" t="s">
        <v>111</v>
      </c>
      <c r="B34" s="3" t="s">
        <v>112</v>
      </c>
      <c r="C34" s="3" t="s">
        <v>106</v>
      </c>
      <c r="D34" s="3" t="s">
        <v>51</v>
      </c>
      <c r="E34">
        <v>16</v>
      </c>
      <c r="F34" s="8">
        <v>18.240000000000002</v>
      </c>
    </row>
    <row r="35" spans="1:6" x14ac:dyDescent="0.3">
      <c r="A35" s="3" t="s">
        <v>113</v>
      </c>
      <c r="B35" s="3" t="s">
        <v>114</v>
      </c>
      <c r="C35" s="3" t="s">
        <v>106</v>
      </c>
      <c r="D35" s="3" t="s">
        <v>115</v>
      </c>
      <c r="E35">
        <v>10</v>
      </c>
      <c r="F35" s="8">
        <v>11.3</v>
      </c>
    </row>
    <row r="36" spans="1:6" x14ac:dyDescent="0.3">
      <c r="A36" s="3" t="s">
        <v>116</v>
      </c>
      <c r="B36" s="3" t="s">
        <v>117</v>
      </c>
      <c r="C36" s="3" t="s">
        <v>106</v>
      </c>
      <c r="D36" s="3" t="s">
        <v>118</v>
      </c>
      <c r="E36">
        <v>123</v>
      </c>
      <c r="F36" s="8">
        <v>173.43</v>
      </c>
    </row>
    <row r="37" spans="1:6" x14ac:dyDescent="0.3">
      <c r="A37" s="3" t="s">
        <v>119</v>
      </c>
      <c r="B37" s="3" t="s">
        <v>120</v>
      </c>
      <c r="C37" s="3" t="s">
        <v>106</v>
      </c>
      <c r="D37" s="3" t="s">
        <v>121</v>
      </c>
      <c r="E37">
        <v>136</v>
      </c>
      <c r="F37" s="8">
        <v>224.4</v>
      </c>
    </row>
    <row r="38" spans="1:6" x14ac:dyDescent="0.3">
      <c r="A38" s="3" t="s">
        <v>122</v>
      </c>
      <c r="B38" s="3" t="s">
        <v>123</v>
      </c>
      <c r="C38" s="3" t="s">
        <v>106</v>
      </c>
      <c r="D38" s="3" t="s">
        <v>124</v>
      </c>
      <c r="E38">
        <v>12</v>
      </c>
      <c r="F38" s="8">
        <v>13.44</v>
      </c>
    </row>
    <row r="39" spans="1:6" x14ac:dyDescent="0.3">
      <c r="A39" s="3" t="s">
        <v>125</v>
      </c>
      <c r="B39" s="3" t="s">
        <v>126</v>
      </c>
      <c r="C39" s="3" t="s">
        <v>106</v>
      </c>
      <c r="D39" s="3" t="s">
        <v>127</v>
      </c>
      <c r="E39">
        <v>63</v>
      </c>
      <c r="F39" s="8">
        <v>69.3</v>
      </c>
    </row>
    <row r="40" spans="1:6" x14ac:dyDescent="0.3">
      <c r="A40" s="3" t="s">
        <v>128</v>
      </c>
      <c r="B40" s="3" t="s">
        <v>129</v>
      </c>
      <c r="C40" s="3" t="s">
        <v>106</v>
      </c>
      <c r="D40" s="3" t="s">
        <v>130</v>
      </c>
      <c r="E40">
        <v>98</v>
      </c>
      <c r="F40" s="8">
        <v>132.30000000000001</v>
      </c>
    </row>
    <row r="41" spans="1:6" x14ac:dyDescent="0.3">
      <c r="A41" s="3" t="s">
        <v>131</v>
      </c>
      <c r="B41" s="3" t="s">
        <v>132</v>
      </c>
      <c r="C41" s="3" t="s">
        <v>106</v>
      </c>
      <c r="D41" s="3" t="s">
        <v>133</v>
      </c>
      <c r="E41">
        <v>105</v>
      </c>
      <c r="F41" s="8">
        <v>153.30000000000001</v>
      </c>
    </row>
    <row r="42" spans="1:6" x14ac:dyDescent="0.3">
      <c r="A42" s="3" t="s">
        <v>134</v>
      </c>
      <c r="B42" s="3" t="s">
        <v>135</v>
      </c>
      <c r="C42" s="3" t="s">
        <v>136</v>
      </c>
      <c r="D42" s="3" t="s">
        <v>137</v>
      </c>
      <c r="E42">
        <v>44</v>
      </c>
      <c r="F42" s="8">
        <v>58.08</v>
      </c>
    </row>
    <row r="43" spans="1:6" x14ac:dyDescent="0.3">
      <c r="A43" s="3" t="s">
        <v>138</v>
      </c>
      <c r="B43" s="3" t="s">
        <v>139</v>
      </c>
      <c r="C43" s="3" t="s">
        <v>136</v>
      </c>
      <c r="D43" s="3" t="s">
        <v>140</v>
      </c>
      <c r="E43">
        <v>71</v>
      </c>
      <c r="F43" s="8">
        <v>79.52</v>
      </c>
    </row>
    <row r="44" spans="1:6" x14ac:dyDescent="0.3">
      <c r="A44" s="3" t="s">
        <v>141</v>
      </c>
      <c r="B44" s="3" t="s">
        <v>142</v>
      </c>
      <c r="C44" s="3" t="s">
        <v>136</v>
      </c>
      <c r="D44" s="3" t="s">
        <v>143</v>
      </c>
      <c r="E44">
        <v>133</v>
      </c>
      <c r="F44" s="8">
        <v>151.62</v>
      </c>
    </row>
    <row r="45" spans="1:6" x14ac:dyDescent="0.3">
      <c r="A45" s="3" t="s">
        <v>144</v>
      </c>
      <c r="B45" s="3" t="s">
        <v>145</v>
      </c>
      <c r="C45" s="3" t="s">
        <v>136</v>
      </c>
      <c r="D45" s="3" t="s">
        <v>146</v>
      </c>
      <c r="E45">
        <v>124</v>
      </c>
      <c r="F45" s="8">
        <v>140.12</v>
      </c>
    </row>
    <row r="46" spans="1:6" x14ac:dyDescent="0.3">
      <c r="A46" s="3" t="s">
        <v>147</v>
      </c>
      <c r="B46" s="3" t="s">
        <v>148</v>
      </c>
      <c r="C46" s="3" t="s">
        <v>136</v>
      </c>
      <c r="D46" s="3" t="s">
        <v>149</v>
      </c>
      <c r="E46">
        <v>10</v>
      </c>
      <c r="F46" s="8">
        <v>14.100000000000001</v>
      </c>
    </row>
    <row r="47" spans="1:6" x14ac:dyDescent="0.3">
      <c r="A47" s="3" t="s">
        <v>150</v>
      </c>
      <c r="B47" s="3" t="s">
        <v>151</v>
      </c>
      <c r="C47" s="3" t="s">
        <v>136</v>
      </c>
      <c r="D47" s="3" t="s">
        <v>152</v>
      </c>
      <c r="E47">
        <v>16</v>
      </c>
      <c r="F47" s="8">
        <v>26.4</v>
      </c>
    </row>
    <row r="48" spans="1:6" x14ac:dyDescent="0.3">
      <c r="A48" s="3" t="s">
        <v>153</v>
      </c>
      <c r="B48" s="3" t="s">
        <v>154</v>
      </c>
      <c r="C48" s="3" t="s">
        <v>136</v>
      </c>
      <c r="D48" s="3" t="s">
        <v>155</v>
      </c>
      <c r="E48">
        <v>10</v>
      </c>
      <c r="F48" s="8">
        <v>11.2</v>
      </c>
    </row>
    <row r="49" spans="1:6" x14ac:dyDescent="0.3">
      <c r="A49" s="3" t="s">
        <v>156</v>
      </c>
      <c r="B49" s="3" t="s">
        <v>157</v>
      </c>
      <c r="C49" s="3" t="s">
        <v>136</v>
      </c>
      <c r="D49" s="3" t="s">
        <v>158</v>
      </c>
      <c r="E49">
        <v>123</v>
      </c>
      <c r="F49" s="8">
        <v>135.30000000000001</v>
      </c>
    </row>
    <row r="50" spans="1:6" x14ac:dyDescent="0.3">
      <c r="A50" s="3" t="s">
        <v>159</v>
      </c>
      <c r="B50" s="3" t="s">
        <v>160</v>
      </c>
      <c r="C50" s="3" t="s">
        <v>136</v>
      </c>
      <c r="D50" s="3" t="s">
        <v>161</v>
      </c>
      <c r="E50">
        <v>136</v>
      </c>
      <c r="F50" s="8">
        <v>183.6</v>
      </c>
    </row>
    <row r="51" spans="1:6" x14ac:dyDescent="0.3">
      <c r="A51" s="3" t="s">
        <v>162</v>
      </c>
      <c r="B51" s="3" t="s">
        <v>163</v>
      </c>
      <c r="C51" s="3" t="s">
        <v>136</v>
      </c>
      <c r="D51" s="3" t="s">
        <v>164</v>
      </c>
      <c r="E51">
        <v>12</v>
      </c>
      <c r="F51" s="8">
        <v>17.52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FDCF-B9B8-41F5-B82F-043FEFCDE675}">
  <dimension ref="A3:B6"/>
  <sheetViews>
    <sheetView workbookViewId="0">
      <selection activeCell="P5" sqref="P5"/>
    </sheetView>
  </sheetViews>
  <sheetFormatPr defaultRowHeight="14.4" x14ac:dyDescent="0.3"/>
  <cols>
    <col min="1" max="1" width="12.44140625" bestFit="1" customWidth="1"/>
    <col min="2" max="2" width="8" bestFit="1" customWidth="1"/>
  </cols>
  <sheetData>
    <row r="3" spans="1:2" x14ac:dyDescent="0.3">
      <c r="A3" s="9" t="s">
        <v>175</v>
      </c>
    </row>
    <row r="4" spans="1:2" x14ac:dyDescent="0.3">
      <c r="A4" s="9" t="s">
        <v>8</v>
      </c>
      <c r="B4" t="s">
        <v>170</v>
      </c>
    </row>
    <row r="5" spans="1:2" x14ac:dyDescent="0.3">
      <c r="A5" t="s">
        <v>10</v>
      </c>
      <c r="B5" s="5">
        <v>6156.0099999999975</v>
      </c>
    </row>
    <row r="6" spans="1:2" x14ac:dyDescent="0.3">
      <c r="A6" s="10" t="s">
        <v>173</v>
      </c>
      <c r="B6" s="5">
        <v>16650.12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D0AF-98A0-438D-8395-8C3CA0B12388}">
  <dimension ref="A1"/>
  <sheetViews>
    <sheetView tabSelected="1" topLeftCell="F1" zoomScale="90" zoomScaleNormal="96" workbookViewId="0">
      <selection activeCell="AD36" sqref="AD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M429"/>
  <sheetViews>
    <sheetView workbookViewId="0">
      <selection sqref="A1:M428"/>
    </sheetView>
  </sheetViews>
  <sheetFormatPr defaultRowHeight="14.4" x14ac:dyDescent="0.3"/>
  <cols>
    <col min="1" max="1" width="11.6640625" customWidth="1"/>
    <col min="2" max="2" width="13.33203125" customWidth="1"/>
    <col min="3" max="3" width="7.6640625" customWidth="1"/>
    <col min="4" max="4" width="12.5546875" customWidth="1"/>
    <col min="5" max="5" width="17.109375" customWidth="1"/>
    <col min="6" max="6" width="13.21875" customWidth="1"/>
    <col min="7" max="7" width="17.33203125" customWidth="1"/>
    <col min="8" max="8" width="13.6640625" customWidth="1"/>
    <col min="9" max="9" width="15.88671875" customWidth="1"/>
    <col min="10" max="10" width="20.88671875" customWidth="1"/>
    <col min="11" max="11" width="34.77734375" customWidth="1"/>
    <col min="12" max="12" width="33.77734375" customWidth="1"/>
    <col min="13" max="13" width="14.77734375" customWidth="1"/>
  </cols>
  <sheetData>
    <row r="1" spans="1:13" x14ac:dyDescent="0.3">
      <c r="A1" t="s">
        <v>6</v>
      </c>
      <c r="B1" t="s">
        <v>0</v>
      </c>
      <c r="C1" t="s">
        <v>7</v>
      </c>
      <c r="D1" t="s">
        <v>8</v>
      </c>
      <c r="E1" t="s">
        <v>9</v>
      </c>
      <c r="F1" t="s">
        <v>165</v>
      </c>
      <c r="G1" t="s">
        <v>166</v>
      </c>
      <c r="H1" t="s">
        <v>167</v>
      </c>
      <c r="I1" t="s">
        <v>168</v>
      </c>
      <c r="J1" t="s">
        <v>169</v>
      </c>
      <c r="K1" t="s">
        <v>172</v>
      </c>
      <c r="L1" t="s">
        <v>171</v>
      </c>
      <c r="M1" t="s">
        <v>3</v>
      </c>
    </row>
    <row r="2" spans="1:13" x14ac:dyDescent="0.3">
      <c r="A2" s="6">
        <v>44927</v>
      </c>
      <c r="B2" t="s">
        <v>84</v>
      </c>
      <c r="C2">
        <v>10</v>
      </c>
      <c r="D2" t="s">
        <v>10</v>
      </c>
      <c r="E2" t="s">
        <v>11</v>
      </c>
      <c r="F2">
        <f>VLOOKUP(B2,Catalogue!A$1:F$51,5,FALSE)</f>
        <v>136</v>
      </c>
      <c r="G2" s="4">
        <f>VLOOKUP(B2,Catalogue!A$1:F$51,6,FALSE)</f>
        <v>153.68</v>
      </c>
      <c r="H2" s="4">
        <f>C2*F2</f>
        <v>1360</v>
      </c>
      <c r="I2" s="4">
        <f>C2*G2</f>
        <v>1536.8000000000002</v>
      </c>
      <c r="J2" s="4">
        <f t="shared" ref="J2:J65" si="0">I2-H2</f>
        <v>176.80000000000018</v>
      </c>
      <c r="K2" t="str">
        <f>VLOOKUP(B2,Catalogue!$A$1:$B$51,2)</f>
        <v>MTR Ready Curry</v>
      </c>
      <c r="L2" t="str">
        <f>VLOOKUP(B2,Catalogue!$A$1:$F$51,3)</f>
        <v>Packaged Foods</v>
      </c>
      <c r="M2" t="str">
        <f>VLOOKUP(B2,Catalogue!$A$1:$F$51,4,FALSE)</f>
        <v>300g pouch</v>
      </c>
    </row>
    <row r="3" spans="1:13" x14ac:dyDescent="0.3">
      <c r="A3" s="6">
        <v>44928</v>
      </c>
      <c r="B3" t="s">
        <v>134</v>
      </c>
      <c r="C3">
        <v>2</v>
      </c>
      <c r="D3" t="s">
        <v>11</v>
      </c>
      <c r="E3" t="s">
        <v>12</v>
      </c>
      <c r="F3">
        <f>VLOOKUP(B3,Catalogue!A$1:F$51,5,FALSE)</f>
        <v>44</v>
      </c>
      <c r="G3" s="4">
        <f>VLOOKUP(B3,Catalogue!A$1:F$51,6,FALSE)</f>
        <v>58.08</v>
      </c>
      <c r="H3" s="4">
        <f t="shared" ref="H3:H66" si="1">C3*F3</f>
        <v>88</v>
      </c>
      <c r="I3" s="4">
        <f t="shared" ref="I3:I66" si="2">C3*G3</f>
        <v>116.16</v>
      </c>
      <c r="J3" s="4">
        <f t="shared" si="0"/>
        <v>28.159999999999997</v>
      </c>
      <c r="K3" t="str">
        <f>VLOOKUP(B3,Catalogue!$A$1:$B$51,2)</f>
        <v>Whisper Sanitary Pads</v>
      </c>
      <c r="L3" t="str">
        <f>VLOOKUP(B3,Catalogue!$A$1:$F$51,3)</f>
        <v>Paper &amp; Essentials</v>
      </c>
      <c r="M3" t="str">
        <f>VLOOKUP(B3,Catalogue!$A$1:$F$51,4,FALSE)</f>
        <v>10-piece pack</v>
      </c>
    </row>
    <row r="4" spans="1:13" x14ac:dyDescent="0.3">
      <c r="A4" s="6">
        <v>44929</v>
      </c>
      <c r="B4" t="s">
        <v>81</v>
      </c>
      <c r="C4">
        <v>2</v>
      </c>
      <c r="D4" t="s">
        <v>13</v>
      </c>
      <c r="E4" t="s">
        <v>12</v>
      </c>
      <c r="F4">
        <f>VLOOKUP(B4,Catalogue!A$1:F$51,5,FALSE)</f>
        <v>123</v>
      </c>
      <c r="G4" s="4">
        <f>VLOOKUP(B4,Catalogue!A$1:F$51,6,FALSE)</f>
        <v>140.22</v>
      </c>
      <c r="H4" s="4">
        <f t="shared" si="1"/>
        <v>246</v>
      </c>
      <c r="I4" s="4">
        <f t="shared" si="2"/>
        <v>280.44</v>
      </c>
      <c r="J4" s="4">
        <f t="shared" si="0"/>
        <v>34.44</v>
      </c>
      <c r="K4" t="str">
        <f>VLOOKUP(B4,Catalogue!$A$1:$B$51,2)</f>
        <v>Nestlé Cerelac</v>
      </c>
      <c r="L4" t="str">
        <f>VLOOKUP(B4,Catalogue!$A$1:$F$51,3)</f>
        <v>Packaged Foods</v>
      </c>
      <c r="M4" t="str">
        <f>VLOOKUP(B4,Catalogue!$A$1:$F$51,4,FALSE)</f>
        <v>300g box</v>
      </c>
    </row>
    <row r="5" spans="1:13" x14ac:dyDescent="0.3">
      <c r="A5" s="6">
        <v>44930</v>
      </c>
      <c r="B5" t="s">
        <v>162</v>
      </c>
      <c r="C5">
        <v>11</v>
      </c>
      <c r="D5" t="s">
        <v>13</v>
      </c>
      <c r="E5" t="s">
        <v>11</v>
      </c>
      <c r="F5">
        <f>VLOOKUP(B5,Catalogue!A$1:F$51,5,FALSE)</f>
        <v>12</v>
      </c>
      <c r="G5" s="4">
        <f>VLOOKUP(B5,Catalogue!A$1:F$51,6,FALSE)</f>
        <v>17.52</v>
      </c>
      <c r="H5" s="4">
        <f t="shared" si="1"/>
        <v>132</v>
      </c>
      <c r="I5" s="4">
        <f t="shared" si="2"/>
        <v>192.72</v>
      </c>
      <c r="J5" s="4">
        <f t="shared" si="0"/>
        <v>60.72</v>
      </c>
      <c r="K5" t="str">
        <f>VLOOKUP(B5,Catalogue!$A$1:$B$51,2)</f>
        <v>Wet Wipes - Himalaya</v>
      </c>
      <c r="L5" t="str">
        <f>VLOOKUP(B5,Catalogue!$A$1:$F$51,3)</f>
        <v>Paper &amp; Essentials</v>
      </c>
      <c r="M5" t="str">
        <f>VLOOKUP(B5,Catalogue!$A$1:$F$51,4,FALSE)</f>
        <v>20 wipes</v>
      </c>
    </row>
    <row r="6" spans="1:13" x14ac:dyDescent="0.3">
      <c r="A6" s="6">
        <v>44931</v>
      </c>
      <c r="B6" t="s">
        <v>134</v>
      </c>
      <c r="C6">
        <v>18</v>
      </c>
      <c r="D6" t="s">
        <v>11</v>
      </c>
      <c r="E6" t="s">
        <v>12</v>
      </c>
      <c r="F6">
        <f>VLOOKUP(B6,Catalogue!A$1:F$51,5,FALSE)</f>
        <v>44</v>
      </c>
      <c r="G6" s="4">
        <f>VLOOKUP(B6,Catalogue!A$1:F$51,6,FALSE)</f>
        <v>58.08</v>
      </c>
      <c r="H6" s="4">
        <f t="shared" si="1"/>
        <v>792</v>
      </c>
      <c r="I6" s="4">
        <f t="shared" si="2"/>
        <v>1045.44</v>
      </c>
      <c r="J6" s="4">
        <f t="shared" si="0"/>
        <v>253.44000000000005</v>
      </c>
      <c r="K6" t="str">
        <f>VLOOKUP(B6,Catalogue!$A$1:$B$51,2)</f>
        <v>Whisper Sanitary Pads</v>
      </c>
      <c r="L6" t="str">
        <f>VLOOKUP(B6,Catalogue!$A$1:$F$51,3)</f>
        <v>Paper &amp; Essentials</v>
      </c>
      <c r="M6" t="str">
        <f>VLOOKUP(B6,Catalogue!$A$1:$F$51,4,FALSE)</f>
        <v>10-piece pack</v>
      </c>
    </row>
    <row r="7" spans="1:13" x14ac:dyDescent="0.3">
      <c r="A7" s="6">
        <v>44932</v>
      </c>
      <c r="B7" t="s">
        <v>33</v>
      </c>
      <c r="C7">
        <v>10</v>
      </c>
      <c r="D7" t="s">
        <v>10</v>
      </c>
      <c r="E7" t="s">
        <v>11</v>
      </c>
      <c r="F7">
        <f>VLOOKUP(B7,Catalogue!A$1:F$51,5,FALSE)</f>
        <v>10</v>
      </c>
      <c r="G7" s="4">
        <f>VLOOKUP(B7,Catalogue!A$1:F$51,6,FALSE)</f>
        <v>11.2</v>
      </c>
      <c r="H7" s="4">
        <f t="shared" si="1"/>
        <v>100</v>
      </c>
      <c r="I7" s="4">
        <f t="shared" si="2"/>
        <v>112</v>
      </c>
      <c r="J7" s="4">
        <f t="shared" si="0"/>
        <v>12</v>
      </c>
      <c r="K7" t="str">
        <f>VLOOKUP(B7,Catalogue!$A$1:$B$51,2)</f>
        <v>Dettol Antiseptic Liquid</v>
      </c>
      <c r="L7" t="str">
        <f>VLOOKUP(B7,Catalogue!$A$1:$F$51,3)</f>
        <v>Personal Care</v>
      </c>
      <c r="M7" t="str">
        <f>VLOOKUP(B7,Catalogue!$A$1:$F$51,4,FALSE)</f>
        <v>250ml bottle</v>
      </c>
    </row>
    <row r="8" spans="1:13" x14ac:dyDescent="0.3">
      <c r="A8" s="6">
        <v>44933</v>
      </c>
      <c r="B8" t="s">
        <v>150</v>
      </c>
      <c r="C8">
        <v>14</v>
      </c>
      <c r="D8" t="s">
        <v>10</v>
      </c>
      <c r="E8" t="s">
        <v>12</v>
      </c>
      <c r="F8">
        <f>VLOOKUP(B8,Catalogue!A$1:F$51,5,FALSE)</f>
        <v>16</v>
      </c>
      <c r="G8" s="4">
        <f>VLOOKUP(B8,Catalogue!A$1:F$51,6,FALSE)</f>
        <v>26.4</v>
      </c>
      <c r="H8" s="4">
        <f t="shared" si="1"/>
        <v>224</v>
      </c>
      <c r="I8" s="4">
        <f t="shared" si="2"/>
        <v>369.59999999999997</v>
      </c>
      <c r="J8" s="4">
        <f t="shared" si="0"/>
        <v>145.59999999999997</v>
      </c>
      <c r="K8" t="str">
        <f>VLOOKUP(B8,Catalogue!$A$1:$B$51,2)</f>
        <v>Scott Toilet Paper</v>
      </c>
      <c r="L8" t="str">
        <f>VLOOKUP(B8,Catalogue!$A$1:$F$51,3)</f>
        <v>Paper &amp; Essentials</v>
      </c>
      <c r="M8" t="str">
        <f>VLOOKUP(B8,Catalogue!$A$1:$F$51,4,FALSE)</f>
        <v>4-roll pack</v>
      </c>
    </row>
    <row r="9" spans="1:13" x14ac:dyDescent="0.3">
      <c r="A9" s="6">
        <v>44934</v>
      </c>
      <c r="B9" t="s">
        <v>96</v>
      </c>
      <c r="C9">
        <v>10</v>
      </c>
      <c r="D9" t="s">
        <v>11</v>
      </c>
      <c r="E9" t="s">
        <v>11</v>
      </c>
      <c r="F9">
        <f>VLOOKUP(B9,Catalogue!A$1:F$51,5,FALSE)</f>
        <v>44</v>
      </c>
      <c r="G9" s="4">
        <f>VLOOKUP(B9,Catalogue!A$1:F$51,6,FALSE)</f>
        <v>48.4</v>
      </c>
      <c r="H9" s="4">
        <f t="shared" si="1"/>
        <v>440</v>
      </c>
      <c r="I9" s="4">
        <f t="shared" si="2"/>
        <v>484</v>
      </c>
      <c r="J9" s="4">
        <f t="shared" si="0"/>
        <v>44</v>
      </c>
      <c r="K9" t="str">
        <f>VLOOKUP(B9,Catalogue!$A$1:$B$51,2)</f>
        <v>Britannia Cake</v>
      </c>
      <c r="L9" t="str">
        <f>VLOOKUP(B9,Catalogue!$A$1:$F$51,3)</f>
        <v>Packaged Foods</v>
      </c>
      <c r="M9" t="str">
        <f>VLOOKUP(B9,Catalogue!$A$1:$F$51,4,FALSE)</f>
        <v>90g pack</v>
      </c>
    </row>
    <row r="10" spans="1:13" x14ac:dyDescent="0.3">
      <c r="A10" s="6">
        <v>44935</v>
      </c>
      <c r="B10" t="s">
        <v>104</v>
      </c>
      <c r="C10">
        <v>16</v>
      </c>
      <c r="D10" t="s">
        <v>10</v>
      </c>
      <c r="E10" t="s">
        <v>12</v>
      </c>
      <c r="F10">
        <f>VLOOKUP(B10,Catalogue!A$1:F$51,5,FALSE)</f>
        <v>124</v>
      </c>
      <c r="G10" s="4">
        <f>VLOOKUP(B10,Catalogue!A$1:F$51,6,FALSE)</f>
        <v>163.68</v>
      </c>
      <c r="H10" s="4">
        <f t="shared" si="1"/>
        <v>1984</v>
      </c>
      <c r="I10" s="4">
        <f t="shared" si="2"/>
        <v>2618.88</v>
      </c>
      <c r="J10" s="4">
        <f t="shared" si="0"/>
        <v>634.88000000000011</v>
      </c>
      <c r="K10" t="str">
        <f>VLOOKUP(B10,Catalogue!$A$1:$B$51,2)</f>
        <v>Surf Excel Detergent</v>
      </c>
      <c r="L10" t="str">
        <f>VLOOKUP(B10,Catalogue!$A$1:$F$51,3)</f>
        <v>Household Cleaning</v>
      </c>
      <c r="M10" t="str">
        <f>VLOOKUP(B10,Catalogue!$A$1:$F$51,4,FALSE)</f>
        <v>1kg pack</v>
      </c>
    </row>
    <row r="11" spans="1:13" x14ac:dyDescent="0.3">
      <c r="A11" s="6">
        <v>44936</v>
      </c>
      <c r="B11" t="s">
        <v>113</v>
      </c>
      <c r="C11">
        <v>14</v>
      </c>
      <c r="D11" t="s">
        <v>10</v>
      </c>
      <c r="E11" t="s">
        <v>12</v>
      </c>
      <c r="F11">
        <f>VLOOKUP(B11,Catalogue!A$1:F$51,5,FALSE)</f>
        <v>10</v>
      </c>
      <c r="G11" s="4">
        <f>VLOOKUP(B11,Catalogue!A$1:F$51,6,FALSE)</f>
        <v>11.3</v>
      </c>
      <c r="H11" s="4">
        <f t="shared" si="1"/>
        <v>140</v>
      </c>
      <c r="I11" s="4">
        <f t="shared" si="2"/>
        <v>158.20000000000002</v>
      </c>
      <c r="J11" s="4">
        <f t="shared" si="0"/>
        <v>18.200000000000017</v>
      </c>
      <c r="K11" t="str">
        <f>VLOOKUP(B11,Catalogue!$A$1:$B$51,2)</f>
        <v>Lizol Floor Cleaner</v>
      </c>
      <c r="L11" t="str">
        <f>VLOOKUP(B11,Catalogue!$A$1:$F$51,3)</f>
        <v>Household Cleaning</v>
      </c>
      <c r="M11" t="str">
        <f>VLOOKUP(B11,Catalogue!$A$1:$F$51,4,FALSE)</f>
        <v>975ml bottle</v>
      </c>
    </row>
    <row r="12" spans="1:13" x14ac:dyDescent="0.3">
      <c r="A12" s="6">
        <v>44937</v>
      </c>
      <c r="B12" t="s">
        <v>81</v>
      </c>
      <c r="C12">
        <v>17</v>
      </c>
      <c r="D12" t="s">
        <v>11</v>
      </c>
      <c r="E12" t="s">
        <v>11</v>
      </c>
      <c r="F12">
        <f>VLOOKUP(B12,Catalogue!A$1:F$51,5,FALSE)</f>
        <v>123</v>
      </c>
      <c r="G12" s="4">
        <f>VLOOKUP(B12,Catalogue!A$1:F$51,6,FALSE)</f>
        <v>140.22</v>
      </c>
      <c r="H12" s="4">
        <f t="shared" si="1"/>
        <v>2091</v>
      </c>
      <c r="I12" s="4">
        <f t="shared" si="2"/>
        <v>2383.7399999999998</v>
      </c>
      <c r="J12" s="4">
        <f t="shared" si="0"/>
        <v>292.73999999999978</v>
      </c>
      <c r="K12" t="str">
        <f>VLOOKUP(B12,Catalogue!$A$1:$B$51,2)</f>
        <v>Nestlé Cerelac</v>
      </c>
      <c r="L12" t="str">
        <f>VLOOKUP(B12,Catalogue!$A$1:$F$51,3)</f>
        <v>Packaged Foods</v>
      </c>
      <c r="M12" t="str">
        <f>VLOOKUP(B12,Catalogue!$A$1:$F$51,4,FALSE)</f>
        <v>300g box</v>
      </c>
    </row>
    <row r="13" spans="1:13" x14ac:dyDescent="0.3">
      <c r="A13" s="6">
        <v>44938</v>
      </c>
      <c r="B13" t="s">
        <v>49</v>
      </c>
      <c r="C13">
        <v>10</v>
      </c>
      <c r="D13" t="s">
        <v>13</v>
      </c>
      <c r="E13" t="s">
        <v>12</v>
      </c>
      <c r="F13">
        <f>VLOOKUP(B13,Catalogue!A$1:F$51,5,FALSE)</f>
        <v>12</v>
      </c>
      <c r="G13" s="4">
        <f>VLOOKUP(B13,Catalogue!A$1:F$51,6,FALSE)</f>
        <v>13.44</v>
      </c>
      <c r="H13" s="4">
        <f t="shared" si="1"/>
        <v>120</v>
      </c>
      <c r="I13" s="4">
        <f t="shared" si="2"/>
        <v>134.4</v>
      </c>
      <c r="J13" s="4">
        <f t="shared" si="0"/>
        <v>14.400000000000006</v>
      </c>
      <c r="K13" t="str">
        <f>VLOOKUP(B13,Catalogue!$A$1:$B$51,2)</f>
        <v>Pepsi Bottle</v>
      </c>
      <c r="L13" t="str">
        <f>VLOOKUP(B13,Catalogue!$A$1:$F$51,3)</f>
        <v>Beverages</v>
      </c>
      <c r="M13" t="str">
        <f>VLOOKUP(B13,Catalogue!$A$1:$F$51,4,FALSE)</f>
        <v>500ml bottle</v>
      </c>
    </row>
    <row r="14" spans="1:13" x14ac:dyDescent="0.3">
      <c r="A14" s="6">
        <v>44939</v>
      </c>
      <c r="B14" t="s">
        <v>159</v>
      </c>
      <c r="C14">
        <v>8</v>
      </c>
      <c r="D14" t="s">
        <v>13</v>
      </c>
      <c r="E14" t="s">
        <v>12</v>
      </c>
      <c r="F14">
        <f>VLOOKUP(B14,Catalogue!A$1:F$51,5,FALSE)</f>
        <v>136</v>
      </c>
      <c r="G14" s="4">
        <f>VLOOKUP(B14,Catalogue!A$1:F$51,6,FALSE)</f>
        <v>183.6</v>
      </c>
      <c r="H14" s="4">
        <f t="shared" si="1"/>
        <v>1088</v>
      </c>
      <c r="I14" s="4">
        <f t="shared" si="2"/>
        <v>1468.8</v>
      </c>
      <c r="J14" s="4">
        <f t="shared" si="0"/>
        <v>380.79999999999995</v>
      </c>
      <c r="K14" t="str">
        <f>VLOOKUP(B14,Catalogue!$A$1:$B$51,2)</f>
        <v>Premier Facial Tissues</v>
      </c>
      <c r="L14" t="str">
        <f>VLOOKUP(B14,Catalogue!$A$1:$F$51,3)</f>
        <v>Paper &amp; Essentials</v>
      </c>
      <c r="M14" t="str">
        <f>VLOOKUP(B14,Catalogue!$A$1:$F$51,4,FALSE)</f>
        <v>200 pulls</v>
      </c>
    </row>
    <row r="15" spans="1:13" x14ac:dyDescent="0.3">
      <c r="A15" s="6">
        <v>44940</v>
      </c>
      <c r="B15" t="s">
        <v>49</v>
      </c>
      <c r="C15">
        <v>12</v>
      </c>
      <c r="D15" t="s">
        <v>11</v>
      </c>
      <c r="E15" t="s">
        <v>11</v>
      </c>
      <c r="F15">
        <f>VLOOKUP(B15,Catalogue!A$1:F$51,5,FALSE)</f>
        <v>12</v>
      </c>
      <c r="G15" s="4">
        <f>VLOOKUP(B15,Catalogue!A$1:F$51,6,FALSE)</f>
        <v>13.44</v>
      </c>
      <c r="H15" s="4">
        <f t="shared" si="1"/>
        <v>144</v>
      </c>
      <c r="I15" s="4">
        <f t="shared" si="2"/>
        <v>161.28</v>
      </c>
      <c r="J15" s="4">
        <f t="shared" si="0"/>
        <v>17.28</v>
      </c>
      <c r="K15" t="str">
        <f>VLOOKUP(B15,Catalogue!$A$1:$B$51,2)</f>
        <v>Pepsi Bottle</v>
      </c>
      <c r="L15" t="str">
        <f>VLOOKUP(B15,Catalogue!$A$1:$F$51,3)</f>
        <v>Beverages</v>
      </c>
      <c r="M15" t="str">
        <f>VLOOKUP(B15,Catalogue!$A$1:$F$51,4,FALSE)</f>
        <v>500ml bottle</v>
      </c>
    </row>
    <row r="16" spans="1:13" x14ac:dyDescent="0.3">
      <c r="A16" s="6">
        <v>44941</v>
      </c>
      <c r="B16" t="s">
        <v>153</v>
      </c>
      <c r="C16">
        <v>4</v>
      </c>
      <c r="D16" t="s">
        <v>10</v>
      </c>
      <c r="E16" t="s">
        <v>12</v>
      </c>
      <c r="F16">
        <f>VLOOKUP(B16,Catalogue!A$1:F$51,5,FALSE)</f>
        <v>10</v>
      </c>
      <c r="G16" s="4">
        <f>VLOOKUP(B16,Catalogue!A$1:F$51,6,FALSE)</f>
        <v>11.2</v>
      </c>
      <c r="H16" s="4">
        <f t="shared" si="1"/>
        <v>40</v>
      </c>
      <c r="I16" s="4">
        <f t="shared" si="2"/>
        <v>44.8</v>
      </c>
      <c r="J16" s="4">
        <f t="shared" si="0"/>
        <v>4.7999999999999972</v>
      </c>
      <c r="K16" t="str">
        <f>VLOOKUP(B16,Catalogue!$A$1:$B$51,2)</f>
        <v>Bella Napkins</v>
      </c>
      <c r="L16" t="str">
        <f>VLOOKUP(B16,Catalogue!$A$1:$F$51,3)</f>
        <v>Paper &amp; Essentials</v>
      </c>
      <c r="M16" t="str">
        <f>VLOOKUP(B16,Catalogue!$A$1:$F$51,4,FALSE)</f>
        <v>10 pads</v>
      </c>
    </row>
    <row r="17" spans="1:13" x14ac:dyDescent="0.3">
      <c r="A17" s="6">
        <v>44942</v>
      </c>
      <c r="B17" t="s">
        <v>36</v>
      </c>
      <c r="C17">
        <v>8</v>
      </c>
      <c r="D17" t="s">
        <v>10</v>
      </c>
      <c r="E17" t="s">
        <v>11</v>
      </c>
      <c r="F17">
        <f>VLOOKUP(B17,Catalogue!A$1:F$51,5,FALSE)</f>
        <v>16</v>
      </c>
      <c r="G17" s="4">
        <f>VLOOKUP(B17,Catalogue!A$1:F$51,6,FALSE)</f>
        <v>17.600000000000001</v>
      </c>
      <c r="H17" s="4">
        <f t="shared" si="1"/>
        <v>128</v>
      </c>
      <c r="I17" s="4">
        <f t="shared" si="2"/>
        <v>140.80000000000001</v>
      </c>
      <c r="J17" s="4">
        <f t="shared" si="0"/>
        <v>12.800000000000011</v>
      </c>
      <c r="K17" t="str">
        <f>VLOOKUP(B17,Catalogue!$A$1:$B$51,2)</f>
        <v>Himalaya Face Wash</v>
      </c>
      <c r="L17" t="str">
        <f>VLOOKUP(B17,Catalogue!$A$1:$F$51,3)</f>
        <v>Personal Care</v>
      </c>
      <c r="M17" t="str">
        <f>VLOOKUP(B17,Catalogue!$A$1:$F$51,4,FALSE)</f>
        <v>150ml tube</v>
      </c>
    </row>
    <row r="18" spans="1:13" x14ac:dyDescent="0.3">
      <c r="A18" s="6">
        <v>44943</v>
      </c>
      <c r="B18" t="s">
        <v>131</v>
      </c>
      <c r="C18">
        <v>4</v>
      </c>
      <c r="D18" t="s">
        <v>11</v>
      </c>
      <c r="E18" t="s">
        <v>12</v>
      </c>
      <c r="F18">
        <f>VLOOKUP(B18,Catalogue!A$1:F$51,5,FALSE)</f>
        <v>105</v>
      </c>
      <c r="G18" s="4">
        <f>VLOOKUP(B18,Catalogue!A$1:F$51,6,FALSE)</f>
        <v>153.30000000000001</v>
      </c>
      <c r="H18" s="4">
        <f t="shared" si="1"/>
        <v>420</v>
      </c>
      <c r="I18" s="4">
        <f t="shared" si="2"/>
        <v>613.20000000000005</v>
      </c>
      <c r="J18" s="4">
        <f t="shared" si="0"/>
        <v>193.20000000000005</v>
      </c>
      <c r="K18" t="str">
        <f>VLOOKUP(B18,Catalogue!$A$1:$B$51,2)</f>
        <v>Odonil Room Freshener</v>
      </c>
      <c r="L18" t="str">
        <f>VLOOKUP(B18,Catalogue!$A$1:$F$51,3)</f>
        <v>Household Cleaning</v>
      </c>
      <c r="M18" t="str">
        <f>VLOOKUP(B18,Catalogue!$A$1:$F$51,4,FALSE)</f>
        <v>75g block</v>
      </c>
    </row>
    <row r="19" spans="1:13" x14ac:dyDescent="0.3">
      <c r="A19" s="6">
        <v>44944</v>
      </c>
      <c r="B19" t="s">
        <v>27</v>
      </c>
      <c r="C19">
        <v>19</v>
      </c>
      <c r="D19" t="s">
        <v>10</v>
      </c>
      <c r="E19" t="s">
        <v>11</v>
      </c>
      <c r="F19">
        <f>VLOOKUP(B19,Catalogue!A$1:F$51,5,FALSE)</f>
        <v>133</v>
      </c>
      <c r="G19" s="4">
        <f>VLOOKUP(B19,Catalogue!A$1:F$51,6,FALSE)</f>
        <v>187.53</v>
      </c>
      <c r="H19" s="4">
        <f t="shared" si="1"/>
        <v>2527</v>
      </c>
      <c r="I19" s="4">
        <f t="shared" si="2"/>
        <v>3563.07</v>
      </c>
      <c r="J19" s="4">
        <f t="shared" si="0"/>
        <v>1036.0700000000002</v>
      </c>
      <c r="K19" t="str">
        <f>VLOOKUP(B19,Catalogue!$A$1:$B$51,2)</f>
        <v>Gillette Shaving Foam</v>
      </c>
      <c r="L19" t="str">
        <f>VLOOKUP(B19,Catalogue!$A$1:$F$51,3)</f>
        <v>Personal Care</v>
      </c>
      <c r="M19" t="str">
        <f>VLOOKUP(B19,Catalogue!$A$1:$F$51,4,FALSE)</f>
        <v>200g can</v>
      </c>
    </row>
    <row r="20" spans="1:13" x14ac:dyDescent="0.3">
      <c r="A20" s="6">
        <v>44945</v>
      </c>
      <c r="B20" t="s">
        <v>74</v>
      </c>
      <c r="C20">
        <v>3</v>
      </c>
      <c r="D20" t="s">
        <v>10</v>
      </c>
      <c r="E20" t="s">
        <v>12</v>
      </c>
      <c r="F20">
        <f>VLOOKUP(B20,Catalogue!A$1:F$51,5,FALSE)</f>
        <v>16</v>
      </c>
      <c r="G20" s="4">
        <f>VLOOKUP(B20,Catalogue!A$1:F$51,6,FALSE)</f>
        <v>21.12</v>
      </c>
      <c r="H20" s="4">
        <f t="shared" si="1"/>
        <v>48</v>
      </c>
      <c r="I20" s="4">
        <f t="shared" si="2"/>
        <v>63.36</v>
      </c>
      <c r="J20" s="4">
        <f t="shared" si="0"/>
        <v>15.36</v>
      </c>
      <c r="K20" t="str">
        <f>VLOOKUP(B20,Catalogue!$A$1:$B$51,2)</f>
        <v>Maggi Noodles</v>
      </c>
      <c r="L20" t="str">
        <f>VLOOKUP(B20,Catalogue!$A$1:$F$51,3)</f>
        <v>Packaged Foods</v>
      </c>
      <c r="M20" t="str">
        <f>VLOOKUP(B20,Catalogue!$A$1:$F$51,4,FALSE)</f>
        <v>70g pack</v>
      </c>
    </row>
    <row r="21" spans="1:13" x14ac:dyDescent="0.3">
      <c r="A21" s="6">
        <v>44946</v>
      </c>
      <c r="B21" t="s">
        <v>104</v>
      </c>
      <c r="C21">
        <v>14</v>
      </c>
      <c r="D21" t="s">
        <v>11</v>
      </c>
      <c r="E21" t="s">
        <v>12</v>
      </c>
      <c r="F21">
        <f>VLOOKUP(B21,Catalogue!A$1:F$51,5,FALSE)</f>
        <v>124</v>
      </c>
      <c r="G21" s="4">
        <f>VLOOKUP(B21,Catalogue!A$1:F$51,6,FALSE)</f>
        <v>163.68</v>
      </c>
      <c r="H21" s="4">
        <f t="shared" si="1"/>
        <v>1736</v>
      </c>
      <c r="I21" s="4">
        <f t="shared" si="2"/>
        <v>2291.52</v>
      </c>
      <c r="J21" s="4">
        <f t="shared" si="0"/>
        <v>555.52</v>
      </c>
      <c r="K21" t="str">
        <f>VLOOKUP(B21,Catalogue!$A$1:$B$51,2)</f>
        <v>Surf Excel Detergent</v>
      </c>
      <c r="L21" t="str">
        <f>VLOOKUP(B21,Catalogue!$A$1:$F$51,3)</f>
        <v>Household Cleaning</v>
      </c>
      <c r="M21" t="str">
        <f>VLOOKUP(B21,Catalogue!$A$1:$F$51,4,FALSE)</f>
        <v>1kg pack</v>
      </c>
    </row>
    <row r="22" spans="1:13" x14ac:dyDescent="0.3">
      <c r="A22" s="6">
        <v>44947</v>
      </c>
      <c r="B22" t="s">
        <v>55</v>
      </c>
      <c r="C22">
        <v>2</v>
      </c>
      <c r="D22" t="s">
        <v>13</v>
      </c>
      <c r="E22" t="s">
        <v>11</v>
      </c>
      <c r="F22">
        <f>VLOOKUP(B22,Catalogue!A$1:F$51,5,FALSE)</f>
        <v>98</v>
      </c>
      <c r="G22" s="4">
        <f>VLOOKUP(B22,Catalogue!A$1:F$51,6,FALSE)</f>
        <v>110.74</v>
      </c>
      <c r="H22" s="4">
        <f t="shared" si="1"/>
        <v>196</v>
      </c>
      <c r="I22" s="4">
        <f t="shared" si="2"/>
        <v>221.48</v>
      </c>
      <c r="J22" s="4">
        <f t="shared" si="0"/>
        <v>25.47999999999999</v>
      </c>
      <c r="K22" t="str">
        <f>VLOOKUP(B22,Catalogue!$A$1:$B$51,2)</f>
        <v>Tropicana Orange Juice</v>
      </c>
      <c r="L22" t="str">
        <f>VLOOKUP(B22,Catalogue!$A$1:$F$51,3)</f>
        <v>Beverages</v>
      </c>
      <c r="M22" t="str">
        <f>VLOOKUP(B22,Catalogue!$A$1:$F$51,4,FALSE)</f>
        <v>1L tetra pack</v>
      </c>
    </row>
    <row r="23" spans="1:13" x14ac:dyDescent="0.3">
      <c r="A23" s="6">
        <v>44948</v>
      </c>
      <c r="B23" t="s">
        <v>36</v>
      </c>
      <c r="C23">
        <v>7</v>
      </c>
      <c r="D23" t="s">
        <v>13</v>
      </c>
      <c r="E23" t="s">
        <v>12</v>
      </c>
      <c r="F23">
        <f>VLOOKUP(B23,Catalogue!A$1:F$51,5,FALSE)</f>
        <v>16</v>
      </c>
      <c r="G23" s="4">
        <f>VLOOKUP(B23,Catalogue!A$1:F$51,6,FALSE)</f>
        <v>17.600000000000001</v>
      </c>
      <c r="H23" s="4">
        <f t="shared" si="1"/>
        <v>112</v>
      </c>
      <c r="I23" s="4">
        <f t="shared" si="2"/>
        <v>123.20000000000002</v>
      </c>
      <c r="J23" s="4">
        <f t="shared" si="0"/>
        <v>11.200000000000017</v>
      </c>
      <c r="K23" t="str">
        <f>VLOOKUP(B23,Catalogue!$A$1:$B$51,2)</f>
        <v>Himalaya Face Wash</v>
      </c>
      <c r="L23" t="str">
        <f>VLOOKUP(B23,Catalogue!$A$1:$F$51,3)</f>
        <v>Personal Care</v>
      </c>
      <c r="M23" t="str">
        <f>VLOOKUP(B23,Catalogue!$A$1:$F$51,4,FALSE)</f>
        <v>150ml tube</v>
      </c>
    </row>
    <row r="24" spans="1:13" x14ac:dyDescent="0.3">
      <c r="A24" s="6">
        <v>44949</v>
      </c>
      <c r="B24" t="s">
        <v>21</v>
      </c>
      <c r="C24">
        <v>4</v>
      </c>
      <c r="D24" t="s">
        <v>11</v>
      </c>
      <c r="E24" t="s">
        <v>12</v>
      </c>
      <c r="F24">
        <f>VLOOKUP(B24,Catalogue!A$1:F$51,5,FALSE)</f>
        <v>44</v>
      </c>
      <c r="G24" s="4">
        <f>VLOOKUP(B24,Catalogue!A$1:F$51,6,FALSE)</f>
        <v>50.16</v>
      </c>
      <c r="H24" s="4">
        <f t="shared" si="1"/>
        <v>176</v>
      </c>
      <c r="I24" s="4">
        <f t="shared" si="2"/>
        <v>200.64</v>
      </c>
      <c r="J24" s="4">
        <f t="shared" si="0"/>
        <v>24.639999999999986</v>
      </c>
      <c r="K24" t="str">
        <f>VLOOKUP(B24,Catalogue!$A$1:$B$51,2)</f>
        <v>Lifebuoy Handwash</v>
      </c>
      <c r="L24" t="str">
        <f>VLOOKUP(B24,Catalogue!$A$1:$F$51,3)</f>
        <v>Personal Care</v>
      </c>
      <c r="M24" t="str">
        <f>VLOOKUP(B24,Catalogue!$A$1:$F$51,4,FALSE)</f>
        <v>200ml bottle</v>
      </c>
    </row>
    <row r="25" spans="1:13" x14ac:dyDescent="0.3">
      <c r="A25" s="6">
        <v>44950</v>
      </c>
      <c r="B25" t="s">
        <v>67</v>
      </c>
      <c r="C25">
        <v>20</v>
      </c>
      <c r="D25" t="s">
        <v>10</v>
      </c>
      <c r="E25" t="s">
        <v>11</v>
      </c>
      <c r="F25">
        <f>VLOOKUP(B25,Catalogue!A$1:F$51,5,FALSE)</f>
        <v>133</v>
      </c>
      <c r="G25" s="4">
        <f>VLOOKUP(B25,Catalogue!A$1:F$51,6,FALSE)</f>
        <v>146.30000000000001</v>
      </c>
      <c r="H25" s="4">
        <f t="shared" si="1"/>
        <v>2660</v>
      </c>
      <c r="I25" s="4">
        <f t="shared" si="2"/>
        <v>2926</v>
      </c>
      <c r="J25" s="4">
        <f t="shared" si="0"/>
        <v>266</v>
      </c>
      <c r="K25" t="str">
        <f>VLOOKUP(B25,Catalogue!$A$1:$B$51,2)</f>
        <v>Real Mixed Fruit Juice</v>
      </c>
      <c r="L25" t="str">
        <f>VLOOKUP(B25,Catalogue!$A$1:$F$51,3)</f>
        <v>Beverages</v>
      </c>
      <c r="M25" t="str">
        <f>VLOOKUP(B25,Catalogue!$A$1:$F$51,4,FALSE)</f>
        <v>1L tetra pack</v>
      </c>
    </row>
    <row r="26" spans="1:13" x14ac:dyDescent="0.3">
      <c r="A26" s="6">
        <v>44951</v>
      </c>
      <c r="B26" t="s">
        <v>116</v>
      </c>
      <c r="C26">
        <v>15</v>
      </c>
      <c r="D26" t="s">
        <v>10</v>
      </c>
      <c r="E26" t="s">
        <v>12</v>
      </c>
      <c r="F26">
        <f>VLOOKUP(B26,Catalogue!A$1:F$51,5,FALSE)</f>
        <v>123</v>
      </c>
      <c r="G26" s="4">
        <f>VLOOKUP(B26,Catalogue!A$1:F$51,6,FALSE)</f>
        <v>173.43</v>
      </c>
      <c r="H26" s="4">
        <f t="shared" si="1"/>
        <v>1845</v>
      </c>
      <c r="I26" s="4">
        <f t="shared" si="2"/>
        <v>2601.4500000000003</v>
      </c>
      <c r="J26" s="4">
        <f t="shared" si="0"/>
        <v>756.45000000000027</v>
      </c>
      <c r="K26" t="str">
        <f>VLOOKUP(B26,Catalogue!$A$1:$B$51,2)</f>
        <v>Domex Disinfectant</v>
      </c>
      <c r="L26" t="str">
        <f>VLOOKUP(B26,Catalogue!$A$1:$F$51,3)</f>
        <v>Household Cleaning</v>
      </c>
      <c r="M26" t="str">
        <f>VLOOKUP(B26,Catalogue!$A$1:$F$51,4,FALSE)</f>
        <v>1L bottle</v>
      </c>
    </row>
    <row r="27" spans="1:13" x14ac:dyDescent="0.3">
      <c r="A27" s="6">
        <v>44952</v>
      </c>
      <c r="B27" t="s">
        <v>61</v>
      </c>
      <c r="C27">
        <v>2</v>
      </c>
      <c r="D27" t="s">
        <v>11</v>
      </c>
      <c r="E27" t="s">
        <v>11</v>
      </c>
      <c r="F27">
        <f>VLOOKUP(B27,Catalogue!A$1:F$51,5,FALSE)</f>
        <v>44</v>
      </c>
      <c r="G27" s="4">
        <f>VLOOKUP(B27,Catalogue!A$1:F$51,6,FALSE)</f>
        <v>72.599999999999994</v>
      </c>
      <c r="H27" s="4">
        <f t="shared" si="1"/>
        <v>88</v>
      </c>
      <c r="I27" s="4">
        <f t="shared" si="2"/>
        <v>145.19999999999999</v>
      </c>
      <c r="J27" s="4">
        <f t="shared" si="0"/>
        <v>57.199999999999989</v>
      </c>
      <c r="K27" t="str">
        <f>VLOOKUP(B27,Catalogue!$A$1:$B$51,2)</f>
        <v>Frooti Mango Drink</v>
      </c>
      <c r="L27" t="str">
        <f>VLOOKUP(B27,Catalogue!$A$1:$F$51,3)</f>
        <v>Beverages</v>
      </c>
      <c r="M27" t="str">
        <f>VLOOKUP(B27,Catalogue!$A$1:$F$51,4,FALSE)</f>
        <v>250ml tetra pack</v>
      </c>
    </row>
    <row r="28" spans="1:13" x14ac:dyDescent="0.3">
      <c r="A28" s="6">
        <v>44953</v>
      </c>
      <c r="B28" t="s">
        <v>104</v>
      </c>
      <c r="C28">
        <v>9</v>
      </c>
      <c r="D28" t="s">
        <v>10</v>
      </c>
      <c r="E28" t="s">
        <v>12</v>
      </c>
      <c r="F28">
        <f>VLOOKUP(B28,Catalogue!A$1:F$51,5,FALSE)</f>
        <v>124</v>
      </c>
      <c r="G28" s="4">
        <f>VLOOKUP(B28,Catalogue!A$1:F$51,6,FALSE)</f>
        <v>163.68</v>
      </c>
      <c r="H28" s="4">
        <f t="shared" si="1"/>
        <v>1116</v>
      </c>
      <c r="I28" s="4">
        <f t="shared" si="2"/>
        <v>1473.1200000000001</v>
      </c>
      <c r="J28" s="4">
        <f t="shared" si="0"/>
        <v>357.12000000000012</v>
      </c>
      <c r="K28" t="str">
        <f>VLOOKUP(B28,Catalogue!$A$1:$B$51,2)</f>
        <v>Surf Excel Detergent</v>
      </c>
      <c r="L28" t="str">
        <f>VLOOKUP(B28,Catalogue!$A$1:$F$51,3)</f>
        <v>Household Cleaning</v>
      </c>
      <c r="M28" t="str">
        <f>VLOOKUP(B28,Catalogue!$A$1:$F$51,4,FALSE)</f>
        <v>1kg pack</v>
      </c>
    </row>
    <row r="29" spans="1:13" x14ac:dyDescent="0.3">
      <c r="A29" s="6">
        <v>44954</v>
      </c>
      <c r="B29" t="s">
        <v>18</v>
      </c>
      <c r="C29">
        <v>6</v>
      </c>
      <c r="D29" t="s">
        <v>10</v>
      </c>
      <c r="E29" t="s">
        <v>11</v>
      </c>
      <c r="F29">
        <f>VLOOKUP(B29,Catalogue!A$1:F$51,5,FALSE)</f>
        <v>105</v>
      </c>
      <c r="G29" s="4">
        <f>VLOOKUP(B29,Catalogue!A$1:F$51,6,FALSE)</f>
        <v>117.6</v>
      </c>
      <c r="H29" s="4">
        <f t="shared" si="1"/>
        <v>630</v>
      </c>
      <c r="I29" s="4">
        <f t="shared" si="2"/>
        <v>705.59999999999991</v>
      </c>
      <c r="J29" s="4">
        <f t="shared" si="0"/>
        <v>75.599999999999909</v>
      </c>
      <c r="K29" t="str">
        <f>VLOOKUP(B29,Catalogue!$A$1:$B$51,2)</f>
        <v>Colgate Toothpaste</v>
      </c>
      <c r="L29" t="str">
        <f>VLOOKUP(B29,Catalogue!$A$1:$F$51,3)</f>
        <v>Personal Care</v>
      </c>
      <c r="M29" t="str">
        <f>VLOOKUP(B29,Catalogue!$A$1:$F$51,4,FALSE)</f>
        <v>150g tube</v>
      </c>
    </row>
    <row r="30" spans="1:13" x14ac:dyDescent="0.3">
      <c r="A30" s="6">
        <v>44955</v>
      </c>
      <c r="B30" t="s">
        <v>159</v>
      </c>
      <c r="C30">
        <v>8</v>
      </c>
      <c r="D30" t="s">
        <v>11</v>
      </c>
      <c r="E30" t="s">
        <v>12</v>
      </c>
      <c r="F30">
        <f>VLOOKUP(B30,Catalogue!A$1:F$51,5,FALSE)</f>
        <v>136</v>
      </c>
      <c r="G30" s="4">
        <f>VLOOKUP(B30,Catalogue!A$1:F$51,6,FALSE)</f>
        <v>183.6</v>
      </c>
      <c r="H30" s="4">
        <f t="shared" si="1"/>
        <v>1088</v>
      </c>
      <c r="I30" s="4">
        <f t="shared" si="2"/>
        <v>1468.8</v>
      </c>
      <c r="J30" s="4">
        <f t="shared" si="0"/>
        <v>380.79999999999995</v>
      </c>
      <c r="K30" t="str">
        <f>VLOOKUP(B30,Catalogue!$A$1:$B$51,2)</f>
        <v>Premier Facial Tissues</v>
      </c>
      <c r="L30" t="str">
        <f>VLOOKUP(B30,Catalogue!$A$1:$F$51,3)</f>
        <v>Paper &amp; Essentials</v>
      </c>
      <c r="M30" t="str">
        <f>VLOOKUP(B30,Catalogue!$A$1:$F$51,4,FALSE)</f>
        <v>200 pulls</v>
      </c>
    </row>
    <row r="31" spans="1:13" x14ac:dyDescent="0.3">
      <c r="A31" s="6">
        <v>44956</v>
      </c>
      <c r="B31" t="s">
        <v>134</v>
      </c>
      <c r="C31">
        <v>12</v>
      </c>
      <c r="D31" t="s">
        <v>13</v>
      </c>
      <c r="E31" t="s">
        <v>12</v>
      </c>
      <c r="F31">
        <f>VLOOKUP(B31,Catalogue!A$1:F$51,5,FALSE)</f>
        <v>44</v>
      </c>
      <c r="G31" s="4">
        <f>VLOOKUP(B31,Catalogue!A$1:F$51,6,FALSE)</f>
        <v>58.08</v>
      </c>
      <c r="H31" s="4">
        <f t="shared" si="1"/>
        <v>528</v>
      </c>
      <c r="I31" s="4">
        <f t="shared" si="2"/>
        <v>696.96</v>
      </c>
      <c r="J31" s="4">
        <f t="shared" si="0"/>
        <v>168.96000000000004</v>
      </c>
      <c r="K31" t="str">
        <f>VLOOKUP(B31,Catalogue!$A$1:$B$51,2)</f>
        <v>Whisper Sanitary Pads</v>
      </c>
      <c r="L31" t="str">
        <f>VLOOKUP(B31,Catalogue!$A$1:$F$51,3)</f>
        <v>Paper &amp; Essentials</v>
      </c>
      <c r="M31" t="str">
        <f>VLOOKUP(B31,Catalogue!$A$1:$F$51,4,FALSE)</f>
        <v>10-piece pack</v>
      </c>
    </row>
    <row r="32" spans="1:13" x14ac:dyDescent="0.3">
      <c r="A32" s="6">
        <v>44957</v>
      </c>
      <c r="B32" t="s">
        <v>93</v>
      </c>
      <c r="C32">
        <v>13</v>
      </c>
      <c r="D32" t="s">
        <v>13</v>
      </c>
      <c r="E32" t="s">
        <v>11</v>
      </c>
      <c r="F32">
        <f>VLOOKUP(B32,Catalogue!A$1:F$51,5,FALSE)</f>
        <v>105</v>
      </c>
      <c r="G32" s="4">
        <f>VLOOKUP(B32,Catalogue!A$1:F$51,6,FALSE)</f>
        <v>117.6</v>
      </c>
      <c r="H32" s="4">
        <f t="shared" si="1"/>
        <v>1365</v>
      </c>
      <c r="I32" s="4">
        <f t="shared" si="2"/>
        <v>1528.8</v>
      </c>
      <c r="J32" s="4">
        <f t="shared" si="0"/>
        <v>163.79999999999995</v>
      </c>
      <c r="K32" t="str">
        <f>VLOOKUP(B32,Catalogue!$A$1:$B$51,2)</f>
        <v>Kellogg’s Corn Flakes</v>
      </c>
      <c r="L32" t="str">
        <f>VLOOKUP(B32,Catalogue!$A$1:$F$51,3)</f>
        <v>Packaged Foods</v>
      </c>
      <c r="M32" t="str">
        <f>VLOOKUP(B32,Catalogue!$A$1:$F$51,4,FALSE)</f>
        <v>475g box</v>
      </c>
    </row>
    <row r="33" spans="1:13" x14ac:dyDescent="0.3">
      <c r="A33" s="6">
        <v>44958</v>
      </c>
      <c r="B33" t="s">
        <v>99</v>
      </c>
      <c r="C33">
        <v>14</v>
      </c>
      <c r="D33" t="s">
        <v>11</v>
      </c>
      <c r="E33" t="s">
        <v>12</v>
      </c>
      <c r="F33">
        <f>VLOOKUP(B33,Catalogue!A$1:F$51,5,FALSE)</f>
        <v>71</v>
      </c>
      <c r="G33" s="4">
        <f>VLOOKUP(B33,Catalogue!A$1:F$51,6,FALSE)</f>
        <v>95.85</v>
      </c>
      <c r="H33" s="4">
        <f t="shared" si="1"/>
        <v>994</v>
      </c>
      <c r="I33" s="4">
        <f t="shared" si="2"/>
        <v>1341.8999999999999</v>
      </c>
      <c r="J33" s="4">
        <f t="shared" si="0"/>
        <v>347.89999999999986</v>
      </c>
      <c r="K33" t="str">
        <f>VLOOKUP(B33,Catalogue!$A$1:$B$51,2)</f>
        <v>Yippee Noodles</v>
      </c>
      <c r="L33" t="str">
        <f>VLOOKUP(B33,Catalogue!$A$1:$F$51,3)</f>
        <v>Packaged Foods</v>
      </c>
      <c r="M33" t="str">
        <f>VLOOKUP(B33,Catalogue!$A$1:$F$51,4,FALSE)</f>
        <v>65g pack</v>
      </c>
    </row>
    <row r="34" spans="1:13" x14ac:dyDescent="0.3">
      <c r="A34" s="6">
        <v>44959</v>
      </c>
      <c r="B34" t="s">
        <v>30</v>
      </c>
      <c r="C34">
        <v>2</v>
      </c>
      <c r="D34" t="s">
        <v>10</v>
      </c>
      <c r="E34" t="s">
        <v>12</v>
      </c>
      <c r="F34">
        <f>VLOOKUP(B34,Catalogue!A$1:F$51,5,FALSE)</f>
        <v>124</v>
      </c>
      <c r="G34" s="4">
        <f>VLOOKUP(B34,Catalogue!A$1:F$51,6,FALSE)</f>
        <v>204.60000000000002</v>
      </c>
      <c r="H34" s="4">
        <f t="shared" si="1"/>
        <v>248</v>
      </c>
      <c r="I34" s="4">
        <f t="shared" si="2"/>
        <v>409.20000000000005</v>
      </c>
      <c r="J34" s="4">
        <f t="shared" si="0"/>
        <v>161.20000000000005</v>
      </c>
      <c r="K34" t="str">
        <f>VLOOKUP(B34,Catalogue!$A$1:$B$51,2)</f>
        <v>Pantene Shampoo</v>
      </c>
      <c r="L34" t="str">
        <f>VLOOKUP(B34,Catalogue!$A$1:$F$51,3)</f>
        <v>Personal Care</v>
      </c>
      <c r="M34" t="str">
        <f>VLOOKUP(B34,Catalogue!$A$1:$F$51,4,FALSE)</f>
        <v>340ml bottle</v>
      </c>
    </row>
    <row r="35" spans="1:13" x14ac:dyDescent="0.3">
      <c r="A35" s="6">
        <v>44960</v>
      </c>
      <c r="B35" t="s">
        <v>111</v>
      </c>
      <c r="C35">
        <v>19</v>
      </c>
      <c r="D35" t="s">
        <v>10</v>
      </c>
      <c r="E35" t="s">
        <v>11</v>
      </c>
      <c r="F35">
        <f>VLOOKUP(B35,Catalogue!A$1:F$51,5,FALSE)</f>
        <v>16</v>
      </c>
      <c r="G35" s="4">
        <f>VLOOKUP(B35,Catalogue!A$1:F$51,6,FALSE)</f>
        <v>18.240000000000002</v>
      </c>
      <c r="H35" s="4">
        <f t="shared" si="1"/>
        <v>304</v>
      </c>
      <c r="I35" s="4">
        <f t="shared" si="2"/>
        <v>346.56000000000006</v>
      </c>
      <c r="J35" s="4">
        <f t="shared" si="0"/>
        <v>42.560000000000059</v>
      </c>
      <c r="K35" t="str">
        <f>VLOOKUP(B35,Catalogue!$A$1:$B$51,2)</f>
        <v>Harpic Toilet Cleaner</v>
      </c>
      <c r="L35" t="str">
        <f>VLOOKUP(B35,Catalogue!$A$1:$F$51,3)</f>
        <v>Household Cleaning</v>
      </c>
      <c r="M35" t="str">
        <f>VLOOKUP(B35,Catalogue!$A$1:$F$51,4,FALSE)</f>
        <v>500ml bottle</v>
      </c>
    </row>
    <row r="36" spans="1:13" x14ac:dyDescent="0.3">
      <c r="A36" s="6">
        <v>44961</v>
      </c>
      <c r="B36" t="s">
        <v>71</v>
      </c>
      <c r="C36">
        <v>19</v>
      </c>
      <c r="D36" t="s">
        <v>11</v>
      </c>
      <c r="E36" t="s">
        <v>12</v>
      </c>
      <c r="F36">
        <f>VLOOKUP(B36,Catalogue!A$1:F$51,5,FALSE)</f>
        <v>10</v>
      </c>
      <c r="G36" s="4">
        <f>VLOOKUP(B36,Catalogue!A$1:F$51,6,FALSE)</f>
        <v>14.600000000000001</v>
      </c>
      <c r="H36" s="4">
        <f t="shared" si="1"/>
        <v>190</v>
      </c>
      <c r="I36" s="4">
        <f t="shared" si="2"/>
        <v>277.40000000000003</v>
      </c>
      <c r="J36" s="4">
        <f t="shared" si="0"/>
        <v>87.400000000000034</v>
      </c>
      <c r="K36" t="str">
        <f>VLOOKUP(B36,Catalogue!$A$1:$B$51,2)</f>
        <v>Paper Boat Aam Panna</v>
      </c>
      <c r="L36" t="str">
        <f>VLOOKUP(B36,Catalogue!$A$1:$F$51,3)</f>
        <v>Beverages</v>
      </c>
      <c r="M36" t="str">
        <f>VLOOKUP(B36,Catalogue!$A$1:$F$51,4,FALSE)</f>
        <v>250ml pouch</v>
      </c>
    </row>
    <row r="37" spans="1:13" x14ac:dyDescent="0.3">
      <c r="A37" s="6">
        <v>44962</v>
      </c>
      <c r="B37" t="s">
        <v>30</v>
      </c>
      <c r="C37">
        <v>7</v>
      </c>
      <c r="D37" t="s">
        <v>10</v>
      </c>
      <c r="E37" t="s">
        <v>11</v>
      </c>
      <c r="F37">
        <f>VLOOKUP(B37,Catalogue!A$1:F$51,5,FALSE)</f>
        <v>124</v>
      </c>
      <c r="G37" s="4">
        <f>VLOOKUP(B37,Catalogue!A$1:F$51,6,FALSE)</f>
        <v>204.60000000000002</v>
      </c>
      <c r="H37" s="4">
        <f t="shared" si="1"/>
        <v>868</v>
      </c>
      <c r="I37" s="4">
        <f t="shared" si="2"/>
        <v>1432.2000000000003</v>
      </c>
      <c r="J37" s="4">
        <f t="shared" si="0"/>
        <v>564.20000000000027</v>
      </c>
      <c r="K37" t="str">
        <f>VLOOKUP(B37,Catalogue!$A$1:$B$51,2)</f>
        <v>Pantene Shampoo</v>
      </c>
      <c r="L37" t="str">
        <f>VLOOKUP(B37,Catalogue!$A$1:$F$51,3)</f>
        <v>Personal Care</v>
      </c>
      <c r="M37" t="str">
        <f>VLOOKUP(B37,Catalogue!$A$1:$F$51,4,FALSE)</f>
        <v>340ml bottle</v>
      </c>
    </row>
    <row r="38" spans="1:13" x14ac:dyDescent="0.3">
      <c r="A38" s="6">
        <v>44963</v>
      </c>
      <c r="B38" t="s">
        <v>150</v>
      </c>
      <c r="C38">
        <v>14</v>
      </c>
      <c r="D38" t="s">
        <v>10</v>
      </c>
      <c r="E38" t="s">
        <v>12</v>
      </c>
      <c r="F38">
        <f>VLOOKUP(B38,Catalogue!A$1:F$51,5,FALSE)</f>
        <v>16</v>
      </c>
      <c r="G38" s="4">
        <f>VLOOKUP(B38,Catalogue!A$1:F$51,6,FALSE)</f>
        <v>26.4</v>
      </c>
      <c r="H38" s="4">
        <f t="shared" si="1"/>
        <v>224</v>
      </c>
      <c r="I38" s="4">
        <f t="shared" si="2"/>
        <v>369.59999999999997</v>
      </c>
      <c r="J38" s="4">
        <f t="shared" si="0"/>
        <v>145.59999999999997</v>
      </c>
      <c r="K38" t="str">
        <f>VLOOKUP(B38,Catalogue!$A$1:$B$51,2)</f>
        <v>Scott Toilet Paper</v>
      </c>
      <c r="L38" t="str">
        <f>VLOOKUP(B38,Catalogue!$A$1:$F$51,3)</f>
        <v>Paper &amp; Essentials</v>
      </c>
      <c r="M38" t="str">
        <f>VLOOKUP(B38,Catalogue!$A$1:$F$51,4,FALSE)</f>
        <v>4-roll pack</v>
      </c>
    </row>
    <row r="39" spans="1:13" x14ac:dyDescent="0.3">
      <c r="A39" s="6">
        <v>44964</v>
      </c>
      <c r="B39" t="s">
        <v>61</v>
      </c>
      <c r="C39">
        <v>7</v>
      </c>
      <c r="D39" t="s">
        <v>11</v>
      </c>
      <c r="E39" t="s">
        <v>11</v>
      </c>
      <c r="F39">
        <f>VLOOKUP(B39,Catalogue!A$1:F$51,5,FALSE)</f>
        <v>44</v>
      </c>
      <c r="G39" s="4">
        <f>VLOOKUP(B39,Catalogue!A$1:F$51,6,FALSE)</f>
        <v>72.599999999999994</v>
      </c>
      <c r="H39" s="4">
        <f t="shared" si="1"/>
        <v>308</v>
      </c>
      <c r="I39" s="4">
        <f t="shared" si="2"/>
        <v>508.19999999999993</v>
      </c>
      <c r="J39" s="4">
        <f t="shared" si="0"/>
        <v>200.19999999999993</v>
      </c>
      <c r="K39" t="str">
        <f>VLOOKUP(B39,Catalogue!$A$1:$B$51,2)</f>
        <v>Frooti Mango Drink</v>
      </c>
      <c r="L39" t="str">
        <f>VLOOKUP(B39,Catalogue!$A$1:$F$51,3)</f>
        <v>Beverages</v>
      </c>
      <c r="M39" t="str">
        <f>VLOOKUP(B39,Catalogue!$A$1:$F$51,4,FALSE)</f>
        <v>250ml tetra pack</v>
      </c>
    </row>
    <row r="40" spans="1:13" x14ac:dyDescent="0.3">
      <c r="A40" s="6">
        <v>44965</v>
      </c>
      <c r="B40" t="s">
        <v>102</v>
      </c>
      <c r="C40">
        <v>10</v>
      </c>
      <c r="D40" t="s">
        <v>13</v>
      </c>
      <c r="E40" t="s">
        <v>12</v>
      </c>
      <c r="F40">
        <f>VLOOKUP(B40,Catalogue!A$1:F$51,5,FALSE)</f>
        <v>133</v>
      </c>
      <c r="G40" s="4">
        <f>VLOOKUP(B40,Catalogue!A$1:F$51,6,FALSE)</f>
        <v>194.18</v>
      </c>
      <c r="H40" s="4">
        <f t="shared" si="1"/>
        <v>1330</v>
      </c>
      <c r="I40" s="4">
        <f t="shared" si="2"/>
        <v>1941.8000000000002</v>
      </c>
      <c r="J40" s="4">
        <f t="shared" si="0"/>
        <v>611.80000000000018</v>
      </c>
      <c r="K40" t="str">
        <f>VLOOKUP(B40,Catalogue!$A$1:$B$51,2)</f>
        <v>Top Ramen</v>
      </c>
      <c r="L40" t="str">
        <f>VLOOKUP(B40,Catalogue!$A$1:$F$51,3)</f>
        <v>Packaged Foods</v>
      </c>
      <c r="M40" t="str">
        <f>VLOOKUP(B40,Catalogue!$A$1:$F$51,4,FALSE)</f>
        <v>70g pack</v>
      </c>
    </row>
    <row r="41" spans="1:13" x14ac:dyDescent="0.3">
      <c r="A41" s="6">
        <v>44966</v>
      </c>
      <c r="B41" t="s">
        <v>71</v>
      </c>
      <c r="C41">
        <v>18</v>
      </c>
      <c r="D41" t="s">
        <v>13</v>
      </c>
      <c r="E41" t="s">
        <v>12</v>
      </c>
      <c r="F41">
        <f>VLOOKUP(B41,Catalogue!A$1:F$51,5,FALSE)</f>
        <v>10</v>
      </c>
      <c r="G41" s="4">
        <f>VLOOKUP(B41,Catalogue!A$1:F$51,6,FALSE)</f>
        <v>14.600000000000001</v>
      </c>
      <c r="H41" s="4">
        <f t="shared" si="1"/>
        <v>180</v>
      </c>
      <c r="I41" s="4">
        <f t="shared" si="2"/>
        <v>262.8</v>
      </c>
      <c r="J41" s="4">
        <f t="shared" si="0"/>
        <v>82.800000000000011</v>
      </c>
      <c r="K41" t="str">
        <f>VLOOKUP(B41,Catalogue!$A$1:$B$51,2)</f>
        <v>Paper Boat Aam Panna</v>
      </c>
      <c r="L41" t="str">
        <f>VLOOKUP(B41,Catalogue!$A$1:$F$51,3)</f>
        <v>Beverages</v>
      </c>
      <c r="M41" t="str">
        <f>VLOOKUP(B41,Catalogue!$A$1:$F$51,4,FALSE)</f>
        <v>250ml pouch</v>
      </c>
    </row>
    <row r="42" spans="1:13" x14ac:dyDescent="0.3">
      <c r="A42" s="6">
        <v>44967</v>
      </c>
      <c r="B42" t="s">
        <v>67</v>
      </c>
      <c r="C42">
        <v>13</v>
      </c>
      <c r="D42" t="s">
        <v>11</v>
      </c>
      <c r="E42" t="s">
        <v>11</v>
      </c>
      <c r="F42">
        <f>VLOOKUP(B42,Catalogue!A$1:F$51,5,FALSE)</f>
        <v>133</v>
      </c>
      <c r="G42" s="4">
        <f>VLOOKUP(B42,Catalogue!A$1:F$51,6,FALSE)</f>
        <v>146.30000000000001</v>
      </c>
      <c r="H42" s="4">
        <f t="shared" si="1"/>
        <v>1729</v>
      </c>
      <c r="I42" s="4">
        <f t="shared" si="2"/>
        <v>1901.9</v>
      </c>
      <c r="J42" s="4">
        <f t="shared" si="0"/>
        <v>172.90000000000009</v>
      </c>
      <c r="K42" t="str">
        <f>VLOOKUP(B42,Catalogue!$A$1:$B$51,2)</f>
        <v>Real Mixed Fruit Juice</v>
      </c>
      <c r="L42" t="str">
        <f>VLOOKUP(B42,Catalogue!$A$1:$F$51,3)</f>
        <v>Beverages</v>
      </c>
      <c r="M42" t="str">
        <f>VLOOKUP(B42,Catalogue!$A$1:$F$51,4,FALSE)</f>
        <v>1L tetra pack</v>
      </c>
    </row>
    <row r="43" spans="1:13" x14ac:dyDescent="0.3">
      <c r="A43" s="6">
        <v>44968</v>
      </c>
      <c r="B43" t="s">
        <v>144</v>
      </c>
      <c r="C43">
        <v>12</v>
      </c>
      <c r="D43" t="s">
        <v>10</v>
      </c>
      <c r="E43" t="s">
        <v>12</v>
      </c>
      <c r="F43">
        <f>VLOOKUP(B43,Catalogue!A$1:F$51,5,FALSE)</f>
        <v>124</v>
      </c>
      <c r="G43" s="4">
        <f>VLOOKUP(B43,Catalogue!A$1:F$51,6,FALSE)</f>
        <v>140.12</v>
      </c>
      <c r="H43" s="4">
        <f t="shared" si="1"/>
        <v>1488</v>
      </c>
      <c r="I43" s="4">
        <f t="shared" si="2"/>
        <v>1681.44</v>
      </c>
      <c r="J43" s="4">
        <f t="shared" si="0"/>
        <v>193.44000000000005</v>
      </c>
      <c r="K43" t="str">
        <f>VLOOKUP(B43,Catalogue!$A$1:$B$51,2)</f>
        <v>Origami Kitchen Towels</v>
      </c>
      <c r="L43" t="str">
        <f>VLOOKUP(B43,Catalogue!$A$1:$F$51,3)</f>
        <v>Paper &amp; Essentials</v>
      </c>
      <c r="M43" t="str">
        <f>VLOOKUP(B43,Catalogue!$A$1:$F$51,4,FALSE)</f>
        <v>2-roll pack</v>
      </c>
    </row>
    <row r="44" spans="1:13" x14ac:dyDescent="0.3">
      <c r="A44" s="6">
        <v>44969</v>
      </c>
      <c r="B44" t="s">
        <v>42</v>
      </c>
      <c r="C44">
        <v>5</v>
      </c>
      <c r="D44" t="s">
        <v>10</v>
      </c>
      <c r="E44" t="s">
        <v>12</v>
      </c>
      <c r="F44">
        <f>VLOOKUP(B44,Catalogue!A$1:F$51,5,FALSE)</f>
        <v>123</v>
      </c>
      <c r="G44" s="4">
        <f>VLOOKUP(B44,Catalogue!A$1:F$51,6,FALSE)</f>
        <v>179.58</v>
      </c>
      <c r="H44" s="4">
        <f t="shared" si="1"/>
        <v>615</v>
      </c>
      <c r="I44" s="4">
        <f t="shared" si="2"/>
        <v>897.90000000000009</v>
      </c>
      <c r="J44" s="4">
        <f t="shared" si="0"/>
        <v>282.90000000000009</v>
      </c>
      <c r="K44" t="str">
        <f>VLOOKUP(B44,Catalogue!$A$1:$B$51,2)</f>
        <v>Johnson’s Baby Powder</v>
      </c>
      <c r="L44" t="str">
        <f>VLOOKUP(B44,Catalogue!$A$1:$F$51,3)</f>
        <v>Personal Care</v>
      </c>
      <c r="M44" t="str">
        <f>VLOOKUP(B44,Catalogue!$A$1:$F$51,4,FALSE)</f>
        <v>500g bottle</v>
      </c>
    </row>
    <row r="45" spans="1:13" x14ac:dyDescent="0.3">
      <c r="A45" s="6">
        <v>44970</v>
      </c>
      <c r="B45" t="s">
        <v>144</v>
      </c>
      <c r="C45">
        <v>9</v>
      </c>
      <c r="D45" t="s">
        <v>11</v>
      </c>
      <c r="E45" t="s">
        <v>11</v>
      </c>
      <c r="F45">
        <f>VLOOKUP(B45,Catalogue!A$1:F$51,5,FALSE)</f>
        <v>124</v>
      </c>
      <c r="G45" s="4">
        <f>VLOOKUP(B45,Catalogue!A$1:F$51,6,FALSE)</f>
        <v>140.12</v>
      </c>
      <c r="H45" s="4">
        <f t="shared" si="1"/>
        <v>1116</v>
      </c>
      <c r="I45" s="4">
        <f t="shared" si="2"/>
        <v>1261.08</v>
      </c>
      <c r="J45" s="4">
        <f t="shared" si="0"/>
        <v>145.07999999999993</v>
      </c>
      <c r="K45" t="str">
        <f>VLOOKUP(B45,Catalogue!$A$1:$B$51,2)</f>
        <v>Origami Kitchen Towels</v>
      </c>
      <c r="L45" t="str">
        <f>VLOOKUP(B45,Catalogue!$A$1:$F$51,3)</f>
        <v>Paper &amp; Essentials</v>
      </c>
      <c r="M45" t="str">
        <f>VLOOKUP(B45,Catalogue!$A$1:$F$51,4,FALSE)</f>
        <v>2-roll pack</v>
      </c>
    </row>
    <row r="46" spans="1:13" x14ac:dyDescent="0.3">
      <c r="A46" s="6">
        <v>44971</v>
      </c>
      <c r="B46" t="s">
        <v>93</v>
      </c>
      <c r="C46">
        <v>13</v>
      </c>
      <c r="D46" t="s">
        <v>10</v>
      </c>
      <c r="E46" t="s">
        <v>12</v>
      </c>
      <c r="F46">
        <f>VLOOKUP(B46,Catalogue!A$1:F$51,5,FALSE)</f>
        <v>105</v>
      </c>
      <c r="G46" s="4">
        <f>VLOOKUP(B46,Catalogue!A$1:F$51,6,FALSE)</f>
        <v>117.6</v>
      </c>
      <c r="H46" s="4">
        <f t="shared" si="1"/>
        <v>1365</v>
      </c>
      <c r="I46" s="4">
        <f t="shared" si="2"/>
        <v>1528.8</v>
      </c>
      <c r="J46" s="4">
        <f t="shared" si="0"/>
        <v>163.79999999999995</v>
      </c>
      <c r="K46" t="str">
        <f>VLOOKUP(B46,Catalogue!$A$1:$B$51,2)</f>
        <v>Kellogg’s Corn Flakes</v>
      </c>
      <c r="L46" t="str">
        <f>VLOOKUP(B46,Catalogue!$A$1:$F$51,3)</f>
        <v>Packaged Foods</v>
      </c>
      <c r="M46" t="str">
        <f>VLOOKUP(B46,Catalogue!$A$1:$F$51,4,FALSE)</f>
        <v>475g box</v>
      </c>
    </row>
    <row r="47" spans="1:13" x14ac:dyDescent="0.3">
      <c r="A47" s="6">
        <v>44972</v>
      </c>
      <c r="B47" t="s">
        <v>78</v>
      </c>
      <c r="C47">
        <v>3</v>
      </c>
      <c r="D47" t="s">
        <v>10</v>
      </c>
      <c r="E47" t="s">
        <v>11</v>
      </c>
      <c r="F47">
        <f>VLOOKUP(B47,Catalogue!A$1:F$51,5,FALSE)</f>
        <v>10</v>
      </c>
      <c r="G47" s="4">
        <f>VLOOKUP(B47,Catalogue!A$1:F$51,6,FALSE)</f>
        <v>11.2</v>
      </c>
      <c r="H47" s="4">
        <f t="shared" si="1"/>
        <v>30</v>
      </c>
      <c r="I47" s="4">
        <f t="shared" si="2"/>
        <v>33.599999999999994</v>
      </c>
      <c r="J47" s="4">
        <f t="shared" si="0"/>
        <v>3.5999999999999943</v>
      </c>
      <c r="K47" t="str">
        <f>VLOOKUP(B47,Catalogue!$A$1:$B$51,2)</f>
        <v>Sunfeast Biscuits</v>
      </c>
      <c r="L47" t="str">
        <f>VLOOKUP(B47,Catalogue!$A$1:$F$51,3)</f>
        <v>Packaged Foods</v>
      </c>
      <c r="M47" t="str">
        <f>VLOOKUP(B47,Catalogue!$A$1:$F$51,4,FALSE)</f>
        <v>120g pack</v>
      </c>
    </row>
    <row r="48" spans="1:13" x14ac:dyDescent="0.3">
      <c r="A48" s="6">
        <v>44973</v>
      </c>
      <c r="B48" t="s">
        <v>113</v>
      </c>
      <c r="C48">
        <v>12</v>
      </c>
      <c r="D48" t="s">
        <v>11</v>
      </c>
      <c r="E48" t="s">
        <v>12</v>
      </c>
      <c r="F48">
        <f>VLOOKUP(B48,Catalogue!A$1:F$51,5,FALSE)</f>
        <v>10</v>
      </c>
      <c r="G48" s="4">
        <f>VLOOKUP(B48,Catalogue!A$1:F$51,6,FALSE)</f>
        <v>11.3</v>
      </c>
      <c r="H48" s="4">
        <f t="shared" si="1"/>
        <v>120</v>
      </c>
      <c r="I48" s="4">
        <f t="shared" si="2"/>
        <v>135.60000000000002</v>
      </c>
      <c r="J48" s="4">
        <f t="shared" si="0"/>
        <v>15.600000000000023</v>
      </c>
      <c r="K48" t="str">
        <f>VLOOKUP(B48,Catalogue!$A$1:$B$51,2)</f>
        <v>Lizol Floor Cleaner</v>
      </c>
      <c r="L48" t="str">
        <f>VLOOKUP(B48,Catalogue!$A$1:$F$51,3)</f>
        <v>Household Cleaning</v>
      </c>
      <c r="M48" t="str">
        <f>VLOOKUP(B48,Catalogue!$A$1:$F$51,4,FALSE)</f>
        <v>975ml bottle</v>
      </c>
    </row>
    <row r="49" spans="1:13" x14ac:dyDescent="0.3">
      <c r="A49" s="6">
        <v>44974</v>
      </c>
      <c r="B49" t="s">
        <v>87</v>
      </c>
      <c r="C49">
        <v>7</v>
      </c>
      <c r="D49" t="s">
        <v>13</v>
      </c>
      <c r="E49" t="s">
        <v>11</v>
      </c>
      <c r="F49">
        <f>VLOOKUP(B49,Catalogue!A$1:F$51,5,FALSE)</f>
        <v>12</v>
      </c>
      <c r="G49" s="4">
        <f>VLOOKUP(B49,Catalogue!A$1:F$51,6,FALSE)</f>
        <v>16.920000000000002</v>
      </c>
      <c r="H49" s="4">
        <f t="shared" si="1"/>
        <v>84</v>
      </c>
      <c r="I49" s="4">
        <f t="shared" si="2"/>
        <v>118.44000000000001</v>
      </c>
      <c r="J49" s="4">
        <f t="shared" si="0"/>
        <v>34.440000000000012</v>
      </c>
      <c r="K49" t="str">
        <f>VLOOKUP(B49,Catalogue!$A$1:$B$51,2)</f>
        <v>Haldiram's Bhujia</v>
      </c>
      <c r="L49" t="str">
        <f>VLOOKUP(B49,Catalogue!$A$1:$F$51,3)</f>
        <v>Packaged Foods</v>
      </c>
      <c r="M49" t="str">
        <f>VLOOKUP(B49,Catalogue!$A$1:$F$51,4,FALSE)</f>
        <v>200g pack</v>
      </c>
    </row>
    <row r="50" spans="1:13" x14ac:dyDescent="0.3">
      <c r="A50" s="6">
        <v>44975</v>
      </c>
      <c r="B50" t="s">
        <v>156</v>
      </c>
      <c r="C50">
        <v>15</v>
      </c>
      <c r="D50" t="s">
        <v>13</v>
      </c>
      <c r="E50" t="s">
        <v>12</v>
      </c>
      <c r="F50">
        <f>VLOOKUP(B50,Catalogue!A$1:F$51,5,FALSE)</f>
        <v>123</v>
      </c>
      <c r="G50" s="4">
        <f>VLOOKUP(B50,Catalogue!A$1:F$51,6,FALSE)</f>
        <v>135.30000000000001</v>
      </c>
      <c r="H50" s="4">
        <f t="shared" si="1"/>
        <v>1845</v>
      </c>
      <c r="I50" s="4">
        <f t="shared" si="2"/>
        <v>2029.5000000000002</v>
      </c>
      <c r="J50" s="4">
        <f t="shared" si="0"/>
        <v>184.50000000000023</v>
      </c>
      <c r="K50" t="str">
        <f>VLOOKUP(B50,Catalogue!$A$1:$B$51,2)</f>
        <v>Everteen Wipes</v>
      </c>
      <c r="L50" t="str">
        <f>VLOOKUP(B50,Catalogue!$A$1:$F$51,3)</f>
        <v>Paper &amp; Essentials</v>
      </c>
      <c r="M50" t="str">
        <f>VLOOKUP(B50,Catalogue!$A$1:$F$51,4,FALSE)</f>
        <v>15 wipes</v>
      </c>
    </row>
    <row r="51" spans="1:13" x14ac:dyDescent="0.3">
      <c r="A51" s="6">
        <v>44976</v>
      </c>
      <c r="B51" t="s">
        <v>78</v>
      </c>
      <c r="C51">
        <v>8</v>
      </c>
      <c r="D51" t="s">
        <v>11</v>
      </c>
      <c r="E51" t="s">
        <v>12</v>
      </c>
      <c r="F51">
        <f>VLOOKUP(B51,Catalogue!A$1:F$51,5,FALSE)</f>
        <v>10</v>
      </c>
      <c r="G51" s="4">
        <f>VLOOKUP(B51,Catalogue!A$1:F$51,6,FALSE)</f>
        <v>11.2</v>
      </c>
      <c r="H51" s="4">
        <f t="shared" si="1"/>
        <v>80</v>
      </c>
      <c r="I51" s="4">
        <f t="shared" si="2"/>
        <v>89.6</v>
      </c>
      <c r="J51" s="4">
        <f t="shared" si="0"/>
        <v>9.5999999999999943</v>
      </c>
      <c r="K51" t="str">
        <f>VLOOKUP(B51,Catalogue!$A$1:$B$51,2)</f>
        <v>Sunfeast Biscuits</v>
      </c>
      <c r="L51" t="str">
        <f>VLOOKUP(B51,Catalogue!$A$1:$F$51,3)</f>
        <v>Packaged Foods</v>
      </c>
      <c r="M51" t="str">
        <f>VLOOKUP(B51,Catalogue!$A$1:$F$51,4,FALSE)</f>
        <v>120g pack</v>
      </c>
    </row>
    <row r="52" spans="1:13" x14ac:dyDescent="0.3">
      <c r="A52" s="6">
        <v>44977</v>
      </c>
      <c r="B52" t="s">
        <v>116</v>
      </c>
      <c r="C52">
        <v>5</v>
      </c>
      <c r="D52" t="s">
        <v>10</v>
      </c>
      <c r="E52" t="s">
        <v>11</v>
      </c>
      <c r="F52">
        <f>VLOOKUP(B52,Catalogue!A$1:F$51,5,FALSE)</f>
        <v>123</v>
      </c>
      <c r="G52" s="4">
        <f>VLOOKUP(B52,Catalogue!A$1:F$51,6,FALSE)</f>
        <v>173.43</v>
      </c>
      <c r="H52" s="4">
        <f t="shared" si="1"/>
        <v>615</v>
      </c>
      <c r="I52" s="4">
        <f t="shared" si="2"/>
        <v>867.15000000000009</v>
      </c>
      <c r="J52" s="4">
        <f t="shared" si="0"/>
        <v>252.15000000000009</v>
      </c>
      <c r="K52" t="str">
        <f>VLOOKUP(B52,Catalogue!$A$1:$B$51,2)</f>
        <v>Domex Disinfectant</v>
      </c>
      <c r="L52" t="str">
        <f>VLOOKUP(B52,Catalogue!$A$1:$F$51,3)</f>
        <v>Household Cleaning</v>
      </c>
      <c r="M52" t="str">
        <f>VLOOKUP(B52,Catalogue!$A$1:$F$51,4,FALSE)</f>
        <v>1L bottle</v>
      </c>
    </row>
    <row r="53" spans="1:13" x14ac:dyDescent="0.3">
      <c r="A53" s="6">
        <v>44978</v>
      </c>
      <c r="B53" t="s">
        <v>36</v>
      </c>
      <c r="C53">
        <v>20</v>
      </c>
      <c r="D53" t="s">
        <v>10</v>
      </c>
      <c r="E53" t="s">
        <v>12</v>
      </c>
      <c r="F53">
        <f>VLOOKUP(B53,Catalogue!A$1:F$51,5,FALSE)</f>
        <v>16</v>
      </c>
      <c r="G53" s="4">
        <f>VLOOKUP(B53,Catalogue!A$1:F$51,6,FALSE)</f>
        <v>17.600000000000001</v>
      </c>
      <c r="H53" s="4">
        <f t="shared" si="1"/>
        <v>320</v>
      </c>
      <c r="I53" s="4">
        <f t="shared" si="2"/>
        <v>352</v>
      </c>
      <c r="J53" s="4">
        <f t="shared" si="0"/>
        <v>32</v>
      </c>
      <c r="K53" t="str">
        <f>VLOOKUP(B53,Catalogue!$A$1:$B$51,2)</f>
        <v>Himalaya Face Wash</v>
      </c>
      <c r="L53" t="str">
        <f>VLOOKUP(B53,Catalogue!$A$1:$F$51,3)</f>
        <v>Personal Care</v>
      </c>
      <c r="M53" t="str">
        <f>VLOOKUP(B53,Catalogue!$A$1:$F$51,4,FALSE)</f>
        <v>150ml tube</v>
      </c>
    </row>
    <row r="54" spans="1:13" x14ac:dyDescent="0.3">
      <c r="A54" s="6">
        <v>44979</v>
      </c>
      <c r="B54" t="s">
        <v>96</v>
      </c>
      <c r="C54">
        <v>10</v>
      </c>
      <c r="D54" t="s">
        <v>11</v>
      </c>
      <c r="E54" t="s">
        <v>12</v>
      </c>
      <c r="F54">
        <f>VLOOKUP(B54,Catalogue!A$1:F$51,5,FALSE)</f>
        <v>44</v>
      </c>
      <c r="G54" s="4">
        <f>VLOOKUP(B54,Catalogue!A$1:F$51,6,FALSE)</f>
        <v>48.4</v>
      </c>
      <c r="H54" s="4">
        <f t="shared" si="1"/>
        <v>440</v>
      </c>
      <c r="I54" s="4">
        <f t="shared" si="2"/>
        <v>484</v>
      </c>
      <c r="J54" s="4">
        <f t="shared" si="0"/>
        <v>44</v>
      </c>
      <c r="K54" t="str">
        <f>VLOOKUP(B54,Catalogue!$A$1:$B$51,2)</f>
        <v>Britannia Cake</v>
      </c>
      <c r="L54" t="str">
        <f>VLOOKUP(B54,Catalogue!$A$1:$F$51,3)</f>
        <v>Packaged Foods</v>
      </c>
      <c r="M54" t="str">
        <f>VLOOKUP(B54,Catalogue!$A$1:$F$51,4,FALSE)</f>
        <v>90g pack</v>
      </c>
    </row>
    <row r="55" spans="1:13" x14ac:dyDescent="0.3">
      <c r="A55" s="6">
        <v>44980</v>
      </c>
      <c r="B55" t="s">
        <v>150</v>
      </c>
      <c r="C55">
        <v>12</v>
      </c>
      <c r="D55" t="s">
        <v>10</v>
      </c>
      <c r="E55" t="s">
        <v>11</v>
      </c>
      <c r="F55">
        <f>VLOOKUP(B55,Catalogue!A$1:F$51,5,FALSE)</f>
        <v>16</v>
      </c>
      <c r="G55" s="4">
        <f>VLOOKUP(B55,Catalogue!A$1:F$51,6,FALSE)</f>
        <v>26.4</v>
      </c>
      <c r="H55" s="4">
        <f t="shared" si="1"/>
        <v>192</v>
      </c>
      <c r="I55" s="4">
        <f t="shared" si="2"/>
        <v>316.79999999999995</v>
      </c>
      <c r="J55" s="4">
        <f t="shared" si="0"/>
        <v>124.79999999999995</v>
      </c>
      <c r="K55" t="str">
        <f>VLOOKUP(B55,Catalogue!$A$1:$B$51,2)</f>
        <v>Scott Toilet Paper</v>
      </c>
      <c r="L55" t="str">
        <f>VLOOKUP(B55,Catalogue!$A$1:$F$51,3)</f>
        <v>Paper &amp; Essentials</v>
      </c>
      <c r="M55" t="str">
        <f>VLOOKUP(B55,Catalogue!$A$1:$F$51,4,FALSE)</f>
        <v>4-roll pack</v>
      </c>
    </row>
    <row r="56" spans="1:13" x14ac:dyDescent="0.3">
      <c r="A56" s="6">
        <v>44981</v>
      </c>
      <c r="B56" t="s">
        <v>162</v>
      </c>
      <c r="C56">
        <v>5</v>
      </c>
      <c r="D56" t="s">
        <v>10</v>
      </c>
      <c r="E56" t="s">
        <v>12</v>
      </c>
      <c r="F56">
        <f>VLOOKUP(B56,Catalogue!A$1:F$51,5,FALSE)</f>
        <v>12</v>
      </c>
      <c r="G56" s="4">
        <f>VLOOKUP(B56,Catalogue!A$1:F$51,6,FALSE)</f>
        <v>17.52</v>
      </c>
      <c r="H56" s="4">
        <f t="shared" si="1"/>
        <v>60</v>
      </c>
      <c r="I56" s="4">
        <f t="shared" si="2"/>
        <v>87.6</v>
      </c>
      <c r="J56" s="4">
        <f t="shared" si="0"/>
        <v>27.599999999999994</v>
      </c>
      <c r="K56" t="str">
        <f>VLOOKUP(B56,Catalogue!$A$1:$B$51,2)</f>
        <v>Wet Wipes - Himalaya</v>
      </c>
      <c r="L56" t="str">
        <f>VLOOKUP(B56,Catalogue!$A$1:$F$51,3)</f>
        <v>Paper &amp; Essentials</v>
      </c>
      <c r="M56" t="str">
        <f>VLOOKUP(B56,Catalogue!$A$1:$F$51,4,FALSE)</f>
        <v>20 wipes</v>
      </c>
    </row>
    <row r="57" spans="1:13" x14ac:dyDescent="0.3">
      <c r="A57" s="6">
        <v>44982</v>
      </c>
      <c r="B57" t="s">
        <v>150</v>
      </c>
      <c r="C57">
        <v>3</v>
      </c>
      <c r="D57" t="s">
        <v>11</v>
      </c>
      <c r="E57" t="s">
        <v>11</v>
      </c>
      <c r="F57">
        <f>VLOOKUP(B57,Catalogue!A$1:F$51,5,FALSE)</f>
        <v>16</v>
      </c>
      <c r="G57" s="4">
        <f>VLOOKUP(B57,Catalogue!A$1:F$51,6,FALSE)</f>
        <v>26.4</v>
      </c>
      <c r="H57" s="4">
        <f t="shared" si="1"/>
        <v>48</v>
      </c>
      <c r="I57" s="4">
        <f t="shared" si="2"/>
        <v>79.199999999999989</v>
      </c>
      <c r="J57" s="4">
        <f t="shared" si="0"/>
        <v>31.199999999999989</v>
      </c>
      <c r="K57" t="str">
        <f>VLOOKUP(B57,Catalogue!$A$1:$B$51,2)</f>
        <v>Scott Toilet Paper</v>
      </c>
      <c r="L57" t="str">
        <f>VLOOKUP(B57,Catalogue!$A$1:$F$51,3)</f>
        <v>Paper &amp; Essentials</v>
      </c>
      <c r="M57" t="str">
        <f>VLOOKUP(B57,Catalogue!$A$1:$F$51,4,FALSE)</f>
        <v>4-roll pack</v>
      </c>
    </row>
    <row r="58" spans="1:13" x14ac:dyDescent="0.3">
      <c r="A58" s="6">
        <v>44983</v>
      </c>
      <c r="B58" t="s">
        <v>147</v>
      </c>
      <c r="C58">
        <v>8</v>
      </c>
      <c r="D58" t="s">
        <v>13</v>
      </c>
      <c r="E58" t="s">
        <v>12</v>
      </c>
      <c r="F58">
        <f>VLOOKUP(B58,Catalogue!A$1:F$51,5,FALSE)</f>
        <v>10</v>
      </c>
      <c r="G58" s="4">
        <f>VLOOKUP(B58,Catalogue!A$1:F$51,6,FALSE)</f>
        <v>14.100000000000001</v>
      </c>
      <c r="H58" s="4">
        <f t="shared" si="1"/>
        <v>80</v>
      </c>
      <c r="I58" s="4">
        <f t="shared" si="2"/>
        <v>112.80000000000001</v>
      </c>
      <c r="J58" s="4">
        <f t="shared" si="0"/>
        <v>32.800000000000011</v>
      </c>
      <c r="K58" t="str">
        <f>VLOOKUP(B58,Catalogue!$A$1:$B$51,2)</f>
        <v>Stayfree Ultra</v>
      </c>
      <c r="L58" t="str">
        <f>VLOOKUP(B58,Catalogue!$A$1:$F$51,3)</f>
        <v>Paper &amp; Essentials</v>
      </c>
      <c r="M58" t="str">
        <f>VLOOKUP(B58,Catalogue!$A$1:$F$51,4,FALSE)</f>
        <v>7 pads</v>
      </c>
    </row>
    <row r="59" spans="1:13" x14ac:dyDescent="0.3">
      <c r="A59" s="6">
        <v>44984</v>
      </c>
      <c r="B59" t="s">
        <v>84</v>
      </c>
      <c r="C59">
        <v>7</v>
      </c>
      <c r="D59" t="s">
        <v>13</v>
      </c>
      <c r="E59" t="s">
        <v>11</v>
      </c>
      <c r="F59">
        <f>VLOOKUP(B59,Catalogue!A$1:F$51,5,FALSE)</f>
        <v>136</v>
      </c>
      <c r="G59" s="4">
        <f>VLOOKUP(B59,Catalogue!A$1:F$51,6,FALSE)</f>
        <v>153.68</v>
      </c>
      <c r="H59" s="4">
        <f t="shared" si="1"/>
        <v>952</v>
      </c>
      <c r="I59" s="4">
        <f t="shared" si="2"/>
        <v>1075.76</v>
      </c>
      <c r="J59" s="4">
        <f t="shared" si="0"/>
        <v>123.75999999999999</v>
      </c>
      <c r="K59" t="str">
        <f>VLOOKUP(B59,Catalogue!$A$1:$B$51,2)</f>
        <v>MTR Ready Curry</v>
      </c>
      <c r="L59" t="str">
        <f>VLOOKUP(B59,Catalogue!$A$1:$F$51,3)</f>
        <v>Packaged Foods</v>
      </c>
      <c r="M59" t="str">
        <f>VLOOKUP(B59,Catalogue!$A$1:$F$51,4,FALSE)</f>
        <v>300g pouch</v>
      </c>
    </row>
    <row r="60" spans="1:13" x14ac:dyDescent="0.3">
      <c r="A60" s="6">
        <v>44985</v>
      </c>
      <c r="B60" t="s">
        <v>74</v>
      </c>
      <c r="C60">
        <v>6</v>
      </c>
      <c r="D60" t="s">
        <v>11</v>
      </c>
      <c r="E60" t="s">
        <v>12</v>
      </c>
      <c r="F60">
        <f>VLOOKUP(B60,Catalogue!A$1:F$51,5,FALSE)</f>
        <v>16</v>
      </c>
      <c r="G60" s="4">
        <f>VLOOKUP(B60,Catalogue!A$1:F$51,6,FALSE)</f>
        <v>21.12</v>
      </c>
      <c r="H60" s="4">
        <f t="shared" si="1"/>
        <v>96</v>
      </c>
      <c r="I60" s="4">
        <f t="shared" si="2"/>
        <v>126.72</v>
      </c>
      <c r="J60" s="4">
        <f t="shared" si="0"/>
        <v>30.72</v>
      </c>
      <c r="K60" t="str">
        <f>VLOOKUP(B60,Catalogue!$A$1:$B$51,2)</f>
        <v>Maggi Noodles</v>
      </c>
      <c r="L60" t="str">
        <f>VLOOKUP(B60,Catalogue!$A$1:$F$51,3)</f>
        <v>Packaged Foods</v>
      </c>
      <c r="M60" t="str">
        <f>VLOOKUP(B60,Catalogue!$A$1:$F$51,4,FALSE)</f>
        <v>70g pack</v>
      </c>
    </row>
    <row r="61" spans="1:13" x14ac:dyDescent="0.3">
      <c r="A61" s="6">
        <v>44986</v>
      </c>
      <c r="B61" t="s">
        <v>156</v>
      </c>
      <c r="C61">
        <v>1</v>
      </c>
      <c r="D61" t="s">
        <v>10</v>
      </c>
      <c r="E61" t="s">
        <v>12</v>
      </c>
      <c r="F61">
        <f>VLOOKUP(B61,Catalogue!A$1:F$51,5,FALSE)</f>
        <v>123</v>
      </c>
      <c r="G61" s="4">
        <f>VLOOKUP(B61,Catalogue!A$1:F$51,6,FALSE)</f>
        <v>135.30000000000001</v>
      </c>
      <c r="H61" s="4">
        <f t="shared" si="1"/>
        <v>123</v>
      </c>
      <c r="I61" s="4">
        <f t="shared" si="2"/>
        <v>135.30000000000001</v>
      </c>
      <c r="J61" s="4">
        <f t="shared" si="0"/>
        <v>12.300000000000011</v>
      </c>
      <c r="K61" t="str">
        <f>VLOOKUP(B61,Catalogue!$A$1:$B$51,2)</f>
        <v>Everteen Wipes</v>
      </c>
      <c r="L61" t="str">
        <f>VLOOKUP(B61,Catalogue!$A$1:$F$51,3)</f>
        <v>Paper &amp; Essentials</v>
      </c>
      <c r="M61" t="str">
        <f>VLOOKUP(B61,Catalogue!$A$1:$F$51,4,FALSE)</f>
        <v>15 wipes</v>
      </c>
    </row>
    <row r="62" spans="1:13" x14ac:dyDescent="0.3">
      <c r="A62" s="6">
        <v>44987</v>
      </c>
      <c r="B62" t="s">
        <v>99</v>
      </c>
      <c r="C62">
        <v>14</v>
      </c>
      <c r="D62" t="s">
        <v>10</v>
      </c>
      <c r="E62" t="s">
        <v>11</v>
      </c>
      <c r="F62">
        <f>VLOOKUP(B62,Catalogue!A$1:F$51,5,FALSE)</f>
        <v>71</v>
      </c>
      <c r="G62" s="4">
        <f>VLOOKUP(B62,Catalogue!A$1:F$51,6,FALSE)</f>
        <v>95.85</v>
      </c>
      <c r="H62" s="4">
        <f t="shared" si="1"/>
        <v>994</v>
      </c>
      <c r="I62" s="4">
        <f t="shared" si="2"/>
        <v>1341.8999999999999</v>
      </c>
      <c r="J62" s="4">
        <f t="shared" si="0"/>
        <v>347.89999999999986</v>
      </c>
      <c r="K62" t="str">
        <f>VLOOKUP(B62,Catalogue!$A$1:$B$51,2)</f>
        <v>Yippee Noodles</v>
      </c>
      <c r="L62" t="str">
        <f>VLOOKUP(B62,Catalogue!$A$1:$F$51,3)</f>
        <v>Packaged Foods</v>
      </c>
      <c r="M62" t="str">
        <f>VLOOKUP(B62,Catalogue!$A$1:$F$51,4,FALSE)</f>
        <v>65g pack</v>
      </c>
    </row>
    <row r="63" spans="1:13" x14ac:dyDescent="0.3">
      <c r="A63" s="6">
        <v>44988</v>
      </c>
      <c r="B63" t="s">
        <v>99</v>
      </c>
      <c r="C63">
        <v>20</v>
      </c>
      <c r="D63" t="s">
        <v>11</v>
      </c>
      <c r="E63" t="s">
        <v>12</v>
      </c>
      <c r="F63">
        <f>VLOOKUP(B63,Catalogue!A$1:F$51,5,FALSE)</f>
        <v>71</v>
      </c>
      <c r="G63" s="4">
        <f>VLOOKUP(B63,Catalogue!A$1:F$51,6,FALSE)</f>
        <v>95.85</v>
      </c>
      <c r="H63" s="4">
        <f t="shared" si="1"/>
        <v>1420</v>
      </c>
      <c r="I63" s="4">
        <f t="shared" si="2"/>
        <v>1917</v>
      </c>
      <c r="J63" s="4">
        <f t="shared" si="0"/>
        <v>497</v>
      </c>
      <c r="K63" t="str">
        <f>VLOOKUP(B63,Catalogue!$A$1:$B$51,2)</f>
        <v>Yippee Noodles</v>
      </c>
      <c r="L63" t="str">
        <f>VLOOKUP(B63,Catalogue!$A$1:$F$51,3)</f>
        <v>Packaged Foods</v>
      </c>
      <c r="M63" t="str">
        <f>VLOOKUP(B63,Catalogue!$A$1:$F$51,4,FALSE)</f>
        <v>65g pack</v>
      </c>
    </row>
    <row r="64" spans="1:13" x14ac:dyDescent="0.3">
      <c r="A64" s="6">
        <v>44989</v>
      </c>
      <c r="B64" t="s">
        <v>93</v>
      </c>
      <c r="C64">
        <v>13</v>
      </c>
      <c r="D64" t="s">
        <v>10</v>
      </c>
      <c r="E64" t="s">
        <v>12</v>
      </c>
      <c r="F64">
        <f>VLOOKUP(B64,Catalogue!A$1:F$51,5,FALSE)</f>
        <v>105</v>
      </c>
      <c r="G64" s="4">
        <f>VLOOKUP(B64,Catalogue!A$1:F$51,6,FALSE)</f>
        <v>117.6</v>
      </c>
      <c r="H64" s="4">
        <f t="shared" si="1"/>
        <v>1365</v>
      </c>
      <c r="I64" s="4">
        <f t="shared" si="2"/>
        <v>1528.8</v>
      </c>
      <c r="J64" s="4">
        <f t="shared" si="0"/>
        <v>163.79999999999995</v>
      </c>
      <c r="K64" t="str">
        <f>VLOOKUP(B64,Catalogue!$A$1:$B$51,2)</f>
        <v>Kellogg’s Corn Flakes</v>
      </c>
      <c r="L64" t="str">
        <f>VLOOKUP(B64,Catalogue!$A$1:$F$51,3)</f>
        <v>Packaged Foods</v>
      </c>
      <c r="M64" t="str">
        <f>VLOOKUP(B64,Catalogue!$A$1:$F$51,4,FALSE)</f>
        <v>475g box</v>
      </c>
    </row>
    <row r="65" spans="1:13" x14ac:dyDescent="0.3">
      <c r="A65" s="6">
        <v>44990</v>
      </c>
      <c r="B65" t="s">
        <v>128</v>
      </c>
      <c r="C65">
        <v>10</v>
      </c>
      <c r="D65" t="s">
        <v>10</v>
      </c>
      <c r="E65" t="s">
        <v>11</v>
      </c>
      <c r="F65">
        <f>VLOOKUP(B65,Catalogue!A$1:F$51,5,FALSE)</f>
        <v>98</v>
      </c>
      <c r="G65" s="4">
        <f>VLOOKUP(B65,Catalogue!A$1:F$51,6,FALSE)</f>
        <v>132.30000000000001</v>
      </c>
      <c r="H65" s="4">
        <f t="shared" si="1"/>
        <v>980</v>
      </c>
      <c r="I65" s="4">
        <f t="shared" si="2"/>
        <v>1323</v>
      </c>
      <c r="J65" s="4">
        <f t="shared" si="0"/>
        <v>343</v>
      </c>
      <c r="K65" t="str">
        <f>VLOOKUP(B65,Catalogue!$A$1:$B$51,2)</f>
        <v>Exo Dishwash Bar</v>
      </c>
      <c r="L65" t="str">
        <f>VLOOKUP(B65,Catalogue!$A$1:$F$51,3)</f>
        <v>Household Cleaning</v>
      </c>
      <c r="M65" t="str">
        <f>VLOOKUP(B65,Catalogue!$A$1:$F$51,4,FALSE)</f>
        <v>500g bar</v>
      </c>
    </row>
    <row r="66" spans="1:13" x14ac:dyDescent="0.3">
      <c r="A66" s="6">
        <v>44991</v>
      </c>
      <c r="B66" t="s">
        <v>45</v>
      </c>
      <c r="C66">
        <v>20</v>
      </c>
      <c r="D66" t="s">
        <v>11</v>
      </c>
      <c r="E66" t="s">
        <v>12</v>
      </c>
      <c r="F66">
        <f>VLOOKUP(B66,Catalogue!A$1:F$51,5,FALSE)</f>
        <v>136</v>
      </c>
      <c r="G66" s="4">
        <f>VLOOKUP(B66,Catalogue!A$1:F$51,6,FALSE)</f>
        <v>179.52</v>
      </c>
      <c r="H66" s="4">
        <f t="shared" si="1"/>
        <v>2720</v>
      </c>
      <c r="I66" s="4">
        <f t="shared" si="2"/>
        <v>3590.4</v>
      </c>
      <c r="J66" s="4">
        <f t="shared" ref="J66:J129" si="3">I66-H66</f>
        <v>870.40000000000009</v>
      </c>
      <c r="K66" t="str">
        <f>VLOOKUP(B66,Catalogue!$A$1:$B$51,2)</f>
        <v>Coca-Cola Can</v>
      </c>
      <c r="L66" t="str">
        <f>VLOOKUP(B66,Catalogue!$A$1:$F$51,3)</f>
        <v>Beverages</v>
      </c>
      <c r="M66" t="str">
        <f>VLOOKUP(B66,Catalogue!$A$1:$F$51,4,FALSE)</f>
        <v>330ml can</v>
      </c>
    </row>
    <row r="67" spans="1:13" x14ac:dyDescent="0.3">
      <c r="A67" s="6">
        <v>44992</v>
      </c>
      <c r="B67" t="s">
        <v>159</v>
      </c>
      <c r="C67">
        <v>18</v>
      </c>
      <c r="D67" t="s">
        <v>13</v>
      </c>
      <c r="E67" t="s">
        <v>11</v>
      </c>
      <c r="F67">
        <f>VLOOKUP(B67,Catalogue!A$1:F$51,5,FALSE)</f>
        <v>136</v>
      </c>
      <c r="G67" s="4">
        <f>VLOOKUP(B67,Catalogue!A$1:F$51,6,FALSE)</f>
        <v>183.6</v>
      </c>
      <c r="H67" s="4">
        <f t="shared" ref="H67:H130" si="4">C67*F67</f>
        <v>2448</v>
      </c>
      <c r="I67" s="4">
        <f t="shared" ref="I67:I130" si="5">C67*G67</f>
        <v>3304.7999999999997</v>
      </c>
      <c r="J67" s="4">
        <f t="shared" si="3"/>
        <v>856.79999999999973</v>
      </c>
      <c r="K67" t="str">
        <f>VLOOKUP(B67,Catalogue!$A$1:$B$51,2)</f>
        <v>Premier Facial Tissues</v>
      </c>
      <c r="L67" t="str">
        <f>VLOOKUP(B67,Catalogue!$A$1:$F$51,3)</f>
        <v>Paper &amp; Essentials</v>
      </c>
      <c r="M67" t="str">
        <f>VLOOKUP(B67,Catalogue!$A$1:$F$51,4,FALSE)</f>
        <v>200 pulls</v>
      </c>
    </row>
    <row r="68" spans="1:13" x14ac:dyDescent="0.3">
      <c r="A68" s="6">
        <v>44993</v>
      </c>
      <c r="B68" t="s">
        <v>111</v>
      </c>
      <c r="C68">
        <v>20</v>
      </c>
      <c r="D68" t="s">
        <v>13</v>
      </c>
      <c r="E68" t="s">
        <v>12</v>
      </c>
      <c r="F68">
        <f>VLOOKUP(B68,Catalogue!A$1:F$51,5,FALSE)</f>
        <v>16</v>
      </c>
      <c r="G68" s="4">
        <f>VLOOKUP(B68,Catalogue!A$1:F$51,6,FALSE)</f>
        <v>18.240000000000002</v>
      </c>
      <c r="H68" s="4">
        <f t="shared" si="4"/>
        <v>320</v>
      </c>
      <c r="I68" s="4">
        <f t="shared" si="5"/>
        <v>364.80000000000007</v>
      </c>
      <c r="J68" s="4">
        <f t="shared" si="3"/>
        <v>44.800000000000068</v>
      </c>
      <c r="K68" t="str">
        <f>VLOOKUP(B68,Catalogue!$A$1:$B$51,2)</f>
        <v>Harpic Toilet Cleaner</v>
      </c>
      <c r="L68" t="str">
        <f>VLOOKUP(B68,Catalogue!$A$1:$F$51,3)</f>
        <v>Household Cleaning</v>
      </c>
      <c r="M68" t="str">
        <f>VLOOKUP(B68,Catalogue!$A$1:$F$51,4,FALSE)</f>
        <v>500ml bottle</v>
      </c>
    </row>
    <row r="69" spans="1:13" x14ac:dyDescent="0.3">
      <c r="A69" s="6">
        <v>44994</v>
      </c>
      <c r="B69" t="s">
        <v>125</v>
      </c>
      <c r="C69">
        <v>3</v>
      </c>
      <c r="D69" t="s">
        <v>11</v>
      </c>
      <c r="E69" t="s">
        <v>11</v>
      </c>
      <c r="F69">
        <f>VLOOKUP(B69,Catalogue!A$1:F$51,5,FALSE)</f>
        <v>63</v>
      </c>
      <c r="G69" s="4">
        <f>VLOOKUP(B69,Catalogue!A$1:F$51,6,FALSE)</f>
        <v>69.3</v>
      </c>
      <c r="H69" s="4">
        <f t="shared" si="4"/>
        <v>189</v>
      </c>
      <c r="I69" s="4">
        <f t="shared" si="5"/>
        <v>207.89999999999998</v>
      </c>
      <c r="J69" s="4">
        <f t="shared" si="3"/>
        <v>18.899999999999977</v>
      </c>
      <c r="K69" t="str">
        <f>VLOOKUP(B69,Catalogue!$A$1:$B$51,2)</f>
        <v>Pril Dishwash Liquid</v>
      </c>
      <c r="L69" t="str">
        <f>VLOOKUP(B69,Catalogue!$A$1:$F$51,3)</f>
        <v>Household Cleaning</v>
      </c>
      <c r="M69" t="str">
        <f>VLOOKUP(B69,Catalogue!$A$1:$F$51,4,FALSE)</f>
        <v>425ml bottle</v>
      </c>
    </row>
    <row r="70" spans="1:13" x14ac:dyDescent="0.3">
      <c r="A70" s="6">
        <v>44995</v>
      </c>
      <c r="B70" t="s">
        <v>39</v>
      </c>
      <c r="C70">
        <v>17</v>
      </c>
      <c r="D70" t="s">
        <v>10</v>
      </c>
      <c r="E70" t="s">
        <v>12</v>
      </c>
      <c r="F70">
        <f>VLOOKUP(B70,Catalogue!A$1:F$51,5,FALSE)</f>
        <v>10</v>
      </c>
      <c r="G70" s="4">
        <f>VLOOKUP(B70,Catalogue!A$1:F$51,6,FALSE)</f>
        <v>13.5</v>
      </c>
      <c r="H70" s="4">
        <f t="shared" si="4"/>
        <v>170</v>
      </c>
      <c r="I70" s="4">
        <f t="shared" si="5"/>
        <v>229.5</v>
      </c>
      <c r="J70" s="4">
        <f t="shared" si="3"/>
        <v>59.5</v>
      </c>
      <c r="K70" t="str">
        <f>VLOOKUP(B70,Catalogue!$A$1:$B$51,2)</f>
        <v>Vaseline Lip Care</v>
      </c>
      <c r="L70" t="str">
        <f>VLOOKUP(B70,Catalogue!$A$1:$F$51,3)</f>
        <v>Personal Care</v>
      </c>
      <c r="M70" t="str">
        <f>VLOOKUP(B70,Catalogue!$A$1:$F$51,4,FALSE)</f>
        <v>10g stick</v>
      </c>
    </row>
    <row r="71" spans="1:13" x14ac:dyDescent="0.3">
      <c r="A71" s="6">
        <v>44996</v>
      </c>
      <c r="B71" t="s">
        <v>14</v>
      </c>
      <c r="C71">
        <v>13</v>
      </c>
      <c r="D71" t="s">
        <v>10</v>
      </c>
      <c r="E71" t="s">
        <v>12</v>
      </c>
      <c r="F71">
        <f>VLOOKUP(B71,Catalogue!A$1:F$51,5,FALSE)</f>
        <v>98</v>
      </c>
      <c r="G71" s="4">
        <f>VLOOKUP(B71,Catalogue!A$1:F$51,6,FALSE)</f>
        <v>129.36000000000001</v>
      </c>
      <c r="H71" s="4">
        <f t="shared" si="4"/>
        <v>1274</v>
      </c>
      <c r="I71" s="4">
        <f t="shared" si="5"/>
        <v>1681.6800000000003</v>
      </c>
      <c r="J71" s="4">
        <f t="shared" si="3"/>
        <v>407.68000000000029</v>
      </c>
      <c r="K71" t="str">
        <f>VLOOKUP(B71,Catalogue!A1:F51,2,FALSE)</f>
        <v>Dove Soap</v>
      </c>
      <c r="L71" t="str">
        <f>VLOOKUP(B71,Catalogue!A1:F51,3,FALSE)</f>
        <v>Personal Care</v>
      </c>
      <c r="M71" t="str">
        <f>VLOOKUP(B71,Catalogue!$A$1:$F$51,4,FALSE)</f>
        <v>100g bar</v>
      </c>
    </row>
    <row r="72" spans="1:13" x14ac:dyDescent="0.3">
      <c r="A72" s="6">
        <v>44997</v>
      </c>
      <c r="B72" t="s">
        <v>111</v>
      </c>
      <c r="C72">
        <v>8</v>
      </c>
      <c r="D72" t="s">
        <v>11</v>
      </c>
      <c r="E72" t="s">
        <v>11</v>
      </c>
      <c r="F72">
        <f>VLOOKUP(B72,Catalogue!A$1:F$51,5,FALSE)</f>
        <v>16</v>
      </c>
      <c r="G72" s="4">
        <f>VLOOKUP(B72,Catalogue!A$1:F$51,6,FALSE)</f>
        <v>18.240000000000002</v>
      </c>
      <c r="H72" s="4">
        <f t="shared" si="4"/>
        <v>128</v>
      </c>
      <c r="I72" s="4">
        <f t="shared" si="5"/>
        <v>145.92000000000002</v>
      </c>
      <c r="J72" s="4">
        <f t="shared" si="3"/>
        <v>17.920000000000016</v>
      </c>
      <c r="K72" t="str">
        <f>VLOOKUP(B72,Catalogue!$A$1:$B$51,2)</f>
        <v>Harpic Toilet Cleaner</v>
      </c>
      <c r="L72" t="str">
        <f>VLOOKUP(B72,Catalogue!$A$1:$F$51,3)</f>
        <v>Household Cleaning</v>
      </c>
      <c r="M72" t="str">
        <f>VLOOKUP(B72,Catalogue!$A$1:$F$51,4,FALSE)</f>
        <v>500ml bottle</v>
      </c>
    </row>
    <row r="73" spans="1:13" x14ac:dyDescent="0.3">
      <c r="A73" s="6">
        <v>44998</v>
      </c>
      <c r="B73" t="s">
        <v>64</v>
      </c>
      <c r="C73">
        <v>6</v>
      </c>
      <c r="D73" t="s">
        <v>10</v>
      </c>
      <c r="E73" t="s">
        <v>12</v>
      </c>
      <c r="F73">
        <f>VLOOKUP(B73,Catalogue!A$1:F$51,5,FALSE)</f>
        <v>71</v>
      </c>
      <c r="G73" s="4">
        <f>VLOOKUP(B73,Catalogue!A$1:F$51,6,FALSE)</f>
        <v>79.52</v>
      </c>
      <c r="H73" s="4">
        <f t="shared" si="4"/>
        <v>426</v>
      </c>
      <c r="I73" s="4">
        <f t="shared" si="5"/>
        <v>477.12</v>
      </c>
      <c r="J73" s="4">
        <f t="shared" si="3"/>
        <v>51.120000000000005</v>
      </c>
      <c r="K73" t="str">
        <f>VLOOKUP(B73,Catalogue!$A$1:$B$51,2)</f>
        <v>Nestlé Iced Tea</v>
      </c>
      <c r="L73" t="str">
        <f>VLOOKUP(B73,Catalogue!$A$1:$F$51,3)</f>
        <v>Beverages</v>
      </c>
      <c r="M73" t="str">
        <f>VLOOKUP(B73,Catalogue!$A$1:$F$51,4,FALSE)</f>
        <v>300ml bottle</v>
      </c>
    </row>
    <row r="74" spans="1:13" x14ac:dyDescent="0.3">
      <c r="A74" s="6">
        <v>44999</v>
      </c>
      <c r="B74" t="s">
        <v>116</v>
      </c>
      <c r="C74">
        <v>1</v>
      </c>
      <c r="D74" t="s">
        <v>10</v>
      </c>
      <c r="E74" t="s">
        <v>12</v>
      </c>
      <c r="F74">
        <f>VLOOKUP(B74,Catalogue!A$1:F$51,5,FALSE)</f>
        <v>123</v>
      </c>
      <c r="G74" s="4">
        <f>VLOOKUP(B74,Catalogue!A$1:F$51,6,FALSE)</f>
        <v>173.43</v>
      </c>
      <c r="H74" s="4">
        <f t="shared" si="4"/>
        <v>123</v>
      </c>
      <c r="I74" s="4">
        <f t="shared" si="5"/>
        <v>173.43</v>
      </c>
      <c r="J74" s="4">
        <f t="shared" si="3"/>
        <v>50.430000000000007</v>
      </c>
      <c r="K74" t="str">
        <f>VLOOKUP(B74,Catalogue!$A$1:$B$51,2)</f>
        <v>Domex Disinfectant</v>
      </c>
      <c r="L74" t="str">
        <f>VLOOKUP(B74,Catalogue!$A$1:$F$51,3)</f>
        <v>Household Cleaning</v>
      </c>
      <c r="M74" t="str">
        <f>VLOOKUP(B74,Catalogue!$A$1:$F$51,4,FALSE)</f>
        <v>1L bottle</v>
      </c>
    </row>
    <row r="75" spans="1:13" x14ac:dyDescent="0.3">
      <c r="A75" s="6">
        <v>45000</v>
      </c>
      <c r="B75" t="s">
        <v>99</v>
      </c>
      <c r="C75">
        <v>13</v>
      </c>
      <c r="D75" t="s">
        <v>11</v>
      </c>
      <c r="E75" t="s">
        <v>11</v>
      </c>
      <c r="F75">
        <f>VLOOKUP(B75,Catalogue!A$1:F$51,5,FALSE)</f>
        <v>71</v>
      </c>
      <c r="G75" s="4">
        <f>VLOOKUP(B75,Catalogue!A$1:F$51,6,FALSE)</f>
        <v>95.85</v>
      </c>
      <c r="H75" s="4">
        <f t="shared" si="4"/>
        <v>923</v>
      </c>
      <c r="I75" s="4">
        <f t="shared" si="5"/>
        <v>1246.05</v>
      </c>
      <c r="J75" s="4">
        <f t="shared" si="3"/>
        <v>323.04999999999995</v>
      </c>
      <c r="K75" t="str">
        <f>VLOOKUP(B75,Catalogue!$A$1:$B$51,2)</f>
        <v>Yippee Noodles</v>
      </c>
      <c r="L75" t="str">
        <f>VLOOKUP(B75,Catalogue!$A$1:$F$51,3)</f>
        <v>Packaged Foods</v>
      </c>
      <c r="M75" t="str">
        <f>VLOOKUP(B75,Catalogue!$A$1:$F$51,4,FALSE)</f>
        <v>65g pack</v>
      </c>
    </row>
    <row r="76" spans="1:13" x14ac:dyDescent="0.3">
      <c r="A76" s="6">
        <v>45001</v>
      </c>
      <c r="B76" t="s">
        <v>87</v>
      </c>
      <c r="C76">
        <v>16</v>
      </c>
      <c r="D76" t="s">
        <v>13</v>
      </c>
      <c r="E76" t="s">
        <v>12</v>
      </c>
      <c r="F76">
        <f>VLOOKUP(B76,Catalogue!A$1:F$51,5,FALSE)</f>
        <v>12</v>
      </c>
      <c r="G76" s="4">
        <f>VLOOKUP(B76,Catalogue!A$1:F$51,6,FALSE)</f>
        <v>16.920000000000002</v>
      </c>
      <c r="H76" s="4">
        <f t="shared" si="4"/>
        <v>192</v>
      </c>
      <c r="I76" s="4">
        <f t="shared" si="5"/>
        <v>270.72000000000003</v>
      </c>
      <c r="J76" s="4">
        <f t="shared" si="3"/>
        <v>78.720000000000027</v>
      </c>
      <c r="K76" t="str">
        <f>VLOOKUP(B76,Catalogue!$A$1:$B$51,2)</f>
        <v>Haldiram's Bhujia</v>
      </c>
      <c r="L76" t="str">
        <f>VLOOKUP(B76,Catalogue!$A$1:$F$51,3)</f>
        <v>Packaged Foods</v>
      </c>
      <c r="M76" t="str">
        <f>VLOOKUP(B76,Catalogue!$A$1:$F$51,4,FALSE)</f>
        <v>200g pack</v>
      </c>
    </row>
    <row r="77" spans="1:13" x14ac:dyDescent="0.3">
      <c r="A77" s="6">
        <v>45002</v>
      </c>
      <c r="B77" t="s">
        <v>90</v>
      </c>
      <c r="C77">
        <v>4</v>
      </c>
      <c r="D77" t="s">
        <v>13</v>
      </c>
      <c r="E77" t="s">
        <v>11</v>
      </c>
      <c r="F77">
        <f>VLOOKUP(B77,Catalogue!A$1:F$51,5,FALSE)</f>
        <v>98</v>
      </c>
      <c r="G77" s="4">
        <f>VLOOKUP(B77,Catalogue!A$1:F$51,6,FALSE)</f>
        <v>161.69999999999999</v>
      </c>
      <c r="H77" s="4">
        <f t="shared" si="4"/>
        <v>392</v>
      </c>
      <c r="I77" s="4">
        <f t="shared" si="5"/>
        <v>646.79999999999995</v>
      </c>
      <c r="J77" s="4">
        <f t="shared" si="3"/>
        <v>254.79999999999995</v>
      </c>
      <c r="K77" t="str">
        <f>VLOOKUP(B77,Catalogue!$A$1:$B$51,2)</f>
        <v>Lay's Chips</v>
      </c>
      <c r="L77" t="str">
        <f>VLOOKUP(B77,Catalogue!$A$1:$F$51,3)</f>
        <v>Packaged Foods</v>
      </c>
      <c r="M77" t="str">
        <f>VLOOKUP(B77,Catalogue!$A$1:$F$51,4,FALSE)</f>
        <v>52g pack</v>
      </c>
    </row>
    <row r="78" spans="1:13" x14ac:dyDescent="0.3">
      <c r="A78" s="6">
        <v>45003</v>
      </c>
      <c r="B78" t="s">
        <v>116</v>
      </c>
      <c r="C78">
        <v>19</v>
      </c>
      <c r="D78" t="s">
        <v>11</v>
      </c>
      <c r="E78" t="s">
        <v>12</v>
      </c>
      <c r="F78">
        <f>VLOOKUP(B78,Catalogue!A$1:F$51,5,FALSE)</f>
        <v>123</v>
      </c>
      <c r="G78" s="4">
        <f>VLOOKUP(B78,Catalogue!A$1:F$51,6,FALSE)</f>
        <v>173.43</v>
      </c>
      <c r="H78" s="4">
        <f t="shared" si="4"/>
        <v>2337</v>
      </c>
      <c r="I78" s="4">
        <f t="shared" si="5"/>
        <v>3295.17</v>
      </c>
      <c r="J78" s="4">
        <f t="shared" si="3"/>
        <v>958.17000000000007</v>
      </c>
      <c r="K78" t="str">
        <f>VLOOKUP(B78,Catalogue!$A$1:$B$51,2)</f>
        <v>Domex Disinfectant</v>
      </c>
      <c r="L78" t="str">
        <f>VLOOKUP(B78,Catalogue!$A$1:$F$51,3)</f>
        <v>Household Cleaning</v>
      </c>
      <c r="M78" t="str">
        <f>VLOOKUP(B78,Catalogue!$A$1:$F$51,4,FALSE)</f>
        <v>1L bottle</v>
      </c>
    </row>
    <row r="79" spans="1:13" x14ac:dyDescent="0.3">
      <c r="A79" s="6">
        <v>45004</v>
      </c>
      <c r="B79" t="s">
        <v>18</v>
      </c>
      <c r="C79">
        <v>4</v>
      </c>
      <c r="D79" t="s">
        <v>10</v>
      </c>
      <c r="E79" t="s">
        <v>11</v>
      </c>
      <c r="F79">
        <f>VLOOKUP(B79,Catalogue!A$1:F$51,5,FALSE)</f>
        <v>105</v>
      </c>
      <c r="G79" s="4">
        <f>VLOOKUP(B79,Catalogue!A$1:F$51,6,FALSE)</f>
        <v>117.6</v>
      </c>
      <c r="H79" s="4">
        <f t="shared" si="4"/>
        <v>420</v>
      </c>
      <c r="I79" s="4">
        <f t="shared" si="5"/>
        <v>470.4</v>
      </c>
      <c r="J79" s="4">
        <f t="shared" si="3"/>
        <v>50.399999999999977</v>
      </c>
      <c r="K79" t="str">
        <f>VLOOKUP(B79,Catalogue!$A$1:$B$51,2)</f>
        <v>Colgate Toothpaste</v>
      </c>
      <c r="L79" t="str">
        <f>VLOOKUP(B79,Catalogue!$A$1:$F$51,3)</f>
        <v>Personal Care</v>
      </c>
      <c r="M79" t="str">
        <f>VLOOKUP(B79,Catalogue!$A$1:$F$51,4,FALSE)</f>
        <v>150g tube</v>
      </c>
    </row>
    <row r="80" spans="1:13" x14ac:dyDescent="0.3">
      <c r="A80" s="6">
        <v>45005</v>
      </c>
      <c r="B80" t="s">
        <v>30</v>
      </c>
      <c r="C80">
        <v>8</v>
      </c>
      <c r="D80" t="s">
        <v>10</v>
      </c>
      <c r="E80" t="s">
        <v>12</v>
      </c>
      <c r="F80">
        <f>VLOOKUP(B80,Catalogue!A$1:F$51,5,FALSE)</f>
        <v>124</v>
      </c>
      <c r="G80" s="4">
        <f>VLOOKUP(B80,Catalogue!A$1:F$51,6,FALSE)</f>
        <v>204.60000000000002</v>
      </c>
      <c r="H80" s="4">
        <f t="shared" si="4"/>
        <v>992</v>
      </c>
      <c r="I80" s="4">
        <f t="shared" si="5"/>
        <v>1636.8000000000002</v>
      </c>
      <c r="J80" s="4">
        <f t="shared" si="3"/>
        <v>644.80000000000018</v>
      </c>
      <c r="K80" t="str">
        <f>VLOOKUP(B80,Catalogue!$A$1:$B$51,2)</f>
        <v>Pantene Shampoo</v>
      </c>
      <c r="L80" t="str">
        <f>VLOOKUP(B80,Catalogue!$A$1:$F$51,3)</f>
        <v>Personal Care</v>
      </c>
      <c r="M80" t="str">
        <f>VLOOKUP(B80,Catalogue!$A$1:$F$51,4,FALSE)</f>
        <v>340ml bottle</v>
      </c>
    </row>
    <row r="81" spans="1:13" x14ac:dyDescent="0.3">
      <c r="A81" s="6">
        <v>45006</v>
      </c>
      <c r="B81" t="s">
        <v>24</v>
      </c>
      <c r="C81">
        <v>9</v>
      </c>
      <c r="D81" t="s">
        <v>11</v>
      </c>
      <c r="E81" t="s">
        <v>12</v>
      </c>
      <c r="F81">
        <f>VLOOKUP(B81,Catalogue!A$1:F$51,5,FALSE)</f>
        <v>71</v>
      </c>
      <c r="G81" s="4">
        <f>VLOOKUP(B81,Catalogue!A$1:F$51,6,FALSE)</f>
        <v>80.23</v>
      </c>
      <c r="H81" s="4">
        <f t="shared" si="4"/>
        <v>639</v>
      </c>
      <c r="I81" s="4">
        <f t="shared" si="5"/>
        <v>722.07</v>
      </c>
      <c r="J81" s="4">
        <f t="shared" si="3"/>
        <v>83.07000000000005</v>
      </c>
      <c r="K81" t="str">
        <f>VLOOKUP(B81,Catalogue!$A$1:$B$51,2)</f>
        <v>Nivea Body Lotion</v>
      </c>
      <c r="L81" t="str">
        <f>VLOOKUP(B81,Catalogue!$A$1:$F$51,3)</f>
        <v>Personal Care</v>
      </c>
      <c r="M81" t="str">
        <f>VLOOKUP(B81,Catalogue!$A$1:$F$51,4,FALSE)</f>
        <v>400ml bottle</v>
      </c>
    </row>
    <row r="82" spans="1:13" x14ac:dyDescent="0.3">
      <c r="A82" s="6">
        <v>45007</v>
      </c>
      <c r="B82" t="s">
        <v>69</v>
      </c>
      <c r="C82">
        <v>14</v>
      </c>
      <c r="D82" t="s">
        <v>10</v>
      </c>
      <c r="E82" t="s">
        <v>11</v>
      </c>
      <c r="F82">
        <f>VLOOKUP(B82,Catalogue!A$1:F$51,5,FALSE)</f>
        <v>124</v>
      </c>
      <c r="G82" s="4">
        <f>VLOOKUP(B82,Catalogue!A$1:F$51,6,FALSE)</f>
        <v>167.4</v>
      </c>
      <c r="H82" s="4">
        <f t="shared" si="4"/>
        <v>1736</v>
      </c>
      <c r="I82" s="4">
        <f t="shared" si="5"/>
        <v>2343.6</v>
      </c>
      <c r="J82" s="4">
        <f t="shared" si="3"/>
        <v>607.59999999999991</v>
      </c>
      <c r="K82" t="str">
        <f>VLOOKUP(B82,Catalogue!$A$1:$B$51,2)</f>
        <v>Amul Kool Flavored Milk</v>
      </c>
      <c r="L82" t="str">
        <f>VLOOKUP(B82,Catalogue!$A$1:$F$51,3)</f>
        <v>Beverages</v>
      </c>
      <c r="M82" t="str">
        <f>VLOOKUP(B82,Catalogue!$A$1:$F$51,4,FALSE)</f>
        <v>200ml bottle</v>
      </c>
    </row>
    <row r="83" spans="1:13" x14ac:dyDescent="0.3">
      <c r="A83" s="6">
        <v>45008</v>
      </c>
      <c r="B83" t="s">
        <v>87</v>
      </c>
      <c r="C83">
        <v>19</v>
      </c>
      <c r="D83" t="s">
        <v>10</v>
      </c>
      <c r="E83" t="s">
        <v>12</v>
      </c>
      <c r="F83">
        <f>VLOOKUP(B83,Catalogue!A$1:F$51,5,FALSE)</f>
        <v>12</v>
      </c>
      <c r="G83" s="4">
        <f>VLOOKUP(B83,Catalogue!A$1:F$51,6,FALSE)</f>
        <v>16.920000000000002</v>
      </c>
      <c r="H83" s="4">
        <f t="shared" si="4"/>
        <v>228</v>
      </c>
      <c r="I83" s="4">
        <f t="shared" si="5"/>
        <v>321.48</v>
      </c>
      <c r="J83" s="4">
        <f t="shared" si="3"/>
        <v>93.480000000000018</v>
      </c>
      <c r="K83" t="str">
        <f>VLOOKUP(B83,Catalogue!$A$1:$B$51,2)</f>
        <v>Haldiram's Bhujia</v>
      </c>
      <c r="L83" t="str">
        <f>VLOOKUP(B83,Catalogue!$A$1:$F$51,3)</f>
        <v>Packaged Foods</v>
      </c>
      <c r="M83" t="str">
        <f>VLOOKUP(B83,Catalogue!$A$1:$F$51,4,FALSE)</f>
        <v>200g pack</v>
      </c>
    </row>
    <row r="84" spans="1:13" x14ac:dyDescent="0.3">
      <c r="A84" s="6">
        <v>45009</v>
      </c>
      <c r="B84" t="s">
        <v>61</v>
      </c>
      <c r="C84">
        <v>18</v>
      </c>
      <c r="D84" t="s">
        <v>11</v>
      </c>
      <c r="E84" t="s">
        <v>12</v>
      </c>
      <c r="F84">
        <f>VLOOKUP(B84,Catalogue!A$1:F$51,5,FALSE)</f>
        <v>44</v>
      </c>
      <c r="G84" s="4">
        <f>VLOOKUP(B84,Catalogue!A$1:F$51,6,FALSE)</f>
        <v>72.599999999999994</v>
      </c>
      <c r="H84" s="4">
        <f t="shared" si="4"/>
        <v>792</v>
      </c>
      <c r="I84" s="4">
        <f t="shared" si="5"/>
        <v>1306.8</v>
      </c>
      <c r="J84" s="4">
        <f t="shared" si="3"/>
        <v>514.79999999999995</v>
      </c>
      <c r="K84" t="str">
        <f>VLOOKUP(B84,Catalogue!$A$1:$B$51,2)</f>
        <v>Frooti Mango Drink</v>
      </c>
      <c r="L84" t="str">
        <f>VLOOKUP(B84,Catalogue!$A$1:$F$51,3)</f>
        <v>Beverages</v>
      </c>
      <c r="M84" t="str">
        <f>VLOOKUP(B84,Catalogue!$A$1:$F$51,4,FALSE)</f>
        <v>250ml tetra pack</v>
      </c>
    </row>
    <row r="85" spans="1:13" x14ac:dyDescent="0.3">
      <c r="A85" s="6">
        <v>45010</v>
      </c>
      <c r="B85" t="s">
        <v>128</v>
      </c>
      <c r="C85">
        <v>4</v>
      </c>
      <c r="D85" t="s">
        <v>13</v>
      </c>
      <c r="E85" t="s">
        <v>11</v>
      </c>
      <c r="F85">
        <f>VLOOKUP(B85,Catalogue!A$1:F$51,5,FALSE)</f>
        <v>98</v>
      </c>
      <c r="G85" s="4">
        <f>VLOOKUP(B85,Catalogue!A$1:F$51,6,FALSE)</f>
        <v>132.30000000000001</v>
      </c>
      <c r="H85" s="4">
        <f t="shared" si="4"/>
        <v>392</v>
      </c>
      <c r="I85" s="4">
        <f t="shared" si="5"/>
        <v>529.20000000000005</v>
      </c>
      <c r="J85" s="4">
        <f t="shared" si="3"/>
        <v>137.20000000000005</v>
      </c>
      <c r="K85" t="str">
        <f>VLOOKUP(B85,Catalogue!$A$1:$B$51,2)</f>
        <v>Exo Dishwash Bar</v>
      </c>
      <c r="L85" t="str">
        <f>VLOOKUP(B85,Catalogue!$A$1:$F$51,3)</f>
        <v>Household Cleaning</v>
      </c>
      <c r="M85" t="str">
        <f>VLOOKUP(B85,Catalogue!$A$1:$F$51,4,FALSE)</f>
        <v>500g bar</v>
      </c>
    </row>
    <row r="86" spans="1:13" x14ac:dyDescent="0.3">
      <c r="A86" s="6">
        <v>45011</v>
      </c>
      <c r="B86" t="s">
        <v>71</v>
      </c>
      <c r="C86">
        <v>12</v>
      </c>
      <c r="D86" t="s">
        <v>13</v>
      </c>
      <c r="E86" t="s">
        <v>12</v>
      </c>
      <c r="F86">
        <f>VLOOKUP(B86,Catalogue!A$1:F$51,5,FALSE)</f>
        <v>10</v>
      </c>
      <c r="G86" s="4">
        <f>VLOOKUP(B86,Catalogue!A$1:F$51,6,FALSE)</f>
        <v>14.600000000000001</v>
      </c>
      <c r="H86" s="4">
        <f t="shared" si="4"/>
        <v>120</v>
      </c>
      <c r="I86" s="4">
        <f t="shared" si="5"/>
        <v>175.20000000000002</v>
      </c>
      <c r="J86" s="4">
        <f t="shared" si="3"/>
        <v>55.200000000000017</v>
      </c>
      <c r="K86" t="str">
        <f>VLOOKUP(B86,Catalogue!$A$1:$B$51,2)</f>
        <v>Paper Boat Aam Panna</v>
      </c>
      <c r="L86" t="str">
        <f>VLOOKUP(B86,Catalogue!$A$1:$F$51,3)</f>
        <v>Beverages</v>
      </c>
      <c r="M86" t="str">
        <f>VLOOKUP(B86,Catalogue!$A$1:$F$51,4,FALSE)</f>
        <v>250ml pouch</v>
      </c>
    </row>
    <row r="87" spans="1:13" x14ac:dyDescent="0.3">
      <c r="A87" s="6">
        <v>45012</v>
      </c>
      <c r="B87" t="s">
        <v>99</v>
      </c>
      <c r="C87">
        <v>18</v>
      </c>
      <c r="D87" t="s">
        <v>11</v>
      </c>
      <c r="E87" t="s">
        <v>11</v>
      </c>
      <c r="F87">
        <f>VLOOKUP(B87,Catalogue!A$1:F$51,5,FALSE)</f>
        <v>71</v>
      </c>
      <c r="G87" s="4">
        <f>VLOOKUP(B87,Catalogue!A$1:F$51,6,FALSE)</f>
        <v>95.85</v>
      </c>
      <c r="H87" s="4">
        <f t="shared" si="4"/>
        <v>1278</v>
      </c>
      <c r="I87" s="4">
        <f t="shared" si="5"/>
        <v>1725.3</v>
      </c>
      <c r="J87" s="4">
        <f t="shared" si="3"/>
        <v>447.29999999999995</v>
      </c>
      <c r="K87" t="str">
        <f>VLOOKUP(B87,Catalogue!$A$1:$B$51,2)</f>
        <v>Yippee Noodles</v>
      </c>
      <c r="L87" t="str">
        <f>VLOOKUP(B87,Catalogue!$A$1:$F$51,3)</f>
        <v>Packaged Foods</v>
      </c>
      <c r="M87" t="str">
        <f>VLOOKUP(B87,Catalogue!$A$1:$F$51,4,FALSE)</f>
        <v>65g pack</v>
      </c>
    </row>
    <row r="88" spans="1:13" x14ac:dyDescent="0.3">
      <c r="A88" s="6">
        <v>45013</v>
      </c>
      <c r="B88" t="s">
        <v>74</v>
      </c>
      <c r="C88">
        <v>6</v>
      </c>
      <c r="D88" t="s">
        <v>10</v>
      </c>
      <c r="E88" t="s">
        <v>12</v>
      </c>
      <c r="F88">
        <f>VLOOKUP(B88,Catalogue!A$1:F$51,5,FALSE)</f>
        <v>16</v>
      </c>
      <c r="G88" s="4">
        <f>VLOOKUP(B88,Catalogue!A$1:F$51,6,FALSE)</f>
        <v>21.12</v>
      </c>
      <c r="H88" s="4">
        <f t="shared" si="4"/>
        <v>96</v>
      </c>
      <c r="I88" s="4">
        <f t="shared" si="5"/>
        <v>126.72</v>
      </c>
      <c r="J88" s="4">
        <f t="shared" si="3"/>
        <v>30.72</v>
      </c>
      <c r="K88" t="str">
        <f>VLOOKUP(B88,Catalogue!$A$1:$B$51,2)</f>
        <v>Maggi Noodles</v>
      </c>
      <c r="L88" t="str">
        <f>VLOOKUP(B88,Catalogue!$A$1:$F$51,3)</f>
        <v>Packaged Foods</v>
      </c>
      <c r="M88" t="str">
        <f>VLOOKUP(B88,Catalogue!$A$1:$F$51,4,FALSE)</f>
        <v>70g pack</v>
      </c>
    </row>
    <row r="89" spans="1:13" x14ac:dyDescent="0.3">
      <c r="A89" s="6">
        <v>45014</v>
      </c>
      <c r="B89" t="s">
        <v>122</v>
      </c>
      <c r="C89">
        <v>14</v>
      </c>
      <c r="D89" t="s">
        <v>10</v>
      </c>
      <c r="E89" t="s">
        <v>11</v>
      </c>
      <c r="F89">
        <f>VLOOKUP(B89,Catalogue!A$1:F$51,5,FALSE)</f>
        <v>12</v>
      </c>
      <c r="G89" s="4">
        <f>VLOOKUP(B89,Catalogue!A$1:F$51,6,FALSE)</f>
        <v>13.44</v>
      </c>
      <c r="H89" s="4">
        <f t="shared" si="4"/>
        <v>168</v>
      </c>
      <c r="I89" s="4">
        <f t="shared" si="5"/>
        <v>188.16</v>
      </c>
      <c r="J89" s="4">
        <f t="shared" si="3"/>
        <v>20.159999999999997</v>
      </c>
      <c r="K89" t="str">
        <f>VLOOKUP(B89,Catalogue!$A$1:$B$51,2)</f>
        <v>Scotch-Brite Scrub Pad</v>
      </c>
      <c r="L89" t="str">
        <f>VLOOKUP(B89,Catalogue!$A$1:$F$51,3)</f>
        <v>Household Cleaning</v>
      </c>
      <c r="M89" t="str">
        <f>VLOOKUP(B89,Catalogue!$A$1:$F$51,4,FALSE)</f>
        <v>2-piece pack</v>
      </c>
    </row>
    <row r="90" spans="1:13" x14ac:dyDescent="0.3">
      <c r="A90" s="6">
        <v>45015</v>
      </c>
      <c r="B90" t="s">
        <v>58</v>
      </c>
      <c r="C90">
        <v>13</v>
      </c>
      <c r="D90" t="s">
        <v>11</v>
      </c>
      <c r="E90" t="s">
        <v>12</v>
      </c>
      <c r="F90">
        <f>VLOOKUP(B90,Catalogue!A$1:F$51,5,FALSE)</f>
        <v>105</v>
      </c>
      <c r="G90" s="4">
        <f>VLOOKUP(B90,Catalogue!A$1:F$51,6,FALSE)</f>
        <v>148.05000000000001</v>
      </c>
      <c r="H90" s="4">
        <f t="shared" si="4"/>
        <v>1365</v>
      </c>
      <c r="I90" s="4">
        <f t="shared" si="5"/>
        <v>1924.65</v>
      </c>
      <c r="J90" s="4">
        <f t="shared" si="3"/>
        <v>559.65000000000009</v>
      </c>
      <c r="K90" t="str">
        <f>VLOOKUP(B90,Catalogue!$A$1:$B$51,2)</f>
        <v>Minute Maid Pulpy</v>
      </c>
      <c r="L90" t="str">
        <f>VLOOKUP(B90,Catalogue!$A$1:$F$51,3)</f>
        <v>Beverages</v>
      </c>
      <c r="M90" t="str">
        <f>VLOOKUP(B90,Catalogue!$A$1:$F$51,4,FALSE)</f>
        <v>600ml bottle</v>
      </c>
    </row>
    <row r="91" spans="1:13" x14ac:dyDescent="0.3">
      <c r="A91" s="6">
        <v>45016</v>
      </c>
      <c r="B91" t="s">
        <v>93</v>
      </c>
      <c r="C91">
        <v>17</v>
      </c>
      <c r="D91" t="s">
        <v>10</v>
      </c>
      <c r="E91" t="s">
        <v>12</v>
      </c>
      <c r="F91">
        <f>VLOOKUP(B91,Catalogue!A$1:F$51,5,FALSE)</f>
        <v>105</v>
      </c>
      <c r="G91" s="4">
        <f>VLOOKUP(B91,Catalogue!A$1:F$51,6,FALSE)</f>
        <v>117.6</v>
      </c>
      <c r="H91" s="4">
        <f t="shared" si="4"/>
        <v>1785</v>
      </c>
      <c r="I91" s="4">
        <f t="shared" si="5"/>
        <v>1999.1999999999998</v>
      </c>
      <c r="J91" s="4">
        <f t="shared" si="3"/>
        <v>214.19999999999982</v>
      </c>
      <c r="K91" t="str">
        <f>VLOOKUP(B91,Catalogue!$A$1:$B$51,2)</f>
        <v>Kellogg’s Corn Flakes</v>
      </c>
      <c r="L91" t="str">
        <f>VLOOKUP(B91,Catalogue!$A$1:$F$51,3)</f>
        <v>Packaged Foods</v>
      </c>
      <c r="M91" t="str">
        <f>VLOOKUP(B91,Catalogue!$A$1:$F$51,4,FALSE)</f>
        <v>475g box</v>
      </c>
    </row>
    <row r="92" spans="1:13" x14ac:dyDescent="0.3">
      <c r="A92" s="6">
        <v>45017</v>
      </c>
      <c r="B92" t="s">
        <v>78</v>
      </c>
      <c r="C92">
        <v>13</v>
      </c>
      <c r="D92" t="s">
        <v>10</v>
      </c>
      <c r="E92" t="s">
        <v>11</v>
      </c>
      <c r="F92">
        <f>VLOOKUP(B92,Catalogue!A$1:F$51,5,FALSE)</f>
        <v>10</v>
      </c>
      <c r="G92" s="4">
        <f>VLOOKUP(B92,Catalogue!A$1:F$51,6,FALSE)</f>
        <v>11.2</v>
      </c>
      <c r="H92" s="4">
        <f t="shared" si="4"/>
        <v>130</v>
      </c>
      <c r="I92" s="4">
        <f t="shared" si="5"/>
        <v>145.6</v>
      </c>
      <c r="J92" s="4">
        <f t="shared" si="3"/>
        <v>15.599999999999994</v>
      </c>
      <c r="K92" t="str">
        <f>VLOOKUP(B92,Catalogue!$A$1:$B$51,2)</f>
        <v>Sunfeast Biscuits</v>
      </c>
      <c r="L92" t="str">
        <f>VLOOKUP(B92,Catalogue!$A$1:$F$51,3)</f>
        <v>Packaged Foods</v>
      </c>
      <c r="M92" t="str">
        <f>VLOOKUP(B92,Catalogue!$A$1:$F$51,4,FALSE)</f>
        <v>120g pack</v>
      </c>
    </row>
    <row r="93" spans="1:13" x14ac:dyDescent="0.3">
      <c r="A93" s="6">
        <v>45018</v>
      </c>
      <c r="B93" t="s">
        <v>122</v>
      </c>
      <c r="C93">
        <v>19</v>
      </c>
      <c r="D93" t="s">
        <v>11</v>
      </c>
      <c r="E93" t="s">
        <v>12</v>
      </c>
      <c r="F93">
        <f>VLOOKUP(B93,Catalogue!A$1:F$51,5,FALSE)</f>
        <v>12</v>
      </c>
      <c r="G93" s="4">
        <f>VLOOKUP(B93,Catalogue!A$1:F$51,6,FALSE)</f>
        <v>13.44</v>
      </c>
      <c r="H93" s="4">
        <f t="shared" si="4"/>
        <v>228</v>
      </c>
      <c r="I93" s="4">
        <f t="shared" si="5"/>
        <v>255.35999999999999</v>
      </c>
      <c r="J93" s="4">
        <f t="shared" si="3"/>
        <v>27.359999999999985</v>
      </c>
      <c r="K93" t="str">
        <f>VLOOKUP(B93,Catalogue!$A$1:$B$51,2)</f>
        <v>Scotch-Brite Scrub Pad</v>
      </c>
      <c r="L93" t="str">
        <f>VLOOKUP(B93,Catalogue!$A$1:$F$51,3)</f>
        <v>Household Cleaning</v>
      </c>
      <c r="M93" t="str">
        <f>VLOOKUP(B93,Catalogue!$A$1:$F$51,4,FALSE)</f>
        <v>2-piece pack</v>
      </c>
    </row>
    <row r="94" spans="1:13" x14ac:dyDescent="0.3">
      <c r="A94" s="6">
        <v>45019</v>
      </c>
      <c r="B94" t="s">
        <v>55</v>
      </c>
      <c r="C94">
        <v>11</v>
      </c>
      <c r="D94" t="s">
        <v>13</v>
      </c>
      <c r="E94" t="s">
        <v>12</v>
      </c>
      <c r="F94">
        <f>VLOOKUP(B94,Catalogue!A$1:F$51,5,FALSE)</f>
        <v>98</v>
      </c>
      <c r="G94" s="4">
        <f>VLOOKUP(B94,Catalogue!A$1:F$51,6,FALSE)</f>
        <v>110.74</v>
      </c>
      <c r="H94" s="4">
        <f t="shared" si="4"/>
        <v>1078</v>
      </c>
      <c r="I94" s="4">
        <f t="shared" si="5"/>
        <v>1218.1399999999999</v>
      </c>
      <c r="J94" s="4">
        <f t="shared" si="3"/>
        <v>140.13999999999987</v>
      </c>
      <c r="K94" t="str">
        <f>VLOOKUP(B94,Catalogue!$A$1:$B$51,2)</f>
        <v>Tropicana Orange Juice</v>
      </c>
      <c r="L94" t="str">
        <f>VLOOKUP(B94,Catalogue!$A$1:$F$51,3)</f>
        <v>Beverages</v>
      </c>
      <c r="M94" t="str">
        <f>VLOOKUP(B94,Catalogue!$A$1:$F$51,4,FALSE)</f>
        <v>1L tetra pack</v>
      </c>
    </row>
    <row r="95" spans="1:13" x14ac:dyDescent="0.3">
      <c r="A95" s="6">
        <v>45020</v>
      </c>
      <c r="B95" t="s">
        <v>99</v>
      </c>
      <c r="C95">
        <v>15</v>
      </c>
      <c r="D95" t="s">
        <v>13</v>
      </c>
      <c r="E95" t="s">
        <v>11</v>
      </c>
      <c r="F95">
        <f>VLOOKUP(B95,Catalogue!A$1:F$51,5,FALSE)</f>
        <v>71</v>
      </c>
      <c r="G95" s="4">
        <f>VLOOKUP(B95,Catalogue!A$1:F$51,6,FALSE)</f>
        <v>95.85</v>
      </c>
      <c r="H95" s="4">
        <f t="shared" si="4"/>
        <v>1065</v>
      </c>
      <c r="I95" s="4">
        <f t="shared" si="5"/>
        <v>1437.75</v>
      </c>
      <c r="J95" s="4">
        <f t="shared" si="3"/>
        <v>372.75</v>
      </c>
      <c r="K95" t="str">
        <f>VLOOKUP(B95,Catalogue!$A$1:$B$51,2)</f>
        <v>Yippee Noodles</v>
      </c>
      <c r="L95" t="str">
        <f>VLOOKUP(B95,Catalogue!$A$1:$F$51,3)</f>
        <v>Packaged Foods</v>
      </c>
      <c r="M95" t="str">
        <f>VLOOKUP(B95,Catalogue!$A$1:$F$51,4,FALSE)</f>
        <v>65g pack</v>
      </c>
    </row>
    <row r="96" spans="1:13" x14ac:dyDescent="0.3">
      <c r="A96" s="6">
        <v>45021</v>
      </c>
      <c r="B96" t="s">
        <v>69</v>
      </c>
      <c r="C96">
        <v>11</v>
      </c>
      <c r="D96" t="s">
        <v>11</v>
      </c>
      <c r="E96" t="s">
        <v>12</v>
      </c>
      <c r="F96">
        <f>VLOOKUP(B96,Catalogue!A$1:F$51,5,FALSE)</f>
        <v>124</v>
      </c>
      <c r="G96" s="4">
        <f>VLOOKUP(B96,Catalogue!A$1:F$51,6,FALSE)</f>
        <v>167.4</v>
      </c>
      <c r="H96" s="4">
        <f t="shared" si="4"/>
        <v>1364</v>
      </c>
      <c r="I96" s="4">
        <f t="shared" si="5"/>
        <v>1841.4</v>
      </c>
      <c r="J96" s="4">
        <f t="shared" si="3"/>
        <v>477.40000000000009</v>
      </c>
      <c r="K96" t="str">
        <f>VLOOKUP(B96,Catalogue!$A$1:$B$51,2)</f>
        <v>Amul Kool Flavored Milk</v>
      </c>
      <c r="L96" t="str">
        <f>VLOOKUP(B96,Catalogue!$A$1:$F$51,3)</f>
        <v>Beverages</v>
      </c>
      <c r="M96" t="str">
        <f>VLOOKUP(B96,Catalogue!$A$1:$F$51,4,FALSE)</f>
        <v>200ml bottle</v>
      </c>
    </row>
    <row r="97" spans="1:13" x14ac:dyDescent="0.3">
      <c r="A97" s="6">
        <v>45022</v>
      </c>
      <c r="B97" t="s">
        <v>36</v>
      </c>
      <c r="C97">
        <v>7</v>
      </c>
      <c r="D97" t="s">
        <v>10</v>
      </c>
      <c r="E97" t="s">
        <v>11</v>
      </c>
      <c r="F97">
        <f>VLOOKUP(B97,Catalogue!A$1:F$51,5,FALSE)</f>
        <v>16</v>
      </c>
      <c r="G97" s="4">
        <f>VLOOKUP(B97,Catalogue!A$1:F$51,6,FALSE)</f>
        <v>17.600000000000001</v>
      </c>
      <c r="H97" s="4">
        <f t="shared" si="4"/>
        <v>112</v>
      </c>
      <c r="I97" s="4">
        <f t="shared" si="5"/>
        <v>123.20000000000002</v>
      </c>
      <c r="J97" s="4">
        <f t="shared" si="3"/>
        <v>11.200000000000017</v>
      </c>
      <c r="K97" t="str">
        <f>VLOOKUP(B97,Catalogue!$A$1:$B$51,2)</f>
        <v>Himalaya Face Wash</v>
      </c>
      <c r="L97" t="str">
        <f>VLOOKUP(B97,Catalogue!$A$1:$F$51,3)</f>
        <v>Personal Care</v>
      </c>
      <c r="M97" t="str">
        <f>VLOOKUP(B97,Catalogue!$A$1:$F$51,4,FALSE)</f>
        <v>150ml tube</v>
      </c>
    </row>
    <row r="98" spans="1:13" x14ac:dyDescent="0.3">
      <c r="A98" s="6">
        <v>45023</v>
      </c>
      <c r="B98" t="s">
        <v>128</v>
      </c>
      <c r="C98">
        <v>10</v>
      </c>
      <c r="D98" t="s">
        <v>10</v>
      </c>
      <c r="E98" t="s">
        <v>12</v>
      </c>
      <c r="F98">
        <f>VLOOKUP(B98,Catalogue!A$1:F$51,5,FALSE)</f>
        <v>98</v>
      </c>
      <c r="G98" s="4">
        <f>VLOOKUP(B98,Catalogue!A$1:F$51,6,FALSE)</f>
        <v>132.30000000000001</v>
      </c>
      <c r="H98" s="4">
        <f t="shared" si="4"/>
        <v>980</v>
      </c>
      <c r="I98" s="4">
        <f t="shared" si="5"/>
        <v>1323</v>
      </c>
      <c r="J98" s="4">
        <f t="shared" si="3"/>
        <v>343</v>
      </c>
      <c r="K98" t="str">
        <f>VLOOKUP(B98,Catalogue!A$1:B$51,2)</f>
        <v>Exo Dishwash Bar</v>
      </c>
      <c r="L98" t="str">
        <f>VLOOKUP(B98,Catalogue!$A$1:$F$51,3)</f>
        <v>Household Cleaning</v>
      </c>
      <c r="M98" t="str">
        <f>VLOOKUP(B98,Catalogue!$A$1:$F$51,4,FALSE)</f>
        <v>500g bar</v>
      </c>
    </row>
    <row r="99" spans="1:13" x14ac:dyDescent="0.3">
      <c r="A99" s="6">
        <v>45024</v>
      </c>
      <c r="B99" t="s">
        <v>111</v>
      </c>
      <c r="C99">
        <v>7</v>
      </c>
      <c r="D99" t="s">
        <v>11</v>
      </c>
      <c r="E99" t="s">
        <v>11</v>
      </c>
      <c r="F99">
        <f>VLOOKUP(B99,Catalogue!A$1:F$51,5,FALSE)</f>
        <v>16</v>
      </c>
      <c r="G99" s="4">
        <f>VLOOKUP(B99,Catalogue!A$1:F$51,6,FALSE)</f>
        <v>18.240000000000002</v>
      </c>
      <c r="H99" s="4">
        <f t="shared" si="4"/>
        <v>112</v>
      </c>
      <c r="I99" s="4">
        <f t="shared" si="5"/>
        <v>127.68</v>
      </c>
      <c r="J99" s="4">
        <f t="shared" si="3"/>
        <v>15.680000000000007</v>
      </c>
      <c r="K99" t="str">
        <f>VLOOKUP(B99,Catalogue!$A$1:$B$51,2)</f>
        <v>Harpic Toilet Cleaner</v>
      </c>
      <c r="L99" t="str">
        <f>VLOOKUP(B99,Catalogue!$A$1:$F$51,3)</f>
        <v>Household Cleaning</v>
      </c>
      <c r="M99" t="str">
        <f>VLOOKUP(B99,Catalogue!$A$1:$F$51,4,FALSE)</f>
        <v>500ml bottle</v>
      </c>
    </row>
    <row r="100" spans="1:13" x14ac:dyDescent="0.3">
      <c r="A100" s="6">
        <v>45025</v>
      </c>
      <c r="B100" t="s">
        <v>113</v>
      </c>
      <c r="C100">
        <v>4</v>
      </c>
      <c r="D100" t="s">
        <v>10</v>
      </c>
      <c r="E100" t="s">
        <v>12</v>
      </c>
      <c r="F100">
        <f>VLOOKUP(B100,Catalogue!A$1:F$51,5,FALSE)</f>
        <v>10</v>
      </c>
      <c r="G100" s="4">
        <f>VLOOKUP(B100,Catalogue!A$1:F$51,6,FALSE)</f>
        <v>11.3</v>
      </c>
      <c r="H100" s="4">
        <f t="shared" si="4"/>
        <v>40</v>
      </c>
      <c r="I100" s="4">
        <f t="shared" si="5"/>
        <v>45.2</v>
      </c>
      <c r="J100" s="4">
        <f t="shared" si="3"/>
        <v>5.2000000000000028</v>
      </c>
      <c r="K100" t="str">
        <f>VLOOKUP(B100,Catalogue!$A$1:$B$51,2)</f>
        <v>Lizol Floor Cleaner</v>
      </c>
      <c r="L100" t="str">
        <f>VLOOKUP(B100,Catalogue!$A$1:$F$51,3)</f>
        <v>Household Cleaning</v>
      </c>
      <c r="M100" t="str">
        <f>VLOOKUP(B100,Catalogue!$A$1:$F$51,4,FALSE)</f>
        <v>975ml bottle</v>
      </c>
    </row>
    <row r="101" spans="1:13" x14ac:dyDescent="0.3">
      <c r="A101" s="6">
        <v>45026</v>
      </c>
      <c r="B101" t="s">
        <v>42</v>
      </c>
      <c r="C101">
        <v>6</v>
      </c>
      <c r="D101" t="s">
        <v>10</v>
      </c>
      <c r="E101" t="s">
        <v>12</v>
      </c>
      <c r="F101">
        <f>VLOOKUP(B101,Catalogue!A$1:F$51,5,FALSE)</f>
        <v>123</v>
      </c>
      <c r="G101" s="4">
        <f>VLOOKUP(B101,Catalogue!A$1:F$51,6,FALSE)</f>
        <v>179.58</v>
      </c>
      <c r="H101" s="4">
        <f t="shared" si="4"/>
        <v>738</v>
      </c>
      <c r="I101" s="4">
        <f t="shared" si="5"/>
        <v>1077.48</v>
      </c>
      <c r="J101" s="4">
        <f t="shared" si="3"/>
        <v>339.48</v>
      </c>
      <c r="K101" t="str">
        <f>VLOOKUP(B101,Catalogue!$A$1:$B$51,2)</f>
        <v>Johnson’s Baby Powder</v>
      </c>
      <c r="L101" t="str">
        <f>VLOOKUP(B101,Catalogue!$A$1:$F$51,3)</f>
        <v>Personal Care</v>
      </c>
      <c r="M101" t="str">
        <f>VLOOKUP(B101,Catalogue!$A$1:$F$51,4,FALSE)</f>
        <v>500g bottle</v>
      </c>
    </row>
    <row r="102" spans="1:13" x14ac:dyDescent="0.3">
      <c r="A102" s="6">
        <v>45027</v>
      </c>
      <c r="B102" t="s">
        <v>14</v>
      </c>
      <c r="C102">
        <v>4</v>
      </c>
      <c r="D102" t="s">
        <v>11</v>
      </c>
      <c r="E102" t="s">
        <v>11</v>
      </c>
      <c r="F102">
        <f>VLOOKUP(B102,Catalogue!A$1:F$51,5,FALSE)</f>
        <v>98</v>
      </c>
      <c r="G102" s="4">
        <f>VLOOKUP(B102,Catalogue!A$1:F$51,6,FALSE)</f>
        <v>129.36000000000001</v>
      </c>
      <c r="H102" s="4">
        <f t="shared" si="4"/>
        <v>392</v>
      </c>
      <c r="I102" s="4">
        <f t="shared" si="5"/>
        <v>517.44000000000005</v>
      </c>
      <c r="J102" s="4">
        <f t="shared" si="3"/>
        <v>125.44000000000005</v>
      </c>
      <c r="K102" t="str">
        <f>VLOOKUP(B102,Catalogue!A1:F51,2,FALSE)</f>
        <v>Dove Soap</v>
      </c>
      <c r="L102" t="str">
        <f>VLOOKUP(B102,Catalogue!A1:F51,3,FALSE)</f>
        <v>Personal Care</v>
      </c>
      <c r="M102" t="str">
        <f>VLOOKUP(B102,Catalogue!$A$1:$F$51,4,FALSE)</f>
        <v>100g bar</v>
      </c>
    </row>
    <row r="103" spans="1:13" x14ac:dyDescent="0.3">
      <c r="A103" s="6">
        <v>45028</v>
      </c>
      <c r="B103" t="s">
        <v>159</v>
      </c>
      <c r="C103">
        <v>9</v>
      </c>
      <c r="D103" t="s">
        <v>13</v>
      </c>
      <c r="E103" t="s">
        <v>12</v>
      </c>
      <c r="F103">
        <f>VLOOKUP(B103,Catalogue!A$1:F$51,5,FALSE)</f>
        <v>136</v>
      </c>
      <c r="G103" s="4">
        <f>VLOOKUP(B103,Catalogue!A$1:F$51,6,FALSE)</f>
        <v>183.6</v>
      </c>
      <c r="H103" s="4">
        <f t="shared" si="4"/>
        <v>1224</v>
      </c>
      <c r="I103" s="4">
        <f t="shared" si="5"/>
        <v>1652.3999999999999</v>
      </c>
      <c r="J103" s="4">
        <f t="shared" si="3"/>
        <v>428.39999999999986</v>
      </c>
      <c r="K103" t="str">
        <f>VLOOKUP(B103,Catalogue!$A$1:$B$51,2)</f>
        <v>Premier Facial Tissues</v>
      </c>
      <c r="L103" t="str">
        <f>VLOOKUP(B103,Catalogue!$A$1:$F$51,3)</f>
        <v>Paper &amp; Essentials</v>
      </c>
      <c r="M103" t="str">
        <f>VLOOKUP(B103,Catalogue!$A$1:$F$51,4,FALSE)</f>
        <v>200 pulls</v>
      </c>
    </row>
    <row r="104" spans="1:13" x14ac:dyDescent="0.3">
      <c r="A104" s="6">
        <v>45029</v>
      </c>
      <c r="B104" t="s">
        <v>36</v>
      </c>
      <c r="C104">
        <v>9</v>
      </c>
      <c r="D104" t="s">
        <v>13</v>
      </c>
      <c r="E104" t="s">
        <v>12</v>
      </c>
      <c r="F104">
        <f>VLOOKUP(B104,Catalogue!A$1:F$51,5,FALSE)</f>
        <v>16</v>
      </c>
      <c r="G104" s="4">
        <f>VLOOKUP(B104,Catalogue!A$1:F$51,6,FALSE)</f>
        <v>17.600000000000001</v>
      </c>
      <c r="H104" s="4">
        <f t="shared" si="4"/>
        <v>144</v>
      </c>
      <c r="I104" s="4">
        <f t="shared" si="5"/>
        <v>158.4</v>
      </c>
      <c r="J104" s="4">
        <f t="shared" si="3"/>
        <v>14.400000000000006</v>
      </c>
      <c r="K104" t="str">
        <f>VLOOKUP(B104,Catalogue!$A$1:$B$51,2)</f>
        <v>Himalaya Face Wash</v>
      </c>
      <c r="L104" t="str">
        <f>VLOOKUP(B104,Catalogue!$A$1:$F$51,3)</f>
        <v>Personal Care</v>
      </c>
      <c r="M104" t="str">
        <f>VLOOKUP(B104,Catalogue!$A$1:$F$51,4,FALSE)</f>
        <v>150ml tube</v>
      </c>
    </row>
    <row r="105" spans="1:13" x14ac:dyDescent="0.3">
      <c r="A105" s="6">
        <v>45030</v>
      </c>
      <c r="B105" t="s">
        <v>87</v>
      </c>
      <c r="C105">
        <v>2</v>
      </c>
      <c r="D105" t="s">
        <v>11</v>
      </c>
      <c r="E105" t="s">
        <v>11</v>
      </c>
      <c r="F105">
        <f>VLOOKUP(B105,Catalogue!A$1:F$51,5,FALSE)</f>
        <v>12</v>
      </c>
      <c r="G105" s="4">
        <f>VLOOKUP(B105,Catalogue!A$1:F$51,6,FALSE)</f>
        <v>16.920000000000002</v>
      </c>
      <c r="H105" s="4">
        <f t="shared" si="4"/>
        <v>24</v>
      </c>
      <c r="I105" s="4">
        <f t="shared" si="5"/>
        <v>33.840000000000003</v>
      </c>
      <c r="J105" s="4">
        <f t="shared" si="3"/>
        <v>9.8400000000000034</v>
      </c>
      <c r="K105" t="str">
        <f>VLOOKUP(B105,Catalogue!$A$1:$B$51,2)</f>
        <v>Haldiram's Bhujia</v>
      </c>
      <c r="L105" t="str">
        <f>VLOOKUP(B105,Catalogue!$A$1:$F$51,3)</f>
        <v>Packaged Foods</v>
      </c>
      <c r="M105" t="str">
        <f>VLOOKUP(B105,Catalogue!$A$1:$F$51,4,FALSE)</f>
        <v>200g pack</v>
      </c>
    </row>
    <row r="106" spans="1:13" x14ac:dyDescent="0.3">
      <c r="A106" s="6">
        <v>45031</v>
      </c>
      <c r="B106" t="s">
        <v>87</v>
      </c>
      <c r="C106">
        <v>15</v>
      </c>
      <c r="D106" t="s">
        <v>10</v>
      </c>
      <c r="E106" t="s">
        <v>12</v>
      </c>
      <c r="F106">
        <f>VLOOKUP(B106,Catalogue!A$1:F$51,5,FALSE)</f>
        <v>12</v>
      </c>
      <c r="G106" s="4">
        <f>VLOOKUP(B106,Catalogue!A$1:F$51,6,FALSE)</f>
        <v>16.920000000000002</v>
      </c>
      <c r="H106" s="4">
        <f t="shared" si="4"/>
        <v>180</v>
      </c>
      <c r="I106" s="4">
        <f t="shared" si="5"/>
        <v>253.8</v>
      </c>
      <c r="J106" s="4">
        <f t="shared" si="3"/>
        <v>73.800000000000011</v>
      </c>
      <c r="K106" t="str">
        <f>VLOOKUP(B106,Catalogue!$A$1:$B$51,2)</f>
        <v>Haldiram's Bhujia</v>
      </c>
      <c r="L106" t="str">
        <f>VLOOKUP(B106,Catalogue!$A$1:$F$51,3)</f>
        <v>Packaged Foods</v>
      </c>
      <c r="M106" t="str">
        <f>VLOOKUP(B106,Catalogue!$A$1:$F$51,4,FALSE)</f>
        <v>200g pack</v>
      </c>
    </row>
    <row r="107" spans="1:13" x14ac:dyDescent="0.3">
      <c r="A107" s="6">
        <v>45032</v>
      </c>
      <c r="B107" t="s">
        <v>61</v>
      </c>
      <c r="C107">
        <v>3</v>
      </c>
      <c r="D107" t="s">
        <v>10</v>
      </c>
      <c r="E107" t="s">
        <v>11</v>
      </c>
      <c r="F107">
        <f>VLOOKUP(B107,Catalogue!A$1:F$51,5,FALSE)</f>
        <v>44</v>
      </c>
      <c r="G107" s="4">
        <f>VLOOKUP(B107,Catalogue!A$1:F$51,6,FALSE)</f>
        <v>72.599999999999994</v>
      </c>
      <c r="H107" s="4">
        <f t="shared" si="4"/>
        <v>132</v>
      </c>
      <c r="I107" s="4">
        <f t="shared" si="5"/>
        <v>217.79999999999998</v>
      </c>
      <c r="J107" s="4">
        <f t="shared" si="3"/>
        <v>85.799999999999983</v>
      </c>
      <c r="K107" t="str">
        <f>VLOOKUP(B107,Catalogue!$A$1:$B$51,2)</f>
        <v>Frooti Mango Drink</v>
      </c>
      <c r="L107" t="str">
        <f>VLOOKUP(B107,Catalogue!$A$1:$F$51,3)</f>
        <v>Beverages</v>
      </c>
      <c r="M107" t="str">
        <f>VLOOKUP(B107,Catalogue!$A$1:$F$51,4,FALSE)</f>
        <v>250ml tetra pack</v>
      </c>
    </row>
    <row r="108" spans="1:13" x14ac:dyDescent="0.3">
      <c r="A108" s="6">
        <v>45033</v>
      </c>
      <c r="B108" t="s">
        <v>61</v>
      </c>
      <c r="C108">
        <v>14</v>
      </c>
      <c r="D108" t="s">
        <v>11</v>
      </c>
      <c r="E108" t="s">
        <v>12</v>
      </c>
      <c r="F108">
        <f>VLOOKUP(B108,Catalogue!A$1:F$51,5,FALSE)</f>
        <v>44</v>
      </c>
      <c r="G108" s="4">
        <f>VLOOKUP(B108,Catalogue!A$1:F$51,6,FALSE)</f>
        <v>72.599999999999994</v>
      </c>
      <c r="H108" s="4">
        <f t="shared" si="4"/>
        <v>616</v>
      </c>
      <c r="I108" s="4">
        <f t="shared" si="5"/>
        <v>1016.3999999999999</v>
      </c>
      <c r="J108" s="4">
        <f t="shared" si="3"/>
        <v>400.39999999999986</v>
      </c>
      <c r="K108" t="str">
        <f>VLOOKUP(B108,Catalogue!$A$1:$B$51,2)</f>
        <v>Frooti Mango Drink</v>
      </c>
      <c r="L108" t="str">
        <f>VLOOKUP(B108,Catalogue!$A$1:$F$51,3)</f>
        <v>Beverages</v>
      </c>
      <c r="M108" t="str">
        <f>VLOOKUP(B108,Catalogue!$A$1:$F$51,4,FALSE)</f>
        <v>250ml tetra pack</v>
      </c>
    </row>
    <row r="109" spans="1:13" x14ac:dyDescent="0.3">
      <c r="A109" s="6">
        <v>45034</v>
      </c>
      <c r="B109" t="s">
        <v>159</v>
      </c>
      <c r="C109">
        <v>3</v>
      </c>
      <c r="D109" t="s">
        <v>10</v>
      </c>
      <c r="E109" t="s">
        <v>11</v>
      </c>
      <c r="F109">
        <f>VLOOKUP(B109,Catalogue!A$1:F$51,5,FALSE)</f>
        <v>136</v>
      </c>
      <c r="G109" s="4">
        <f>VLOOKUP(B109,Catalogue!A$1:F$51,6,FALSE)</f>
        <v>183.6</v>
      </c>
      <c r="H109" s="4">
        <f t="shared" si="4"/>
        <v>408</v>
      </c>
      <c r="I109" s="4">
        <f t="shared" si="5"/>
        <v>550.79999999999995</v>
      </c>
      <c r="J109" s="4">
        <f t="shared" si="3"/>
        <v>142.79999999999995</v>
      </c>
      <c r="K109" t="str">
        <f>VLOOKUP(B109,Catalogue!$A$1:$B$51,2)</f>
        <v>Premier Facial Tissues</v>
      </c>
      <c r="L109" t="str">
        <f>VLOOKUP(B109,Catalogue!$A$1:$F$51,3)</f>
        <v>Paper &amp; Essentials</v>
      </c>
      <c r="M109" t="str">
        <f>VLOOKUP(B109,Catalogue!$A$1:$F$51,4,FALSE)</f>
        <v>200 pulls</v>
      </c>
    </row>
    <row r="110" spans="1:13" x14ac:dyDescent="0.3">
      <c r="A110" s="6">
        <v>45035</v>
      </c>
      <c r="B110" t="s">
        <v>162</v>
      </c>
      <c r="C110">
        <v>19</v>
      </c>
      <c r="D110" t="s">
        <v>10</v>
      </c>
      <c r="E110" t="s">
        <v>12</v>
      </c>
      <c r="F110">
        <f>VLOOKUP(B110,Catalogue!A$1:F$51,5,FALSE)</f>
        <v>12</v>
      </c>
      <c r="G110" s="4">
        <f>VLOOKUP(B110,Catalogue!A$1:F$51,6,FALSE)</f>
        <v>17.52</v>
      </c>
      <c r="H110" s="4">
        <f t="shared" si="4"/>
        <v>228</v>
      </c>
      <c r="I110" s="4">
        <f t="shared" si="5"/>
        <v>332.88</v>
      </c>
      <c r="J110" s="4">
        <f t="shared" si="3"/>
        <v>104.88</v>
      </c>
      <c r="K110" t="str">
        <f>VLOOKUP(B110,Catalogue!$A$1:$B$51,2)</f>
        <v>Wet Wipes - Himalaya</v>
      </c>
      <c r="L110" t="str">
        <f>VLOOKUP(B110,Catalogue!$A$1:$F$51,3)</f>
        <v>Paper &amp; Essentials</v>
      </c>
      <c r="M110" t="str">
        <f>VLOOKUP(B110,Catalogue!$A$1:$F$51,4,FALSE)</f>
        <v>20 wipes</v>
      </c>
    </row>
    <row r="111" spans="1:13" x14ac:dyDescent="0.3">
      <c r="A111" s="6">
        <v>45036</v>
      </c>
      <c r="B111" t="s">
        <v>27</v>
      </c>
      <c r="C111">
        <v>2</v>
      </c>
      <c r="D111" t="s">
        <v>11</v>
      </c>
      <c r="E111" t="s">
        <v>12</v>
      </c>
      <c r="F111">
        <f>VLOOKUP(B111,Catalogue!A$1:F$51,5,FALSE)</f>
        <v>133</v>
      </c>
      <c r="G111" s="4">
        <f>VLOOKUP(B111,Catalogue!A$1:F$51,6,FALSE)</f>
        <v>187.53</v>
      </c>
      <c r="H111" s="4">
        <f t="shared" si="4"/>
        <v>266</v>
      </c>
      <c r="I111" s="4">
        <f t="shared" si="5"/>
        <v>375.06</v>
      </c>
      <c r="J111" s="4">
        <f t="shared" si="3"/>
        <v>109.06</v>
      </c>
      <c r="K111" t="str">
        <f>VLOOKUP(B111,Catalogue!$A$1:$B$51,2)</f>
        <v>Gillette Shaving Foam</v>
      </c>
      <c r="L111" t="str">
        <f>VLOOKUP(B111,Catalogue!$A$1:$F$51,3)</f>
        <v>Personal Care</v>
      </c>
      <c r="M111" t="str">
        <f>VLOOKUP(B111,Catalogue!$A$1:$F$51,4,FALSE)</f>
        <v>200g can</v>
      </c>
    </row>
    <row r="112" spans="1:13" x14ac:dyDescent="0.3">
      <c r="A112" s="6">
        <v>45037</v>
      </c>
      <c r="B112" t="s">
        <v>45</v>
      </c>
      <c r="C112">
        <v>8</v>
      </c>
      <c r="D112" t="s">
        <v>13</v>
      </c>
      <c r="E112" t="s">
        <v>11</v>
      </c>
      <c r="F112">
        <f>VLOOKUP(B112,Catalogue!A$1:F$51,5,FALSE)</f>
        <v>136</v>
      </c>
      <c r="G112" s="4">
        <f>VLOOKUP(B112,Catalogue!A$1:F$51,6,FALSE)</f>
        <v>179.52</v>
      </c>
      <c r="H112" s="4">
        <f t="shared" si="4"/>
        <v>1088</v>
      </c>
      <c r="I112" s="4">
        <f t="shared" si="5"/>
        <v>1436.16</v>
      </c>
      <c r="J112" s="4">
        <f t="shared" si="3"/>
        <v>348.16000000000008</v>
      </c>
      <c r="K112" t="str">
        <f>VLOOKUP(B112,Catalogue!$A$1:$B$51,2)</f>
        <v>Coca-Cola Can</v>
      </c>
      <c r="L112" t="str">
        <f>VLOOKUP(B112,Catalogue!$A$1:$F$51,3)</f>
        <v>Beverages</v>
      </c>
      <c r="M112" t="str">
        <f>VLOOKUP(B112,Catalogue!$A$1:$F$51,4,FALSE)</f>
        <v>330ml can</v>
      </c>
    </row>
    <row r="113" spans="1:13" x14ac:dyDescent="0.3">
      <c r="A113" s="6">
        <v>45038</v>
      </c>
      <c r="B113" t="s">
        <v>156</v>
      </c>
      <c r="C113">
        <v>10</v>
      </c>
      <c r="D113" t="s">
        <v>13</v>
      </c>
      <c r="E113" t="s">
        <v>12</v>
      </c>
      <c r="F113">
        <f>VLOOKUP(B113,Catalogue!A$1:F$51,5,FALSE)</f>
        <v>123</v>
      </c>
      <c r="G113" s="4">
        <f>VLOOKUP(B113,Catalogue!A$1:F$51,6,FALSE)</f>
        <v>135.30000000000001</v>
      </c>
      <c r="H113" s="4">
        <f t="shared" si="4"/>
        <v>1230</v>
      </c>
      <c r="I113" s="4">
        <f t="shared" si="5"/>
        <v>1353</v>
      </c>
      <c r="J113" s="4">
        <f t="shared" si="3"/>
        <v>123</v>
      </c>
      <c r="K113" t="str">
        <f>VLOOKUP(B113,Catalogue!$A$1:$B$51,2)</f>
        <v>Everteen Wipes</v>
      </c>
      <c r="L113" t="str">
        <f>VLOOKUP(B113,Catalogue!$A$1:$F$51,3)</f>
        <v>Paper &amp; Essentials</v>
      </c>
      <c r="M113" t="str">
        <f>VLOOKUP(B113,Catalogue!$A$1:$F$51,4,FALSE)</f>
        <v>15 wipes</v>
      </c>
    </row>
    <row r="114" spans="1:13" x14ac:dyDescent="0.3">
      <c r="A114" s="6">
        <v>45039</v>
      </c>
      <c r="B114" t="s">
        <v>96</v>
      </c>
      <c r="C114">
        <v>12</v>
      </c>
      <c r="D114" t="s">
        <v>11</v>
      </c>
      <c r="E114" t="s">
        <v>12</v>
      </c>
      <c r="F114">
        <f>VLOOKUP(B114,Catalogue!A$1:F$51,5,FALSE)</f>
        <v>44</v>
      </c>
      <c r="G114" s="4">
        <f>VLOOKUP(B114,Catalogue!A$1:F$51,6,FALSE)</f>
        <v>48.4</v>
      </c>
      <c r="H114" s="4">
        <f t="shared" si="4"/>
        <v>528</v>
      </c>
      <c r="I114" s="4">
        <f t="shared" si="5"/>
        <v>580.79999999999995</v>
      </c>
      <c r="J114" s="4">
        <f t="shared" si="3"/>
        <v>52.799999999999955</v>
      </c>
      <c r="K114" t="str">
        <f>VLOOKUP(B114,Catalogue!$A$1:$B$51,2)</f>
        <v>Britannia Cake</v>
      </c>
      <c r="L114" t="str">
        <f>VLOOKUP(B114,Catalogue!$A$1:$F$51,3)</f>
        <v>Packaged Foods</v>
      </c>
      <c r="M114" t="str">
        <f>VLOOKUP(B114,Catalogue!$A$1:$F$51,4,FALSE)</f>
        <v>90g pack</v>
      </c>
    </row>
    <row r="115" spans="1:13" x14ac:dyDescent="0.3">
      <c r="A115" s="6">
        <v>45040</v>
      </c>
      <c r="B115" t="s">
        <v>104</v>
      </c>
      <c r="C115">
        <v>13</v>
      </c>
      <c r="D115" t="s">
        <v>10</v>
      </c>
      <c r="E115" t="s">
        <v>11</v>
      </c>
      <c r="F115">
        <f>VLOOKUP(B115,Catalogue!A$1:F$51,5,FALSE)</f>
        <v>124</v>
      </c>
      <c r="G115" s="4">
        <f>VLOOKUP(B115,Catalogue!A$1:F$51,6,FALSE)</f>
        <v>163.68</v>
      </c>
      <c r="H115" s="4">
        <f t="shared" si="4"/>
        <v>1612</v>
      </c>
      <c r="I115" s="4">
        <f t="shared" si="5"/>
        <v>2127.84</v>
      </c>
      <c r="J115" s="4">
        <f t="shared" si="3"/>
        <v>515.84000000000015</v>
      </c>
      <c r="K115" t="str">
        <f>VLOOKUP(B115,Catalogue!$A$1:$B$51,2)</f>
        <v>Surf Excel Detergent</v>
      </c>
      <c r="L115" t="str">
        <f>VLOOKUP(B115,Catalogue!$A$1:$F$51,3)</f>
        <v>Household Cleaning</v>
      </c>
      <c r="M115" t="str">
        <f>VLOOKUP(B115,Catalogue!$A$1:$F$51,4,FALSE)</f>
        <v>1kg pack</v>
      </c>
    </row>
    <row r="116" spans="1:13" x14ac:dyDescent="0.3">
      <c r="A116" s="6">
        <v>45041</v>
      </c>
      <c r="B116" t="s">
        <v>138</v>
      </c>
      <c r="C116">
        <v>12</v>
      </c>
      <c r="D116" t="s">
        <v>10</v>
      </c>
      <c r="E116" t="s">
        <v>12</v>
      </c>
      <c r="F116">
        <f>VLOOKUP(B116,Catalogue!A$1:F$51,5,FALSE)</f>
        <v>71</v>
      </c>
      <c r="G116" s="4">
        <f>VLOOKUP(B116,Catalogue!A$1:F$51,6,FALSE)</f>
        <v>79.52</v>
      </c>
      <c r="H116" s="4">
        <f t="shared" si="4"/>
        <v>852</v>
      </c>
      <c r="I116" s="4">
        <f t="shared" si="5"/>
        <v>954.24</v>
      </c>
      <c r="J116" s="4">
        <f t="shared" si="3"/>
        <v>102.24000000000001</v>
      </c>
      <c r="K116" t="str">
        <f>VLOOKUP(B116,Catalogue!$A$1:$B$51,2)</f>
        <v>Sofy Pantyliners</v>
      </c>
      <c r="L116" t="str">
        <f>VLOOKUP(B116,Catalogue!$A$1:$F$51,3)</f>
        <v>Paper &amp; Essentials</v>
      </c>
      <c r="M116" t="str">
        <f>VLOOKUP(B116,Catalogue!$A$1:$F$51,4,FALSE)</f>
        <v>20-piece pack</v>
      </c>
    </row>
    <row r="117" spans="1:13" x14ac:dyDescent="0.3">
      <c r="A117" s="6">
        <v>45042</v>
      </c>
      <c r="B117" t="s">
        <v>71</v>
      </c>
      <c r="C117">
        <v>18</v>
      </c>
      <c r="D117" t="s">
        <v>11</v>
      </c>
      <c r="E117" t="s">
        <v>11</v>
      </c>
      <c r="F117">
        <f>VLOOKUP(B117,Catalogue!A$1:F$51,5,FALSE)</f>
        <v>10</v>
      </c>
      <c r="G117" s="4">
        <f>VLOOKUP(B117,Catalogue!A$1:F$51,6,FALSE)</f>
        <v>14.600000000000001</v>
      </c>
      <c r="H117" s="4">
        <f t="shared" si="4"/>
        <v>180</v>
      </c>
      <c r="I117" s="4">
        <f t="shared" si="5"/>
        <v>262.8</v>
      </c>
      <c r="J117" s="4">
        <f t="shared" si="3"/>
        <v>82.800000000000011</v>
      </c>
      <c r="K117" t="str">
        <f>VLOOKUP(B117,Catalogue!$A$1:$B$51,2)</f>
        <v>Paper Boat Aam Panna</v>
      </c>
      <c r="L117" t="str">
        <f>VLOOKUP(B117,Catalogue!$A$1:$F$51,3)</f>
        <v>Beverages</v>
      </c>
      <c r="M117" t="str">
        <f>VLOOKUP(B117,Catalogue!$A$1:$F$51,4,FALSE)</f>
        <v>250ml pouch</v>
      </c>
    </row>
    <row r="118" spans="1:13" x14ac:dyDescent="0.3">
      <c r="A118" s="6">
        <v>45043</v>
      </c>
      <c r="B118" t="s">
        <v>99</v>
      </c>
      <c r="C118">
        <v>13</v>
      </c>
      <c r="D118" t="s">
        <v>10</v>
      </c>
      <c r="E118" t="s">
        <v>12</v>
      </c>
      <c r="F118">
        <f>VLOOKUP(B118,Catalogue!A$1:F$51,5,FALSE)</f>
        <v>71</v>
      </c>
      <c r="G118" s="4">
        <f>VLOOKUP(B118,Catalogue!A$1:F$51,6,FALSE)</f>
        <v>95.85</v>
      </c>
      <c r="H118" s="4">
        <f t="shared" si="4"/>
        <v>923</v>
      </c>
      <c r="I118" s="4">
        <f t="shared" si="5"/>
        <v>1246.05</v>
      </c>
      <c r="J118" s="4">
        <f t="shared" si="3"/>
        <v>323.04999999999995</v>
      </c>
      <c r="K118" t="str">
        <f>VLOOKUP(B118,Catalogue!$A$1:$B$51,2)</f>
        <v>Yippee Noodles</v>
      </c>
      <c r="L118" t="str">
        <f>VLOOKUP(B118,Catalogue!$A$1:$F$51,3)</f>
        <v>Packaged Foods</v>
      </c>
      <c r="M118" t="str">
        <f>VLOOKUP(B118,Catalogue!$A$1:$F$51,4,FALSE)</f>
        <v>65g pack</v>
      </c>
    </row>
    <row r="119" spans="1:13" x14ac:dyDescent="0.3">
      <c r="A119" s="6">
        <v>45044</v>
      </c>
      <c r="B119" t="s">
        <v>58</v>
      </c>
      <c r="C119">
        <v>4</v>
      </c>
      <c r="D119" t="s">
        <v>10</v>
      </c>
      <c r="E119" t="s">
        <v>11</v>
      </c>
      <c r="F119">
        <f>VLOOKUP(B119,Catalogue!A$1:F$51,5,FALSE)</f>
        <v>105</v>
      </c>
      <c r="G119" s="4">
        <f>VLOOKUP(B119,Catalogue!A$1:F$51,6,FALSE)</f>
        <v>148.05000000000001</v>
      </c>
      <c r="H119" s="4">
        <f t="shared" si="4"/>
        <v>420</v>
      </c>
      <c r="I119" s="4">
        <f t="shared" si="5"/>
        <v>592.20000000000005</v>
      </c>
      <c r="J119" s="4">
        <f t="shared" si="3"/>
        <v>172.20000000000005</v>
      </c>
      <c r="K119" t="str">
        <f>VLOOKUP(B119,Catalogue!$A$1:$B$51,2)</f>
        <v>Minute Maid Pulpy</v>
      </c>
      <c r="L119" t="str">
        <f>VLOOKUP(B119,Catalogue!$A$1:$F$51,3)</f>
        <v>Beverages</v>
      </c>
      <c r="M119" t="str">
        <f>VLOOKUP(B119,Catalogue!$A$1:$F$51,4,FALSE)</f>
        <v>600ml bottle</v>
      </c>
    </row>
    <row r="120" spans="1:13" x14ac:dyDescent="0.3">
      <c r="A120" s="6">
        <v>45045</v>
      </c>
      <c r="B120" t="s">
        <v>162</v>
      </c>
      <c r="C120">
        <v>9</v>
      </c>
      <c r="D120" t="s">
        <v>11</v>
      </c>
      <c r="E120" t="s">
        <v>12</v>
      </c>
      <c r="F120">
        <f>VLOOKUP(B120,Catalogue!A$1:F$51,5,FALSE)</f>
        <v>12</v>
      </c>
      <c r="G120" s="4">
        <f>VLOOKUP(B120,Catalogue!A$1:F$51,6,FALSE)</f>
        <v>17.52</v>
      </c>
      <c r="H120" s="4">
        <f t="shared" si="4"/>
        <v>108</v>
      </c>
      <c r="I120" s="4">
        <f t="shared" si="5"/>
        <v>157.68</v>
      </c>
      <c r="J120" s="4">
        <f t="shared" si="3"/>
        <v>49.680000000000007</v>
      </c>
      <c r="K120" t="str">
        <f>VLOOKUP(B120,Catalogue!$A$1:$B$51,2)</f>
        <v>Wet Wipes - Himalaya</v>
      </c>
      <c r="L120" t="str">
        <f>VLOOKUP(B120,Catalogue!$A$1:$F$51,3)</f>
        <v>Paper &amp; Essentials</v>
      </c>
      <c r="M120" t="str">
        <f>VLOOKUP(B120,Catalogue!$A$1:$F$51,4,FALSE)</f>
        <v>20 wipes</v>
      </c>
    </row>
    <row r="121" spans="1:13" x14ac:dyDescent="0.3">
      <c r="A121" s="6">
        <v>45046</v>
      </c>
      <c r="B121" t="s">
        <v>18</v>
      </c>
      <c r="C121">
        <v>1</v>
      </c>
      <c r="D121" t="s">
        <v>13</v>
      </c>
      <c r="E121" t="s">
        <v>12</v>
      </c>
      <c r="F121">
        <f>VLOOKUP(B121,Catalogue!A$1:F$51,5,FALSE)</f>
        <v>105</v>
      </c>
      <c r="G121" s="4">
        <f>VLOOKUP(B121,Catalogue!A$1:F$51,6,FALSE)</f>
        <v>117.6</v>
      </c>
      <c r="H121" s="4">
        <f t="shared" si="4"/>
        <v>105</v>
      </c>
      <c r="I121" s="4">
        <f t="shared" si="5"/>
        <v>117.6</v>
      </c>
      <c r="J121" s="4">
        <f t="shared" si="3"/>
        <v>12.599999999999994</v>
      </c>
      <c r="K121" t="str">
        <f>VLOOKUP(B121,Catalogue!$A$1:$B$51,2)</f>
        <v>Colgate Toothpaste</v>
      </c>
      <c r="L121" t="str">
        <f>VLOOKUP(B121,Catalogue!$A$1:$F$51,3)</f>
        <v>Personal Care</v>
      </c>
      <c r="M121" t="str">
        <f>VLOOKUP(B121,Catalogue!$A$1:$F$51,4,FALSE)</f>
        <v>150g tube</v>
      </c>
    </row>
    <row r="122" spans="1:13" x14ac:dyDescent="0.3">
      <c r="A122" s="6">
        <v>45047</v>
      </c>
      <c r="B122" t="s">
        <v>102</v>
      </c>
      <c r="C122">
        <v>3</v>
      </c>
      <c r="D122" t="s">
        <v>13</v>
      </c>
      <c r="E122" t="s">
        <v>11</v>
      </c>
      <c r="F122">
        <f>VLOOKUP(B122,Catalogue!A$1:F$51,5,FALSE)</f>
        <v>133</v>
      </c>
      <c r="G122" s="4">
        <f>VLOOKUP(B122,Catalogue!A$1:F$51,6,FALSE)</f>
        <v>194.18</v>
      </c>
      <c r="H122" s="4">
        <f t="shared" si="4"/>
        <v>399</v>
      </c>
      <c r="I122" s="4">
        <f t="shared" si="5"/>
        <v>582.54</v>
      </c>
      <c r="J122" s="4">
        <f t="shared" si="3"/>
        <v>183.53999999999996</v>
      </c>
      <c r="K122" t="str">
        <f>VLOOKUP(B122,Catalogue!$A$1:$B$51,2)</f>
        <v>Top Ramen</v>
      </c>
      <c r="L122" t="str">
        <f>VLOOKUP(B122,Catalogue!$A$1:$F$51,3)</f>
        <v>Packaged Foods</v>
      </c>
      <c r="M122" t="str">
        <f>VLOOKUP(B122,Catalogue!$A$1:$F$51,4,FALSE)</f>
        <v>70g pack</v>
      </c>
    </row>
    <row r="123" spans="1:13" x14ac:dyDescent="0.3">
      <c r="A123" s="6">
        <v>45048</v>
      </c>
      <c r="B123" t="s">
        <v>144</v>
      </c>
      <c r="C123">
        <v>19</v>
      </c>
      <c r="D123" t="s">
        <v>11</v>
      </c>
      <c r="E123" t="s">
        <v>12</v>
      </c>
      <c r="F123">
        <f>VLOOKUP(B123,Catalogue!A$1:F$51,5,FALSE)</f>
        <v>124</v>
      </c>
      <c r="G123" s="4">
        <f>VLOOKUP(B123,Catalogue!A$1:F$51,6,FALSE)</f>
        <v>140.12</v>
      </c>
      <c r="H123" s="4">
        <f t="shared" si="4"/>
        <v>2356</v>
      </c>
      <c r="I123" s="4">
        <f t="shared" si="5"/>
        <v>2662.28</v>
      </c>
      <c r="J123" s="4">
        <f t="shared" si="3"/>
        <v>306.2800000000002</v>
      </c>
      <c r="K123" t="str">
        <f>VLOOKUP(B123,Catalogue!$A$1:$B$51,2)</f>
        <v>Origami Kitchen Towels</v>
      </c>
      <c r="L123" t="str">
        <f>VLOOKUP(B123,Catalogue!$A$1:$F$51,3)</f>
        <v>Paper &amp; Essentials</v>
      </c>
      <c r="M123" t="str">
        <f>VLOOKUP(B123,Catalogue!$A$1:$F$51,4,FALSE)</f>
        <v>2-roll pack</v>
      </c>
    </row>
    <row r="124" spans="1:13" x14ac:dyDescent="0.3">
      <c r="A124" s="6">
        <v>45049</v>
      </c>
      <c r="B124" t="s">
        <v>84</v>
      </c>
      <c r="C124">
        <v>6</v>
      </c>
      <c r="D124" t="s">
        <v>10</v>
      </c>
      <c r="E124" t="s">
        <v>12</v>
      </c>
      <c r="F124">
        <f>VLOOKUP(B124,Catalogue!A$1:F$51,5,FALSE)</f>
        <v>136</v>
      </c>
      <c r="G124" s="4">
        <f>VLOOKUP(B124,Catalogue!A$1:F$51,6,FALSE)</f>
        <v>153.68</v>
      </c>
      <c r="H124" s="4">
        <f t="shared" si="4"/>
        <v>816</v>
      </c>
      <c r="I124" s="4">
        <f t="shared" si="5"/>
        <v>922.08</v>
      </c>
      <c r="J124" s="4">
        <f t="shared" si="3"/>
        <v>106.08000000000004</v>
      </c>
      <c r="K124" t="str">
        <f>VLOOKUP(B124,Catalogue!$A$1:$B$51,2)</f>
        <v>MTR Ready Curry</v>
      </c>
      <c r="L124" t="str">
        <f>VLOOKUP(B124,Catalogue!$A$1:$F$51,3)</f>
        <v>Packaged Foods</v>
      </c>
      <c r="M124" t="str">
        <f>VLOOKUP(B124,Catalogue!$A$1:$F$51,4,FALSE)</f>
        <v>300g pouch</v>
      </c>
    </row>
    <row r="125" spans="1:13" x14ac:dyDescent="0.3">
      <c r="A125" s="6">
        <v>45050</v>
      </c>
      <c r="B125" t="s">
        <v>45</v>
      </c>
      <c r="C125">
        <v>2</v>
      </c>
      <c r="D125" t="s">
        <v>10</v>
      </c>
      <c r="E125" t="s">
        <v>11</v>
      </c>
      <c r="F125">
        <f>VLOOKUP(B125,Catalogue!A$1:F$51,5,FALSE)</f>
        <v>136</v>
      </c>
      <c r="G125" s="4">
        <f>VLOOKUP(B125,Catalogue!A$1:F$51,6,FALSE)</f>
        <v>179.52</v>
      </c>
      <c r="H125" s="4">
        <f t="shared" si="4"/>
        <v>272</v>
      </c>
      <c r="I125" s="4">
        <f t="shared" si="5"/>
        <v>359.04</v>
      </c>
      <c r="J125" s="4">
        <f t="shared" si="3"/>
        <v>87.04000000000002</v>
      </c>
      <c r="K125" t="str">
        <f>VLOOKUP(B125,Catalogue!$A$1:$B$51,2)</f>
        <v>Coca-Cola Can</v>
      </c>
      <c r="L125" t="str">
        <f>VLOOKUP(B125,Catalogue!$A$1:$F$51,3)</f>
        <v>Beverages</v>
      </c>
      <c r="M125" t="str">
        <f>VLOOKUP(B125,Catalogue!$A$1:$F$51,4,FALSE)</f>
        <v>330ml can</v>
      </c>
    </row>
    <row r="126" spans="1:13" x14ac:dyDescent="0.3">
      <c r="A126" s="6">
        <v>45051</v>
      </c>
      <c r="B126" t="s">
        <v>61</v>
      </c>
      <c r="C126">
        <v>14</v>
      </c>
      <c r="D126" t="s">
        <v>11</v>
      </c>
      <c r="E126" t="s">
        <v>12</v>
      </c>
      <c r="F126">
        <f>VLOOKUP(B126,Catalogue!A$1:F$51,5,FALSE)</f>
        <v>44</v>
      </c>
      <c r="G126" s="4">
        <f>VLOOKUP(B126,Catalogue!A$1:F$51,6,FALSE)</f>
        <v>72.599999999999994</v>
      </c>
      <c r="H126" s="4">
        <f t="shared" si="4"/>
        <v>616</v>
      </c>
      <c r="I126" s="4">
        <f t="shared" si="5"/>
        <v>1016.3999999999999</v>
      </c>
      <c r="J126" s="4">
        <f t="shared" si="3"/>
        <v>400.39999999999986</v>
      </c>
      <c r="K126" t="str">
        <f>VLOOKUP(B126,Catalogue!$A$1:$B$51,2)</f>
        <v>Frooti Mango Drink</v>
      </c>
      <c r="L126" t="str">
        <f>VLOOKUP(B126,Catalogue!$A$1:$F$51,3)</f>
        <v>Beverages</v>
      </c>
      <c r="M126" t="str">
        <f>VLOOKUP(B126,Catalogue!$A$1:$F$51,4,FALSE)</f>
        <v>250ml tetra pack</v>
      </c>
    </row>
    <row r="127" spans="1:13" x14ac:dyDescent="0.3">
      <c r="A127" s="6">
        <v>45052</v>
      </c>
      <c r="B127" t="s">
        <v>125</v>
      </c>
      <c r="C127">
        <v>13</v>
      </c>
      <c r="D127" t="s">
        <v>10</v>
      </c>
      <c r="E127" t="s">
        <v>11</v>
      </c>
      <c r="F127">
        <f>VLOOKUP(B127,Catalogue!A$1:F$51,5,FALSE)</f>
        <v>63</v>
      </c>
      <c r="G127" s="4">
        <f>VLOOKUP(B127,Catalogue!A$1:F$51,6,FALSE)</f>
        <v>69.3</v>
      </c>
      <c r="H127" s="4">
        <f t="shared" si="4"/>
        <v>819</v>
      </c>
      <c r="I127" s="4">
        <f t="shared" si="5"/>
        <v>900.9</v>
      </c>
      <c r="J127" s="4">
        <f t="shared" si="3"/>
        <v>81.899999999999977</v>
      </c>
      <c r="K127" t="str">
        <f>VLOOKUP(B127,Catalogue!$A$1:$B$51,2)</f>
        <v>Pril Dishwash Liquid</v>
      </c>
      <c r="L127" t="str">
        <f>VLOOKUP(B127,Catalogue!$A$1:$F$51,3)</f>
        <v>Household Cleaning</v>
      </c>
      <c r="M127" t="str">
        <f>VLOOKUP(B127,Catalogue!$A$1:$F$51,4,FALSE)</f>
        <v>425ml bottle</v>
      </c>
    </row>
    <row r="128" spans="1:13" x14ac:dyDescent="0.3">
      <c r="A128" s="6">
        <v>45053</v>
      </c>
      <c r="B128" t="s">
        <v>39</v>
      </c>
      <c r="C128">
        <v>8</v>
      </c>
      <c r="D128" t="s">
        <v>10</v>
      </c>
      <c r="E128" t="s">
        <v>12</v>
      </c>
      <c r="F128">
        <f>VLOOKUP(B128,Catalogue!A$1:F$51,5,FALSE)</f>
        <v>10</v>
      </c>
      <c r="G128" s="4">
        <f>VLOOKUP(B128,Catalogue!A$1:F$51,6,FALSE)</f>
        <v>13.5</v>
      </c>
      <c r="H128" s="4">
        <f t="shared" si="4"/>
        <v>80</v>
      </c>
      <c r="I128" s="4">
        <f t="shared" si="5"/>
        <v>108</v>
      </c>
      <c r="J128" s="4">
        <f t="shared" si="3"/>
        <v>28</v>
      </c>
      <c r="K128" t="str">
        <f>VLOOKUP(B128,Catalogue!$A$1:$B$51,2)</f>
        <v>Vaseline Lip Care</v>
      </c>
      <c r="L128" t="str">
        <f>VLOOKUP(B128,Catalogue!$A$1:$F$51,3)</f>
        <v>Personal Care</v>
      </c>
      <c r="M128" t="str">
        <f>VLOOKUP(B128,Catalogue!$A$1:$F$51,4,FALSE)</f>
        <v>10g stick</v>
      </c>
    </row>
    <row r="129" spans="1:13" x14ac:dyDescent="0.3">
      <c r="A129" s="6">
        <v>45054</v>
      </c>
      <c r="B129" t="s">
        <v>96</v>
      </c>
      <c r="C129">
        <v>20</v>
      </c>
      <c r="D129" t="s">
        <v>11</v>
      </c>
      <c r="E129" t="s">
        <v>11</v>
      </c>
      <c r="F129">
        <f>VLOOKUP(B129,Catalogue!A$1:F$51,5,FALSE)</f>
        <v>44</v>
      </c>
      <c r="G129" s="4">
        <f>VLOOKUP(B129,Catalogue!A$1:F$51,6,FALSE)</f>
        <v>48.4</v>
      </c>
      <c r="H129" s="4">
        <f t="shared" si="4"/>
        <v>880</v>
      </c>
      <c r="I129" s="4">
        <f t="shared" si="5"/>
        <v>968</v>
      </c>
      <c r="J129" s="4">
        <f t="shared" si="3"/>
        <v>88</v>
      </c>
      <c r="K129" t="str">
        <f>VLOOKUP(B129,Catalogue!$A$1:$B$51,2)</f>
        <v>Britannia Cake</v>
      </c>
      <c r="L129" t="str">
        <f>VLOOKUP(B129,Catalogue!$A$1:$F$51,3)</f>
        <v>Packaged Foods</v>
      </c>
      <c r="M129" t="str">
        <f>VLOOKUP(B129,Catalogue!$A$1:$F$51,4,FALSE)</f>
        <v>90g pack</v>
      </c>
    </row>
    <row r="130" spans="1:13" x14ac:dyDescent="0.3">
      <c r="A130" s="6">
        <v>45055</v>
      </c>
      <c r="B130" t="s">
        <v>87</v>
      </c>
      <c r="C130">
        <v>18</v>
      </c>
      <c r="D130" t="s">
        <v>13</v>
      </c>
      <c r="E130" t="s">
        <v>12</v>
      </c>
      <c r="F130">
        <f>VLOOKUP(B130,Catalogue!A$1:F$51,5,FALSE)</f>
        <v>12</v>
      </c>
      <c r="G130" s="4">
        <f>VLOOKUP(B130,Catalogue!A$1:F$51,6,FALSE)</f>
        <v>16.920000000000002</v>
      </c>
      <c r="H130" s="4">
        <f t="shared" si="4"/>
        <v>216</v>
      </c>
      <c r="I130" s="4">
        <f t="shared" si="5"/>
        <v>304.56000000000006</v>
      </c>
      <c r="J130" s="4">
        <f t="shared" ref="J130:J193" si="6">I130-H130</f>
        <v>88.560000000000059</v>
      </c>
      <c r="K130" t="str">
        <f>VLOOKUP(B130,Catalogue!$A$1:$B$51,2)</f>
        <v>Haldiram's Bhujia</v>
      </c>
      <c r="L130" t="str">
        <f>VLOOKUP(B130,Catalogue!$A$1:$F$51,3)</f>
        <v>Packaged Foods</v>
      </c>
      <c r="M130" t="str">
        <f>VLOOKUP(B130,Catalogue!$A$1:$F$51,4,FALSE)</f>
        <v>200g pack</v>
      </c>
    </row>
    <row r="131" spans="1:13" x14ac:dyDescent="0.3">
      <c r="A131" s="6">
        <v>45056</v>
      </c>
      <c r="B131" t="s">
        <v>14</v>
      </c>
      <c r="C131">
        <v>13</v>
      </c>
      <c r="D131" t="s">
        <v>13</v>
      </c>
      <c r="E131" t="s">
        <v>12</v>
      </c>
      <c r="F131">
        <f>VLOOKUP(B131,Catalogue!A$1:F$51,5,FALSE)</f>
        <v>98</v>
      </c>
      <c r="G131" s="4">
        <f>VLOOKUP(B131,Catalogue!A$1:F$51,6,FALSE)</f>
        <v>129.36000000000001</v>
      </c>
      <c r="H131" s="4">
        <f t="shared" ref="H131:H194" si="7">C131*F131</f>
        <v>1274</v>
      </c>
      <c r="I131" s="4">
        <f t="shared" ref="I131:I194" si="8">C131*G131</f>
        <v>1681.6800000000003</v>
      </c>
      <c r="J131" s="4">
        <f t="shared" si="6"/>
        <v>407.68000000000029</v>
      </c>
      <c r="K131" t="str">
        <f>VLOOKUP(B131,Catalogue!A1:F51,2,FALSE)</f>
        <v>Dove Soap</v>
      </c>
      <c r="L131" t="str">
        <f>VLOOKUP(B131,Catalogue!A1:F51,3,FALSE)</f>
        <v>Personal Care</v>
      </c>
      <c r="M131" t="str">
        <f>VLOOKUP(B131,Catalogue!$A$1:$F$51,4,FALSE)</f>
        <v>100g bar</v>
      </c>
    </row>
    <row r="132" spans="1:13" x14ac:dyDescent="0.3">
      <c r="A132" s="6">
        <v>45057</v>
      </c>
      <c r="B132" t="s">
        <v>141</v>
      </c>
      <c r="C132">
        <v>20</v>
      </c>
      <c r="D132" t="s">
        <v>11</v>
      </c>
      <c r="E132" t="s">
        <v>11</v>
      </c>
      <c r="F132">
        <f>VLOOKUP(B132,Catalogue!A$1:F$51,5,FALSE)</f>
        <v>133</v>
      </c>
      <c r="G132" s="4">
        <f>VLOOKUP(B132,Catalogue!A$1:F$51,6,FALSE)</f>
        <v>151.62</v>
      </c>
      <c r="H132" s="4">
        <f t="shared" si="7"/>
        <v>2660</v>
      </c>
      <c r="I132" s="4">
        <f t="shared" si="8"/>
        <v>3032.4</v>
      </c>
      <c r="J132" s="4">
        <f t="shared" si="6"/>
        <v>372.40000000000009</v>
      </c>
      <c r="K132" t="str">
        <f>VLOOKUP(B132,Catalogue!$A$1:$B$51,2)</f>
        <v>Kleenex Tissue Box</v>
      </c>
      <c r="L132" t="str">
        <f>VLOOKUP(B132,Catalogue!$A$1:$F$51,3)</f>
        <v>Paper &amp; Essentials</v>
      </c>
      <c r="M132" t="str">
        <f>VLOOKUP(B132,Catalogue!$A$1:$F$51,4,FALSE)</f>
        <v>100 pulls</v>
      </c>
    </row>
    <row r="133" spans="1:13" x14ac:dyDescent="0.3">
      <c r="A133" s="6">
        <v>45058</v>
      </c>
      <c r="B133" t="s">
        <v>138</v>
      </c>
      <c r="C133">
        <v>8</v>
      </c>
      <c r="D133" t="s">
        <v>10</v>
      </c>
      <c r="E133" t="s">
        <v>12</v>
      </c>
      <c r="F133">
        <f>VLOOKUP(B133,Catalogue!A$1:F$51,5,FALSE)</f>
        <v>71</v>
      </c>
      <c r="G133" s="4">
        <f>VLOOKUP(B133,Catalogue!A$1:F$51,6,FALSE)</f>
        <v>79.52</v>
      </c>
      <c r="H133" s="4">
        <f t="shared" si="7"/>
        <v>568</v>
      </c>
      <c r="I133" s="4">
        <f t="shared" si="8"/>
        <v>636.16</v>
      </c>
      <c r="J133" s="4">
        <f t="shared" si="6"/>
        <v>68.159999999999968</v>
      </c>
      <c r="K133" t="str">
        <f>VLOOKUP(B133,Catalogue!$A$1:$B$51,2)</f>
        <v>Sofy Pantyliners</v>
      </c>
      <c r="L133" t="str">
        <f>VLOOKUP(B133,Catalogue!$A$1:$F$51,3)</f>
        <v>Paper &amp; Essentials</v>
      </c>
      <c r="M133" t="str">
        <f>VLOOKUP(B133,Catalogue!$A$1:$F$51,4,FALSE)</f>
        <v>20-piece pack</v>
      </c>
    </row>
    <row r="134" spans="1:13" x14ac:dyDescent="0.3">
      <c r="A134" s="6">
        <v>45059</v>
      </c>
      <c r="B134" t="s">
        <v>156</v>
      </c>
      <c r="C134">
        <v>1</v>
      </c>
      <c r="D134" t="s">
        <v>10</v>
      </c>
      <c r="E134" t="s">
        <v>12</v>
      </c>
      <c r="F134">
        <f>VLOOKUP(B134,Catalogue!A$1:F$51,5,FALSE)</f>
        <v>123</v>
      </c>
      <c r="G134" s="4">
        <f>VLOOKUP(B134,Catalogue!A$1:F$51,6,FALSE)</f>
        <v>135.30000000000001</v>
      </c>
      <c r="H134" s="4">
        <f t="shared" si="7"/>
        <v>123</v>
      </c>
      <c r="I134" s="4">
        <f t="shared" si="8"/>
        <v>135.30000000000001</v>
      </c>
      <c r="J134" s="4">
        <f t="shared" si="6"/>
        <v>12.300000000000011</v>
      </c>
      <c r="K134" t="str">
        <f>VLOOKUP(B134,Catalogue!$A$1:$B$51,2)</f>
        <v>Everteen Wipes</v>
      </c>
      <c r="L134" t="str">
        <f>VLOOKUP(B134,Catalogue!$A$1:$F$51,3)</f>
        <v>Paper &amp; Essentials</v>
      </c>
      <c r="M134" t="str">
        <f>VLOOKUP(B134,Catalogue!$A$1:$F$51,4,FALSE)</f>
        <v>15 wipes</v>
      </c>
    </row>
    <row r="135" spans="1:13" x14ac:dyDescent="0.3">
      <c r="A135" s="6">
        <v>45060</v>
      </c>
      <c r="B135" t="s">
        <v>87</v>
      </c>
      <c r="C135">
        <v>13</v>
      </c>
      <c r="D135" t="s">
        <v>11</v>
      </c>
      <c r="E135" t="s">
        <v>11</v>
      </c>
      <c r="F135">
        <f>VLOOKUP(B135,Catalogue!A$1:F$51,5,FALSE)</f>
        <v>12</v>
      </c>
      <c r="G135" s="4">
        <f>VLOOKUP(B135,Catalogue!A$1:F$51,6,FALSE)</f>
        <v>16.920000000000002</v>
      </c>
      <c r="H135" s="4">
        <f t="shared" si="7"/>
        <v>156</v>
      </c>
      <c r="I135" s="4">
        <f t="shared" si="8"/>
        <v>219.96000000000004</v>
      </c>
      <c r="J135" s="4">
        <f t="shared" si="6"/>
        <v>63.960000000000036</v>
      </c>
      <c r="K135" t="str">
        <f>VLOOKUP(B135,Catalogue!$A$1:$B$51,2)</f>
        <v>Haldiram's Bhujia</v>
      </c>
      <c r="L135" t="str">
        <f>VLOOKUP(B135,Catalogue!$A$1:$F$51,3)</f>
        <v>Packaged Foods</v>
      </c>
      <c r="M135" t="str">
        <f>VLOOKUP(B135,Catalogue!$A$1:$F$51,4,FALSE)</f>
        <v>200g pack</v>
      </c>
    </row>
    <row r="136" spans="1:13" x14ac:dyDescent="0.3">
      <c r="A136" s="6">
        <v>45061</v>
      </c>
      <c r="B136" t="s">
        <v>128</v>
      </c>
      <c r="C136">
        <v>17</v>
      </c>
      <c r="D136" t="s">
        <v>10</v>
      </c>
      <c r="E136" t="s">
        <v>12</v>
      </c>
      <c r="F136">
        <f>VLOOKUP(B136,Catalogue!A$1:F$51,5,FALSE)</f>
        <v>98</v>
      </c>
      <c r="G136" s="4">
        <f>VLOOKUP(B136,Catalogue!A$1:F$51,6,FALSE)</f>
        <v>132.30000000000001</v>
      </c>
      <c r="H136" s="4">
        <f t="shared" si="7"/>
        <v>1666</v>
      </c>
      <c r="I136" s="4">
        <f t="shared" si="8"/>
        <v>2249.1000000000004</v>
      </c>
      <c r="J136" s="4">
        <f t="shared" si="6"/>
        <v>583.10000000000036</v>
      </c>
      <c r="K136" t="str">
        <f>VLOOKUP(B136,Catalogue!$A$1:$B$51,2)</f>
        <v>Exo Dishwash Bar</v>
      </c>
      <c r="L136" t="str">
        <f>VLOOKUP(B136,Catalogue!$A$1:$F$51,3)</f>
        <v>Household Cleaning</v>
      </c>
      <c r="M136" t="str">
        <f>VLOOKUP(B136,Catalogue!$A$1:$F$51,4,FALSE)</f>
        <v>500g bar</v>
      </c>
    </row>
    <row r="137" spans="1:13" x14ac:dyDescent="0.3">
      <c r="A137" s="6">
        <v>45062</v>
      </c>
      <c r="B137" t="s">
        <v>67</v>
      </c>
      <c r="C137">
        <v>6</v>
      </c>
      <c r="D137" t="s">
        <v>10</v>
      </c>
      <c r="E137" t="s">
        <v>11</v>
      </c>
      <c r="F137">
        <f>VLOOKUP(B137,Catalogue!A$1:F$51,5,FALSE)</f>
        <v>133</v>
      </c>
      <c r="G137" s="4">
        <f>VLOOKUP(B137,Catalogue!A$1:F$51,6,FALSE)</f>
        <v>146.30000000000001</v>
      </c>
      <c r="H137" s="4">
        <f t="shared" si="7"/>
        <v>798</v>
      </c>
      <c r="I137" s="4">
        <f t="shared" si="8"/>
        <v>877.80000000000007</v>
      </c>
      <c r="J137" s="4">
        <f t="shared" si="6"/>
        <v>79.800000000000068</v>
      </c>
      <c r="K137" t="str">
        <f>VLOOKUP(B137,Catalogue!$A$1:$B$51,2)</f>
        <v>Real Mixed Fruit Juice</v>
      </c>
      <c r="L137" t="str">
        <f>VLOOKUP(B137,Catalogue!$A$1:$F$51,3)</f>
        <v>Beverages</v>
      </c>
      <c r="M137" t="str">
        <f>VLOOKUP(B137,Catalogue!$A$1:$F$51,4,FALSE)</f>
        <v>1L tetra pack</v>
      </c>
    </row>
    <row r="138" spans="1:13" x14ac:dyDescent="0.3">
      <c r="A138" s="6">
        <v>45063</v>
      </c>
      <c r="B138" t="s">
        <v>24</v>
      </c>
      <c r="C138">
        <v>2</v>
      </c>
      <c r="D138" t="s">
        <v>11</v>
      </c>
      <c r="E138" t="s">
        <v>12</v>
      </c>
      <c r="F138">
        <f>VLOOKUP(B138,Catalogue!A$1:F$51,5,FALSE)</f>
        <v>71</v>
      </c>
      <c r="G138" s="4">
        <f>VLOOKUP(B138,Catalogue!A$1:F$51,6,FALSE)</f>
        <v>80.23</v>
      </c>
      <c r="H138" s="4">
        <f t="shared" si="7"/>
        <v>142</v>
      </c>
      <c r="I138" s="4">
        <f t="shared" si="8"/>
        <v>160.46</v>
      </c>
      <c r="J138" s="4">
        <f t="shared" si="6"/>
        <v>18.460000000000008</v>
      </c>
      <c r="K138" t="str">
        <f>VLOOKUP(B138,Catalogue!$A$1:$B$51,2)</f>
        <v>Nivea Body Lotion</v>
      </c>
      <c r="L138" t="str">
        <f>VLOOKUP(B138,Catalogue!$A$1:$F$51,3)</f>
        <v>Personal Care</v>
      </c>
      <c r="M138" t="str">
        <f>VLOOKUP(B138,Catalogue!$A$1:$F$51,4,FALSE)</f>
        <v>400ml bottle</v>
      </c>
    </row>
    <row r="139" spans="1:13" x14ac:dyDescent="0.3">
      <c r="A139" s="6">
        <v>45064</v>
      </c>
      <c r="B139" t="s">
        <v>156</v>
      </c>
      <c r="C139">
        <v>9</v>
      </c>
      <c r="D139" t="s">
        <v>13</v>
      </c>
      <c r="E139" t="s">
        <v>11</v>
      </c>
      <c r="F139">
        <f>VLOOKUP(B139,Catalogue!A$1:F$51,5,FALSE)</f>
        <v>123</v>
      </c>
      <c r="G139" s="4">
        <f>VLOOKUP(B139,Catalogue!A$1:F$51,6,FALSE)</f>
        <v>135.30000000000001</v>
      </c>
      <c r="H139" s="4">
        <f t="shared" si="7"/>
        <v>1107</v>
      </c>
      <c r="I139" s="4">
        <f t="shared" si="8"/>
        <v>1217.7</v>
      </c>
      <c r="J139" s="4">
        <f t="shared" si="6"/>
        <v>110.70000000000005</v>
      </c>
      <c r="K139" t="str">
        <f>VLOOKUP(B139,Catalogue!$A$1:$B$51,2)</f>
        <v>Everteen Wipes</v>
      </c>
      <c r="L139" t="str">
        <f>VLOOKUP(B139,Catalogue!$A$1:$F$51,3)</f>
        <v>Paper &amp; Essentials</v>
      </c>
      <c r="M139" t="str">
        <f>VLOOKUP(B139,Catalogue!$A$1:$F$51,4,FALSE)</f>
        <v>15 wipes</v>
      </c>
    </row>
    <row r="140" spans="1:13" x14ac:dyDescent="0.3">
      <c r="A140" s="6">
        <v>45065</v>
      </c>
      <c r="B140" t="s">
        <v>156</v>
      </c>
      <c r="C140">
        <v>11</v>
      </c>
      <c r="D140" t="s">
        <v>13</v>
      </c>
      <c r="E140" t="s">
        <v>12</v>
      </c>
      <c r="F140">
        <f>VLOOKUP(B140,Catalogue!A$1:F$51,5,FALSE)</f>
        <v>123</v>
      </c>
      <c r="G140" s="4">
        <f>VLOOKUP(B140,Catalogue!A$1:F$51,6,FALSE)</f>
        <v>135.30000000000001</v>
      </c>
      <c r="H140" s="4">
        <f t="shared" si="7"/>
        <v>1353</v>
      </c>
      <c r="I140" s="4">
        <f t="shared" si="8"/>
        <v>1488.3000000000002</v>
      </c>
      <c r="J140" s="4">
        <f t="shared" si="6"/>
        <v>135.30000000000018</v>
      </c>
      <c r="K140" t="str">
        <f>VLOOKUP(B140,Catalogue!$A$1:$B$51,2)</f>
        <v>Everteen Wipes</v>
      </c>
      <c r="L140" t="str">
        <f>VLOOKUP(B140,Catalogue!$A$1:$F$51,3)</f>
        <v>Paper &amp; Essentials</v>
      </c>
      <c r="M140" t="str">
        <f>VLOOKUP(B140,Catalogue!$A$1:$F$51,4,FALSE)</f>
        <v>15 wipes</v>
      </c>
    </row>
    <row r="141" spans="1:13" x14ac:dyDescent="0.3">
      <c r="A141" s="6">
        <v>45066</v>
      </c>
      <c r="B141" t="s">
        <v>49</v>
      </c>
      <c r="C141">
        <v>7</v>
      </c>
      <c r="D141" t="s">
        <v>11</v>
      </c>
      <c r="E141" t="s">
        <v>12</v>
      </c>
      <c r="F141">
        <f>VLOOKUP(B141,Catalogue!A$1:F$51,5,FALSE)</f>
        <v>12</v>
      </c>
      <c r="G141" s="4">
        <f>VLOOKUP(B141,Catalogue!A$1:F$51,6,FALSE)</f>
        <v>13.44</v>
      </c>
      <c r="H141" s="4">
        <f t="shared" si="7"/>
        <v>84</v>
      </c>
      <c r="I141" s="4">
        <f t="shared" si="8"/>
        <v>94.08</v>
      </c>
      <c r="J141" s="4">
        <f t="shared" si="6"/>
        <v>10.079999999999998</v>
      </c>
      <c r="K141" t="str">
        <f>VLOOKUP(B141,Catalogue!$A$1:$B$51,2)</f>
        <v>Pepsi Bottle</v>
      </c>
      <c r="L141" t="str">
        <f>VLOOKUP(B141,Catalogue!$A$1:$F$51,3)</f>
        <v>Beverages</v>
      </c>
      <c r="M141" t="str">
        <f>VLOOKUP(B141,Catalogue!$A$1:$F$51,4,FALSE)</f>
        <v>500ml bottle</v>
      </c>
    </row>
    <row r="142" spans="1:13" x14ac:dyDescent="0.3">
      <c r="A142" s="6">
        <v>45067</v>
      </c>
      <c r="B142" t="s">
        <v>93</v>
      </c>
      <c r="C142">
        <v>6</v>
      </c>
      <c r="D142" t="s">
        <v>10</v>
      </c>
      <c r="E142" t="s">
        <v>11</v>
      </c>
      <c r="F142">
        <f>VLOOKUP(B142,Catalogue!A$1:F$51,5,FALSE)</f>
        <v>105</v>
      </c>
      <c r="G142" s="4">
        <f>VLOOKUP(B142,Catalogue!A$1:F$51,6,FALSE)</f>
        <v>117.6</v>
      </c>
      <c r="H142" s="4">
        <f t="shared" si="7"/>
        <v>630</v>
      </c>
      <c r="I142" s="4">
        <f t="shared" si="8"/>
        <v>705.59999999999991</v>
      </c>
      <c r="J142" s="4">
        <f t="shared" si="6"/>
        <v>75.599999999999909</v>
      </c>
      <c r="K142" t="str">
        <f>VLOOKUP(B142,Catalogue!$A$1:$B$51,2)</f>
        <v>Kellogg’s Corn Flakes</v>
      </c>
      <c r="L142" t="str">
        <f>VLOOKUP(B142,Catalogue!$A$1:$F$51,3)</f>
        <v>Packaged Foods</v>
      </c>
      <c r="M142" t="str">
        <f>VLOOKUP(B142,Catalogue!$A$1:$F$51,4,FALSE)</f>
        <v>475g box</v>
      </c>
    </row>
    <row r="143" spans="1:13" x14ac:dyDescent="0.3">
      <c r="A143" s="6">
        <v>45068</v>
      </c>
      <c r="B143" t="s">
        <v>78</v>
      </c>
      <c r="C143">
        <v>20</v>
      </c>
      <c r="D143" t="s">
        <v>10</v>
      </c>
      <c r="E143" t="s">
        <v>12</v>
      </c>
      <c r="F143">
        <f>VLOOKUP(B143,Catalogue!A$1:F$51,5,FALSE)</f>
        <v>10</v>
      </c>
      <c r="G143" s="4">
        <f>VLOOKUP(B143,Catalogue!A$1:F$51,6,FALSE)</f>
        <v>11.2</v>
      </c>
      <c r="H143" s="4">
        <f t="shared" si="7"/>
        <v>200</v>
      </c>
      <c r="I143" s="4">
        <f t="shared" si="8"/>
        <v>224</v>
      </c>
      <c r="J143" s="4">
        <f t="shared" si="6"/>
        <v>24</v>
      </c>
      <c r="K143" t="str">
        <f>VLOOKUP(B143,Catalogue!$A$1:$B$51,2)</f>
        <v>Sunfeast Biscuits</v>
      </c>
      <c r="L143" t="str">
        <f>VLOOKUP(B143,Catalogue!$A$1:$F$51,3)</f>
        <v>Packaged Foods</v>
      </c>
      <c r="M143" t="str">
        <f>VLOOKUP(B143,Catalogue!$A$1:$F$51,4,FALSE)</f>
        <v>120g pack</v>
      </c>
    </row>
    <row r="144" spans="1:13" x14ac:dyDescent="0.3">
      <c r="A144" s="6">
        <v>45069</v>
      </c>
      <c r="B144" t="s">
        <v>144</v>
      </c>
      <c r="C144">
        <v>13</v>
      </c>
      <c r="D144" t="s">
        <v>11</v>
      </c>
      <c r="E144" t="s">
        <v>12</v>
      </c>
      <c r="F144">
        <f>VLOOKUP(B144,Catalogue!A$1:F$51,5,FALSE)</f>
        <v>124</v>
      </c>
      <c r="G144" s="4">
        <f>VLOOKUP(B144,Catalogue!A$1:F$51,6,FALSE)</f>
        <v>140.12</v>
      </c>
      <c r="H144" s="4">
        <f t="shared" si="7"/>
        <v>1612</v>
      </c>
      <c r="I144" s="4">
        <f t="shared" si="8"/>
        <v>1821.56</v>
      </c>
      <c r="J144" s="4">
        <f t="shared" si="6"/>
        <v>209.55999999999995</v>
      </c>
      <c r="K144" t="str">
        <f>VLOOKUP(B144,Catalogue!$A$1:$B$51,2)</f>
        <v>Origami Kitchen Towels</v>
      </c>
      <c r="L144" t="str">
        <f>VLOOKUP(B144,Catalogue!$A$1:$F$51,3)</f>
        <v>Paper &amp; Essentials</v>
      </c>
      <c r="M144" t="str">
        <f>VLOOKUP(B144,Catalogue!$A$1:$F$51,4,FALSE)</f>
        <v>2-roll pack</v>
      </c>
    </row>
    <row r="145" spans="1:13" x14ac:dyDescent="0.3">
      <c r="A145" s="6">
        <v>45070</v>
      </c>
      <c r="B145" t="s">
        <v>153</v>
      </c>
      <c r="C145">
        <v>1</v>
      </c>
      <c r="D145" t="s">
        <v>10</v>
      </c>
      <c r="E145" t="s">
        <v>11</v>
      </c>
      <c r="F145">
        <f>VLOOKUP(B145,Catalogue!A$1:F$51,5,FALSE)</f>
        <v>10</v>
      </c>
      <c r="G145" s="4">
        <f>VLOOKUP(B145,Catalogue!A$1:F$51,6,FALSE)</f>
        <v>11.2</v>
      </c>
      <c r="H145" s="4">
        <f t="shared" si="7"/>
        <v>10</v>
      </c>
      <c r="I145" s="4">
        <f t="shared" si="8"/>
        <v>11.2</v>
      </c>
      <c r="J145" s="4">
        <f t="shared" si="6"/>
        <v>1.1999999999999993</v>
      </c>
      <c r="K145" t="str">
        <f>VLOOKUP(B145,Catalogue!$A$1:$B$51,2)</f>
        <v>Bella Napkins</v>
      </c>
      <c r="L145" t="str">
        <f>VLOOKUP(B145,Catalogue!$A$1:$F$51,3)</f>
        <v>Paper &amp; Essentials</v>
      </c>
      <c r="M145" t="str">
        <f>VLOOKUP(B145,Catalogue!$A$1:$F$51,4,FALSE)</f>
        <v>10 pads</v>
      </c>
    </row>
    <row r="146" spans="1:13" x14ac:dyDescent="0.3">
      <c r="A146" s="6">
        <v>45071</v>
      </c>
      <c r="B146" t="s">
        <v>24</v>
      </c>
      <c r="C146">
        <v>8</v>
      </c>
      <c r="D146" t="s">
        <v>10</v>
      </c>
      <c r="E146" t="s">
        <v>12</v>
      </c>
      <c r="F146">
        <f>VLOOKUP(B146,Catalogue!A$1:F$51,5,FALSE)</f>
        <v>71</v>
      </c>
      <c r="G146" s="4">
        <f>VLOOKUP(B146,Catalogue!A$1:F$51,6,FALSE)</f>
        <v>80.23</v>
      </c>
      <c r="H146" s="4">
        <f t="shared" si="7"/>
        <v>568</v>
      </c>
      <c r="I146" s="4">
        <f t="shared" si="8"/>
        <v>641.84</v>
      </c>
      <c r="J146" s="4">
        <f t="shared" si="6"/>
        <v>73.840000000000032</v>
      </c>
      <c r="K146" t="str">
        <f>VLOOKUP(B146,Catalogue!$A$1:$B$51,2)</f>
        <v>Nivea Body Lotion</v>
      </c>
      <c r="L146" t="str">
        <f>VLOOKUP(B146,Catalogue!$A$1:$F$51,3)</f>
        <v>Personal Care</v>
      </c>
      <c r="M146" t="str">
        <f>VLOOKUP(B146,Catalogue!$A$1:$F$51,4,FALSE)</f>
        <v>400ml bottle</v>
      </c>
    </row>
    <row r="147" spans="1:13" x14ac:dyDescent="0.3">
      <c r="A147" s="6">
        <v>45072</v>
      </c>
      <c r="B147" t="s">
        <v>119</v>
      </c>
      <c r="C147">
        <v>7</v>
      </c>
      <c r="D147" t="s">
        <v>11</v>
      </c>
      <c r="E147" t="s">
        <v>11</v>
      </c>
      <c r="F147">
        <f>VLOOKUP(B147,Catalogue!A$1:F$51,5,FALSE)</f>
        <v>136</v>
      </c>
      <c r="G147" s="4">
        <f>VLOOKUP(B147,Catalogue!A$1:F$51,6,FALSE)</f>
        <v>224.4</v>
      </c>
      <c r="H147" s="4">
        <f t="shared" si="7"/>
        <v>952</v>
      </c>
      <c r="I147" s="4">
        <f t="shared" si="8"/>
        <v>1570.8</v>
      </c>
      <c r="J147" s="4">
        <f t="shared" si="6"/>
        <v>618.79999999999995</v>
      </c>
      <c r="K147" t="str">
        <f>VLOOKUP(B147,Catalogue!$A$1:$B$51,2)</f>
        <v>Rin Bar</v>
      </c>
      <c r="L147" t="str">
        <f>VLOOKUP(B147,Catalogue!$A$1:$F$51,3)</f>
        <v>Household Cleaning</v>
      </c>
      <c r="M147" t="str">
        <f>VLOOKUP(B147,Catalogue!$A$1:$F$51,4,FALSE)</f>
        <v>250g bar</v>
      </c>
    </row>
    <row r="148" spans="1:13" x14ac:dyDescent="0.3">
      <c r="A148" s="6">
        <v>45073</v>
      </c>
      <c r="B148" t="s">
        <v>134</v>
      </c>
      <c r="C148">
        <v>15</v>
      </c>
      <c r="D148" t="s">
        <v>13</v>
      </c>
      <c r="E148" t="s">
        <v>12</v>
      </c>
      <c r="F148">
        <f>VLOOKUP(B148,Catalogue!A$1:F$51,5,FALSE)</f>
        <v>44</v>
      </c>
      <c r="G148" s="4">
        <f>VLOOKUP(B148,Catalogue!A$1:F$51,6,FALSE)</f>
        <v>58.08</v>
      </c>
      <c r="H148" s="4">
        <f t="shared" si="7"/>
        <v>660</v>
      </c>
      <c r="I148" s="4">
        <f t="shared" si="8"/>
        <v>871.19999999999993</v>
      </c>
      <c r="J148" s="4">
        <f t="shared" si="6"/>
        <v>211.19999999999993</v>
      </c>
      <c r="K148" t="str">
        <f>VLOOKUP(B148,Catalogue!$A$1:$B$51,2)</f>
        <v>Whisper Sanitary Pads</v>
      </c>
      <c r="L148" t="str">
        <f>VLOOKUP(B148,Catalogue!$A$1:$F$51,3)</f>
        <v>Paper &amp; Essentials</v>
      </c>
      <c r="M148" t="str">
        <f>VLOOKUP(B148,Catalogue!$A$1:$F$51,4,FALSE)</f>
        <v>10-piece pack</v>
      </c>
    </row>
    <row r="149" spans="1:13" x14ac:dyDescent="0.3">
      <c r="A149" s="6">
        <v>45074</v>
      </c>
      <c r="B149" t="s">
        <v>67</v>
      </c>
      <c r="C149">
        <v>20</v>
      </c>
      <c r="D149" t="s">
        <v>13</v>
      </c>
      <c r="E149" t="s">
        <v>11</v>
      </c>
      <c r="F149">
        <f>VLOOKUP(B149,Catalogue!A$1:F$51,5,FALSE)</f>
        <v>133</v>
      </c>
      <c r="G149" s="4">
        <f>VLOOKUP(B149,Catalogue!A$1:F$51,6,FALSE)</f>
        <v>146.30000000000001</v>
      </c>
      <c r="H149" s="4">
        <f t="shared" si="7"/>
        <v>2660</v>
      </c>
      <c r="I149" s="4">
        <f t="shared" si="8"/>
        <v>2926</v>
      </c>
      <c r="J149" s="4">
        <f t="shared" si="6"/>
        <v>266</v>
      </c>
      <c r="K149" t="str">
        <f>VLOOKUP(B149,Catalogue!$A$1:$B$51,2)</f>
        <v>Real Mixed Fruit Juice</v>
      </c>
      <c r="L149" t="str">
        <f>VLOOKUP(B149,Catalogue!$A$1:$F$51,3)</f>
        <v>Beverages</v>
      </c>
      <c r="M149" t="str">
        <f>VLOOKUP(B149,Catalogue!$A$1:$F$51,4,FALSE)</f>
        <v>1L tetra pack</v>
      </c>
    </row>
    <row r="150" spans="1:13" x14ac:dyDescent="0.3">
      <c r="A150" s="6">
        <v>45075</v>
      </c>
      <c r="B150" t="s">
        <v>93</v>
      </c>
      <c r="C150">
        <v>6</v>
      </c>
      <c r="D150" t="s">
        <v>11</v>
      </c>
      <c r="E150" t="s">
        <v>12</v>
      </c>
      <c r="F150">
        <f>VLOOKUP(B150,Catalogue!A$1:F$51,5,FALSE)</f>
        <v>105</v>
      </c>
      <c r="G150" s="4">
        <f>VLOOKUP(B150,Catalogue!A$1:F$51,6,FALSE)</f>
        <v>117.6</v>
      </c>
      <c r="H150" s="4">
        <f t="shared" si="7"/>
        <v>630</v>
      </c>
      <c r="I150" s="4">
        <f t="shared" si="8"/>
        <v>705.59999999999991</v>
      </c>
      <c r="J150" s="4">
        <f t="shared" si="6"/>
        <v>75.599999999999909</v>
      </c>
      <c r="K150" t="str">
        <f>VLOOKUP(B150,Catalogue!A1:B51,2)</f>
        <v>Kellogg’s Corn Flakes</v>
      </c>
      <c r="L150" t="str">
        <f>VLOOKUP(B150,Catalogue!$A$1:$F$51,3)</f>
        <v>Packaged Foods</v>
      </c>
      <c r="M150" t="str">
        <f>VLOOKUP(B150,Catalogue!$A$1:$F$51,4,FALSE)</f>
        <v>475g box</v>
      </c>
    </row>
    <row r="151" spans="1:13" x14ac:dyDescent="0.3">
      <c r="A151" s="6">
        <v>45076</v>
      </c>
      <c r="B151" t="s">
        <v>84</v>
      </c>
      <c r="C151">
        <v>10</v>
      </c>
      <c r="D151" t="s">
        <v>10</v>
      </c>
      <c r="E151" t="s">
        <v>12</v>
      </c>
      <c r="F151">
        <f>VLOOKUP(B151,Catalogue!A$1:F$51,5,FALSE)</f>
        <v>136</v>
      </c>
      <c r="G151" s="4">
        <f>VLOOKUP(B151,Catalogue!A$1:F$51,6,FALSE)</f>
        <v>153.68</v>
      </c>
      <c r="H151" s="4">
        <f t="shared" si="7"/>
        <v>1360</v>
      </c>
      <c r="I151" s="4">
        <f t="shared" si="8"/>
        <v>1536.8000000000002</v>
      </c>
      <c r="J151" s="4">
        <f t="shared" si="6"/>
        <v>176.80000000000018</v>
      </c>
      <c r="K151" t="str">
        <f>VLOOKUP(B151,Catalogue!$A$1:$B$51,2)</f>
        <v>MTR Ready Curry</v>
      </c>
      <c r="L151" t="str">
        <f>VLOOKUP(B151,Catalogue!$A$1:$F$51,3)</f>
        <v>Packaged Foods</v>
      </c>
      <c r="M151" t="str">
        <f>VLOOKUP(B151,Catalogue!$A$1:$F$51,4,FALSE)</f>
        <v>300g pouch</v>
      </c>
    </row>
    <row r="152" spans="1:13" x14ac:dyDescent="0.3">
      <c r="A152" s="6">
        <v>45077</v>
      </c>
      <c r="B152" t="s">
        <v>52</v>
      </c>
      <c r="C152">
        <v>19</v>
      </c>
      <c r="D152" t="s">
        <v>10</v>
      </c>
      <c r="E152" t="s">
        <v>11</v>
      </c>
      <c r="F152">
        <f>VLOOKUP(B152,Catalogue!A$1:F$51,5,FALSE)</f>
        <v>63</v>
      </c>
      <c r="G152" s="4">
        <f>VLOOKUP(B152,Catalogue!A$1:F$51,6,FALSE)</f>
        <v>71.819999999999993</v>
      </c>
      <c r="H152" s="4">
        <f t="shared" si="7"/>
        <v>1197</v>
      </c>
      <c r="I152" s="4">
        <f t="shared" si="8"/>
        <v>1364.58</v>
      </c>
      <c r="J152" s="4">
        <f t="shared" si="6"/>
        <v>167.57999999999993</v>
      </c>
      <c r="K152" t="str">
        <f>VLOOKUP(B152,Catalogue!$A$1:$B$51,2)</f>
        <v>Red Bull</v>
      </c>
      <c r="L152" t="str">
        <f>VLOOKUP(B152,Catalogue!$A$1:$F$51,3)</f>
        <v>Beverages</v>
      </c>
      <c r="M152" t="str">
        <f>VLOOKUP(B152,Catalogue!$A$1:$F$51,4,FALSE)</f>
        <v>250ml can</v>
      </c>
    </row>
    <row r="153" spans="1:13" x14ac:dyDescent="0.3">
      <c r="A153" s="6">
        <v>45078</v>
      </c>
      <c r="B153" t="s">
        <v>153</v>
      </c>
      <c r="C153">
        <v>1</v>
      </c>
      <c r="D153" t="s">
        <v>11</v>
      </c>
      <c r="E153" t="s">
        <v>12</v>
      </c>
      <c r="F153">
        <f>VLOOKUP(B153,Catalogue!A$1:F$51,5,FALSE)</f>
        <v>10</v>
      </c>
      <c r="G153" s="4">
        <f>VLOOKUP(B153,Catalogue!A$1:F$51,6,FALSE)</f>
        <v>11.2</v>
      </c>
      <c r="H153" s="4">
        <f t="shared" si="7"/>
        <v>10</v>
      </c>
      <c r="I153" s="4">
        <f t="shared" si="8"/>
        <v>11.2</v>
      </c>
      <c r="J153" s="4">
        <f t="shared" si="6"/>
        <v>1.1999999999999993</v>
      </c>
      <c r="K153" t="str">
        <f>VLOOKUP(B153,Catalogue!$A$1:$B$51,2)</f>
        <v>Bella Napkins</v>
      </c>
      <c r="L153" t="str">
        <f>VLOOKUP(B153,Catalogue!$A$1:$F$51,3)</f>
        <v>Paper &amp; Essentials</v>
      </c>
      <c r="M153" t="str">
        <f>VLOOKUP(B153,Catalogue!$A$1:$F$51,4,FALSE)</f>
        <v>10 pads</v>
      </c>
    </row>
    <row r="154" spans="1:13" x14ac:dyDescent="0.3">
      <c r="A154" s="6">
        <v>45079</v>
      </c>
      <c r="B154" t="s">
        <v>24</v>
      </c>
      <c r="C154">
        <v>4</v>
      </c>
      <c r="D154" t="s">
        <v>10</v>
      </c>
      <c r="E154" t="s">
        <v>12</v>
      </c>
      <c r="F154">
        <f>VLOOKUP(B154,Catalogue!A$1:F$51,5,FALSE)</f>
        <v>71</v>
      </c>
      <c r="G154" s="4">
        <f>VLOOKUP(B154,Catalogue!A$1:F$51,6,FALSE)</f>
        <v>80.23</v>
      </c>
      <c r="H154" s="4">
        <f t="shared" si="7"/>
        <v>284</v>
      </c>
      <c r="I154" s="4">
        <f t="shared" si="8"/>
        <v>320.92</v>
      </c>
      <c r="J154" s="4">
        <f t="shared" si="6"/>
        <v>36.920000000000016</v>
      </c>
      <c r="K154" t="str">
        <f>VLOOKUP(B154,Catalogue!$A$1:$B$51,2)</f>
        <v>Nivea Body Lotion</v>
      </c>
      <c r="L154" t="str">
        <f>VLOOKUP(B154,Catalogue!$A$1:$F$51,3)</f>
        <v>Personal Care</v>
      </c>
      <c r="M154" t="str">
        <f>VLOOKUP(B154,Catalogue!$A$1:$F$51,4,FALSE)</f>
        <v>400ml bottle</v>
      </c>
    </row>
    <row r="155" spans="1:13" x14ac:dyDescent="0.3">
      <c r="A155" s="6">
        <v>45080</v>
      </c>
      <c r="B155" t="s">
        <v>156</v>
      </c>
      <c r="C155">
        <v>17</v>
      </c>
      <c r="D155" t="s">
        <v>10</v>
      </c>
      <c r="E155" t="s">
        <v>11</v>
      </c>
      <c r="F155">
        <f>VLOOKUP(B155,Catalogue!A$1:F$51,5,FALSE)</f>
        <v>123</v>
      </c>
      <c r="G155" s="4">
        <f>VLOOKUP(B155,Catalogue!A$1:F$51,6,FALSE)</f>
        <v>135.30000000000001</v>
      </c>
      <c r="H155" s="4">
        <f t="shared" si="7"/>
        <v>2091</v>
      </c>
      <c r="I155" s="4">
        <f t="shared" si="8"/>
        <v>2300.1000000000004</v>
      </c>
      <c r="J155" s="4">
        <f t="shared" si="6"/>
        <v>209.10000000000036</v>
      </c>
      <c r="K155" t="str">
        <f>VLOOKUP(B155,Catalogue!$A$1:$B$51,2)</f>
        <v>Everteen Wipes</v>
      </c>
      <c r="L155" t="str">
        <f>VLOOKUP(B155,Catalogue!$A$1:$F$51,3)</f>
        <v>Paper &amp; Essentials</v>
      </c>
      <c r="M155" t="str">
        <f>VLOOKUP(B155,Catalogue!$A$1:$F$51,4,FALSE)</f>
        <v>15 wipes</v>
      </c>
    </row>
    <row r="156" spans="1:13" x14ac:dyDescent="0.3">
      <c r="A156" s="6">
        <v>45081</v>
      </c>
      <c r="B156" t="s">
        <v>64</v>
      </c>
      <c r="C156">
        <v>7</v>
      </c>
      <c r="D156" t="s">
        <v>11</v>
      </c>
      <c r="E156" t="s">
        <v>12</v>
      </c>
      <c r="F156">
        <f>VLOOKUP(B156,Catalogue!A$1:F$51,5,FALSE)</f>
        <v>71</v>
      </c>
      <c r="G156" s="4">
        <f>VLOOKUP(B156,Catalogue!A$1:F$51,6,FALSE)</f>
        <v>79.52</v>
      </c>
      <c r="H156" s="4">
        <f t="shared" si="7"/>
        <v>497</v>
      </c>
      <c r="I156" s="4">
        <f t="shared" si="8"/>
        <v>556.64</v>
      </c>
      <c r="J156" s="4">
        <f t="shared" si="6"/>
        <v>59.639999999999986</v>
      </c>
      <c r="K156" t="str">
        <f>VLOOKUP(B156,Catalogue!$A$1:$B$51,2)</f>
        <v>Nestlé Iced Tea</v>
      </c>
      <c r="L156" t="str">
        <f>VLOOKUP(B156,Catalogue!$A$1:$F$51,3)</f>
        <v>Beverages</v>
      </c>
      <c r="M156" t="str">
        <f>VLOOKUP(B156,Catalogue!$A$1:$F$51,4,FALSE)</f>
        <v>300ml bottle</v>
      </c>
    </row>
    <row r="157" spans="1:13" x14ac:dyDescent="0.3">
      <c r="A157" s="6">
        <v>45082</v>
      </c>
      <c r="B157" t="s">
        <v>134</v>
      </c>
      <c r="C157">
        <v>18</v>
      </c>
      <c r="D157" t="s">
        <v>13</v>
      </c>
      <c r="E157" t="s">
        <v>11</v>
      </c>
      <c r="F157">
        <f>VLOOKUP(B157,Catalogue!A$1:F$51,5,FALSE)</f>
        <v>44</v>
      </c>
      <c r="G157" s="4">
        <f>VLOOKUP(B157,Catalogue!A$1:F$51,6,FALSE)</f>
        <v>58.08</v>
      </c>
      <c r="H157" s="4">
        <f t="shared" si="7"/>
        <v>792</v>
      </c>
      <c r="I157" s="4">
        <f t="shared" si="8"/>
        <v>1045.44</v>
      </c>
      <c r="J157" s="4">
        <f t="shared" si="6"/>
        <v>253.44000000000005</v>
      </c>
      <c r="K157" t="str">
        <f>VLOOKUP(B157,Catalogue!$A$1:$B$51,2)</f>
        <v>Whisper Sanitary Pads</v>
      </c>
      <c r="L157" t="str">
        <f>VLOOKUP(B157,Catalogue!$A$1:$F$51,3)</f>
        <v>Paper &amp; Essentials</v>
      </c>
      <c r="M157" t="str">
        <f>VLOOKUP(B157,Catalogue!$A$1:$F$51,4,FALSE)</f>
        <v>10-piece pack</v>
      </c>
    </row>
    <row r="158" spans="1:13" x14ac:dyDescent="0.3">
      <c r="A158" s="6">
        <v>45083</v>
      </c>
      <c r="B158" t="s">
        <v>42</v>
      </c>
      <c r="C158">
        <v>6</v>
      </c>
      <c r="D158" t="s">
        <v>13</v>
      </c>
      <c r="E158" t="s">
        <v>12</v>
      </c>
      <c r="F158">
        <f>VLOOKUP(B158,Catalogue!A$1:F$51,5,FALSE)</f>
        <v>123</v>
      </c>
      <c r="G158" s="4">
        <f>VLOOKUP(B158,Catalogue!A$1:F$51,6,FALSE)</f>
        <v>179.58</v>
      </c>
      <c r="H158" s="4">
        <f t="shared" si="7"/>
        <v>738</v>
      </c>
      <c r="I158" s="4">
        <f t="shared" si="8"/>
        <v>1077.48</v>
      </c>
      <c r="J158" s="4">
        <f t="shared" si="6"/>
        <v>339.48</v>
      </c>
      <c r="K158" t="str">
        <f>VLOOKUP(B158,Catalogue!$A$1:$B$51,2)</f>
        <v>Johnson’s Baby Powder</v>
      </c>
      <c r="L158" t="str">
        <f>VLOOKUP(B158,Catalogue!$A$1:$F$51,3)</f>
        <v>Personal Care</v>
      </c>
      <c r="M158" t="str">
        <f>VLOOKUP(B158,Catalogue!$A$1:$F$51,4,FALSE)</f>
        <v>500g bottle</v>
      </c>
    </row>
    <row r="159" spans="1:13" x14ac:dyDescent="0.3">
      <c r="A159" s="6">
        <v>45084</v>
      </c>
      <c r="B159" t="s">
        <v>45</v>
      </c>
      <c r="C159">
        <v>11</v>
      </c>
      <c r="D159" t="s">
        <v>11</v>
      </c>
      <c r="E159" t="s">
        <v>11</v>
      </c>
      <c r="F159">
        <f>VLOOKUP(B159,Catalogue!A$1:F$51,5,FALSE)</f>
        <v>136</v>
      </c>
      <c r="G159" s="4">
        <f>VLOOKUP(B159,Catalogue!A$1:F$51,6,FALSE)</f>
        <v>179.52</v>
      </c>
      <c r="H159" s="4">
        <f t="shared" si="7"/>
        <v>1496</v>
      </c>
      <c r="I159" s="4">
        <f t="shared" si="8"/>
        <v>1974.72</v>
      </c>
      <c r="J159" s="4">
        <f t="shared" si="6"/>
        <v>478.72</v>
      </c>
      <c r="K159" t="str">
        <f>VLOOKUP(B159,Catalogue!$A$1:$B$51,2)</f>
        <v>Coca-Cola Can</v>
      </c>
      <c r="L159" t="str">
        <f>VLOOKUP(B159,Catalogue!$A$1:$F$51,3)</f>
        <v>Beverages</v>
      </c>
      <c r="M159" t="str">
        <f>VLOOKUP(B159,Catalogue!$A$1:$F$51,4,FALSE)</f>
        <v>330ml can</v>
      </c>
    </row>
    <row r="160" spans="1:13" x14ac:dyDescent="0.3">
      <c r="A160" s="6">
        <v>45085</v>
      </c>
      <c r="B160" t="s">
        <v>111</v>
      </c>
      <c r="C160">
        <v>9</v>
      </c>
      <c r="D160" t="s">
        <v>10</v>
      </c>
      <c r="E160" t="s">
        <v>12</v>
      </c>
      <c r="F160">
        <f>VLOOKUP(B160,Catalogue!A$1:F$51,5,FALSE)</f>
        <v>16</v>
      </c>
      <c r="G160" s="4">
        <f>VLOOKUP(B160,Catalogue!A$1:F$51,6,FALSE)</f>
        <v>18.240000000000002</v>
      </c>
      <c r="H160" s="4">
        <f t="shared" si="7"/>
        <v>144</v>
      </c>
      <c r="I160" s="4">
        <f t="shared" si="8"/>
        <v>164.16000000000003</v>
      </c>
      <c r="J160" s="4">
        <f t="shared" si="6"/>
        <v>20.160000000000025</v>
      </c>
      <c r="K160" t="str">
        <f>VLOOKUP(B160,Catalogue!$A$1:$B$51,2)</f>
        <v>Harpic Toilet Cleaner</v>
      </c>
      <c r="L160" t="str">
        <f>VLOOKUP(B160,Catalogue!$A$1:$F$51,3)</f>
        <v>Household Cleaning</v>
      </c>
      <c r="M160" t="str">
        <f>VLOOKUP(B160,Catalogue!$A$1:$F$51,4,FALSE)</f>
        <v>500ml bottle</v>
      </c>
    </row>
    <row r="161" spans="1:13" x14ac:dyDescent="0.3">
      <c r="A161" s="6">
        <v>45086</v>
      </c>
      <c r="B161" t="s">
        <v>14</v>
      </c>
      <c r="C161">
        <v>9</v>
      </c>
      <c r="D161" t="s">
        <v>10</v>
      </c>
      <c r="E161" t="s">
        <v>12</v>
      </c>
      <c r="F161">
        <f>VLOOKUP(B161,Catalogue!A$1:F$51,5,FALSE)</f>
        <v>98</v>
      </c>
      <c r="G161" s="4">
        <f>VLOOKUP(B161,Catalogue!A$1:F$51,6,FALSE)</f>
        <v>129.36000000000001</v>
      </c>
      <c r="H161" s="4">
        <f t="shared" si="7"/>
        <v>882</v>
      </c>
      <c r="I161" s="4">
        <f t="shared" si="8"/>
        <v>1164.2400000000002</v>
      </c>
      <c r="J161" s="4">
        <f t="shared" si="6"/>
        <v>282.24000000000024</v>
      </c>
      <c r="K161" t="str">
        <f>VLOOKUP(B161,Catalogue!A1:F51,2,FALSE)</f>
        <v>Dove Soap</v>
      </c>
      <c r="L161" t="str">
        <f>VLOOKUP(B161,Catalogue!A1:F51,3,FALSE)</f>
        <v>Personal Care</v>
      </c>
      <c r="M161" t="str">
        <f>VLOOKUP(B161,Catalogue!$A$1:$F$51,4,FALSE)</f>
        <v>100g bar</v>
      </c>
    </row>
    <row r="162" spans="1:13" x14ac:dyDescent="0.3">
      <c r="A162" s="6">
        <v>45087</v>
      </c>
      <c r="B162" t="s">
        <v>90</v>
      </c>
      <c r="C162">
        <v>11</v>
      </c>
      <c r="D162" t="s">
        <v>11</v>
      </c>
      <c r="E162" t="s">
        <v>11</v>
      </c>
      <c r="F162">
        <f>VLOOKUP(B162,Catalogue!A$1:F$51,5,FALSE)</f>
        <v>98</v>
      </c>
      <c r="G162" s="4">
        <f>VLOOKUP(B162,Catalogue!A$1:F$51,6,FALSE)</f>
        <v>161.69999999999999</v>
      </c>
      <c r="H162" s="4">
        <f t="shared" si="7"/>
        <v>1078</v>
      </c>
      <c r="I162" s="4">
        <f t="shared" si="8"/>
        <v>1778.6999999999998</v>
      </c>
      <c r="J162" s="4">
        <f t="shared" si="6"/>
        <v>700.69999999999982</v>
      </c>
      <c r="K162" t="str">
        <f>VLOOKUP(B162,Catalogue!$A$1:$B$51,2)</f>
        <v>Lay's Chips</v>
      </c>
      <c r="L162" t="str">
        <f>VLOOKUP(B162,Catalogue!$A$1:$F$51,3)</f>
        <v>Packaged Foods</v>
      </c>
      <c r="M162" t="str">
        <f>VLOOKUP(B162,Catalogue!$A$1:$F$51,4,FALSE)</f>
        <v>52g pack</v>
      </c>
    </row>
    <row r="163" spans="1:13" x14ac:dyDescent="0.3">
      <c r="A163" s="6">
        <v>45088</v>
      </c>
      <c r="B163" t="s">
        <v>24</v>
      </c>
      <c r="C163">
        <v>15</v>
      </c>
      <c r="D163" t="s">
        <v>10</v>
      </c>
      <c r="E163" t="s">
        <v>12</v>
      </c>
      <c r="F163">
        <f>VLOOKUP(B163,Catalogue!A$1:F$51,5,FALSE)</f>
        <v>71</v>
      </c>
      <c r="G163" s="4">
        <f>VLOOKUP(B163,Catalogue!A$1:F$51,6,FALSE)</f>
        <v>80.23</v>
      </c>
      <c r="H163" s="4">
        <f t="shared" si="7"/>
        <v>1065</v>
      </c>
      <c r="I163" s="4">
        <f t="shared" si="8"/>
        <v>1203.45</v>
      </c>
      <c r="J163" s="4">
        <f t="shared" si="6"/>
        <v>138.45000000000005</v>
      </c>
      <c r="K163" t="str">
        <f>VLOOKUP(B163,Catalogue!$A$1:$B$51,2)</f>
        <v>Nivea Body Lotion</v>
      </c>
      <c r="L163" t="str">
        <f>VLOOKUP(B163,Catalogue!$A$1:$F$51,3)</f>
        <v>Personal Care</v>
      </c>
      <c r="M163" t="str">
        <f>VLOOKUP(B163,Catalogue!$A$1:$F$51,4,FALSE)</f>
        <v>400ml bottle</v>
      </c>
    </row>
    <row r="164" spans="1:13" x14ac:dyDescent="0.3">
      <c r="A164" s="6">
        <v>45089</v>
      </c>
      <c r="B164" t="s">
        <v>108</v>
      </c>
      <c r="C164">
        <v>5</v>
      </c>
      <c r="D164" t="s">
        <v>10</v>
      </c>
      <c r="E164" t="s">
        <v>12</v>
      </c>
      <c r="F164">
        <f>VLOOKUP(B164,Catalogue!A$1:F$51,5,FALSE)</f>
        <v>10</v>
      </c>
      <c r="G164" s="4">
        <f>VLOOKUP(B164,Catalogue!A$1:F$51,6,FALSE)</f>
        <v>11.2</v>
      </c>
      <c r="H164" s="4">
        <f t="shared" si="7"/>
        <v>50</v>
      </c>
      <c r="I164" s="4">
        <f t="shared" si="8"/>
        <v>56</v>
      </c>
      <c r="J164" s="4">
        <f t="shared" si="6"/>
        <v>6</v>
      </c>
      <c r="K164" t="str">
        <f>VLOOKUP(B164,Catalogue!$A$1:$B$51,2)</f>
        <v>Vim Dishwash Bar</v>
      </c>
      <c r="L164" t="str">
        <f>VLOOKUP(B164,Catalogue!$A$1:$F$51,3)</f>
        <v>Household Cleaning</v>
      </c>
      <c r="M164" t="str">
        <f>VLOOKUP(B164,Catalogue!$A$1:$F$51,4,FALSE)</f>
        <v>300g bar</v>
      </c>
    </row>
    <row r="165" spans="1:13" x14ac:dyDescent="0.3">
      <c r="A165" s="6">
        <v>45090</v>
      </c>
      <c r="B165" t="s">
        <v>30</v>
      </c>
      <c r="C165">
        <v>14</v>
      </c>
      <c r="D165" t="s">
        <v>11</v>
      </c>
      <c r="E165" t="s">
        <v>11</v>
      </c>
      <c r="F165">
        <f>VLOOKUP(B165,Catalogue!A$1:F$51,5,FALSE)</f>
        <v>124</v>
      </c>
      <c r="G165" s="4">
        <f>VLOOKUP(B165,Catalogue!A$1:F$51,6,FALSE)</f>
        <v>204.60000000000002</v>
      </c>
      <c r="H165" s="4">
        <f t="shared" si="7"/>
        <v>1736</v>
      </c>
      <c r="I165" s="4">
        <f t="shared" si="8"/>
        <v>2864.4000000000005</v>
      </c>
      <c r="J165" s="4">
        <f t="shared" si="6"/>
        <v>1128.4000000000005</v>
      </c>
      <c r="K165" t="str">
        <f>VLOOKUP(B165,Catalogue!$A$1:$B$51,2)</f>
        <v>Pantene Shampoo</v>
      </c>
      <c r="L165" t="str">
        <f>VLOOKUP(B165,Catalogue!$A$1:$F$51,3)</f>
        <v>Personal Care</v>
      </c>
      <c r="M165" t="str">
        <f>VLOOKUP(B165,Catalogue!$A$1:$F$51,4,FALSE)</f>
        <v>340ml bottle</v>
      </c>
    </row>
    <row r="166" spans="1:13" x14ac:dyDescent="0.3">
      <c r="A166" s="6">
        <v>45091</v>
      </c>
      <c r="B166" t="s">
        <v>69</v>
      </c>
      <c r="C166">
        <v>1</v>
      </c>
      <c r="D166" t="s">
        <v>13</v>
      </c>
      <c r="E166" t="s">
        <v>12</v>
      </c>
      <c r="F166">
        <f>VLOOKUP(B166,Catalogue!A$1:F$51,5,FALSE)</f>
        <v>124</v>
      </c>
      <c r="G166" s="4">
        <f>VLOOKUP(B166,Catalogue!A$1:F$51,6,FALSE)</f>
        <v>167.4</v>
      </c>
      <c r="H166" s="4">
        <f t="shared" si="7"/>
        <v>124</v>
      </c>
      <c r="I166" s="4">
        <f t="shared" si="8"/>
        <v>167.4</v>
      </c>
      <c r="J166" s="4">
        <f t="shared" si="6"/>
        <v>43.400000000000006</v>
      </c>
      <c r="K166" t="str">
        <f>VLOOKUP(B166,Catalogue!$A$1:$B$51,2)</f>
        <v>Amul Kool Flavored Milk</v>
      </c>
      <c r="L166" t="str">
        <f>VLOOKUP(B166,Catalogue!$A$1:$F$51,3)</f>
        <v>Beverages</v>
      </c>
      <c r="M166" t="str">
        <f>VLOOKUP(B166,Catalogue!$A$1:$F$51,4,FALSE)</f>
        <v>200ml bottle</v>
      </c>
    </row>
    <row r="167" spans="1:13" x14ac:dyDescent="0.3">
      <c r="A167" s="6">
        <v>45092</v>
      </c>
      <c r="B167" t="s">
        <v>24</v>
      </c>
      <c r="C167">
        <v>6</v>
      </c>
      <c r="D167" t="s">
        <v>13</v>
      </c>
      <c r="E167" t="s">
        <v>11</v>
      </c>
      <c r="F167">
        <f>VLOOKUP(B167,Catalogue!A$1:F$51,5,FALSE)</f>
        <v>71</v>
      </c>
      <c r="G167" s="4">
        <f>VLOOKUP(B167,Catalogue!A$1:F$51,6,FALSE)</f>
        <v>80.23</v>
      </c>
      <c r="H167" s="4">
        <f t="shared" si="7"/>
        <v>426</v>
      </c>
      <c r="I167" s="4">
        <f t="shared" si="8"/>
        <v>481.38</v>
      </c>
      <c r="J167" s="4">
        <f t="shared" si="6"/>
        <v>55.379999999999995</v>
      </c>
      <c r="K167" t="str">
        <f>VLOOKUP(B167,Catalogue!$A$1:$B$51,2)</f>
        <v>Nivea Body Lotion</v>
      </c>
      <c r="L167" t="str">
        <f>VLOOKUP(B167,Catalogue!$A$1:$F$51,3)</f>
        <v>Personal Care</v>
      </c>
      <c r="M167" t="str">
        <f>VLOOKUP(B167,Catalogue!$A$1:$F$51,4,FALSE)</f>
        <v>400ml bottle</v>
      </c>
    </row>
    <row r="168" spans="1:13" x14ac:dyDescent="0.3">
      <c r="A168" s="6">
        <v>45093</v>
      </c>
      <c r="B168" t="s">
        <v>108</v>
      </c>
      <c r="C168">
        <v>9</v>
      </c>
      <c r="D168" t="s">
        <v>11</v>
      </c>
      <c r="E168" t="s">
        <v>12</v>
      </c>
      <c r="F168">
        <f>VLOOKUP(B168,Catalogue!A$1:F$51,5,FALSE)</f>
        <v>10</v>
      </c>
      <c r="G168" s="4">
        <f>VLOOKUP(B168,Catalogue!A$1:F$51,6,FALSE)</f>
        <v>11.2</v>
      </c>
      <c r="H168" s="4">
        <f t="shared" si="7"/>
        <v>90</v>
      </c>
      <c r="I168" s="4">
        <f t="shared" si="8"/>
        <v>100.8</v>
      </c>
      <c r="J168" s="4">
        <f t="shared" si="6"/>
        <v>10.799999999999997</v>
      </c>
      <c r="K168" t="str">
        <f>VLOOKUP(B168,Catalogue!$A$1:$B$51,2)</f>
        <v>Vim Dishwash Bar</v>
      </c>
      <c r="L168" t="str">
        <f>VLOOKUP(B168,Catalogue!$A$1:$F$51,3)</f>
        <v>Household Cleaning</v>
      </c>
      <c r="M168" t="str">
        <f>VLOOKUP(B168,Catalogue!$A$1:$F$51,4,FALSE)</f>
        <v>300g bar</v>
      </c>
    </row>
    <row r="169" spans="1:13" x14ac:dyDescent="0.3">
      <c r="A169" s="6">
        <v>45094</v>
      </c>
      <c r="B169" t="s">
        <v>42</v>
      </c>
      <c r="C169">
        <v>20</v>
      </c>
      <c r="D169" t="s">
        <v>10</v>
      </c>
      <c r="E169" t="s">
        <v>11</v>
      </c>
      <c r="F169">
        <f>VLOOKUP(B169,Catalogue!A$1:F$51,5,FALSE)</f>
        <v>123</v>
      </c>
      <c r="G169" s="4">
        <f>VLOOKUP(B169,Catalogue!A$1:F$51,6,FALSE)</f>
        <v>179.58</v>
      </c>
      <c r="H169" s="4">
        <f t="shared" si="7"/>
        <v>2460</v>
      </c>
      <c r="I169" s="4">
        <f t="shared" si="8"/>
        <v>3591.6000000000004</v>
      </c>
      <c r="J169" s="4">
        <f t="shared" si="6"/>
        <v>1131.6000000000004</v>
      </c>
      <c r="K169" t="str">
        <f>VLOOKUP(B169,Catalogue!$A$1:$B$51,2)</f>
        <v>Johnson’s Baby Powder</v>
      </c>
      <c r="L169" t="str">
        <f>VLOOKUP(B169,Catalogue!$A$1:$F$51,3)</f>
        <v>Personal Care</v>
      </c>
      <c r="M169" t="str">
        <f>VLOOKUP(B169,Catalogue!$A$1:$F$51,4,FALSE)</f>
        <v>500g bottle</v>
      </c>
    </row>
    <row r="170" spans="1:13" x14ac:dyDescent="0.3">
      <c r="A170" s="6">
        <v>45095</v>
      </c>
      <c r="B170" t="s">
        <v>131</v>
      </c>
      <c r="C170">
        <v>13</v>
      </c>
      <c r="D170" t="s">
        <v>10</v>
      </c>
      <c r="E170" t="s">
        <v>12</v>
      </c>
      <c r="F170">
        <f>VLOOKUP(B170,Catalogue!A$1:F$51,5,FALSE)</f>
        <v>105</v>
      </c>
      <c r="G170" s="4">
        <f>VLOOKUP(B170,Catalogue!A$1:F$51,6,FALSE)</f>
        <v>153.30000000000001</v>
      </c>
      <c r="H170" s="4">
        <f t="shared" si="7"/>
        <v>1365</v>
      </c>
      <c r="I170" s="4">
        <f t="shared" si="8"/>
        <v>1992.9</v>
      </c>
      <c r="J170" s="4">
        <f t="shared" si="6"/>
        <v>627.90000000000009</v>
      </c>
      <c r="K170" t="str">
        <f>VLOOKUP(B170,Catalogue!$A$1:$B$51,2)</f>
        <v>Odonil Room Freshener</v>
      </c>
      <c r="L170" t="str">
        <f>VLOOKUP(B170,Catalogue!$A$1:$F$51,3)</f>
        <v>Household Cleaning</v>
      </c>
      <c r="M170" t="str">
        <f>VLOOKUP(B170,Catalogue!$A$1:$F$51,4,FALSE)</f>
        <v>75g block</v>
      </c>
    </row>
    <row r="171" spans="1:13" x14ac:dyDescent="0.3">
      <c r="A171" s="6">
        <v>45096</v>
      </c>
      <c r="B171" t="s">
        <v>78</v>
      </c>
      <c r="C171">
        <v>7</v>
      </c>
      <c r="D171" t="s">
        <v>11</v>
      </c>
      <c r="E171" t="s">
        <v>12</v>
      </c>
      <c r="F171">
        <f>VLOOKUP(B171,Catalogue!A$1:F$51,5,FALSE)</f>
        <v>10</v>
      </c>
      <c r="G171" s="4">
        <f>VLOOKUP(B171,Catalogue!A$1:F$51,6,FALSE)</f>
        <v>11.2</v>
      </c>
      <c r="H171" s="4">
        <f t="shared" si="7"/>
        <v>70</v>
      </c>
      <c r="I171" s="4">
        <f t="shared" si="8"/>
        <v>78.399999999999991</v>
      </c>
      <c r="J171" s="4">
        <f t="shared" si="6"/>
        <v>8.3999999999999915</v>
      </c>
      <c r="K171" t="str">
        <f>VLOOKUP(B171,Catalogue!$A$1:$B$51,2)</f>
        <v>Sunfeast Biscuits</v>
      </c>
      <c r="L171" t="str">
        <f>VLOOKUP(B171,Catalogue!$A$1:$F$51,3)</f>
        <v>Packaged Foods</v>
      </c>
      <c r="M171" t="str">
        <f>VLOOKUP(B171,Catalogue!$A$1:$F$51,4,FALSE)</f>
        <v>120g pack</v>
      </c>
    </row>
    <row r="172" spans="1:13" x14ac:dyDescent="0.3">
      <c r="A172" s="6">
        <v>45097</v>
      </c>
      <c r="B172" t="s">
        <v>61</v>
      </c>
      <c r="C172">
        <v>14</v>
      </c>
      <c r="D172" t="s">
        <v>10</v>
      </c>
      <c r="E172" t="s">
        <v>11</v>
      </c>
      <c r="F172">
        <f>VLOOKUP(B172,Catalogue!A$1:F$51,5,FALSE)</f>
        <v>44</v>
      </c>
      <c r="G172" s="4">
        <f>VLOOKUP(B172,Catalogue!A$1:F$51,6,FALSE)</f>
        <v>72.599999999999994</v>
      </c>
      <c r="H172" s="4">
        <f t="shared" si="7"/>
        <v>616</v>
      </c>
      <c r="I172" s="4">
        <f t="shared" si="8"/>
        <v>1016.3999999999999</v>
      </c>
      <c r="J172" s="4">
        <f t="shared" si="6"/>
        <v>400.39999999999986</v>
      </c>
      <c r="K172" t="str">
        <f>VLOOKUP(B172,Catalogue!$A$1:$B$51,2)</f>
        <v>Frooti Mango Drink</v>
      </c>
      <c r="L172" t="str">
        <f>VLOOKUP(B172,Catalogue!$A$1:$F$51,3)</f>
        <v>Beverages</v>
      </c>
      <c r="M172" t="str">
        <f>VLOOKUP(B172,Catalogue!$A$1:$F$51,4,FALSE)</f>
        <v>250ml tetra pack</v>
      </c>
    </row>
    <row r="173" spans="1:13" x14ac:dyDescent="0.3">
      <c r="A173" s="6">
        <v>45098</v>
      </c>
      <c r="B173" t="s">
        <v>90</v>
      </c>
      <c r="C173">
        <v>6</v>
      </c>
      <c r="D173" t="s">
        <v>10</v>
      </c>
      <c r="E173" t="s">
        <v>12</v>
      </c>
      <c r="F173">
        <f>VLOOKUP(B173,Catalogue!A$1:F$51,5,FALSE)</f>
        <v>98</v>
      </c>
      <c r="G173" s="4">
        <f>VLOOKUP(B173,Catalogue!A$1:F$51,6,FALSE)</f>
        <v>161.69999999999999</v>
      </c>
      <c r="H173" s="4">
        <f t="shared" si="7"/>
        <v>588</v>
      </c>
      <c r="I173" s="4">
        <f t="shared" si="8"/>
        <v>970.19999999999993</v>
      </c>
      <c r="J173" s="4">
        <f t="shared" si="6"/>
        <v>382.19999999999993</v>
      </c>
      <c r="K173" t="str">
        <f>VLOOKUP(B173,Catalogue!$A$1:$B$51,2)</f>
        <v>Lay's Chips</v>
      </c>
      <c r="L173" t="str">
        <f>VLOOKUP(B173,Catalogue!$A$1:$F$51,3)</f>
        <v>Packaged Foods</v>
      </c>
      <c r="M173" t="str">
        <f>VLOOKUP(B173,Catalogue!$A$1:$F$51,4,FALSE)</f>
        <v>52g pack</v>
      </c>
    </row>
    <row r="174" spans="1:13" x14ac:dyDescent="0.3">
      <c r="A174" s="6">
        <v>45099</v>
      </c>
      <c r="B174" t="s">
        <v>84</v>
      </c>
      <c r="C174">
        <v>6</v>
      </c>
      <c r="D174" t="s">
        <v>11</v>
      </c>
      <c r="E174" t="s">
        <v>12</v>
      </c>
      <c r="F174">
        <f>VLOOKUP(B174,Catalogue!A$1:F$51,5,FALSE)</f>
        <v>136</v>
      </c>
      <c r="G174" s="4">
        <f>VLOOKUP(B174,Catalogue!A$1:F$51,6,FALSE)</f>
        <v>153.68</v>
      </c>
      <c r="H174" s="4">
        <f t="shared" si="7"/>
        <v>816</v>
      </c>
      <c r="I174" s="4">
        <f t="shared" si="8"/>
        <v>922.08</v>
      </c>
      <c r="J174" s="4">
        <f t="shared" si="6"/>
        <v>106.08000000000004</v>
      </c>
      <c r="K174" t="str">
        <f>VLOOKUP(B174,Catalogue!$A$1:$B$51,2)</f>
        <v>MTR Ready Curry</v>
      </c>
      <c r="L174" t="str">
        <f>VLOOKUP(B174,Catalogue!$A$1:$F$51,3)</f>
        <v>Packaged Foods</v>
      </c>
      <c r="M174" t="str">
        <f>VLOOKUP(B174,Catalogue!$A$1:$F$51,4,FALSE)</f>
        <v>300g pouch</v>
      </c>
    </row>
    <row r="175" spans="1:13" x14ac:dyDescent="0.3">
      <c r="A175" s="6">
        <v>45100</v>
      </c>
      <c r="B175" t="s">
        <v>33</v>
      </c>
      <c r="C175">
        <v>5</v>
      </c>
      <c r="D175" t="s">
        <v>13</v>
      </c>
      <c r="E175" t="s">
        <v>11</v>
      </c>
      <c r="F175">
        <f>VLOOKUP(B175,Catalogue!A$1:F$51,5,FALSE)</f>
        <v>10</v>
      </c>
      <c r="G175" s="4">
        <f>VLOOKUP(B175,Catalogue!A$1:F$51,6,FALSE)</f>
        <v>11.2</v>
      </c>
      <c r="H175" s="4">
        <f t="shared" si="7"/>
        <v>50</v>
      </c>
      <c r="I175" s="4">
        <f t="shared" si="8"/>
        <v>56</v>
      </c>
      <c r="J175" s="4">
        <f t="shared" si="6"/>
        <v>6</v>
      </c>
      <c r="K175" t="str">
        <f>VLOOKUP(B175,Catalogue!$A$1:$B$51,2)</f>
        <v>Dettol Antiseptic Liquid</v>
      </c>
      <c r="L175" t="str">
        <f>VLOOKUP(B175,Catalogue!$A$1:$F$51,3)</f>
        <v>Personal Care</v>
      </c>
      <c r="M175" t="str">
        <f>VLOOKUP(B175,Catalogue!$A$1:$F$51,4,FALSE)</f>
        <v>250ml bottle</v>
      </c>
    </row>
    <row r="176" spans="1:13" x14ac:dyDescent="0.3">
      <c r="A176" s="6">
        <v>45101</v>
      </c>
      <c r="B176" t="s">
        <v>78</v>
      </c>
      <c r="C176">
        <v>18</v>
      </c>
      <c r="D176" t="s">
        <v>13</v>
      </c>
      <c r="E176" t="s">
        <v>12</v>
      </c>
      <c r="F176">
        <f>VLOOKUP(B176,Catalogue!A$1:F$51,5,FALSE)</f>
        <v>10</v>
      </c>
      <c r="G176" s="4">
        <f>VLOOKUP(B176,Catalogue!A$1:F$51,6,FALSE)</f>
        <v>11.2</v>
      </c>
      <c r="H176" s="4">
        <f t="shared" si="7"/>
        <v>180</v>
      </c>
      <c r="I176" s="4">
        <f t="shared" si="8"/>
        <v>201.6</v>
      </c>
      <c r="J176" s="4">
        <f t="shared" si="6"/>
        <v>21.599999999999994</v>
      </c>
      <c r="K176" t="str">
        <f>VLOOKUP(B176,Catalogue!$A$1:$B$51,2)</f>
        <v>Sunfeast Biscuits</v>
      </c>
      <c r="L176" t="str">
        <f>VLOOKUP(B176,Catalogue!$A$1:$F$51,3)</f>
        <v>Packaged Foods</v>
      </c>
      <c r="M176" t="str">
        <f>VLOOKUP(B176,Catalogue!$A$1:$F$51,4,FALSE)</f>
        <v>120g pack</v>
      </c>
    </row>
    <row r="177" spans="1:13" x14ac:dyDescent="0.3">
      <c r="A177" s="6">
        <v>45102</v>
      </c>
      <c r="B177" t="s">
        <v>153</v>
      </c>
      <c r="C177">
        <v>13</v>
      </c>
      <c r="D177" t="s">
        <v>11</v>
      </c>
      <c r="E177" t="s">
        <v>11</v>
      </c>
      <c r="F177">
        <f>VLOOKUP(B177,Catalogue!A$1:F$51,5,FALSE)</f>
        <v>10</v>
      </c>
      <c r="G177" s="4">
        <f>VLOOKUP(B177,Catalogue!A$1:F$51,6,FALSE)</f>
        <v>11.2</v>
      </c>
      <c r="H177" s="4">
        <f t="shared" si="7"/>
        <v>130</v>
      </c>
      <c r="I177" s="4">
        <f t="shared" si="8"/>
        <v>145.6</v>
      </c>
      <c r="J177" s="4">
        <f t="shared" si="6"/>
        <v>15.599999999999994</v>
      </c>
      <c r="K177" t="str">
        <f>VLOOKUP(B177,Catalogue!$A$1:$B$51,2)</f>
        <v>Bella Napkins</v>
      </c>
      <c r="L177" t="str">
        <f>VLOOKUP(B177,Catalogue!$A$1:$F$51,3)</f>
        <v>Paper &amp; Essentials</v>
      </c>
      <c r="M177" t="str">
        <f>VLOOKUP(B177,Catalogue!$A$1:$F$51,4,FALSE)</f>
        <v>10 pads</v>
      </c>
    </row>
    <row r="178" spans="1:13" x14ac:dyDescent="0.3">
      <c r="A178" s="6">
        <v>45103</v>
      </c>
      <c r="B178" t="s">
        <v>55</v>
      </c>
      <c r="C178">
        <v>1</v>
      </c>
      <c r="D178" t="s">
        <v>10</v>
      </c>
      <c r="E178" t="s">
        <v>12</v>
      </c>
      <c r="F178">
        <f>VLOOKUP(B178,Catalogue!A$1:F$51,5,FALSE)</f>
        <v>98</v>
      </c>
      <c r="G178" s="4">
        <f>VLOOKUP(B178,Catalogue!A$1:F$51,6,FALSE)</f>
        <v>110.74</v>
      </c>
      <c r="H178" s="4">
        <f t="shared" si="7"/>
        <v>98</v>
      </c>
      <c r="I178" s="4">
        <f t="shared" si="8"/>
        <v>110.74</v>
      </c>
      <c r="J178" s="4">
        <f t="shared" si="6"/>
        <v>12.739999999999995</v>
      </c>
      <c r="K178" t="str">
        <f>VLOOKUP(B178,Catalogue!$A$1:$B$51,2)</f>
        <v>Tropicana Orange Juice</v>
      </c>
      <c r="L178" t="str">
        <f>VLOOKUP(B178,Catalogue!$A$1:$F$51,3)</f>
        <v>Beverages</v>
      </c>
      <c r="M178" t="str">
        <f>VLOOKUP(B178,Catalogue!$A$1:$F$51,4,FALSE)</f>
        <v>1L tetra pack</v>
      </c>
    </row>
    <row r="179" spans="1:13" x14ac:dyDescent="0.3">
      <c r="A179" s="6">
        <v>45104</v>
      </c>
      <c r="B179" t="s">
        <v>33</v>
      </c>
      <c r="C179">
        <v>6</v>
      </c>
      <c r="D179" t="s">
        <v>10</v>
      </c>
      <c r="E179" t="s">
        <v>11</v>
      </c>
      <c r="F179">
        <f>VLOOKUP(B179,Catalogue!A$1:F$51,5,FALSE)</f>
        <v>10</v>
      </c>
      <c r="G179" s="4">
        <f>VLOOKUP(B179,Catalogue!A$1:F$51,6,FALSE)</f>
        <v>11.2</v>
      </c>
      <c r="H179" s="4">
        <f t="shared" si="7"/>
        <v>60</v>
      </c>
      <c r="I179" s="4">
        <f t="shared" si="8"/>
        <v>67.199999999999989</v>
      </c>
      <c r="J179" s="4">
        <f t="shared" si="6"/>
        <v>7.1999999999999886</v>
      </c>
      <c r="K179" t="str">
        <f>VLOOKUP(B179,Catalogue!$A$1:$B$51,2)</f>
        <v>Dettol Antiseptic Liquid</v>
      </c>
      <c r="L179" t="str">
        <f>VLOOKUP(B179,Catalogue!$A$1:$F$51,3)</f>
        <v>Personal Care</v>
      </c>
      <c r="M179" t="str">
        <f>VLOOKUP(B179,Catalogue!$A$1:$F$51,4,FALSE)</f>
        <v>250ml bottle</v>
      </c>
    </row>
    <row r="180" spans="1:13" x14ac:dyDescent="0.3">
      <c r="A180" s="6">
        <v>45105</v>
      </c>
      <c r="B180" t="s">
        <v>30</v>
      </c>
      <c r="C180">
        <v>9</v>
      </c>
      <c r="D180" t="s">
        <v>11</v>
      </c>
      <c r="E180" t="s">
        <v>12</v>
      </c>
      <c r="F180">
        <f>VLOOKUP(B180,Catalogue!A$1:F$51,5,FALSE)</f>
        <v>124</v>
      </c>
      <c r="G180" s="4">
        <f>VLOOKUP(B180,Catalogue!A$1:F$51,6,FALSE)</f>
        <v>204.60000000000002</v>
      </c>
      <c r="H180" s="4">
        <f t="shared" si="7"/>
        <v>1116</v>
      </c>
      <c r="I180" s="4">
        <f t="shared" si="8"/>
        <v>1841.4</v>
      </c>
      <c r="J180" s="4">
        <f t="shared" si="6"/>
        <v>725.40000000000009</v>
      </c>
      <c r="K180" t="str">
        <f>VLOOKUP(B180,Catalogue!$A$1:$B$51,2)</f>
        <v>Pantene Shampoo</v>
      </c>
      <c r="L180" t="str">
        <f>VLOOKUP(B180,Catalogue!$A$1:$F$51,3)</f>
        <v>Personal Care</v>
      </c>
      <c r="M180" t="str">
        <f>VLOOKUP(B180,Catalogue!$A$1:$F$51,4,FALSE)</f>
        <v>340ml bottle</v>
      </c>
    </row>
    <row r="181" spans="1:13" x14ac:dyDescent="0.3">
      <c r="A181" s="6">
        <v>45106</v>
      </c>
      <c r="B181" t="s">
        <v>30</v>
      </c>
      <c r="C181">
        <v>17</v>
      </c>
      <c r="D181" t="s">
        <v>10</v>
      </c>
      <c r="E181" t="s">
        <v>12</v>
      </c>
      <c r="F181">
        <f>VLOOKUP(B181,Catalogue!A$1:F$51,5,FALSE)</f>
        <v>124</v>
      </c>
      <c r="G181" s="4">
        <f>VLOOKUP(B181,Catalogue!A$1:F$51,6,FALSE)</f>
        <v>204.60000000000002</v>
      </c>
      <c r="H181" s="4">
        <f t="shared" si="7"/>
        <v>2108</v>
      </c>
      <c r="I181" s="4">
        <f t="shared" si="8"/>
        <v>3478.2000000000003</v>
      </c>
      <c r="J181" s="4">
        <f t="shared" si="6"/>
        <v>1370.2000000000003</v>
      </c>
      <c r="K181" t="str">
        <f>VLOOKUP(B181,Catalogue!$A$1:$B$51,2)</f>
        <v>Pantene Shampoo</v>
      </c>
      <c r="L181" t="str">
        <f>VLOOKUP(B181,Catalogue!$A$1:$F$51,3)</f>
        <v>Personal Care</v>
      </c>
      <c r="M181" t="str">
        <f>VLOOKUP(B181,Catalogue!$A$1:$F$51,4,FALSE)</f>
        <v>340ml bottle</v>
      </c>
    </row>
    <row r="182" spans="1:13" x14ac:dyDescent="0.3">
      <c r="A182" s="6">
        <v>45107</v>
      </c>
      <c r="B182" t="s">
        <v>69</v>
      </c>
      <c r="C182">
        <v>11</v>
      </c>
      <c r="D182" t="s">
        <v>10</v>
      </c>
      <c r="E182" t="s">
        <v>11</v>
      </c>
      <c r="F182">
        <f>VLOOKUP(B182,Catalogue!A$1:F$51,5,FALSE)</f>
        <v>124</v>
      </c>
      <c r="G182" s="4">
        <f>VLOOKUP(B182,Catalogue!A$1:F$51,6,FALSE)</f>
        <v>167.4</v>
      </c>
      <c r="H182" s="4">
        <f t="shared" si="7"/>
        <v>1364</v>
      </c>
      <c r="I182" s="4">
        <f t="shared" si="8"/>
        <v>1841.4</v>
      </c>
      <c r="J182" s="4">
        <f t="shared" si="6"/>
        <v>477.40000000000009</v>
      </c>
      <c r="K182" t="str">
        <f>VLOOKUP(B182,Catalogue!$A$1:$B$51,2)</f>
        <v>Amul Kool Flavored Milk</v>
      </c>
      <c r="L182" t="str">
        <f>VLOOKUP(B182,Catalogue!$A$1:$F$51,3)</f>
        <v>Beverages</v>
      </c>
      <c r="M182" t="str">
        <f>VLOOKUP(B182,Catalogue!$A$1:$F$51,4,FALSE)</f>
        <v>200ml bottle</v>
      </c>
    </row>
    <row r="183" spans="1:13" x14ac:dyDescent="0.3">
      <c r="A183" s="6">
        <v>45108</v>
      </c>
      <c r="B183" t="s">
        <v>104</v>
      </c>
      <c r="C183">
        <v>11</v>
      </c>
      <c r="D183" t="s">
        <v>11</v>
      </c>
      <c r="E183" t="s">
        <v>12</v>
      </c>
      <c r="F183">
        <f>VLOOKUP(B183,Catalogue!A$1:F$51,5,FALSE)</f>
        <v>124</v>
      </c>
      <c r="G183" s="4">
        <f>VLOOKUP(B183,Catalogue!A$1:F$51,6,FALSE)</f>
        <v>163.68</v>
      </c>
      <c r="H183" s="4">
        <f t="shared" si="7"/>
        <v>1364</v>
      </c>
      <c r="I183" s="4">
        <f t="shared" si="8"/>
        <v>1800.48</v>
      </c>
      <c r="J183" s="4">
        <f t="shared" si="6"/>
        <v>436.48</v>
      </c>
      <c r="K183" t="str">
        <f>VLOOKUP(B183,Catalogue!$A$1:$B$51,2)</f>
        <v>Surf Excel Detergent</v>
      </c>
      <c r="L183" t="str">
        <f>VLOOKUP(B183,Catalogue!$A$1:$F$51,3)</f>
        <v>Household Cleaning</v>
      </c>
      <c r="M183" t="str">
        <f>VLOOKUP(B183,Catalogue!$A$1:$F$51,4,FALSE)</f>
        <v>1kg pack</v>
      </c>
    </row>
    <row r="184" spans="1:13" x14ac:dyDescent="0.3">
      <c r="A184" s="6">
        <v>45109</v>
      </c>
      <c r="B184" t="s">
        <v>14</v>
      </c>
      <c r="C184">
        <v>14</v>
      </c>
      <c r="D184" t="s">
        <v>13</v>
      </c>
      <c r="E184" t="s">
        <v>12</v>
      </c>
      <c r="F184">
        <f>VLOOKUP(B184,Catalogue!A$1:F$51,5,FALSE)</f>
        <v>98</v>
      </c>
      <c r="G184" s="4">
        <f>VLOOKUP(B184,Catalogue!A$1:F$51,6,FALSE)</f>
        <v>129.36000000000001</v>
      </c>
      <c r="H184" s="4">
        <f t="shared" si="7"/>
        <v>1372</v>
      </c>
      <c r="I184" s="4">
        <f>C184*G184</f>
        <v>1811.0400000000002</v>
      </c>
      <c r="J184" s="4">
        <f t="shared" si="6"/>
        <v>439.04000000000019</v>
      </c>
      <c r="K184" t="str">
        <f>VLOOKUP(B184,Catalogue!A1:F51,2,FALSE)</f>
        <v>Dove Soap</v>
      </c>
      <c r="L184" t="str">
        <f>VLOOKUP(B184,Catalogue!A1:F51,3,FALSE)</f>
        <v>Personal Care</v>
      </c>
      <c r="M184" t="str">
        <f>VLOOKUP(B184,Catalogue!$A$1:$F$51,4,FALSE)</f>
        <v>100g bar</v>
      </c>
    </row>
    <row r="185" spans="1:13" x14ac:dyDescent="0.3">
      <c r="A185" s="6">
        <v>45110</v>
      </c>
      <c r="B185" t="s">
        <v>141</v>
      </c>
      <c r="C185">
        <v>1</v>
      </c>
      <c r="D185" t="s">
        <v>13</v>
      </c>
      <c r="E185" t="s">
        <v>11</v>
      </c>
      <c r="F185">
        <f>VLOOKUP(B185,Catalogue!A$1:F$51,5,FALSE)</f>
        <v>133</v>
      </c>
      <c r="G185" s="4">
        <f>VLOOKUP(B185,Catalogue!A$1:F$51,6,FALSE)</f>
        <v>151.62</v>
      </c>
      <c r="H185" s="4">
        <f t="shared" si="7"/>
        <v>133</v>
      </c>
      <c r="I185" s="4">
        <f t="shared" si="8"/>
        <v>151.62</v>
      </c>
      <c r="J185" s="4">
        <f t="shared" si="6"/>
        <v>18.620000000000005</v>
      </c>
      <c r="K185" t="str">
        <f>VLOOKUP(B185,Catalogue!$A$1:$B$51,2)</f>
        <v>Kleenex Tissue Box</v>
      </c>
      <c r="L185" t="str">
        <f>VLOOKUP(B185,Catalogue!$A$1:$F$51,3)</f>
        <v>Paper &amp; Essentials</v>
      </c>
      <c r="M185" t="str">
        <f>VLOOKUP(B185,Catalogue!$A$1:$F$51,4,FALSE)</f>
        <v>100 pulls</v>
      </c>
    </row>
    <row r="186" spans="1:13" x14ac:dyDescent="0.3">
      <c r="A186" s="6">
        <v>45111</v>
      </c>
      <c r="B186" t="s">
        <v>144</v>
      </c>
      <c r="C186">
        <v>17</v>
      </c>
      <c r="D186" t="s">
        <v>11</v>
      </c>
      <c r="E186" t="s">
        <v>12</v>
      </c>
      <c r="F186">
        <f>VLOOKUP(B186,Catalogue!A$1:F$51,5,FALSE)</f>
        <v>124</v>
      </c>
      <c r="G186" s="4">
        <f>VLOOKUP(B186,Catalogue!A$1:F$51,6,FALSE)</f>
        <v>140.12</v>
      </c>
      <c r="H186" s="4">
        <f t="shared" si="7"/>
        <v>2108</v>
      </c>
      <c r="I186" s="4">
        <f t="shared" si="8"/>
        <v>2382.04</v>
      </c>
      <c r="J186" s="4">
        <f t="shared" si="6"/>
        <v>274.03999999999996</v>
      </c>
      <c r="K186" t="str">
        <f>VLOOKUP(B186,Catalogue!$A$1:$B$51,2)</f>
        <v>Origami Kitchen Towels</v>
      </c>
      <c r="L186" t="str">
        <f>VLOOKUP(B186,Catalogue!$A$1:$F$51,3)</f>
        <v>Paper &amp; Essentials</v>
      </c>
      <c r="M186" t="str">
        <f>VLOOKUP(B186,Catalogue!$A$1:$F$51,4,FALSE)</f>
        <v>2-roll pack</v>
      </c>
    </row>
    <row r="187" spans="1:13" x14ac:dyDescent="0.3">
      <c r="A187" s="6">
        <v>45112</v>
      </c>
      <c r="B187" t="s">
        <v>147</v>
      </c>
      <c r="C187">
        <v>20</v>
      </c>
      <c r="D187" t="s">
        <v>10</v>
      </c>
      <c r="E187" t="s">
        <v>11</v>
      </c>
      <c r="F187">
        <f>VLOOKUP(B187,Catalogue!A$1:F$51,5,FALSE)</f>
        <v>10</v>
      </c>
      <c r="G187" s="4">
        <f>VLOOKUP(B187,Catalogue!A$1:F$51,6,FALSE)</f>
        <v>14.100000000000001</v>
      </c>
      <c r="H187" s="4">
        <f t="shared" si="7"/>
        <v>200</v>
      </c>
      <c r="I187" s="4">
        <f t="shared" si="8"/>
        <v>282</v>
      </c>
      <c r="J187" s="4">
        <f t="shared" si="6"/>
        <v>82</v>
      </c>
      <c r="K187" t="str">
        <f>VLOOKUP(B187,Catalogue!$A$1:$B$51,2)</f>
        <v>Stayfree Ultra</v>
      </c>
      <c r="L187" t="str">
        <f>VLOOKUP(B187,Catalogue!$A$1:$F$51,3)</f>
        <v>Paper &amp; Essentials</v>
      </c>
      <c r="M187" t="str">
        <f>VLOOKUP(B187,Catalogue!$A$1:$F$51,4,FALSE)</f>
        <v>7 pads</v>
      </c>
    </row>
    <row r="188" spans="1:13" x14ac:dyDescent="0.3">
      <c r="A188" s="6">
        <v>45113</v>
      </c>
      <c r="B188" t="s">
        <v>49</v>
      </c>
      <c r="C188">
        <v>18</v>
      </c>
      <c r="D188" t="s">
        <v>10</v>
      </c>
      <c r="E188" t="s">
        <v>12</v>
      </c>
      <c r="F188">
        <f>VLOOKUP(B188,Catalogue!A$1:F$51,5,FALSE)</f>
        <v>12</v>
      </c>
      <c r="G188" s="4">
        <f>VLOOKUP(B188,Catalogue!A$1:F$51,6,FALSE)</f>
        <v>13.44</v>
      </c>
      <c r="H188" s="4">
        <f t="shared" si="7"/>
        <v>216</v>
      </c>
      <c r="I188" s="4">
        <f t="shared" si="8"/>
        <v>241.92</v>
      </c>
      <c r="J188" s="4">
        <f t="shared" si="6"/>
        <v>25.919999999999987</v>
      </c>
      <c r="K188" t="str">
        <f>VLOOKUP(B188,Catalogue!$A$1:$B$51,2)</f>
        <v>Pepsi Bottle</v>
      </c>
      <c r="L188" t="str">
        <f>VLOOKUP(B188,Catalogue!$A$1:$F$51,3)</f>
        <v>Beverages</v>
      </c>
      <c r="M188" t="str">
        <f>VLOOKUP(B188,Catalogue!$A$1:$F$51,4,FALSE)</f>
        <v>500ml bottle</v>
      </c>
    </row>
    <row r="189" spans="1:13" x14ac:dyDescent="0.3">
      <c r="A189" s="6">
        <v>45114</v>
      </c>
      <c r="B189" t="s">
        <v>18</v>
      </c>
      <c r="C189">
        <v>16</v>
      </c>
      <c r="D189" t="s">
        <v>11</v>
      </c>
      <c r="E189" t="s">
        <v>11</v>
      </c>
      <c r="F189">
        <f>VLOOKUP(B189,Catalogue!A$1:F$51,5,FALSE)</f>
        <v>105</v>
      </c>
      <c r="G189" s="4">
        <f>VLOOKUP(B189,Catalogue!A$1:F$51,6,FALSE)</f>
        <v>117.6</v>
      </c>
      <c r="H189" s="4">
        <f t="shared" si="7"/>
        <v>1680</v>
      </c>
      <c r="I189" s="4">
        <f t="shared" si="8"/>
        <v>1881.6</v>
      </c>
      <c r="J189" s="4">
        <f t="shared" si="6"/>
        <v>201.59999999999991</v>
      </c>
      <c r="K189" t="str">
        <f>VLOOKUP(B189,Catalogue!$A$1:$B$51,2)</f>
        <v>Colgate Toothpaste</v>
      </c>
      <c r="L189" t="str">
        <f>VLOOKUP(B189,Catalogue!$A$1:$F$51,3)</f>
        <v>Personal Care</v>
      </c>
      <c r="M189" t="str">
        <f>VLOOKUP(B189,Catalogue!$A$1:$F$51,4,FALSE)</f>
        <v>150g tube</v>
      </c>
    </row>
    <row r="190" spans="1:13" x14ac:dyDescent="0.3">
      <c r="A190" s="6">
        <v>45115</v>
      </c>
      <c r="B190" t="s">
        <v>30</v>
      </c>
      <c r="C190">
        <v>5</v>
      </c>
      <c r="D190" t="s">
        <v>10</v>
      </c>
      <c r="E190" t="s">
        <v>12</v>
      </c>
      <c r="F190">
        <f>VLOOKUP(B190,Catalogue!A$1:F$51,5,FALSE)</f>
        <v>124</v>
      </c>
      <c r="G190" s="4">
        <f>VLOOKUP(B190,Catalogue!A$1:F$51,6,FALSE)</f>
        <v>204.60000000000002</v>
      </c>
      <c r="H190" s="4">
        <f t="shared" si="7"/>
        <v>620</v>
      </c>
      <c r="I190" s="4">
        <f t="shared" si="8"/>
        <v>1023.0000000000001</v>
      </c>
      <c r="J190" s="4">
        <f t="shared" si="6"/>
        <v>403.00000000000011</v>
      </c>
      <c r="K190" t="str">
        <f>VLOOKUP(B190,Catalogue!$A$1:$B$51,2)</f>
        <v>Pantene Shampoo</v>
      </c>
      <c r="L190" t="str">
        <f>VLOOKUP(B190,Catalogue!$A$1:$F$51,3)</f>
        <v>Personal Care</v>
      </c>
      <c r="M190" t="str">
        <f>VLOOKUP(B190,Catalogue!$A$1:$F$51,4,FALSE)</f>
        <v>340ml bottle</v>
      </c>
    </row>
    <row r="191" spans="1:13" x14ac:dyDescent="0.3">
      <c r="A191" s="6">
        <v>45116</v>
      </c>
      <c r="B191" t="s">
        <v>55</v>
      </c>
      <c r="C191">
        <v>19</v>
      </c>
      <c r="D191" t="s">
        <v>10</v>
      </c>
      <c r="E191" t="s">
        <v>12</v>
      </c>
      <c r="F191">
        <f>VLOOKUP(B191,Catalogue!A$1:F$51,5,FALSE)</f>
        <v>98</v>
      </c>
      <c r="G191" s="4">
        <f>VLOOKUP(B191,Catalogue!A$1:F$51,6,FALSE)</f>
        <v>110.74</v>
      </c>
      <c r="H191" s="4">
        <f t="shared" si="7"/>
        <v>1862</v>
      </c>
      <c r="I191" s="4">
        <f t="shared" si="8"/>
        <v>2104.06</v>
      </c>
      <c r="J191" s="4">
        <f t="shared" si="6"/>
        <v>242.05999999999995</v>
      </c>
      <c r="K191" t="str">
        <f>VLOOKUP(B191,Catalogue!$A$1:$B$51,2)</f>
        <v>Tropicana Orange Juice</v>
      </c>
      <c r="L191" t="str">
        <f>VLOOKUP(B191,Catalogue!$A$1:$F$51,3)</f>
        <v>Beverages</v>
      </c>
      <c r="M191" t="str">
        <f>VLOOKUP(B191,Catalogue!$A$1:$F$51,4,FALSE)</f>
        <v>1L tetra pack</v>
      </c>
    </row>
    <row r="192" spans="1:13" x14ac:dyDescent="0.3">
      <c r="A192" s="6">
        <v>45117</v>
      </c>
      <c r="B192" t="s">
        <v>102</v>
      </c>
      <c r="C192">
        <v>15</v>
      </c>
      <c r="D192" t="s">
        <v>11</v>
      </c>
      <c r="E192" t="s">
        <v>11</v>
      </c>
      <c r="F192">
        <f>VLOOKUP(B192,Catalogue!A$1:F$51,5,FALSE)</f>
        <v>133</v>
      </c>
      <c r="G192" s="4">
        <f>VLOOKUP(B192,Catalogue!A$1:F$51,6,FALSE)</f>
        <v>194.18</v>
      </c>
      <c r="H192" s="4">
        <f t="shared" si="7"/>
        <v>1995</v>
      </c>
      <c r="I192" s="4">
        <f t="shared" si="8"/>
        <v>2912.7000000000003</v>
      </c>
      <c r="J192" s="4">
        <f t="shared" si="6"/>
        <v>917.70000000000027</v>
      </c>
      <c r="K192" t="str">
        <f>VLOOKUP(B192,Catalogue!$A$1:$B$51,2)</f>
        <v>Top Ramen</v>
      </c>
      <c r="L192" t="str">
        <f>VLOOKUP(B192,Catalogue!$A$1:$F$51,3)</f>
        <v>Packaged Foods</v>
      </c>
      <c r="M192" t="str">
        <f>VLOOKUP(B192,Catalogue!$A$1:$F$51,4,FALSE)</f>
        <v>70g pack</v>
      </c>
    </row>
    <row r="193" spans="1:13" x14ac:dyDescent="0.3">
      <c r="A193" s="6">
        <v>45118</v>
      </c>
      <c r="B193" t="s">
        <v>99</v>
      </c>
      <c r="C193">
        <v>12</v>
      </c>
      <c r="D193" t="s">
        <v>13</v>
      </c>
      <c r="E193" t="s">
        <v>12</v>
      </c>
      <c r="F193">
        <f>VLOOKUP(B193,Catalogue!A$1:F$51,5,FALSE)</f>
        <v>71</v>
      </c>
      <c r="G193" s="4">
        <f>VLOOKUP(B193,Catalogue!A$1:F$51,6,FALSE)</f>
        <v>95.85</v>
      </c>
      <c r="H193" s="4">
        <f t="shared" si="7"/>
        <v>852</v>
      </c>
      <c r="I193" s="4">
        <f t="shared" si="8"/>
        <v>1150.1999999999998</v>
      </c>
      <c r="J193" s="4">
        <f t="shared" si="6"/>
        <v>298.19999999999982</v>
      </c>
      <c r="K193" t="str">
        <f>VLOOKUP(B193,Catalogue!$A$1:$B$51,2)</f>
        <v>Yippee Noodles</v>
      </c>
      <c r="L193" t="str">
        <f>VLOOKUP(B193,Catalogue!$A$1:$F$51,3)</f>
        <v>Packaged Foods</v>
      </c>
      <c r="M193" t="str">
        <f>VLOOKUP(B193,Catalogue!$A$1:$F$51,4,FALSE)</f>
        <v>65g pack</v>
      </c>
    </row>
    <row r="194" spans="1:13" x14ac:dyDescent="0.3">
      <c r="A194" s="6">
        <v>45119</v>
      </c>
      <c r="B194" t="s">
        <v>64</v>
      </c>
      <c r="C194">
        <v>17</v>
      </c>
      <c r="D194" t="s">
        <v>13</v>
      </c>
      <c r="E194" t="s">
        <v>12</v>
      </c>
      <c r="F194">
        <f>VLOOKUP(B194,Catalogue!A$1:F$51,5,FALSE)</f>
        <v>71</v>
      </c>
      <c r="G194" s="4">
        <f>VLOOKUP(B194,Catalogue!A$1:F$51,6,FALSE)</f>
        <v>79.52</v>
      </c>
      <c r="H194" s="4">
        <f t="shared" si="7"/>
        <v>1207</v>
      </c>
      <c r="I194" s="4">
        <f t="shared" si="8"/>
        <v>1351.84</v>
      </c>
      <c r="J194" s="4">
        <f t="shared" ref="J194:J257" si="9">I194-H194</f>
        <v>144.83999999999992</v>
      </c>
      <c r="K194" t="str">
        <f>VLOOKUP(B194,Catalogue!$A$1:$B$51,2)</f>
        <v>Nestlé Iced Tea</v>
      </c>
      <c r="L194" t="str">
        <f>VLOOKUP(B194,Catalogue!$A$1:$F$51,3)</f>
        <v>Beverages</v>
      </c>
      <c r="M194" t="str">
        <f>VLOOKUP(B194,Catalogue!$A$1:$F$51,4,FALSE)</f>
        <v>300ml bottle</v>
      </c>
    </row>
    <row r="195" spans="1:13" x14ac:dyDescent="0.3">
      <c r="A195" s="6">
        <v>45120</v>
      </c>
      <c r="B195" t="s">
        <v>52</v>
      </c>
      <c r="C195">
        <v>13</v>
      </c>
      <c r="D195" t="s">
        <v>11</v>
      </c>
      <c r="E195" t="s">
        <v>11</v>
      </c>
      <c r="F195">
        <f>VLOOKUP(B195,Catalogue!A$1:F$51,5,FALSE)</f>
        <v>63</v>
      </c>
      <c r="G195" s="4">
        <f>VLOOKUP(B195,Catalogue!A$1:F$51,6,FALSE)</f>
        <v>71.819999999999993</v>
      </c>
      <c r="H195" s="4">
        <f t="shared" ref="H195:H258" si="10">C195*F195</f>
        <v>819</v>
      </c>
      <c r="I195" s="4">
        <f t="shared" ref="I195:I258" si="11">C195*G195</f>
        <v>933.65999999999985</v>
      </c>
      <c r="J195" s="4">
        <f t="shared" si="9"/>
        <v>114.65999999999985</v>
      </c>
      <c r="K195" t="str">
        <f>VLOOKUP(B195,Catalogue!$A$1:$B$51,2)</f>
        <v>Red Bull</v>
      </c>
      <c r="L195" t="str">
        <f>VLOOKUP(B195,Catalogue!$A$1:$F$51,3)</f>
        <v>Beverages</v>
      </c>
      <c r="M195" t="str">
        <f>VLOOKUP(B195,Catalogue!$A$1:$F$51,4,FALSE)</f>
        <v>250ml can</v>
      </c>
    </row>
    <row r="196" spans="1:13" x14ac:dyDescent="0.3">
      <c r="A196" s="6">
        <v>45121</v>
      </c>
      <c r="B196" t="s">
        <v>111</v>
      </c>
      <c r="C196">
        <v>13</v>
      </c>
      <c r="D196" t="s">
        <v>10</v>
      </c>
      <c r="E196" t="s">
        <v>12</v>
      </c>
      <c r="F196">
        <f>VLOOKUP(B196,Catalogue!A$1:F$51,5,FALSE)</f>
        <v>16</v>
      </c>
      <c r="G196" s="4">
        <f>VLOOKUP(B196,Catalogue!A$1:F$51,6,FALSE)</f>
        <v>18.240000000000002</v>
      </c>
      <c r="H196" s="4">
        <f t="shared" si="10"/>
        <v>208</v>
      </c>
      <c r="I196" s="4">
        <f t="shared" si="11"/>
        <v>237.12000000000003</v>
      </c>
      <c r="J196" s="4">
        <f t="shared" si="9"/>
        <v>29.120000000000033</v>
      </c>
      <c r="K196" t="str">
        <f>VLOOKUP(B196,Catalogue!$A$1:$B$51,2)</f>
        <v>Harpic Toilet Cleaner</v>
      </c>
      <c r="L196" t="str">
        <f>VLOOKUP(B196,Catalogue!$A$1:$F$51,3)</f>
        <v>Household Cleaning</v>
      </c>
      <c r="M196" t="str">
        <f>VLOOKUP(B196,Catalogue!$A$1:$F$51,4,FALSE)</f>
        <v>500ml bottle</v>
      </c>
    </row>
    <row r="197" spans="1:13" x14ac:dyDescent="0.3">
      <c r="A197" s="6">
        <v>45122</v>
      </c>
      <c r="B197" t="s">
        <v>104</v>
      </c>
      <c r="C197">
        <v>18</v>
      </c>
      <c r="D197" t="s">
        <v>10</v>
      </c>
      <c r="E197" t="s">
        <v>11</v>
      </c>
      <c r="F197">
        <f>VLOOKUP(B197,Catalogue!A$1:F$51,5,FALSE)</f>
        <v>124</v>
      </c>
      <c r="G197" s="4">
        <f>VLOOKUP(B197,Catalogue!A$1:F$51,6,FALSE)</f>
        <v>163.68</v>
      </c>
      <c r="H197" s="4">
        <f t="shared" si="10"/>
        <v>2232</v>
      </c>
      <c r="I197" s="4">
        <f t="shared" si="11"/>
        <v>2946.2400000000002</v>
      </c>
      <c r="J197" s="4">
        <f t="shared" si="9"/>
        <v>714.24000000000024</v>
      </c>
      <c r="K197" t="str">
        <f>VLOOKUP(B197,Catalogue!$A$1:$B$51,2)</f>
        <v>Surf Excel Detergent</v>
      </c>
      <c r="L197" t="str">
        <f>VLOOKUP(B197,Catalogue!$A$1:$F$51,3)</f>
        <v>Household Cleaning</v>
      </c>
      <c r="M197" t="str">
        <f>VLOOKUP(B197,Catalogue!$A$1:$F$51,4,FALSE)</f>
        <v>1kg pack</v>
      </c>
    </row>
    <row r="198" spans="1:13" x14ac:dyDescent="0.3">
      <c r="A198" s="6">
        <v>45123</v>
      </c>
      <c r="B198" t="s">
        <v>33</v>
      </c>
      <c r="C198">
        <v>5</v>
      </c>
      <c r="D198" t="s">
        <v>11</v>
      </c>
      <c r="E198" t="s">
        <v>12</v>
      </c>
      <c r="F198">
        <f>VLOOKUP(B198,Catalogue!A$1:F$51,5,FALSE)</f>
        <v>10</v>
      </c>
      <c r="G198" s="4">
        <f>VLOOKUP(B198,Catalogue!A$1:F$51,6,FALSE)</f>
        <v>11.2</v>
      </c>
      <c r="H198" s="4">
        <f t="shared" si="10"/>
        <v>50</v>
      </c>
      <c r="I198" s="4">
        <f t="shared" si="11"/>
        <v>56</v>
      </c>
      <c r="J198" s="4">
        <f t="shared" si="9"/>
        <v>6</v>
      </c>
      <c r="K198" t="str">
        <f>VLOOKUP(B198,Catalogue!$A$1:$B$51,2)</f>
        <v>Dettol Antiseptic Liquid</v>
      </c>
      <c r="L198" t="str">
        <f>VLOOKUP(B198,Catalogue!$A$1:$F$51,3)</f>
        <v>Personal Care</v>
      </c>
      <c r="M198" t="str">
        <f>VLOOKUP(B198,Catalogue!$A$1:$F$51,4,FALSE)</f>
        <v>250ml bottle</v>
      </c>
    </row>
    <row r="199" spans="1:13" x14ac:dyDescent="0.3">
      <c r="A199" s="6">
        <v>45124</v>
      </c>
      <c r="B199" t="s">
        <v>69</v>
      </c>
      <c r="C199">
        <v>10</v>
      </c>
      <c r="D199" t="s">
        <v>10</v>
      </c>
      <c r="E199" t="s">
        <v>11</v>
      </c>
      <c r="F199">
        <f>VLOOKUP(B199,Catalogue!A$1:F$51,5,FALSE)</f>
        <v>124</v>
      </c>
      <c r="G199" s="4">
        <f>VLOOKUP(B199,Catalogue!A$1:F$51,6,FALSE)</f>
        <v>167.4</v>
      </c>
      <c r="H199" s="4">
        <f t="shared" si="10"/>
        <v>1240</v>
      </c>
      <c r="I199" s="4">
        <f t="shared" si="11"/>
        <v>1674</v>
      </c>
      <c r="J199" s="4">
        <f t="shared" si="9"/>
        <v>434</v>
      </c>
      <c r="K199" t="str">
        <f>VLOOKUP(B199,Catalogue!$A$1:$B$51,2)</f>
        <v>Amul Kool Flavored Milk</v>
      </c>
      <c r="L199" t="str">
        <f>VLOOKUP(B199,Catalogue!$A$1:$F$51,3)</f>
        <v>Beverages</v>
      </c>
      <c r="M199" t="str">
        <f>VLOOKUP(B199,Catalogue!$A$1:$F$51,4,FALSE)</f>
        <v>200ml bottle</v>
      </c>
    </row>
    <row r="200" spans="1:13" x14ac:dyDescent="0.3">
      <c r="A200" s="6">
        <v>45125</v>
      </c>
      <c r="B200" t="s">
        <v>87</v>
      </c>
      <c r="C200">
        <v>17</v>
      </c>
      <c r="D200" t="s">
        <v>10</v>
      </c>
      <c r="E200" t="s">
        <v>12</v>
      </c>
      <c r="F200">
        <f>VLOOKUP(B200,Catalogue!A$1:F$51,5,FALSE)</f>
        <v>12</v>
      </c>
      <c r="G200" s="4">
        <f>VLOOKUP(B200,Catalogue!A$1:F$51,6,FALSE)</f>
        <v>16.920000000000002</v>
      </c>
      <c r="H200" s="4">
        <f t="shared" si="10"/>
        <v>204</v>
      </c>
      <c r="I200" s="4">
        <f t="shared" si="11"/>
        <v>287.64000000000004</v>
      </c>
      <c r="J200" s="4">
        <f t="shared" si="9"/>
        <v>83.640000000000043</v>
      </c>
      <c r="K200" t="str">
        <f>VLOOKUP(B200,Catalogue!$A$1:$B$51,2)</f>
        <v>Haldiram's Bhujia</v>
      </c>
      <c r="L200" t="str">
        <f>VLOOKUP(B200,Catalogue!$A$1:$F$51,3)</f>
        <v>Packaged Foods</v>
      </c>
      <c r="M200" t="str">
        <f>VLOOKUP(B200,Catalogue!$A$1:$F$51,4,FALSE)</f>
        <v>200g pack</v>
      </c>
    </row>
    <row r="201" spans="1:13" x14ac:dyDescent="0.3">
      <c r="A201" s="6">
        <v>45126</v>
      </c>
      <c r="B201" t="s">
        <v>61</v>
      </c>
      <c r="C201">
        <v>5</v>
      </c>
      <c r="D201" t="s">
        <v>11</v>
      </c>
      <c r="E201" t="s">
        <v>12</v>
      </c>
      <c r="F201">
        <f>VLOOKUP(B201,Catalogue!A$1:F$51,5,FALSE)</f>
        <v>44</v>
      </c>
      <c r="G201" s="4">
        <f>VLOOKUP(B201,Catalogue!A$1:F$51,6,FALSE)</f>
        <v>72.599999999999994</v>
      </c>
      <c r="H201" s="4">
        <f t="shared" si="10"/>
        <v>220</v>
      </c>
      <c r="I201" s="4">
        <f t="shared" si="11"/>
        <v>363</v>
      </c>
      <c r="J201" s="4">
        <f t="shared" si="9"/>
        <v>143</v>
      </c>
      <c r="K201" t="str">
        <f>VLOOKUP(B201,Catalogue!$A$1:$B$51,2)</f>
        <v>Frooti Mango Drink</v>
      </c>
      <c r="L201" t="str">
        <f>VLOOKUP(B201,Catalogue!$A$1:$F$51,3)</f>
        <v>Beverages</v>
      </c>
      <c r="M201" t="str">
        <f>VLOOKUP(B201,Catalogue!$A$1:$F$51,4,FALSE)</f>
        <v>250ml tetra pack</v>
      </c>
    </row>
    <row r="202" spans="1:13" x14ac:dyDescent="0.3">
      <c r="A202" s="6">
        <v>45127</v>
      </c>
      <c r="B202" t="s">
        <v>162</v>
      </c>
      <c r="C202">
        <v>13</v>
      </c>
      <c r="D202" t="s">
        <v>13</v>
      </c>
      <c r="E202" t="s">
        <v>11</v>
      </c>
      <c r="F202">
        <f>VLOOKUP(B202,Catalogue!A$1:F$51,5,FALSE)</f>
        <v>12</v>
      </c>
      <c r="G202" s="4">
        <f>VLOOKUP(B202,Catalogue!A$1:F$51,6,FALSE)</f>
        <v>17.52</v>
      </c>
      <c r="H202" s="4">
        <f t="shared" si="10"/>
        <v>156</v>
      </c>
      <c r="I202" s="4">
        <f t="shared" si="11"/>
        <v>227.76</v>
      </c>
      <c r="J202" s="4">
        <f t="shared" si="9"/>
        <v>71.759999999999991</v>
      </c>
      <c r="K202" t="str">
        <f>VLOOKUP(B202,Catalogue!$A$1:$B$51,2)</f>
        <v>Wet Wipes - Himalaya</v>
      </c>
      <c r="L202" t="str">
        <f>VLOOKUP(B202,Catalogue!$A$1:$F$51,3)</f>
        <v>Paper &amp; Essentials</v>
      </c>
      <c r="M202" t="str">
        <f>VLOOKUP(B202,Catalogue!$A$1:$F$51,4,FALSE)</f>
        <v>20 wipes</v>
      </c>
    </row>
    <row r="203" spans="1:13" x14ac:dyDescent="0.3">
      <c r="A203" s="6">
        <v>45128</v>
      </c>
      <c r="B203" t="s">
        <v>18</v>
      </c>
      <c r="C203">
        <v>17</v>
      </c>
      <c r="D203" t="s">
        <v>13</v>
      </c>
      <c r="E203" t="s">
        <v>12</v>
      </c>
      <c r="F203">
        <f>VLOOKUP(B203,Catalogue!A$1:F$51,5,FALSE)</f>
        <v>105</v>
      </c>
      <c r="G203" s="4">
        <f>VLOOKUP(B203,Catalogue!A$1:F$51,6,FALSE)</f>
        <v>117.6</v>
      </c>
      <c r="H203" s="4">
        <f t="shared" si="10"/>
        <v>1785</v>
      </c>
      <c r="I203" s="4">
        <f t="shared" si="11"/>
        <v>1999.1999999999998</v>
      </c>
      <c r="J203" s="4">
        <f t="shared" si="9"/>
        <v>214.19999999999982</v>
      </c>
      <c r="K203" t="str">
        <f>VLOOKUP(B203,Catalogue!$A$1:$B$51,2)</f>
        <v>Colgate Toothpaste</v>
      </c>
      <c r="L203" t="str">
        <f>VLOOKUP(B203,Catalogue!$A$1:$F$51,3)</f>
        <v>Personal Care</v>
      </c>
      <c r="M203" t="str">
        <f>VLOOKUP(B203,Catalogue!$A$1:$F$51,4,FALSE)</f>
        <v>150g tube</v>
      </c>
    </row>
    <row r="204" spans="1:13" x14ac:dyDescent="0.3">
      <c r="A204" s="6">
        <v>45129</v>
      </c>
      <c r="B204" t="s">
        <v>61</v>
      </c>
      <c r="C204">
        <v>20</v>
      </c>
      <c r="D204" t="s">
        <v>11</v>
      </c>
      <c r="E204" t="s">
        <v>12</v>
      </c>
      <c r="F204">
        <f>VLOOKUP(B204,Catalogue!A$1:F$51,5,FALSE)</f>
        <v>44</v>
      </c>
      <c r="G204" s="4">
        <f>VLOOKUP(B204,Catalogue!A$1:F$51,6,FALSE)</f>
        <v>72.599999999999994</v>
      </c>
      <c r="H204" s="4">
        <f t="shared" si="10"/>
        <v>880</v>
      </c>
      <c r="I204" s="4">
        <f t="shared" si="11"/>
        <v>1452</v>
      </c>
      <c r="J204" s="4">
        <f t="shared" si="9"/>
        <v>572</v>
      </c>
      <c r="K204" t="str">
        <f>VLOOKUP(B204,Catalogue!$A$1:$B$51,2)</f>
        <v>Frooti Mango Drink</v>
      </c>
      <c r="L204" t="str">
        <f>VLOOKUP(B204,Catalogue!$A$1:$F$51,3)</f>
        <v>Beverages</v>
      </c>
      <c r="M204" t="str">
        <f>VLOOKUP(B204,Catalogue!$A$1:$F$51,4,FALSE)</f>
        <v>250ml tetra pack</v>
      </c>
    </row>
    <row r="205" spans="1:13" x14ac:dyDescent="0.3">
      <c r="A205" s="6">
        <v>45130</v>
      </c>
      <c r="B205" t="s">
        <v>78</v>
      </c>
      <c r="C205">
        <v>12</v>
      </c>
      <c r="D205" t="s">
        <v>10</v>
      </c>
      <c r="E205" t="s">
        <v>11</v>
      </c>
      <c r="F205">
        <f>VLOOKUP(B205,Catalogue!A$1:F$51,5,FALSE)</f>
        <v>10</v>
      </c>
      <c r="G205" s="4">
        <f>VLOOKUP(B205,Catalogue!A$1:F$51,6,FALSE)</f>
        <v>11.2</v>
      </c>
      <c r="H205" s="4">
        <f t="shared" si="10"/>
        <v>120</v>
      </c>
      <c r="I205" s="4">
        <f t="shared" si="11"/>
        <v>134.39999999999998</v>
      </c>
      <c r="J205" s="4">
        <f t="shared" si="9"/>
        <v>14.399999999999977</v>
      </c>
      <c r="K205" t="str">
        <f>VLOOKUP(B205,Catalogue!$A$1:$B$51,2)</f>
        <v>Sunfeast Biscuits</v>
      </c>
      <c r="L205" t="str">
        <f>VLOOKUP(B205,Catalogue!$A$1:$F$51,3)</f>
        <v>Packaged Foods</v>
      </c>
      <c r="M205" t="str">
        <f>VLOOKUP(B205,Catalogue!$A$1:$F$51,4,FALSE)</f>
        <v>120g pack</v>
      </c>
    </row>
    <row r="206" spans="1:13" x14ac:dyDescent="0.3">
      <c r="A206" s="6">
        <v>45131</v>
      </c>
      <c r="B206" t="s">
        <v>69</v>
      </c>
      <c r="C206">
        <v>12</v>
      </c>
      <c r="D206" t="s">
        <v>10</v>
      </c>
      <c r="E206" t="s">
        <v>12</v>
      </c>
      <c r="F206">
        <f>VLOOKUP(B206,Catalogue!A$1:F$51,5,FALSE)</f>
        <v>124</v>
      </c>
      <c r="G206" s="4">
        <f>VLOOKUP(B206,Catalogue!A$1:F$51,6,FALSE)</f>
        <v>167.4</v>
      </c>
      <c r="H206" s="4">
        <f t="shared" si="10"/>
        <v>1488</v>
      </c>
      <c r="I206" s="4">
        <f t="shared" si="11"/>
        <v>2008.8000000000002</v>
      </c>
      <c r="J206" s="4">
        <f t="shared" si="9"/>
        <v>520.80000000000018</v>
      </c>
      <c r="K206" t="str">
        <f>VLOOKUP(B206,Catalogue!$A$1:$B$51,2)</f>
        <v>Amul Kool Flavored Milk</v>
      </c>
      <c r="L206" t="str">
        <f>VLOOKUP(B206,Catalogue!$A$1:$F$51,3)</f>
        <v>Beverages</v>
      </c>
      <c r="M206" t="str">
        <f>VLOOKUP(B206,Catalogue!$A$1:$F$51,4,FALSE)</f>
        <v>200ml bottle</v>
      </c>
    </row>
    <row r="207" spans="1:13" x14ac:dyDescent="0.3">
      <c r="A207" s="6">
        <v>45132</v>
      </c>
      <c r="B207" t="s">
        <v>61</v>
      </c>
      <c r="C207">
        <v>12</v>
      </c>
      <c r="D207" t="s">
        <v>11</v>
      </c>
      <c r="E207" t="s">
        <v>11</v>
      </c>
      <c r="F207">
        <f>VLOOKUP(B207,Catalogue!A$1:F$51,5,FALSE)</f>
        <v>44</v>
      </c>
      <c r="G207" s="4">
        <f>VLOOKUP(B207,Catalogue!A$1:F$51,6,FALSE)</f>
        <v>72.599999999999994</v>
      </c>
      <c r="H207" s="4">
        <f t="shared" si="10"/>
        <v>528</v>
      </c>
      <c r="I207" s="4">
        <f t="shared" si="11"/>
        <v>871.19999999999993</v>
      </c>
      <c r="J207" s="4">
        <f t="shared" si="9"/>
        <v>343.19999999999993</v>
      </c>
      <c r="K207" t="str">
        <f>VLOOKUP(B207,Catalogue!$A$1:$B$51,2)</f>
        <v>Frooti Mango Drink</v>
      </c>
      <c r="L207" t="str">
        <f>VLOOKUP(B207,Catalogue!$A$1:$F$51,3)</f>
        <v>Beverages</v>
      </c>
      <c r="M207" t="str">
        <f>VLOOKUP(B207,Catalogue!$A$1:$F$51,4,FALSE)</f>
        <v>250ml tetra pack</v>
      </c>
    </row>
    <row r="208" spans="1:13" x14ac:dyDescent="0.3">
      <c r="A208" s="6">
        <v>45133</v>
      </c>
      <c r="B208" t="s">
        <v>90</v>
      </c>
      <c r="C208">
        <v>14</v>
      </c>
      <c r="D208" t="s">
        <v>10</v>
      </c>
      <c r="E208" t="s">
        <v>12</v>
      </c>
      <c r="F208">
        <f>VLOOKUP(B208,Catalogue!A$1:F$51,5,FALSE)</f>
        <v>98</v>
      </c>
      <c r="G208" s="4">
        <f>VLOOKUP(B208,Catalogue!A$1:F$51,6,FALSE)</f>
        <v>161.69999999999999</v>
      </c>
      <c r="H208" s="4">
        <f t="shared" si="10"/>
        <v>1372</v>
      </c>
      <c r="I208" s="4">
        <f t="shared" si="11"/>
        <v>2263.7999999999997</v>
      </c>
      <c r="J208" s="4">
        <f t="shared" si="9"/>
        <v>891.79999999999973</v>
      </c>
      <c r="K208" t="str">
        <f>VLOOKUP(B208,Catalogue!$A$1:$B$51,2)</f>
        <v>Lay's Chips</v>
      </c>
      <c r="L208" t="str">
        <f>VLOOKUP(B208,Catalogue!$A$1:$F$51,3)</f>
        <v>Packaged Foods</v>
      </c>
      <c r="M208" t="str">
        <f>VLOOKUP(B208,Catalogue!$A$1:$F$51,4,FALSE)</f>
        <v>52g pack</v>
      </c>
    </row>
    <row r="209" spans="1:13" x14ac:dyDescent="0.3">
      <c r="A209" s="6">
        <v>45134</v>
      </c>
      <c r="B209" t="s">
        <v>36</v>
      </c>
      <c r="C209">
        <v>10</v>
      </c>
      <c r="D209" t="s">
        <v>10</v>
      </c>
      <c r="E209" t="s">
        <v>11</v>
      </c>
      <c r="F209">
        <f>VLOOKUP(B209,Catalogue!A$1:F$51,5,FALSE)</f>
        <v>16</v>
      </c>
      <c r="G209" s="4">
        <f>VLOOKUP(B209,Catalogue!A$1:F$51,6,FALSE)</f>
        <v>17.600000000000001</v>
      </c>
      <c r="H209" s="4">
        <f t="shared" si="10"/>
        <v>160</v>
      </c>
      <c r="I209" s="4">
        <f t="shared" si="11"/>
        <v>176</v>
      </c>
      <c r="J209" s="4">
        <f t="shared" si="9"/>
        <v>16</v>
      </c>
      <c r="K209" t="str">
        <f>VLOOKUP(B209,Catalogue!$A$1:$B$51,2)</f>
        <v>Himalaya Face Wash</v>
      </c>
      <c r="L209" t="str">
        <f>VLOOKUP(B209,Catalogue!$A$1:$F$51,3)</f>
        <v>Personal Care</v>
      </c>
      <c r="M209" t="str">
        <f>VLOOKUP(B209,Catalogue!$A$1:$F$51,4,FALSE)</f>
        <v>150ml tube</v>
      </c>
    </row>
    <row r="210" spans="1:13" x14ac:dyDescent="0.3">
      <c r="A210" s="6">
        <v>45135</v>
      </c>
      <c r="B210" t="s">
        <v>147</v>
      </c>
      <c r="C210">
        <v>9</v>
      </c>
      <c r="D210" t="s">
        <v>11</v>
      </c>
      <c r="E210" t="s">
        <v>12</v>
      </c>
      <c r="F210">
        <f>VLOOKUP(B210,Catalogue!A$1:F$51,5,FALSE)</f>
        <v>10</v>
      </c>
      <c r="G210" s="4">
        <f>VLOOKUP(B210,Catalogue!A$1:F$51,6,FALSE)</f>
        <v>14.100000000000001</v>
      </c>
      <c r="H210" s="4">
        <f t="shared" si="10"/>
        <v>90</v>
      </c>
      <c r="I210" s="4">
        <f t="shared" si="11"/>
        <v>126.9</v>
      </c>
      <c r="J210" s="4">
        <f t="shared" si="9"/>
        <v>36.900000000000006</v>
      </c>
      <c r="K210" t="str">
        <f>VLOOKUP(B210,Catalogue!$A$1:$B$51,2)</f>
        <v>Stayfree Ultra</v>
      </c>
      <c r="L210" t="str">
        <f>VLOOKUP(B210,Catalogue!$A$1:$F$51,3)</f>
        <v>Paper &amp; Essentials</v>
      </c>
      <c r="M210" t="str">
        <f>VLOOKUP(B210,Catalogue!$A$1:$F$51,4,FALSE)</f>
        <v>7 pads</v>
      </c>
    </row>
    <row r="211" spans="1:13" x14ac:dyDescent="0.3">
      <c r="A211" s="6">
        <v>45136</v>
      </c>
      <c r="B211" t="s">
        <v>49</v>
      </c>
      <c r="C211">
        <v>9</v>
      </c>
      <c r="D211" t="s">
        <v>13</v>
      </c>
      <c r="E211" t="s">
        <v>12</v>
      </c>
      <c r="F211">
        <f>VLOOKUP(B211,Catalogue!A$1:F$51,5,FALSE)</f>
        <v>12</v>
      </c>
      <c r="G211" s="4">
        <f>VLOOKUP(B211,Catalogue!A$1:F$51,6,FALSE)</f>
        <v>13.44</v>
      </c>
      <c r="H211" s="4">
        <f t="shared" si="10"/>
        <v>108</v>
      </c>
      <c r="I211" s="4">
        <f t="shared" si="11"/>
        <v>120.96</v>
      </c>
      <c r="J211" s="4">
        <f t="shared" si="9"/>
        <v>12.959999999999994</v>
      </c>
      <c r="K211" t="str">
        <f>VLOOKUP(B211,Catalogue!$A$1:$B$51,2)</f>
        <v>Pepsi Bottle</v>
      </c>
      <c r="L211" t="str">
        <f>VLOOKUP(B211,Catalogue!$A$1:$F$51,3)</f>
        <v>Beverages</v>
      </c>
      <c r="M211" t="str">
        <f>VLOOKUP(B211,Catalogue!$A$1:$F$51,4,FALSE)</f>
        <v>500ml bottle</v>
      </c>
    </row>
    <row r="212" spans="1:13" x14ac:dyDescent="0.3">
      <c r="A212" s="6">
        <v>45137</v>
      </c>
      <c r="B212" t="s">
        <v>156</v>
      </c>
      <c r="C212">
        <v>1</v>
      </c>
      <c r="D212" t="s">
        <v>13</v>
      </c>
      <c r="E212" t="s">
        <v>11</v>
      </c>
      <c r="F212">
        <f>VLOOKUP(B212,Catalogue!A$1:F$51,5,FALSE)</f>
        <v>123</v>
      </c>
      <c r="G212" s="4">
        <f>VLOOKUP(B212,Catalogue!A$1:F$51,6,FALSE)</f>
        <v>135.30000000000001</v>
      </c>
      <c r="H212" s="4">
        <f t="shared" si="10"/>
        <v>123</v>
      </c>
      <c r="I212" s="4">
        <f t="shared" si="11"/>
        <v>135.30000000000001</v>
      </c>
      <c r="J212" s="4">
        <f t="shared" si="9"/>
        <v>12.300000000000011</v>
      </c>
      <c r="K212" t="str">
        <f>VLOOKUP(B212,Catalogue!$A$1:$B$51,2)</f>
        <v>Everteen Wipes</v>
      </c>
      <c r="L212" t="str">
        <f>VLOOKUP(B212,Catalogue!$A$1:$F$51,3)</f>
        <v>Paper &amp; Essentials</v>
      </c>
      <c r="M212" t="str">
        <f>VLOOKUP(B212,Catalogue!$A$1:$F$51,4,FALSE)</f>
        <v>15 wipes</v>
      </c>
    </row>
    <row r="213" spans="1:13" x14ac:dyDescent="0.3">
      <c r="A213" s="6">
        <v>45138</v>
      </c>
      <c r="B213" t="s">
        <v>102</v>
      </c>
      <c r="C213">
        <v>4</v>
      </c>
      <c r="D213" t="s">
        <v>11</v>
      </c>
      <c r="E213" t="s">
        <v>12</v>
      </c>
      <c r="F213">
        <f>VLOOKUP(B213,Catalogue!A$1:F$51,5,FALSE)</f>
        <v>133</v>
      </c>
      <c r="G213" s="4">
        <f>VLOOKUP(B213,Catalogue!A$1:F$51,6,FALSE)</f>
        <v>194.18</v>
      </c>
      <c r="H213" s="4">
        <f t="shared" si="10"/>
        <v>532</v>
      </c>
      <c r="I213" s="4">
        <f t="shared" si="11"/>
        <v>776.72</v>
      </c>
      <c r="J213" s="4">
        <f t="shared" si="9"/>
        <v>244.72000000000003</v>
      </c>
      <c r="K213" t="str">
        <f>VLOOKUP(B213,Catalogue!$A$1:$B$51,2)</f>
        <v>Top Ramen</v>
      </c>
      <c r="L213" t="str">
        <f>VLOOKUP(B213,Catalogue!$A$1:$F$51,3)</f>
        <v>Packaged Foods</v>
      </c>
      <c r="M213" t="str">
        <f>VLOOKUP(B213,Catalogue!$A$1:$F$51,4,FALSE)</f>
        <v>70g pack</v>
      </c>
    </row>
    <row r="214" spans="1:13" x14ac:dyDescent="0.3">
      <c r="A214" s="6">
        <v>45139</v>
      </c>
      <c r="B214" t="s">
        <v>21</v>
      </c>
      <c r="C214">
        <v>13</v>
      </c>
      <c r="D214" t="s">
        <v>10</v>
      </c>
      <c r="E214" t="s">
        <v>12</v>
      </c>
      <c r="F214">
        <f>VLOOKUP(B214,Catalogue!A$1:F$51,5,FALSE)</f>
        <v>44</v>
      </c>
      <c r="G214" s="4">
        <f>VLOOKUP(B214,Catalogue!A$1:F$51,6,FALSE)</f>
        <v>50.16</v>
      </c>
      <c r="H214" s="4">
        <f t="shared" si="10"/>
        <v>572</v>
      </c>
      <c r="I214" s="4">
        <f t="shared" si="11"/>
        <v>652.07999999999993</v>
      </c>
      <c r="J214" s="4">
        <f t="shared" si="9"/>
        <v>80.079999999999927</v>
      </c>
      <c r="K214" t="str">
        <f>VLOOKUP(B214,Catalogue!$A$1:$B$51,2)</f>
        <v>Lifebuoy Handwash</v>
      </c>
      <c r="L214" t="str">
        <f>VLOOKUP(B214,Catalogue!$A$1:$F$51,3)</f>
        <v>Personal Care</v>
      </c>
      <c r="M214" t="str">
        <f>VLOOKUP(B214,Catalogue!$A$1:$F$51,4,FALSE)</f>
        <v>200ml bottle</v>
      </c>
    </row>
    <row r="215" spans="1:13" x14ac:dyDescent="0.3">
      <c r="A215" s="6">
        <v>45140</v>
      </c>
      <c r="B215" t="s">
        <v>138</v>
      </c>
      <c r="C215">
        <v>7</v>
      </c>
      <c r="D215" t="s">
        <v>10</v>
      </c>
      <c r="E215" t="s">
        <v>11</v>
      </c>
      <c r="F215">
        <f>VLOOKUP(B215,Catalogue!A$1:F$51,5,FALSE)</f>
        <v>71</v>
      </c>
      <c r="G215" s="4">
        <f>VLOOKUP(B215,Catalogue!A$1:F$51,6,FALSE)</f>
        <v>79.52</v>
      </c>
      <c r="H215" s="4">
        <f t="shared" si="10"/>
        <v>497</v>
      </c>
      <c r="I215" s="4">
        <f t="shared" si="11"/>
        <v>556.64</v>
      </c>
      <c r="J215" s="4">
        <f t="shared" si="9"/>
        <v>59.639999999999986</v>
      </c>
      <c r="K215" t="str">
        <f>VLOOKUP(B215,Catalogue!$A$1:$B$51,2)</f>
        <v>Sofy Pantyliners</v>
      </c>
      <c r="L215" t="str">
        <f>VLOOKUP(B215,Catalogue!$A$1:$F$51,3)</f>
        <v>Paper &amp; Essentials</v>
      </c>
      <c r="M215" t="str">
        <f>VLOOKUP(B215,Catalogue!$A$1:$F$51,4,FALSE)</f>
        <v>20-piece pack</v>
      </c>
    </row>
    <row r="216" spans="1:13" x14ac:dyDescent="0.3">
      <c r="A216" s="6">
        <v>45141</v>
      </c>
      <c r="B216" t="s">
        <v>84</v>
      </c>
      <c r="C216">
        <v>6</v>
      </c>
      <c r="D216" t="s">
        <v>11</v>
      </c>
      <c r="E216" t="s">
        <v>12</v>
      </c>
      <c r="F216">
        <f>VLOOKUP(B216,Catalogue!A$1:F$51,5,FALSE)</f>
        <v>136</v>
      </c>
      <c r="G216" s="4">
        <f>VLOOKUP(B216,Catalogue!A$1:F$51,6,FALSE)</f>
        <v>153.68</v>
      </c>
      <c r="H216" s="4">
        <f t="shared" si="10"/>
        <v>816</v>
      </c>
      <c r="I216" s="4">
        <f t="shared" si="11"/>
        <v>922.08</v>
      </c>
      <c r="J216" s="4">
        <f t="shared" si="9"/>
        <v>106.08000000000004</v>
      </c>
      <c r="K216" t="str">
        <f>VLOOKUP(B216,Catalogue!$A$1:$B$51,2)</f>
        <v>MTR Ready Curry</v>
      </c>
      <c r="L216" t="str">
        <f>VLOOKUP(B216,Catalogue!$A$1:$F$51,3)</f>
        <v>Packaged Foods</v>
      </c>
      <c r="M216" t="str">
        <f>VLOOKUP(B216,Catalogue!$A$1:$F$51,4,FALSE)</f>
        <v>300g pouch</v>
      </c>
    </row>
    <row r="217" spans="1:13" x14ac:dyDescent="0.3">
      <c r="A217" s="6">
        <v>45142</v>
      </c>
      <c r="B217" t="s">
        <v>131</v>
      </c>
      <c r="C217">
        <v>14</v>
      </c>
      <c r="D217" t="s">
        <v>10</v>
      </c>
      <c r="E217" t="s">
        <v>11</v>
      </c>
      <c r="F217">
        <f>VLOOKUP(B217,Catalogue!A$1:F$51,5,FALSE)</f>
        <v>105</v>
      </c>
      <c r="G217" s="4">
        <f>VLOOKUP(B217,Catalogue!A$1:F$51,6,FALSE)</f>
        <v>153.30000000000001</v>
      </c>
      <c r="H217" s="4">
        <f t="shared" si="10"/>
        <v>1470</v>
      </c>
      <c r="I217" s="4">
        <f t="shared" si="11"/>
        <v>2146.2000000000003</v>
      </c>
      <c r="J217" s="4">
        <f t="shared" si="9"/>
        <v>676.20000000000027</v>
      </c>
      <c r="K217" t="str">
        <f>VLOOKUP(B217,Catalogue!$A$1:$B$51,2)</f>
        <v>Odonil Room Freshener</v>
      </c>
      <c r="L217" t="str">
        <f>VLOOKUP(B217,Catalogue!$A$1:$F$51,3)</f>
        <v>Household Cleaning</v>
      </c>
      <c r="M217" t="str">
        <f>VLOOKUP(B217,Catalogue!$A$1:$F$51,4,FALSE)</f>
        <v>75g block</v>
      </c>
    </row>
    <row r="218" spans="1:13" x14ac:dyDescent="0.3">
      <c r="A218" s="6">
        <v>45143</v>
      </c>
      <c r="B218" t="s">
        <v>49</v>
      </c>
      <c r="C218">
        <v>9</v>
      </c>
      <c r="D218" t="s">
        <v>10</v>
      </c>
      <c r="E218" t="s">
        <v>12</v>
      </c>
      <c r="F218">
        <f>VLOOKUP(B218,Catalogue!A$1:F$51,5,FALSE)</f>
        <v>12</v>
      </c>
      <c r="G218" s="4">
        <f>VLOOKUP(B218,Catalogue!A$1:F$51,6,FALSE)</f>
        <v>13.44</v>
      </c>
      <c r="H218" s="4">
        <f t="shared" si="10"/>
        <v>108</v>
      </c>
      <c r="I218" s="4">
        <f t="shared" si="11"/>
        <v>120.96</v>
      </c>
      <c r="J218" s="4">
        <f t="shared" si="9"/>
        <v>12.959999999999994</v>
      </c>
      <c r="K218" t="str">
        <f>VLOOKUP(B218,Catalogue!$A$1:$B$51,2)</f>
        <v>Pepsi Bottle</v>
      </c>
      <c r="L218" t="str">
        <f>VLOOKUP(B218,Catalogue!$A$1:$F$51,3)</f>
        <v>Beverages</v>
      </c>
      <c r="M218" t="str">
        <f>VLOOKUP(B218,Catalogue!$A$1:$F$51,4,FALSE)</f>
        <v>500ml bottle</v>
      </c>
    </row>
    <row r="219" spans="1:13" x14ac:dyDescent="0.3">
      <c r="A219" s="6">
        <v>45144</v>
      </c>
      <c r="B219" t="s">
        <v>33</v>
      </c>
      <c r="C219">
        <v>10</v>
      </c>
      <c r="D219" t="s">
        <v>11</v>
      </c>
      <c r="E219" t="s">
        <v>11</v>
      </c>
      <c r="F219">
        <f>VLOOKUP(B219,Catalogue!A$1:F$51,5,FALSE)</f>
        <v>10</v>
      </c>
      <c r="G219" s="4">
        <f>VLOOKUP(B219,Catalogue!A$1:F$51,6,FALSE)</f>
        <v>11.2</v>
      </c>
      <c r="H219" s="4">
        <f t="shared" si="10"/>
        <v>100</v>
      </c>
      <c r="I219" s="4">
        <f t="shared" si="11"/>
        <v>112</v>
      </c>
      <c r="J219" s="4">
        <f t="shared" si="9"/>
        <v>12</v>
      </c>
      <c r="K219" t="str">
        <f>VLOOKUP(B219,Catalogue!$A$1:$B$51,2)</f>
        <v>Dettol Antiseptic Liquid</v>
      </c>
      <c r="L219" t="str">
        <f>VLOOKUP(B219,Catalogue!$A$1:$F$51,3)</f>
        <v>Personal Care</v>
      </c>
      <c r="M219" t="str">
        <f>VLOOKUP(B219,Catalogue!$A$1:$F$51,4,FALSE)</f>
        <v>250ml bottle</v>
      </c>
    </row>
    <row r="220" spans="1:13" x14ac:dyDescent="0.3">
      <c r="A220" s="6">
        <v>45145</v>
      </c>
      <c r="B220" t="s">
        <v>45</v>
      </c>
      <c r="C220">
        <v>8</v>
      </c>
      <c r="D220" t="s">
        <v>13</v>
      </c>
      <c r="E220" t="s">
        <v>12</v>
      </c>
      <c r="F220">
        <f>VLOOKUP(B220,Catalogue!A$1:F$51,5,FALSE)</f>
        <v>136</v>
      </c>
      <c r="G220" s="4">
        <f>VLOOKUP(B220,Catalogue!A$1:F$51,6,FALSE)</f>
        <v>179.52</v>
      </c>
      <c r="H220" s="4">
        <f t="shared" si="10"/>
        <v>1088</v>
      </c>
      <c r="I220" s="4">
        <f t="shared" si="11"/>
        <v>1436.16</v>
      </c>
      <c r="J220" s="4">
        <f t="shared" si="9"/>
        <v>348.16000000000008</v>
      </c>
      <c r="K220" t="str">
        <f>VLOOKUP(B220,Catalogue!$A$1:$B$51,2)</f>
        <v>Coca-Cola Can</v>
      </c>
      <c r="L220" t="str">
        <f>VLOOKUP(B220,Catalogue!$A$1:$F$51,3)</f>
        <v>Beverages</v>
      </c>
      <c r="M220" t="str">
        <f>VLOOKUP(B220,Catalogue!$A$1:$F$51,4,FALSE)</f>
        <v>330ml can</v>
      </c>
    </row>
    <row r="221" spans="1:13" x14ac:dyDescent="0.3">
      <c r="A221" s="6">
        <v>45146</v>
      </c>
      <c r="B221" t="s">
        <v>78</v>
      </c>
      <c r="C221">
        <v>20</v>
      </c>
      <c r="D221" t="s">
        <v>13</v>
      </c>
      <c r="E221" t="s">
        <v>12</v>
      </c>
      <c r="F221">
        <f>VLOOKUP(B221,Catalogue!A$1:F$51,5,FALSE)</f>
        <v>10</v>
      </c>
      <c r="G221" s="4">
        <f>VLOOKUP(B221,Catalogue!A$1:F$51,6,FALSE)</f>
        <v>11.2</v>
      </c>
      <c r="H221" s="4">
        <f t="shared" si="10"/>
        <v>200</v>
      </c>
      <c r="I221" s="4">
        <f t="shared" si="11"/>
        <v>224</v>
      </c>
      <c r="J221" s="4">
        <f t="shared" si="9"/>
        <v>24</v>
      </c>
      <c r="K221" t="str">
        <f>VLOOKUP(B221,Catalogue!$A$1:$B$51,2)</f>
        <v>Sunfeast Biscuits</v>
      </c>
      <c r="L221" t="str">
        <f>VLOOKUP(B221,Catalogue!$A$1:$F$51,3)</f>
        <v>Packaged Foods</v>
      </c>
      <c r="M221" t="str">
        <f>VLOOKUP(B221,Catalogue!$A$1:$F$51,4,FALSE)</f>
        <v>120g pack</v>
      </c>
    </row>
    <row r="222" spans="1:13" x14ac:dyDescent="0.3">
      <c r="A222" s="6">
        <v>45147</v>
      </c>
      <c r="B222" t="s">
        <v>61</v>
      </c>
      <c r="C222">
        <v>6</v>
      </c>
      <c r="D222" t="s">
        <v>11</v>
      </c>
      <c r="E222" t="s">
        <v>11</v>
      </c>
      <c r="F222">
        <f>VLOOKUP(B222,Catalogue!A$1:F$51,5,FALSE)</f>
        <v>44</v>
      </c>
      <c r="G222" s="4">
        <f>VLOOKUP(B222,Catalogue!A$1:F$51,6,FALSE)</f>
        <v>72.599999999999994</v>
      </c>
      <c r="H222" s="4">
        <f t="shared" si="10"/>
        <v>264</v>
      </c>
      <c r="I222" s="4">
        <f t="shared" si="11"/>
        <v>435.59999999999997</v>
      </c>
      <c r="J222" s="4">
        <f t="shared" si="9"/>
        <v>171.59999999999997</v>
      </c>
      <c r="K222" t="str">
        <f>VLOOKUP(B222,Catalogue!$A$1:$B$51,2)</f>
        <v>Frooti Mango Drink</v>
      </c>
      <c r="L222" t="str">
        <f>VLOOKUP(B222,Catalogue!$A$1:$F$51,3)</f>
        <v>Beverages</v>
      </c>
      <c r="M222" t="str">
        <f>VLOOKUP(B222,Catalogue!$A$1:$F$51,4,FALSE)</f>
        <v>250ml tetra pack</v>
      </c>
    </row>
    <row r="223" spans="1:13" x14ac:dyDescent="0.3">
      <c r="A223" s="6">
        <v>45148</v>
      </c>
      <c r="B223" t="s">
        <v>33</v>
      </c>
      <c r="C223">
        <v>16</v>
      </c>
      <c r="D223" t="s">
        <v>10</v>
      </c>
      <c r="E223" t="s">
        <v>12</v>
      </c>
      <c r="F223">
        <f>VLOOKUP(B223,Catalogue!A$1:F$51,5,FALSE)</f>
        <v>10</v>
      </c>
      <c r="G223" s="4">
        <f>VLOOKUP(B223,Catalogue!A$1:F$51,6,FALSE)</f>
        <v>11.2</v>
      </c>
      <c r="H223" s="4">
        <f t="shared" si="10"/>
        <v>160</v>
      </c>
      <c r="I223" s="4">
        <f t="shared" si="11"/>
        <v>179.2</v>
      </c>
      <c r="J223" s="4">
        <f t="shared" si="9"/>
        <v>19.199999999999989</v>
      </c>
      <c r="K223" t="str">
        <f>VLOOKUP(B223,Catalogue!$A$1:$B$51,2)</f>
        <v>Dettol Antiseptic Liquid</v>
      </c>
      <c r="L223" t="str">
        <f>VLOOKUP(B223,Catalogue!$A$1:$F$51,3)</f>
        <v>Personal Care</v>
      </c>
      <c r="M223" t="str">
        <f>VLOOKUP(B223,Catalogue!$A$1:$F$51,4,FALSE)</f>
        <v>250ml bottle</v>
      </c>
    </row>
    <row r="224" spans="1:13" x14ac:dyDescent="0.3">
      <c r="A224" s="6">
        <v>45149</v>
      </c>
      <c r="B224" t="s">
        <v>36</v>
      </c>
      <c r="C224">
        <v>2</v>
      </c>
      <c r="D224" t="s">
        <v>10</v>
      </c>
      <c r="E224" t="s">
        <v>12</v>
      </c>
      <c r="F224">
        <f>VLOOKUP(B224,Catalogue!A$1:F$51,5,FALSE)</f>
        <v>16</v>
      </c>
      <c r="G224" s="4">
        <f>VLOOKUP(B224,Catalogue!A$1:F$51,6,FALSE)</f>
        <v>17.600000000000001</v>
      </c>
      <c r="H224" s="4">
        <f t="shared" si="10"/>
        <v>32</v>
      </c>
      <c r="I224" s="4">
        <f t="shared" si="11"/>
        <v>35.200000000000003</v>
      </c>
      <c r="J224" s="4">
        <f t="shared" si="9"/>
        <v>3.2000000000000028</v>
      </c>
      <c r="K224" t="str">
        <f>VLOOKUP(B224,Catalogue!$A$1:$B$51,2)</f>
        <v>Himalaya Face Wash</v>
      </c>
      <c r="L224" t="str">
        <f>VLOOKUP(B224,Catalogue!$A$1:$F$51,3)</f>
        <v>Personal Care</v>
      </c>
      <c r="M224" t="str">
        <f>VLOOKUP(B224,Catalogue!$A$1:$F$51,4,FALSE)</f>
        <v>150ml tube</v>
      </c>
    </row>
    <row r="225" spans="1:13" x14ac:dyDescent="0.3">
      <c r="A225" s="6">
        <v>45150</v>
      </c>
      <c r="B225" t="s">
        <v>55</v>
      </c>
      <c r="C225">
        <v>20</v>
      </c>
      <c r="D225" t="s">
        <v>11</v>
      </c>
      <c r="E225" t="s">
        <v>11</v>
      </c>
      <c r="F225">
        <f>VLOOKUP(B225,Catalogue!A$1:F$51,5,FALSE)</f>
        <v>98</v>
      </c>
      <c r="G225" s="4">
        <f>VLOOKUP(B225,Catalogue!A$1:F$51,6,FALSE)</f>
        <v>110.74</v>
      </c>
      <c r="H225" s="4">
        <f t="shared" si="10"/>
        <v>1960</v>
      </c>
      <c r="I225" s="4">
        <f t="shared" si="11"/>
        <v>2214.7999999999997</v>
      </c>
      <c r="J225" s="4">
        <f t="shared" si="9"/>
        <v>254.79999999999973</v>
      </c>
      <c r="K225" t="str">
        <f>VLOOKUP(B225,Catalogue!$A$1:$B$51,2)</f>
        <v>Tropicana Orange Juice</v>
      </c>
      <c r="L225" t="str">
        <f>VLOOKUP(B225,Catalogue!$A$1:$F$51,3)</f>
        <v>Beverages</v>
      </c>
      <c r="M225" t="str">
        <f>VLOOKUP(B225,Catalogue!$A$1:$F$51,4,FALSE)</f>
        <v>1L tetra pack</v>
      </c>
    </row>
    <row r="226" spans="1:13" x14ac:dyDescent="0.3">
      <c r="A226" s="6">
        <v>45151</v>
      </c>
      <c r="B226" t="s">
        <v>81</v>
      </c>
      <c r="C226">
        <v>14</v>
      </c>
      <c r="D226" t="s">
        <v>10</v>
      </c>
      <c r="E226" t="s">
        <v>12</v>
      </c>
      <c r="F226">
        <f>VLOOKUP(B226,Catalogue!A$1:F$51,5,FALSE)</f>
        <v>123</v>
      </c>
      <c r="G226" s="4">
        <f>VLOOKUP(B226,Catalogue!A$1:F$51,6,FALSE)</f>
        <v>140.22</v>
      </c>
      <c r="H226" s="4">
        <f t="shared" si="10"/>
        <v>1722</v>
      </c>
      <c r="I226" s="4">
        <f t="shared" si="11"/>
        <v>1963.08</v>
      </c>
      <c r="J226" s="4">
        <f t="shared" si="9"/>
        <v>241.07999999999993</v>
      </c>
      <c r="K226" t="str">
        <f>VLOOKUP(B226,Catalogue!$A$1:$B$51,2)</f>
        <v>Nestlé Cerelac</v>
      </c>
      <c r="L226" t="str">
        <f>VLOOKUP(B226,Catalogue!$A$1:$F$51,3)</f>
        <v>Packaged Foods</v>
      </c>
      <c r="M226" t="str">
        <f>VLOOKUP(B226,Catalogue!$A$1:$F$51,4,FALSE)</f>
        <v>300g box</v>
      </c>
    </row>
    <row r="227" spans="1:13" x14ac:dyDescent="0.3">
      <c r="A227" s="6">
        <v>45152</v>
      </c>
      <c r="B227" t="s">
        <v>162</v>
      </c>
      <c r="C227">
        <v>4</v>
      </c>
      <c r="D227" t="s">
        <v>10</v>
      </c>
      <c r="E227" t="s">
        <v>11</v>
      </c>
      <c r="F227">
        <f>VLOOKUP(B227,Catalogue!A$1:F$51,5,FALSE)</f>
        <v>12</v>
      </c>
      <c r="G227" s="4">
        <f>VLOOKUP(B227,Catalogue!A$1:F$51,6,FALSE)</f>
        <v>17.52</v>
      </c>
      <c r="H227" s="4">
        <f t="shared" si="10"/>
        <v>48</v>
      </c>
      <c r="I227" s="4">
        <f t="shared" si="11"/>
        <v>70.08</v>
      </c>
      <c r="J227" s="4">
        <f t="shared" si="9"/>
        <v>22.08</v>
      </c>
      <c r="K227" t="str">
        <f>VLOOKUP(B227,Catalogue!$A$1:$B$51,2)</f>
        <v>Wet Wipes - Himalaya</v>
      </c>
      <c r="L227" t="str">
        <f>VLOOKUP(B227,Catalogue!$A$1:$F$51,3)</f>
        <v>Paper &amp; Essentials</v>
      </c>
      <c r="M227" t="str">
        <f>VLOOKUP(B227,Catalogue!$A$1:$F$51,4,FALSE)</f>
        <v>20 wipes</v>
      </c>
    </row>
    <row r="228" spans="1:13" x14ac:dyDescent="0.3">
      <c r="A228" s="6">
        <v>45153</v>
      </c>
      <c r="B228" t="s">
        <v>45</v>
      </c>
      <c r="C228">
        <v>4</v>
      </c>
      <c r="D228" t="s">
        <v>11</v>
      </c>
      <c r="E228" t="s">
        <v>12</v>
      </c>
      <c r="F228">
        <f>VLOOKUP(B228,Catalogue!A$1:F$51,5,FALSE)</f>
        <v>136</v>
      </c>
      <c r="G228" s="4">
        <f>VLOOKUP(B228,Catalogue!A$1:F$51,6,FALSE)</f>
        <v>179.52</v>
      </c>
      <c r="H228" s="4">
        <f t="shared" si="10"/>
        <v>544</v>
      </c>
      <c r="I228" s="4">
        <f t="shared" si="11"/>
        <v>718.08</v>
      </c>
      <c r="J228" s="4">
        <f t="shared" si="9"/>
        <v>174.08000000000004</v>
      </c>
      <c r="K228" t="str">
        <f>VLOOKUP(B228,Catalogue!$A$1:$B$51,2)</f>
        <v>Coca-Cola Can</v>
      </c>
      <c r="L228" t="str">
        <f>VLOOKUP(B228,Catalogue!$A$1:$F$51,3)</f>
        <v>Beverages</v>
      </c>
      <c r="M228" t="str">
        <f>VLOOKUP(B228,Catalogue!$A$1:$F$51,4,FALSE)</f>
        <v>330ml can</v>
      </c>
    </row>
    <row r="229" spans="1:13" x14ac:dyDescent="0.3">
      <c r="A229" s="6">
        <v>45154</v>
      </c>
      <c r="B229" t="s">
        <v>153</v>
      </c>
      <c r="C229">
        <v>17</v>
      </c>
      <c r="D229" t="s">
        <v>13</v>
      </c>
      <c r="E229" t="s">
        <v>11</v>
      </c>
      <c r="F229">
        <f>VLOOKUP(B229,Catalogue!A$1:F$51,5,FALSE)</f>
        <v>10</v>
      </c>
      <c r="G229" s="4">
        <f>VLOOKUP(B229,Catalogue!A$1:F$51,6,FALSE)</f>
        <v>11.2</v>
      </c>
      <c r="H229" s="4">
        <f t="shared" si="10"/>
        <v>170</v>
      </c>
      <c r="I229" s="4">
        <f t="shared" si="11"/>
        <v>190.39999999999998</v>
      </c>
      <c r="J229" s="4">
        <f t="shared" si="9"/>
        <v>20.399999999999977</v>
      </c>
      <c r="K229" t="str">
        <f>VLOOKUP(B229,Catalogue!$A$1:$B$51,2)</f>
        <v>Bella Napkins</v>
      </c>
      <c r="L229" t="str">
        <f>VLOOKUP(B229,Catalogue!$A$1:$F$51,3)</f>
        <v>Paper &amp; Essentials</v>
      </c>
      <c r="M229" t="str">
        <f>VLOOKUP(B229,Catalogue!$A$1:$F$51,4,FALSE)</f>
        <v>10 pads</v>
      </c>
    </row>
    <row r="230" spans="1:13" x14ac:dyDescent="0.3">
      <c r="A230" s="6">
        <v>45155</v>
      </c>
      <c r="B230" t="s">
        <v>45</v>
      </c>
      <c r="C230">
        <v>18</v>
      </c>
      <c r="D230" t="s">
        <v>13</v>
      </c>
      <c r="E230" t="s">
        <v>12</v>
      </c>
      <c r="F230">
        <f>VLOOKUP(B230,Catalogue!A$1:F$51,5,FALSE)</f>
        <v>136</v>
      </c>
      <c r="G230" s="4">
        <f>VLOOKUP(B230,Catalogue!A$1:F$51,6,FALSE)</f>
        <v>179.52</v>
      </c>
      <c r="H230" s="4">
        <f t="shared" si="10"/>
        <v>2448</v>
      </c>
      <c r="I230" s="4">
        <f t="shared" si="11"/>
        <v>3231.36</v>
      </c>
      <c r="J230" s="4">
        <f t="shared" si="9"/>
        <v>783.36000000000013</v>
      </c>
      <c r="K230" t="str">
        <f>VLOOKUP(B230,Catalogue!$A$1:$B$51,2)</f>
        <v>Coca-Cola Can</v>
      </c>
      <c r="L230" t="str">
        <f>VLOOKUP(B230,Catalogue!$A$1:$F$51,3)</f>
        <v>Beverages</v>
      </c>
      <c r="M230" t="str">
        <f>VLOOKUP(B230,Catalogue!$A$1:$F$51,4,FALSE)</f>
        <v>330ml can</v>
      </c>
    </row>
    <row r="231" spans="1:13" x14ac:dyDescent="0.3">
      <c r="A231" s="6">
        <v>45156</v>
      </c>
      <c r="B231" t="s">
        <v>119</v>
      </c>
      <c r="C231">
        <v>11</v>
      </c>
      <c r="D231" t="s">
        <v>11</v>
      </c>
      <c r="E231" t="s">
        <v>12</v>
      </c>
      <c r="F231">
        <f>VLOOKUP(B231,Catalogue!A$1:F$51,5,FALSE)</f>
        <v>136</v>
      </c>
      <c r="G231" s="4">
        <f>VLOOKUP(B231,Catalogue!A$1:F$51,6,FALSE)</f>
        <v>224.4</v>
      </c>
      <c r="H231" s="4">
        <f t="shared" si="10"/>
        <v>1496</v>
      </c>
      <c r="I231" s="4">
        <f t="shared" si="11"/>
        <v>2468.4</v>
      </c>
      <c r="J231" s="4">
        <f t="shared" si="9"/>
        <v>972.40000000000009</v>
      </c>
      <c r="K231" t="str">
        <f>VLOOKUP(B231,Catalogue!$A$1:$B$51,2)</f>
        <v>Rin Bar</v>
      </c>
      <c r="L231" t="str">
        <f>VLOOKUP(B231,Catalogue!$A$1:$F$51,3)</f>
        <v>Household Cleaning</v>
      </c>
      <c r="M231" t="str">
        <f>VLOOKUP(B231,Catalogue!$A$1:$F$51,4,FALSE)</f>
        <v>250g bar</v>
      </c>
    </row>
    <row r="232" spans="1:13" x14ac:dyDescent="0.3">
      <c r="A232" s="6">
        <v>45157</v>
      </c>
      <c r="B232" t="s">
        <v>64</v>
      </c>
      <c r="C232">
        <v>6</v>
      </c>
      <c r="D232" t="s">
        <v>10</v>
      </c>
      <c r="E232" t="s">
        <v>11</v>
      </c>
      <c r="F232">
        <f>VLOOKUP(B232,Catalogue!A$1:F$51,5,FALSE)</f>
        <v>71</v>
      </c>
      <c r="G232" s="4">
        <f>VLOOKUP(B232,Catalogue!A$1:F$51,6,FALSE)</f>
        <v>79.52</v>
      </c>
      <c r="H232" s="4">
        <f t="shared" si="10"/>
        <v>426</v>
      </c>
      <c r="I232" s="4">
        <f t="shared" si="11"/>
        <v>477.12</v>
      </c>
      <c r="J232" s="4">
        <f t="shared" si="9"/>
        <v>51.120000000000005</v>
      </c>
      <c r="K232" t="str">
        <f>VLOOKUP(B232,Catalogue!$A$1:$B$51,2)</f>
        <v>Nestlé Iced Tea</v>
      </c>
      <c r="L232" t="str">
        <f>VLOOKUP(B232,Catalogue!$A$1:$F$51,3)</f>
        <v>Beverages</v>
      </c>
      <c r="M232" t="str">
        <f>VLOOKUP(B232,Catalogue!$A$1:$F$51,4,FALSE)</f>
        <v>300ml bottle</v>
      </c>
    </row>
    <row r="233" spans="1:13" x14ac:dyDescent="0.3">
      <c r="A233" s="6">
        <v>45158</v>
      </c>
      <c r="B233" t="s">
        <v>93</v>
      </c>
      <c r="C233">
        <v>19</v>
      </c>
      <c r="D233" t="s">
        <v>10</v>
      </c>
      <c r="E233" t="s">
        <v>12</v>
      </c>
      <c r="F233">
        <f>VLOOKUP(B233,Catalogue!A$1:F$51,5,FALSE)</f>
        <v>105</v>
      </c>
      <c r="G233" s="4">
        <f>VLOOKUP(B233,Catalogue!A$1:F$51,6,FALSE)</f>
        <v>117.6</v>
      </c>
      <c r="H233" s="4">
        <f t="shared" si="10"/>
        <v>1995</v>
      </c>
      <c r="I233" s="4">
        <f t="shared" si="11"/>
        <v>2234.4</v>
      </c>
      <c r="J233" s="4">
        <f t="shared" si="9"/>
        <v>239.40000000000009</v>
      </c>
      <c r="K233" t="str">
        <f>VLOOKUP(B233,Catalogue!$A$1:$B$51,2)</f>
        <v>Kellogg’s Corn Flakes</v>
      </c>
      <c r="L233" t="str">
        <f>VLOOKUP(B233,Catalogue!$A$1:$F$51,3)</f>
        <v>Packaged Foods</v>
      </c>
      <c r="M233" t="str">
        <f>VLOOKUP(B233,Catalogue!$A$1:$F$51,4,FALSE)</f>
        <v>475g box</v>
      </c>
    </row>
    <row r="234" spans="1:13" x14ac:dyDescent="0.3">
      <c r="A234" s="6">
        <v>45159</v>
      </c>
      <c r="B234" t="s">
        <v>141</v>
      </c>
      <c r="C234">
        <v>16</v>
      </c>
      <c r="D234" t="s">
        <v>11</v>
      </c>
      <c r="E234" t="s">
        <v>12</v>
      </c>
      <c r="F234">
        <f>VLOOKUP(B234,Catalogue!A$1:F$51,5,FALSE)</f>
        <v>133</v>
      </c>
      <c r="G234" s="4">
        <f>VLOOKUP(B234,Catalogue!A$1:F$51,6,FALSE)</f>
        <v>151.62</v>
      </c>
      <c r="H234" s="4">
        <f t="shared" si="10"/>
        <v>2128</v>
      </c>
      <c r="I234" s="4">
        <f t="shared" si="11"/>
        <v>2425.92</v>
      </c>
      <c r="J234" s="4">
        <f t="shared" si="9"/>
        <v>297.92000000000007</v>
      </c>
      <c r="K234" t="str">
        <f>VLOOKUP(B234,Catalogue!$A$1:$B$51,2)</f>
        <v>Kleenex Tissue Box</v>
      </c>
      <c r="L234" t="str">
        <f>VLOOKUP(B234,Catalogue!$A$1:$F$51,3)</f>
        <v>Paper &amp; Essentials</v>
      </c>
      <c r="M234" t="str">
        <f>VLOOKUP(B234,Catalogue!$A$1:$F$51,4,FALSE)</f>
        <v>100 pulls</v>
      </c>
    </row>
    <row r="235" spans="1:13" x14ac:dyDescent="0.3">
      <c r="A235" s="6">
        <v>45160</v>
      </c>
      <c r="B235" t="s">
        <v>102</v>
      </c>
      <c r="C235">
        <v>2</v>
      </c>
      <c r="D235" t="s">
        <v>10</v>
      </c>
      <c r="E235" t="s">
        <v>11</v>
      </c>
      <c r="F235">
        <f>VLOOKUP(B235,Catalogue!A$1:F$51,5,FALSE)</f>
        <v>133</v>
      </c>
      <c r="G235" s="4">
        <f>VLOOKUP(B235,Catalogue!A$1:F$51,6,FALSE)</f>
        <v>194.18</v>
      </c>
      <c r="H235" s="4">
        <f t="shared" si="10"/>
        <v>266</v>
      </c>
      <c r="I235" s="4">
        <f t="shared" si="11"/>
        <v>388.36</v>
      </c>
      <c r="J235" s="4">
        <f t="shared" si="9"/>
        <v>122.36000000000001</v>
      </c>
      <c r="K235" t="str">
        <f>VLOOKUP(B235,Catalogue!$A$1:$B$51,2)</f>
        <v>Top Ramen</v>
      </c>
      <c r="L235" t="str">
        <f>VLOOKUP(B235,Catalogue!$A$1:$F$51,3)</f>
        <v>Packaged Foods</v>
      </c>
      <c r="M235" t="str">
        <f>VLOOKUP(B235,Catalogue!$A$1:$F$51,4,FALSE)</f>
        <v>70g pack</v>
      </c>
    </row>
    <row r="236" spans="1:13" x14ac:dyDescent="0.3">
      <c r="A236" s="6">
        <v>45161</v>
      </c>
      <c r="B236" t="s">
        <v>18</v>
      </c>
      <c r="C236">
        <v>18</v>
      </c>
      <c r="D236" t="s">
        <v>10</v>
      </c>
      <c r="E236" t="s">
        <v>12</v>
      </c>
      <c r="F236">
        <f>VLOOKUP(B236,Catalogue!A$1:F$51,5,FALSE)</f>
        <v>105</v>
      </c>
      <c r="G236" s="4">
        <f>VLOOKUP(B236,Catalogue!A$1:F$51,6,FALSE)</f>
        <v>117.6</v>
      </c>
      <c r="H236" s="4">
        <f t="shared" si="10"/>
        <v>1890</v>
      </c>
      <c r="I236" s="4">
        <f t="shared" si="11"/>
        <v>2116.7999999999997</v>
      </c>
      <c r="J236" s="4">
        <f t="shared" si="9"/>
        <v>226.79999999999973</v>
      </c>
      <c r="K236" t="str">
        <f>VLOOKUP(B236,Catalogue!$A$1:$B$51,2)</f>
        <v>Colgate Toothpaste</v>
      </c>
      <c r="L236" t="str">
        <f>VLOOKUP(B236,Catalogue!$A$1:$F$51,3)</f>
        <v>Personal Care</v>
      </c>
      <c r="M236" t="str">
        <f>VLOOKUP(B236,Catalogue!$A$1:$F$51,4,FALSE)</f>
        <v>150g tube</v>
      </c>
    </row>
    <row r="237" spans="1:13" x14ac:dyDescent="0.3">
      <c r="A237" s="6">
        <v>45162</v>
      </c>
      <c r="B237" t="s">
        <v>150</v>
      </c>
      <c r="C237">
        <v>10</v>
      </c>
      <c r="D237" t="s">
        <v>11</v>
      </c>
      <c r="E237" t="s">
        <v>11</v>
      </c>
      <c r="F237">
        <f>VLOOKUP(B237,Catalogue!A$1:F$51,5,FALSE)</f>
        <v>16</v>
      </c>
      <c r="G237" s="4">
        <f>VLOOKUP(B237,Catalogue!A$1:F$51,6,FALSE)</f>
        <v>26.4</v>
      </c>
      <c r="H237" s="4">
        <f t="shared" si="10"/>
        <v>160</v>
      </c>
      <c r="I237" s="4">
        <f t="shared" si="11"/>
        <v>264</v>
      </c>
      <c r="J237" s="4">
        <f t="shared" si="9"/>
        <v>104</v>
      </c>
      <c r="K237" t="str">
        <f>VLOOKUP(B237,Catalogue!$A$1:$B$51,2)</f>
        <v>Scott Toilet Paper</v>
      </c>
      <c r="L237" t="str">
        <f>VLOOKUP(B237,Catalogue!$A$1:$F$51,3)</f>
        <v>Paper &amp; Essentials</v>
      </c>
      <c r="M237" t="str">
        <f>VLOOKUP(B237,Catalogue!$A$1:$F$51,4,FALSE)</f>
        <v>4-roll pack</v>
      </c>
    </row>
    <row r="238" spans="1:13" x14ac:dyDescent="0.3">
      <c r="A238" s="6">
        <v>45163</v>
      </c>
      <c r="B238" t="s">
        <v>162</v>
      </c>
      <c r="C238">
        <v>16</v>
      </c>
      <c r="D238" t="s">
        <v>13</v>
      </c>
      <c r="E238" t="s">
        <v>12</v>
      </c>
      <c r="F238">
        <f>VLOOKUP(B238,Catalogue!A$1:F$51,5,FALSE)</f>
        <v>12</v>
      </c>
      <c r="G238" s="4">
        <f>VLOOKUP(B238,Catalogue!A$1:F$51,6,FALSE)</f>
        <v>17.52</v>
      </c>
      <c r="H238" s="4">
        <f t="shared" si="10"/>
        <v>192</v>
      </c>
      <c r="I238" s="4">
        <f t="shared" si="11"/>
        <v>280.32</v>
      </c>
      <c r="J238" s="4">
        <f t="shared" si="9"/>
        <v>88.32</v>
      </c>
      <c r="K238" t="str">
        <f>VLOOKUP(B238,Catalogue!$A$1:$B$51,2)</f>
        <v>Wet Wipes - Himalaya</v>
      </c>
      <c r="L238" t="str">
        <f>VLOOKUP(B238,Catalogue!$A$1:$F$51,3)</f>
        <v>Paper &amp; Essentials</v>
      </c>
      <c r="M238" t="str">
        <f>VLOOKUP(B238,Catalogue!$A$1:$F$51,4,FALSE)</f>
        <v>20 wipes</v>
      </c>
    </row>
    <row r="239" spans="1:13" x14ac:dyDescent="0.3">
      <c r="A239" s="6">
        <v>45164</v>
      </c>
      <c r="B239" t="s">
        <v>24</v>
      </c>
      <c r="C239">
        <v>17</v>
      </c>
      <c r="D239" t="s">
        <v>13</v>
      </c>
      <c r="E239" t="s">
        <v>11</v>
      </c>
      <c r="F239">
        <f>VLOOKUP(B239,Catalogue!A$1:F$51,5,FALSE)</f>
        <v>71</v>
      </c>
      <c r="G239" s="4">
        <f>VLOOKUP(B239,Catalogue!A$1:F$51,6,FALSE)</f>
        <v>80.23</v>
      </c>
      <c r="H239" s="4">
        <f t="shared" si="10"/>
        <v>1207</v>
      </c>
      <c r="I239" s="4">
        <f t="shared" si="11"/>
        <v>1363.91</v>
      </c>
      <c r="J239" s="4">
        <f t="shared" si="9"/>
        <v>156.91000000000008</v>
      </c>
      <c r="K239" t="str">
        <f>VLOOKUP(B239,Catalogue!$A$1:$B$51,2)</f>
        <v>Nivea Body Lotion</v>
      </c>
      <c r="L239" t="str">
        <f>VLOOKUP(B239,Catalogue!$A$1:$F$51,3)</f>
        <v>Personal Care</v>
      </c>
      <c r="M239" t="str">
        <f>VLOOKUP(B239,Catalogue!$A$1:$F$51,4,FALSE)</f>
        <v>400ml bottle</v>
      </c>
    </row>
    <row r="240" spans="1:13" x14ac:dyDescent="0.3">
      <c r="A240" s="6">
        <v>45165</v>
      </c>
      <c r="B240" t="s">
        <v>141</v>
      </c>
      <c r="C240">
        <v>8</v>
      </c>
      <c r="D240" t="s">
        <v>11</v>
      </c>
      <c r="E240" t="s">
        <v>12</v>
      </c>
      <c r="F240">
        <f>VLOOKUP(B240,Catalogue!A$1:F$51,5,FALSE)</f>
        <v>133</v>
      </c>
      <c r="G240" s="4">
        <f>VLOOKUP(B240,Catalogue!A$1:F$51,6,FALSE)</f>
        <v>151.62</v>
      </c>
      <c r="H240" s="4">
        <f t="shared" si="10"/>
        <v>1064</v>
      </c>
      <c r="I240" s="4">
        <f t="shared" si="11"/>
        <v>1212.96</v>
      </c>
      <c r="J240" s="4">
        <f t="shared" si="9"/>
        <v>148.96000000000004</v>
      </c>
      <c r="K240" t="str">
        <f>VLOOKUP(B240,Catalogue!$A$1:$B$51,2)</f>
        <v>Kleenex Tissue Box</v>
      </c>
      <c r="L240" t="str">
        <f>VLOOKUP(B240,Catalogue!$A$1:$F$51,3)</f>
        <v>Paper &amp; Essentials</v>
      </c>
      <c r="M240" t="str">
        <f>VLOOKUP(B240,Catalogue!$A$1:$F$51,4,FALSE)</f>
        <v>100 pulls</v>
      </c>
    </row>
    <row r="241" spans="1:13" x14ac:dyDescent="0.3">
      <c r="A241" s="6">
        <v>45166</v>
      </c>
      <c r="B241" t="s">
        <v>144</v>
      </c>
      <c r="C241">
        <v>11</v>
      </c>
      <c r="D241" t="s">
        <v>10</v>
      </c>
      <c r="E241" t="s">
        <v>12</v>
      </c>
      <c r="F241">
        <f>VLOOKUP(B241,Catalogue!A$1:F$51,5,FALSE)</f>
        <v>124</v>
      </c>
      <c r="G241" s="4">
        <f>VLOOKUP(B241,Catalogue!A$1:F$51,6,FALSE)</f>
        <v>140.12</v>
      </c>
      <c r="H241" s="4">
        <f t="shared" si="10"/>
        <v>1364</v>
      </c>
      <c r="I241" s="4">
        <f t="shared" si="11"/>
        <v>1541.3200000000002</v>
      </c>
      <c r="J241" s="4">
        <f t="shared" si="9"/>
        <v>177.32000000000016</v>
      </c>
      <c r="K241" t="str">
        <f>VLOOKUP(B241,Catalogue!$A$1:$B$51,2)</f>
        <v>Origami Kitchen Towels</v>
      </c>
      <c r="L241" t="str">
        <f>VLOOKUP(B241,Catalogue!$A$1:$F$51,3)</f>
        <v>Paper &amp; Essentials</v>
      </c>
      <c r="M241" t="str">
        <f>VLOOKUP(B241,Catalogue!$A$1:$F$51,4,FALSE)</f>
        <v>2-roll pack</v>
      </c>
    </row>
    <row r="242" spans="1:13" x14ac:dyDescent="0.3">
      <c r="A242" s="6">
        <v>45167</v>
      </c>
      <c r="B242" t="s">
        <v>39</v>
      </c>
      <c r="C242">
        <v>14</v>
      </c>
      <c r="D242" t="s">
        <v>10</v>
      </c>
      <c r="E242" t="s">
        <v>11</v>
      </c>
      <c r="F242">
        <f>VLOOKUP(B242,Catalogue!A$1:F$51,5,FALSE)</f>
        <v>10</v>
      </c>
      <c r="G242" s="4">
        <f>VLOOKUP(B242,Catalogue!A$1:F$51,6,FALSE)</f>
        <v>13.5</v>
      </c>
      <c r="H242" s="4">
        <f t="shared" si="10"/>
        <v>140</v>
      </c>
      <c r="I242" s="4">
        <f t="shared" si="11"/>
        <v>189</v>
      </c>
      <c r="J242" s="4">
        <f t="shared" si="9"/>
        <v>49</v>
      </c>
      <c r="K242" t="str">
        <f>VLOOKUP(B242,Catalogue!$A$1:$B$51,2)</f>
        <v>Vaseline Lip Care</v>
      </c>
      <c r="L242" t="str">
        <f>VLOOKUP(B242,Catalogue!$A$1:$F$51,3)</f>
        <v>Personal Care</v>
      </c>
      <c r="M242" t="str">
        <f>VLOOKUP(B242,Catalogue!$A$1:$F$51,4,FALSE)</f>
        <v>10g stick</v>
      </c>
    </row>
    <row r="243" spans="1:13" x14ac:dyDescent="0.3">
      <c r="A243" s="6">
        <v>45168</v>
      </c>
      <c r="B243" t="s">
        <v>36</v>
      </c>
      <c r="C243">
        <v>16</v>
      </c>
      <c r="D243" t="s">
        <v>11</v>
      </c>
      <c r="E243" t="s">
        <v>12</v>
      </c>
      <c r="F243">
        <f>VLOOKUP(B243,Catalogue!A$1:F$51,5,FALSE)</f>
        <v>16</v>
      </c>
      <c r="G243" s="4">
        <f>VLOOKUP(B243,Catalogue!A$1:F$51,6,FALSE)</f>
        <v>17.600000000000001</v>
      </c>
      <c r="H243" s="4">
        <f t="shared" si="10"/>
        <v>256</v>
      </c>
      <c r="I243" s="4">
        <f t="shared" si="11"/>
        <v>281.60000000000002</v>
      </c>
      <c r="J243" s="4">
        <f t="shared" si="9"/>
        <v>25.600000000000023</v>
      </c>
      <c r="K243" t="str">
        <f>VLOOKUP(B243,Catalogue!$A$1:$B$51,2)</f>
        <v>Himalaya Face Wash</v>
      </c>
      <c r="L243" t="str">
        <f>VLOOKUP(B243,Catalogue!$A$1:$F$51,3)</f>
        <v>Personal Care</v>
      </c>
      <c r="M243" t="str">
        <f>VLOOKUP(B243,Catalogue!$A$1:$F$51,4,FALSE)</f>
        <v>150ml tube</v>
      </c>
    </row>
    <row r="244" spans="1:13" x14ac:dyDescent="0.3">
      <c r="A244" s="6">
        <v>45169</v>
      </c>
      <c r="B244" t="s">
        <v>30</v>
      </c>
      <c r="C244">
        <v>19</v>
      </c>
      <c r="D244" t="s">
        <v>10</v>
      </c>
      <c r="E244" t="s">
        <v>12</v>
      </c>
      <c r="F244">
        <f>VLOOKUP(B244,Catalogue!A$1:F$51,5,FALSE)</f>
        <v>124</v>
      </c>
      <c r="G244" s="4">
        <f>VLOOKUP(B244,Catalogue!A$1:F$51,6,FALSE)</f>
        <v>204.60000000000002</v>
      </c>
      <c r="H244" s="4">
        <f t="shared" si="10"/>
        <v>2356</v>
      </c>
      <c r="I244" s="4">
        <f t="shared" si="11"/>
        <v>3887.4000000000005</v>
      </c>
      <c r="J244" s="4">
        <f t="shared" si="9"/>
        <v>1531.4000000000005</v>
      </c>
      <c r="K244" t="str">
        <f>VLOOKUP(B244,Catalogue!$A$1:$B$51,2)</f>
        <v>Pantene Shampoo</v>
      </c>
      <c r="L244" t="str">
        <f>VLOOKUP(B244,Catalogue!$A$1:$F$51,3)</f>
        <v>Personal Care</v>
      </c>
      <c r="M244" t="str">
        <f>VLOOKUP(B244,Catalogue!$A$1:$F$51,4,FALSE)</f>
        <v>340ml bottle</v>
      </c>
    </row>
    <row r="245" spans="1:13" x14ac:dyDescent="0.3">
      <c r="A245" s="6">
        <v>45170</v>
      </c>
      <c r="B245" t="s">
        <v>113</v>
      </c>
      <c r="C245">
        <v>2</v>
      </c>
      <c r="D245" t="s">
        <v>10</v>
      </c>
      <c r="E245" t="s">
        <v>11</v>
      </c>
      <c r="F245">
        <f>VLOOKUP(B245,Catalogue!A$1:F$51,5,FALSE)</f>
        <v>10</v>
      </c>
      <c r="G245" s="4">
        <f>VLOOKUP(B245,Catalogue!A$1:F$51,6,FALSE)</f>
        <v>11.3</v>
      </c>
      <c r="H245" s="4">
        <f t="shared" si="10"/>
        <v>20</v>
      </c>
      <c r="I245" s="4">
        <f t="shared" si="11"/>
        <v>22.6</v>
      </c>
      <c r="J245" s="4">
        <f t="shared" si="9"/>
        <v>2.6000000000000014</v>
      </c>
      <c r="K245" t="str">
        <f>VLOOKUP(B245,Catalogue!$A$1:$B$51,2)</f>
        <v>Lizol Floor Cleaner</v>
      </c>
      <c r="L245" t="str">
        <f>VLOOKUP(B245,Catalogue!$A$1:$F$51,3)</f>
        <v>Household Cleaning</v>
      </c>
      <c r="M245" t="str">
        <f>VLOOKUP(B245,Catalogue!$A$1:$F$51,4,FALSE)</f>
        <v>975ml bottle</v>
      </c>
    </row>
    <row r="246" spans="1:13" x14ac:dyDescent="0.3">
      <c r="A246" s="6">
        <v>45171</v>
      </c>
      <c r="B246" t="s">
        <v>111</v>
      </c>
      <c r="C246">
        <v>3</v>
      </c>
      <c r="D246" t="s">
        <v>11</v>
      </c>
      <c r="E246" t="s">
        <v>12</v>
      </c>
      <c r="F246">
        <f>VLOOKUP(B246,Catalogue!A$1:F$51,5,FALSE)</f>
        <v>16</v>
      </c>
      <c r="G246" s="4">
        <f>VLOOKUP(B246,Catalogue!A$1:F$51,6,FALSE)</f>
        <v>18.240000000000002</v>
      </c>
      <c r="H246" s="4">
        <f t="shared" si="10"/>
        <v>48</v>
      </c>
      <c r="I246" s="4">
        <f t="shared" si="11"/>
        <v>54.720000000000006</v>
      </c>
      <c r="J246" s="4">
        <f t="shared" si="9"/>
        <v>6.720000000000006</v>
      </c>
      <c r="K246" t="str">
        <f>VLOOKUP(B246,Catalogue!$A$1:$B$51,2)</f>
        <v>Harpic Toilet Cleaner</v>
      </c>
      <c r="L246" t="str">
        <f>VLOOKUP(B246,Catalogue!$A$1:$F$51,3)</f>
        <v>Household Cleaning</v>
      </c>
      <c r="M246" t="str">
        <f>VLOOKUP(B246,Catalogue!$A$1:$F$51,4,FALSE)</f>
        <v>500ml bottle</v>
      </c>
    </row>
    <row r="247" spans="1:13" x14ac:dyDescent="0.3">
      <c r="A247" s="6">
        <v>45172</v>
      </c>
      <c r="B247" t="s">
        <v>131</v>
      </c>
      <c r="C247">
        <v>13</v>
      </c>
      <c r="D247" t="s">
        <v>13</v>
      </c>
      <c r="E247" t="s">
        <v>11</v>
      </c>
      <c r="F247">
        <f>VLOOKUP(B247,Catalogue!A$1:F$51,5,FALSE)</f>
        <v>105</v>
      </c>
      <c r="G247" s="4">
        <f>VLOOKUP(B247,Catalogue!A$1:F$51,6,FALSE)</f>
        <v>153.30000000000001</v>
      </c>
      <c r="H247" s="4">
        <f t="shared" si="10"/>
        <v>1365</v>
      </c>
      <c r="I247" s="4">
        <f t="shared" si="11"/>
        <v>1992.9</v>
      </c>
      <c r="J247" s="4">
        <f t="shared" si="9"/>
        <v>627.90000000000009</v>
      </c>
      <c r="K247" t="str">
        <f>VLOOKUP(B247,Catalogue!$A$1:$B$51,2)</f>
        <v>Odonil Room Freshener</v>
      </c>
      <c r="L247" t="str">
        <f>VLOOKUP(B247,Catalogue!$A$1:$F$51,3)</f>
        <v>Household Cleaning</v>
      </c>
      <c r="M247" t="str">
        <f>VLOOKUP(B247,Catalogue!$A$1:$F$51,4,FALSE)</f>
        <v>75g block</v>
      </c>
    </row>
    <row r="248" spans="1:13" x14ac:dyDescent="0.3">
      <c r="A248" s="6">
        <v>45173</v>
      </c>
      <c r="B248" t="s">
        <v>87</v>
      </c>
      <c r="C248">
        <v>9</v>
      </c>
      <c r="D248" t="s">
        <v>13</v>
      </c>
      <c r="E248" t="s">
        <v>12</v>
      </c>
      <c r="F248">
        <f>VLOOKUP(B248,Catalogue!A$1:F$51,5,FALSE)</f>
        <v>12</v>
      </c>
      <c r="G248" s="4">
        <f>VLOOKUP(B248,Catalogue!A$1:F$51,6,FALSE)</f>
        <v>16.920000000000002</v>
      </c>
      <c r="H248" s="4">
        <f t="shared" si="10"/>
        <v>108</v>
      </c>
      <c r="I248" s="4">
        <f t="shared" si="11"/>
        <v>152.28000000000003</v>
      </c>
      <c r="J248" s="4">
        <f t="shared" si="9"/>
        <v>44.28000000000003</v>
      </c>
      <c r="K248" t="str">
        <f>VLOOKUP(B248,Catalogue!$A$1:$B$51,2)</f>
        <v>Haldiram's Bhujia</v>
      </c>
      <c r="L248" t="str">
        <f>VLOOKUP(B248,Catalogue!$A$1:$F$51,3)</f>
        <v>Packaged Foods</v>
      </c>
      <c r="M248" t="str">
        <f>VLOOKUP(B248,Catalogue!$A$1:$F$51,4,FALSE)</f>
        <v>200g pack</v>
      </c>
    </row>
    <row r="249" spans="1:13" x14ac:dyDescent="0.3">
      <c r="A249" s="6">
        <v>45174</v>
      </c>
      <c r="B249" t="s">
        <v>119</v>
      </c>
      <c r="C249">
        <v>18</v>
      </c>
      <c r="D249" t="s">
        <v>11</v>
      </c>
      <c r="E249" t="s">
        <v>11</v>
      </c>
      <c r="F249">
        <f>VLOOKUP(B249,Catalogue!A$1:F$51,5,FALSE)</f>
        <v>136</v>
      </c>
      <c r="G249" s="4">
        <f>VLOOKUP(B249,Catalogue!A$1:F$51,6,FALSE)</f>
        <v>224.4</v>
      </c>
      <c r="H249" s="4">
        <f t="shared" si="10"/>
        <v>2448</v>
      </c>
      <c r="I249" s="4">
        <f t="shared" si="11"/>
        <v>4039.2000000000003</v>
      </c>
      <c r="J249" s="4">
        <f t="shared" si="9"/>
        <v>1591.2000000000003</v>
      </c>
      <c r="K249" t="str">
        <f>VLOOKUP(B249,Catalogue!$A$1:$B$51,2)</f>
        <v>Rin Bar</v>
      </c>
      <c r="L249" t="str">
        <f>VLOOKUP(B249,Catalogue!$A$1:$F$51,3)</f>
        <v>Household Cleaning</v>
      </c>
      <c r="M249" t="str">
        <f>VLOOKUP(B249,Catalogue!$A$1:$F$51,4,FALSE)</f>
        <v>250g bar</v>
      </c>
    </row>
    <row r="250" spans="1:13" x14ac:dyDescent="0.3">
      <c r="A250" s="6">
        <v>45175</v>
      </c>
      <c r="B250" t="s">
        <v>141</v>
      </c>
      <c r="C250">
        <v>5</v>
      </c>
      <c r="D250" t="s">
        <v>10</v>
      </c>
      <c r="E250" t="s">
        <v>12</v>
      </c>
      <c r="F250">
        <f>VLOOKUP(B250,Catalogue!A$1:F$51,5,FALSE)</f>
        <v>133</v>
      </c>
      <c r="G250" s="4">
        <f>VLOOKUP(B250,Catalogue!A$1:F$51,6,FALSE)</f>
        <v>151.62</v>
      </c>
      <c r="H250" s="4">
        <f t="shared" si="10"/>
        <v>665</v>
      </c>
      <c r="I250" s="4">
        <f t="shared" si="11"/>
        <v>758.1</v>
      </c>
      <c r="J250" s="4">
        <f t="shared" si="9"/>
        <v>93.100000000000023</v>
      </c>
      <c r="K250" t="str">
        <f>VLOOKUP(B250,Catalogue!$A$1:$B$51,2)</f>
        <v>Kleenex Tissue Box</v>
      </c>
      <c r="L250" t="str">
        <f>VLOOKUP(B250,Catalogue!$A$1:$F$51,3)</f>
        <v>Paper &amp; Essentials</v>
      </c>
      <c r="M250" t="str">
        <f>VLOOKUP(B250,Catalogue!$A$1:$F$51,4,FALSE)</f>
        <v>100 pulls</v>
      </c>
    </row>
    <row r="251" spans="1:13" x14ac:dyDescent="0.3">
      <c r="A251" s="6">
        <v>45176</v>
      </c>
      <c r="B251" t="s">
        <v>61</v>
      </c>
      <c r="C251">
        <v>17</v>
      </c>
      <c r="D251" t="s">
        <v>10</v>
      </c>
      <c r="E251" t="s">
        <v>12</v>
      </c>
      <c r="F251">
        <f>VLOOKUP(B251,Catalogue!A$1:F$51,5,FALSE)</f>
        <v>44</v>
      </c>
      <c r="G251" s="4">
        <f>VLOOKUP(B251,Catalogue!A$1:F$51,6,FALSE)</f>
        <v>72.599999999999994</v>
      </c>
      <c r="H251" s="4">
        <f t="shared" si="10"/>
        <v>748</v>
      </c>
      <c r="I251" s="4">
        <f t="shared" si="11"/>
        <v>1234.1999999999998</v>
      </c>
      <c r="J251" s="4">
        <f t="shared" si="9"/>
        <v>486.19999999999982</v>
      </c>
      <c r="K251" t="str">
        <f>VLOOKUP(B251,Catalogue!$A$1:$B$51,2)</f>
        <v>Frooti Mango Drink</v>
      </c>
      <c r="L251" t="str">
        <f>VLOOKUP(B251,Catalogue!$A$1:$F$51,3)</f>
        <v>Beverages</v>
      </c>
      <c r="M251" t="str">
        <f>VLOOKUP(B251,Catalogue!$A$1:$F$51,4,FALSE)</f>
        <v>250ml tetra pack</v>
      </c>
    </row>
    <row r="252" spans="1:13" x14ac:dyDescent="0.3">
      <c r="A252" s="6">
        <v>45177</v>
      </c>
      <c r="B252" t="s">
        <v>156</v>
      </c>
      <c r="C252">
        <v>15</v>
      </c>
      <c r="D252" t="s">
        <v>11</v>
      </c>
      <c r="E252" t="s">
        <v>11</v>
      </c>
      <c r="F252">
        <f>VLOOKUP(B252,Catalogue!A$1:F$51,5,FALSE)</f>
        <v>123</v>
      </c>
      <c r="G252" s="4">
        <f>VLOOKUP(B252,Catalogue!A$1:F$51,6,FALSE)</f>
        <v>135.30000000000001</v>
      </c>
      <c r="H252" s="4">
        <f t="shared" si="10"/>
        <v>1845</v>
      </c>
      <c r="I252" s="4">
        <f t="shared" si="11"/>
        <v>2029.5000000000002</v>
      </c>
      <c r="J252" s="4">
        <f t="shared" si="9"/>
        <v>184.50000000000023</v>
      </c>
      <c r="K252" t="str">
        <f>VLOOKUP(B252,Catalogue!$A$1:$B$51,2)</f>
        <v>Everteen Wipes</v>
      </c>
      <c r="L252" t="str">
        <f>VLOOKUP(B252,Catalogue!$A$1:$F$51,3)</f>
        <v>Paper &amp; Essentials</v>
      </c>
      <c r="M252" t="str">
        <f>VLOOKUP(B252,Catalogue!$A$1:$F$51,4,FALSE)</f>
        <v>15 wipes</v>
      </c>
    </row>
    <row r="253" spans="1:13" x14ac:dyDescent="0.3">
      <c r="A253" s="6">
        <v>45178</v>
      </c>
      <c r="B253" t="s">
        <v>111</v>
      </c>
      <c r="C253">
        <v>13</v>
      </c>
      <c r="D253" t="s">
        <v>10</v>
      </c>
      <c r="E253" t="s">
        <v>12</v>
      </c>
      <c r="F253">
        <f>VLOOKUP(B253,Catalogue!A$1:F$51,5,FALSE)</f>
        <v>16</v>
      </c>
      <c r="G253" s="4">
        <f>VLOOKUP(B253,Catalogue!A$1:F$51,6,FALSE)</f>
        <v>18.240000000000002</v>
      </c>
      <c r="H253" s="4">
        <f t="shared" si="10"/>
        <v>208</v>
      </c>
      <c r="I253" s="4">
        <f t="shared" si="11"/>
        <v>237.12000000000003</v>
      </c>
      <c r="J253" s="4">
        <f t="shared" si="9"/>
        <v>29.120000000000033</v>
      </c>
      <c r="K253" t="str">
        <f>VLOOKUP(B253,Catalogue!$A$1:$B$51,2)</f>
        <v>Harpic Toilet Cleaner</v>
      </c>
      <c r="L253" t="str">
        <f>VLOOKUP(B253,Catalogue!$A$1:$F$51,3)</f>
        <v>Household Cleaning</v>
      </c>
      <c r="M253" t="str">
        <f>VLOOKUP(B253,Catalogue!$A$1:$F$51,4,FALSE)</f>
        <v>500ml bottle</v>
      </c>
    </row>
    <row r="254" spans="1:13" x14ac:dyDescent="0.3">
      <c r="A254" s="6">
        <v>45179</v>
      </c>
      <c r="B254" t="s">
        <v>42</v>
      </c>
      <c r="C254">
        <v>4</v>
      </c>
      <c r="D254" t="s">
        <v>10</v>
      </c>
      <c r="E254" t="s">
        <v>12</v>
      </c>
      <c r="F254">
        <f>VLOOKUP(B254,Catalogue!A$1:F$51,5,FALSE)</f>
        <v>123</v>
      </c>
      <c r="G254" s="4">
        <f>VLOOKUP(B254,Catalogue!A$1:F$51,6,FALSE)</f>
        <v>179.58</v>
      </c>
      <c r="H254" s="4">
        <f t="shared" si="10"/>
        <v>492</v>
      </c>
      <c r="I254" s="4">
        <f t="shared" si="11"/>
        <v>718.32</v>
      </c>
      <c r="J254" s="4">
        <f t="shared" si="9"/>
        <v>226.32000000000005</v>
      </c>
      <c r="K254" t="str">
        <f>VLOOKUP(B254,Catalogue!$A$1:$B$51,2)</f>
        <v>Johnson’s Baby Powder</v>
      </c>
      <c r="L254" t="str">
        <f>VLOOKUP(B254,Catalogue!$A$1:$F$51,3)</f>
        <v>Personal Care</v>
      </c>
      <c r="M254" t="str">
        <f>VLOOKUP(B254,Catalogue!$A$1:$F$51,4,FALSE)</f>
        <v>500g bottle</v>
      </c>
    </row>
    <row r="255" spans="1:13" x14ac:dyDescent="0.3">
      <c r="A255" s="6">
        <v>45180</v>
      </c>
      <c r="B255" t="s">
        <v>27</v>
      </c>
      <c r="C255">
        <v>17</v>
      </c>
      <c r="D255" t="s">
        <v>11</v>
      </c>
      <c r="E255" t="s">
        <v>11</v>
      </c>
      <c r="F255">
        <f>VLOOKUP(B255,Catalogue!A$1:F$51,5,FALSE)</f>
        <v>133</v>
      </c>
      <c r="G255" s="4">
        <f>VLOOKUP(B255,Catalogue!A$1:F$51,6,FALSE)</f>
        <v>187.53</v>
      </c>
      <c r="H255" s="4">
        <f t="shared" si="10"/>
        <v>2261</v>
      </c>
      <c r="I255" s="4">
        <f t="shared" si="11"/>
        <v>3188.01</v>
      </c>
      <c r="J255" s="4">
        <f t="shared" si="9"/>
        <v>927.01000000000022</v>
      </c>
      <c r="K255" t="str">
        <f>VLOOKUP(B255,Catalogue!$A$1:$B$51,2)</f>
        <v>Gillette Shaving Foam</v>
      </c>
      <c r="L255" t="str">
        <f>VLOOKUP(B255,Catalogue!$A$1:$F$51,3)</f>
        <v>Personal Care</v>
      </c>
      <c r="M255" t="str">
        <f>VLOOKUP(B255,Catalogue!$A$1:$F$51,4,FALSE)</f>
        <v>200g can</v>
      </c>
    </row>
    <row r="256" spans="1:13" x14ac:dyDescent="0.3">
      <c r="A256" s="6">
        <v>45181</v>
      </c>
      <c r="B256" t="s">
        <v>113</v>
      </c>
      <c r="C256">
        <v>7</v>
      </c>
      <c r="D256" t="s">
        <v>13</v>
      </c>
      <c r="E256" t="s">
        <v>12</v>
      </c>
      <c r="F256">
        <f>VLOOKUP(B256,Catalogue!A$1:F$51,5,FALSE)</f>
        <v>10</v>
      </c>
      <c r="G256" s="4">
        <f>VLOOKUP(B256,Catalogue!A$1:F$51,6,FALSE)</f>
        <v>11.3</v>
      </c>
      <c r="H256" s="4">
        <f t="shared" si="10"/>
        <v>70</v>
      </c>
      <c r="I256" s="4">
        <f t="shared" si="11"/>
        <v>79.100000000000009</v>
      </c>
      <c r="J256" s="4">
        <f t="shared" si="9"/>
        <v>9.1000000000000085</v>
      </c>
      <c r="K256" t="str">
        <f>VLOOKUP(B256,Catalogue!$A$1:$B$51,2)</f>
        <v>Lizol Floor Cleaner</v>
      </c>
      <c r="L256" t="str">
        <f>VLOOKUP(B256,Catalogue!$A$1:$F$51,3)</f>
        <v>Household Cleaning</v>
      </c>
      <c r="M256" t="str">
        <f>VLOOKUP(B256,Catalogue!$A$1:$F$51,4,FALSE)</f>
        <v>975ml bottle</v>
      </c>
    </row>
    <row r="257" spans="1:13" x14ac:dyDescent="0.3">
      <c r="A257" s="6">
        <v>45182</v>
      </c>
      <c r="B257" t="s">
        <v>108</v>
      </c>
      <c r="C257">
        <v>1</v>
      </c>
      <c r="D257" t="s">
        <v>13</v>
      </c>
      <c r="E257" t="s">
        <v>11</v>
      </c>
      <c r="F257">
        <f>VLOOKUP(B257,Catalogue!A$1:F$51,5,FALSE)</f>
        <v>10</v>
      </c>
      <c r="G257" s="4">
        <f>VLOOKUP(B257,Catalogue!A$1:F$51,6,FALSE)</f>
        <v>11.2</v>
      </c>
      <c r="H257" s="4">
        <f t="shared" si="10"/>
        <v>10</v>
      </c>
      <c r="I257" s="4">
        <f t="shared" si="11"/>
        <v>11.2</v>
      </c>
      <c r="J257" s="4">
        <f t="shared" si="9"/>
        <v>1.1999999999999993</v>
      </c>
      <c r="K257" t="str">
        <f>VLOOKUP(B257,Catalogue!$A$1:$B$51,2)</f>
        <v>Vim Dishwash Bar</v>
      </c>
      <c r="L257" t="str">
        <f>VLOOKUP(B257,Catalogue!$A$1:$F$51,3)</f>
        <v>Household Cleaning</v>
      </c>
      <c r="M257" t="str">
        <f>VLOOKUP(B257,Catalogue!$A$1:$F$51,4,FALSE)</f>
        <v>300g bar</v>
      </c>
    </row>
    <row r="258" spans="1:13" x14ac:dyDescent="0.3">
      <c r="A258" s="6">
        <v>45183</v>
      </c>
      <c r="B258" t="s">
        <v>24</v>
      </c>
      <c r="C258">
        <v>7</v>
      </c>
      <c r="D258" t="s">
        <v>11</v>
      </c>
      <c r="E258" t="s">
        <v>12</v>
      </c>
      <c r="F258">
        <f>VLOOKUP(B258,Catalogue!A$1:F$51,5,FALSE)</f>
        <v>71</v>
      </c>
      <c r="G258" s="4">
        <f>VLOOKUP(B258,Catalogue!A$1:F$51,6,FALSE)</f>
        <v>80.23</v>
      </c>
      <c r="H258" s="4">
        <f t="shared" si="10"/>
        <v>497</v>
      </c>
      <c r="I258" s="4">
        <f t="shared" si="11"/>
        <v>561.61</v>
      </c>
      <c r="J258" s="4">
        <f t="shared" ref="J258:J321" si="12">I258-H258</f>
        <v>64.610000000000014</v>
      </c>
      <c r="K258" t="str">
        <f>VLOOKUP(B258,Catalogue!$A$1:$B$51,2)</f>
        <v>Nivea Body Lotion</v>
      </c>
      <c r="L258" t="str">
        <f>VLOOKUP(B258,Catalogue!$A$1:$F$51,3)</f>
        <v>Personal Care</v>
      </c>
      <c r="M258" t="str">
        <f>VLOOKUP(B258,Catalogue!$A$1:$F$51,4,FALSE)</f>
        <v>400ml bottle</v>
      </c>
    </row>
    <row r="259" spans="1:13" x14ac:dyDescent="0.3">
      <c r="A259" s="6">
        <v>45184</v>
      </c>
      <c r="B259" t="s">
        <v>52</v>
      </c>
      <c r="C259">
        <v>14</v>
      </c>
      <c r="D259" t="s">
        <v>10</v>
      </c>
      <c r="E259" t="s">
        <v>11</v>
      </c>
      <c r="F259">
        <f>VLOOKUP(B259,Catalogue!A$1:F$51,5,FALSE)</f>
        <v>63</v>
      </c>
      <c r="G259" s="4">
        <f>VLOOKUP(B259,Catalogue!A$1:F$51,6,FALSE)</f>
        <v>71.819999999999993</v>
      </c>
      <c r="H259" s="4">
        <f t="shared" ref="H259:H322" si="13">C259*F259</f>
        <v>882</v>
      </c>
      <c r="I259" s="4">
        <f t="shared" ref="I259:I322" si="14">C259*G259</f>
        <v>1005.4799999999999</v>
      </c>
      <c r="J259" s="4">
        <f t="shared" si="12"/>
        <v>123.4799999999999</v>
      </c>
      <c r="K259" t="str">
        <f>VLOOKUP(B259,Catalogue!$A$1:$B$51,2)</f>
        <v>Red Bull</v>
      </c>
      <c r="L259" t="str">
        <f>VLOOKUP(B259,Catalogue!$A$1:$F$51,3)</f>
        <v>Beverages</v>
      </c>
      <c r="M259" t="str">
        <f>VLOOKUP(B259,Catalogue!$A$1:$F$51,4,FALSE)</f>
        <v>250ml can</v>
      </c>
    </row>
    <row r="260" spans="1:13" x14ac:dyDescent="0.3">
      <c r="A260" s="6">
        <v>45185</v>
      </c>
      <c r="B260" t="s">
        <v>18</v>
      </c>
      <c r="C260">
        <v>18</v>
      </c>
      <c r="D260" t="s">
        <v>10</v>
      </c>
      <c r="E260" t="s">
        <v>12</v>
      </c>
      <c r="F260">
        <f>VLOOKUP(B260,Catalogue!A$1:F$51,5,FALSE)</f>
        <v>105</v>
      </c>
      <c r="G260" s="4">
        <f>VLOOKUP(B260,Catalogue!A$1:F$51,6,FALSE)</f>
        <v>117.6</v>
      </c>
      <c r="H260" s="4">
        <f t="shared" si="13"/>
        <v>1890</v>
      </c>
      <c r="I260" s="4">
        <f t="shared" si="14"/>
        <v>2116.7999999999997</v>
      </c>
      <c r="J260" s="4">
        <f t="shared" si="12"/>
        <v>226.79999999999973</v>
      </c>
      <c r="K260" t="str">
        <f>VLOOKUP(B260,Catalogue!$A$1:$B$51,2)</f>
        <v>Colgate Toothpaste</v>
      </c>
      <c r="L260" t="str">
        <f>VLOOKUP(B260,Catalogue!$A$1:$F$51,3)</f>
        <v>Personal Care</v>
      </c>
      <c r="M260" t="str">
        <f>VLOOKUP(B260,Catalogue!$A$1:$F$51,4,FALSE)</f>
        <v>150g tube</v>
      </c>
    </row>
    <row r="261" spans="1:13" x14ac:dyDescent="0.3">
      <c r="A261" s="6">
        <v>45186</v>
      </c>
      <c r="B261" t="s">
        <v>58</v>
      </c>
      <c r="C261">
        <v>20</v>
      </c>
      <c r="D261" t="s">
        <v>11</v>
      </c>
      <c r="E261" t="s">
        <v>12</v>
      </c>
      <c r="F261">
        <f>VLOOKUP(B261,Catalogue!A$1:F$51,5,FALSE)</f>
        <v>105</v>
      </c>
      <c r="G261" s="4">
        <f>VLOOKUP(B261,Catalogue!A$1:F$51,6,FALSE)</f>
        <v>148.05000000000001</v>
      </c>
      <c r="H261" s="4">
        <f t="shared" si="13"/>
        <v>2100</v>
      </c>
      <c r="I261" s="4">
        <f t="shared" si="14"/>
        <v>2961</v>
      </c>
      <c r="J261" s="4">
        <f t="shared" si="12"/>
        <v>861</v>
      </c>
      <c r="K261" t="str">
        <f>VLOOKUP(B261,Catalogue!$A$1:$B$51,2)</f>
        <v>Minute Maid Pulpy</v>
      </c>
      <c r="L261" t="str">
        <f>VLOOKUP(B261,Catalogue!$A$1:$F$51,3)</f>
        <v>Beverages</v>
      </c>
      <c r="M261" t="str">
        <f>VLOOKUP(B261,Catalogue!$A$1:$F$51,4,FALSE)</f>
        <v>600ml bottle</v>
      </c>
    </row>
    <row r="262" spans="1:13" x14ac:dyDescent="0.3">
      <c r="A262" s="6">
        <v>45187</v>
      </c>
      <c r="B262" t="s">
        <v>128</v>
      </c>
      <c r="C262">
        <v>16</v>
      </c>
      <c r="D262" t="s">
        <v>10</v>
      </c>
      <c r="E262" t="s">
        <v>11</v>
      </c>
      <c r="F262">
        <f>VLOOKUP(B262,Catalogue!A$1:F$51,5,FALSE)</f>
        <v>98</v>
      </c>
      <c r="G262" s="4">
        <f>VLOOKUP(B262,Catalogue!A$1:F$51,6,FALSE)</f>
        <v>132.30000000000001</v>
      </c>
      <c r="H262" s="4">
        <f t="shared" si="13"/>
        <v>1568</v>
      </c>
      <c r="I262" s="4">
        <f t="shared" si="14"/>
        <v>2116.8000000000002</v>
      </c>
      <c r="J262" s="4">
        <f t="shared" si="12"/>
        <v>548.80000000000018</v>
      </c>
      <c r="K262" t="str">
        <f>VLOOKUP(B262,Catalogue!$A$1:$B$51,2)</f>
        <v>Exo Dishwash Bar</v>
      </c>
      <c r="L262" t="str">
        <f>VLOOKUP(B262,Catalogue!$A$1:$F$51,3)</f>
        <v>Household Cleaning</v>
      </c>
      <c r="M262" t="str">
        <f>VLOOKUP(B262,Catalogue!$A$1:$F$51,4,FALSE)</f>
        <v>500g bar</v>
      </c>
    </row>
    <row r="263" spans="1:13" x14ac:dyDescent="0.3">
      <c r="A263" s="6">
        <v>45188</v>
      </c>
      <c r="B263" t="s">
        <v>122</v>
      </c>
      <c r="C263">
        <v>2</v>
      </c>
      <c r="D263" t="s">
        <v>10</v>
      </c>
      <c r="E263" t="s">
        <v>12</v>
      </c>
      <c r="F263">
        <f>VLOOKUP(B263,Catalogue!A$1:F$51,5,FALSE)</f>
        <v>12</v>
      </c>
      <c r="G263" s="4">
        <f>VLOOKUP(B263,Catalogue!A$1:F$51,6,FALSE)</f>
        <v>13.44</v>
      </c>
      <c r="H263" s="4">
        <f t="shared" si="13"/>
        <v>24</v>
      </c>
      <c r="I263" s="4">
        <f t="shared" si="14"/>
        <v>26.88</v>
      </c>
      <c r="J263" s="4">
        <f t="shared" si="12"/>
        <v>2.879999999999999</v>
      </c>
      <c r="K263" t="str">
        <f>VLOOKUP(B263,Catalogue!$A$1:$B$51,2)</f>
        <v>Scotch-Brite Scrub Pad</v>
      </c>
      <c r="L263" t="str">
        <f>VLOOKUP(B263,Catalogue!$A$1:$F$51,3)</f>
        <v>Household Cleaning</v>
      </c>
      <c r="M263" t="str">
        <f>VLOOKUP(B263,Catalogue!$A$1:$F$51,4,FALSE)</f>
        <v>2-piece pack</v>
      </c>
    </row>
    <row r="264" spans="1:13" x14ac:dyDescent="0.3">
      <c r="A264" s="6">
        <v>45189</v>
      </c>
      <c r="B264" t="s">
        <v>131</v>
      </c>
      <c r="C264">
        <v>15</v>
      </c>
      <c r="D264" t="s">
        <v>11</v>
      </c>
      <c r="E264" t="s">
        <v>12</v>
      </c>
      <c r="F264">
        <f>VLOOKUP(B264,Catalogue!A$1:F$51,5,FALSE)</f>
        <v>105</v>
      </c>
      <c r="G264" s="4">
        <f>VLOOKUP(B264,Catalogue!A$1:F$51,6,FALSE)</f>
        <v>153.30000000000001</v>
      </c>
      <c r="H264" s="4">
        <f t="shared" si="13"/>
        <v>1575</v>
      </c>
      <c r="I264" s="4">
        <f t="shared" si="14"/>
        <v>2299.5</v>
      </c>
      <c r="J264" s="4">
        <f t="shared" si="12"/>
        <v>724.5</v>
      </c>
      <c r="K264" t="str">
        <f>VLOOKUP(B264,Catalogue!$A$1:$B$51,2)</f>
        <v>Odonil Room Freshener</v>
      </c>
      <c r="L264" t="str">
        <f>VLOOKUP(B264,Catalogue!$A$1:$F$51,3)</f>
        <v>Household Cleaning</v>
      </c>
      <c r="M264" t="str">
        <f>VLOOKUP(B264,Catalogue!$A$1:$F$51,4,FALSE)</f>
        <v>75g block</v>
      </c>
    </row>
    <row r="265" spans="1:13" x14ac:dyDescent="0.3">
      <c r="A265" s="6">
        <v>45190</v>
      </c>
      <c r="B265" t="s">
        <v>33</v>
      </c>
      <c r="C265">
        <v>11</v>
      </c>
      <c r="D265" t="s">
        <v>13</v>
      </c>
      <c r="E265" t="s">
        <v>11</v>
      </c>
      <c r="F265">
        <f>VLOOKUP(B265,Catalogue!A$1:F$51,5,FALSE)</f>
        <v>10</v>
      </c>
      <c r="G265" s="4">
        <f>VLOOKUP(B265,Catalogue!A$1:F$51,6,FALSE)</f>
        <v>11.2</v>
      </c>
      <c r="H265" s="4">
        <f t="shared" si="13"/>
        <v>110</v>
      </c>
      <c r="I265" s="4">
        <f t="shared" si="14"/>
        <v>123.19999999999999</v>
      </c>
      <c r="J265" s="4">
        <f t="shared" si="12"/>
        <v>13.199999999999989</v>
      </c>
      <c r="K265" t="str">
        <f>VLOOKUP(B265,Catalogue!$A$1:$B$51,2)</f>
        <v>Dettol Antiseptic Liquid</v>
      </c>
      <c r="L265" t="str">
        <f>VLOOKUP(B265,Catalogue!$A$1:$F$51,3)</f>
        <v>Personal Care</v>
      </c>
      <c r="M265" t="str">
        <f>VLOOKUP(B265,Catalogue!$A$1:$F$51,4,FALSE)</f>
        <v>250ml bottle</v>
      </c>
    </row>
    <row r="266" spans="1:13" x14ac:dyDescent="0.3">
      <c r="A266" s="6">
        <v>45191</v>
      </c>
      <c r="B266" t="s">
        <v>159</v>
      </c>
      <c r="C266">
        <v>20</v>
      </c>
      <c r="D266" t="s">
        <v>13</v>
      </c>
      <c r="E266" t="s">
        <v>12</v>
      </c>
      <c r="F266">
        <f>VLOOKUP(B266,Catalogue!A$1:F$51,5,FALSE)</f>
        <v>136</v>
      </c>
      <c r="G266" s="4">
        <f>VLOOKUP(B266,Catalogue!A$1:F$51,6,FALSE)</f>
        <v>183.6</v>
      </c>
      <c r="H266" s="4">
        <f t="shared" si="13"/>
        <v>2720</v>
      </c>
      <c r="I266" s="4">
        <f t="shared" si="14"/>
        <v>3672</v>
      </c>
      <c r="J266" s="4">
        <f t="shared" si="12"/>
        <v>952</v>
      </c>
      <c r="K266" t="str">
        <f>VLOOKUP(B266,Catalogue!$A$1:$B$51,2)</f>
        <v>Premier Facial Tissues</v>
      </c>
      <c r="L266" t="str">
        <f>VLOOKUP(B266,Catalogue!$A$1:$F$51,3)</f>
        <v>Paper &amp; Essentials</v>
      </c>
      <c r="M266" t="str">
        <f>VLOOKUP(B266,Catalogue!$A$1:$F$51,4,FALSE)</f>
        <v>200 pulls</v>
      </c>
    </row>
    <row r="267" spans="1:13" x14ac:dyDescent="0.3">
      <c r="A267" s="6">
        <v>45192</v>
      </c>
      <c r="B267" t="s">
        <v>36</v>
      </c>
      <c r="C267">
        <v>8</v>
      </c>
      <c r="D267" t="s">
        <v>11</v>
      </c>
      <c r="E267" t="s">
        <v>11</v>
      </c>
      <c r="F267">
        <f>VLOOKUP(B267,Catalogue!A$1:F$51,5,FALSE)</f>
        <v>16</v>
      </c>
      <c r="G267" s="4">
        <f>VLOOKUP(B267,Catalogue!A$1:F$51,6,FALSE)</f>
        <v>17.600000000000001</v>
      </c>
      <c r="H267" s="4">
        <f t="shared" si="13"/>
        <v>128</v>
      </c>
      <c r="I267" s="4">
        <f t="shared" si="14"/>
        <v>140.80000000000001</v>
      </c>
      <c r="J267" s="4">
        <f t="shared" si="12"/>
        <v>12.800000000000011</v>
      </c>
      <c r="K267" t="str">
        <f>VLOOKUP(B267,Catalogue!$A$1:$B$51,2)</f>
        <v>Himalaya Face Wash</v>
      </c>
      <c r="L267" t="str">
        <f>VLOOKUP(B267,Catalogue!$A$1:$F$51,3)</f>
        <v>Personal Care</v>
      </c>
      <c r="M267" t="str">
        <f>VLOOKUP(B267,Catalogue!$A$1:$F$51,4,FALSE)</f>
        <v>150ml tube</v>
      </c>
    </row>
    <row r="268" spans="1:13" x14ac:dyDescent="0.3">
      <c r="A268" s="6">
        <v>45193</v>
      </c>
      <c r="B268" t="s">
        <v>119</v>
      </c>
      <c r="C268">
        <v>10</v>
      </c>
      <c r="D268" t="s">
        <v>10</v>
      </c>
      <c r="E268" t="s">
        <v>12</v>
      </c>
      <c r="F268">
        <f>VLOOKUP(B268,Catalogue!A$1:F$51,5,FALSE)</f>
        <v>136</v>
      </c>
      <c r="G268" s="4">
        <f>VLOOKUP(B268,Catalogue!A$1:F$51,6,FALSE)</f>
        <v>224.4</v>
      </c>
      <c r="H268" s="4">
        <f t="shared" si="13"/>
        <v>1360</v>
      </c>
      <c r="I268" s="4">
        <f t="shared" si="14"/>
        <v>2244</v>
      </c>
      <c r="J268" s="4">
        <f t="shared" si="12"/>
        <v>884</v>
      </c>
      <c r="K268" t="str">
        <f>VLOOKUP(B268,Catalogue!$A$1:$B$51,2)</f>
        <v>Rin Bar</v>
      </c>
      <c r="L268" t="str">
        <f>VLOOKUP(B268,Catalogue!$A$1:$F$51,3)</f>
        <v>Household Cleaning</v>
      </c>
      <c r="M268" t="str">
        <f>VLOOKUP(B268,Catalogue!$A$1:$F$51,4,FALSE)</f>
        <v>250g bar</v>
      </c>
    </row>
    <row r="269" spans="1:13" x14ac:dyDescent="0.3">
      <c r="A269" s="6">
        <v>45194</v>
      </c>
      <c r="B269" t="s">
        <v>42</v>
      </c>
      <c r="C269">
        <v>11</v>
      </c>
      <c r="D269" t="s">
        <v>10</v>
      </c>
      <c r="E269" t="s">
        <v>11</v>
      </c>
      <c r="F269">
        <f>VLOOKUP(B269,Catalogue!A$1:F$51,5,FALSE)</f>
        <v>123</v>
      </c>
      <c r="G269" s="4">
        <f>VLOOKUP(B269,Catalogue!A$1:F$51,6,FALSE)</f>
        <v>179.58</v>
      </c>
      <c r="H269" s="4">
        <f t="shared" si="13"/>
        <v>1353</v>
      </c>
      <c r="I269" s="4">
        <f t="shared" si="14"/>
        <v>1975.38</v>
      </c>
      <c r="J269" s="4">
        <f t="shared" si="12"/>
        <v>622.38000000000011</v>
      </c>
      <c r="K269" t="str">
        <f>VLOOKUP(B269,Catalogue!$A$1:$B$51,2)</f>
        <v>Johnson’s Baby Powder</v>
      </c>
      <c r="L269" t="str">
        <f>VLOOKUP(B269,Catalogue!$A$1:$F$51,3)</f>
        <v>Personal Care</v>
      </c>
      <c r="M269" t="str">
        <f>VLOOKUP(B269,Catalogue!$A$1:$F$51,4,FALSE)</f>
        <v>500g bottle</v>
      </c>
    </row>
    <row r="270" spans="1:13" x14ac:dyDescent="0.3">
      <c r="A270" s="6">
        <v>45195</v>
      </c>
      <c r="B270" t="s">
        <v>144</v>
      </c>
      <c r="C270">
        <v>3</v>
      </c>
      <c r="D270" t="s">
        <v>11</v>
      </c>
      <c r="E270" t="s">
        <v>12</v>
      </c>
      <c r="F270">
        <f>VLOOKUP(B270,Catalogue!A$1:F$51,5,FALSE)</f>
        <v>124</v>
      </c>
      <c r="G270" s="4">
        <f>VLOOKUP(B270,Catalogue!A$1:F$51,6,FALSE)</f>
        <v>140.12</v>
      </c>
      <c r="H270" s="4">
        <f t="shared" si="13"/>
        <v>372</v>
      </c>
      <c r="I270" s="4">
        <f t="shared" si="14"/>
        <v>420.36</v>
      </c>
      <c r="J270" s="4">
        <f t="shared" si="12"/>
        <v>48.360000000000014</v>
      </c>
      <c r="K270" t="str">
        <f>VLOOKUP(B270,Catalogue!$A$1:$B$51,2)</f>
        <v>Origami Kitchen Towels</v>
      </c>
      <c r="L270" t="str">
        <f>VLOOKUP(B270,Catalogue!$A$1:$F$51,3)</f>
        <v>Paper &amp; Essentials</v>
      </c>
      <c r="M270" t="str">
        <f>VLOOKUP(B270,Catalogue!$A$1:$F$51,4,FALSE)</f>
        <v>2-roll pack</v>
      </c>
    </row>
    <row r="271" spans="1:13" x14ac:dyDescent="0.3">
      <c r="A271" s="6">
        <v>45196</v>
      </c>
      <c r="B271" t="s">
        <v>87</v>
      </c>
      <c r="C271">
        <v>12</v>
      </c>
      <c r="D271" t="s">
        <v>10</v>
      </c>
      <c r="E271" t="s">
        <v>12</v>
      </c>
      <c r="F271">
        <f>VLOOKUP(B271,Catalogue!A$1:F$51,5,FALSE)</f>
        <v>12</v>
      </c>
      <c r="G271" s="4">
        <f>VLOOKUP(B271,Catalogue!A$1:F$51,6,FALSE)</f>
        <v>16.920000000000002</v>
      </c>
      <c r="H271" s="4">
        <f t="shared" si="13"/>
        <v>144</v>
      </c>
      <c r="I271" s="4">
        <f t="shared" si="14"/>
        <v>203.04000000000002</v>
      </c>
      <c r="J271" s="4">
        <f t="shared" si="12"/>
        <v>59.04000000000002</v>
      </c>
      <c r="K271" t="str">
        <f>VLOOKUP(B271,Catalogue!$A$1:$B$51,2)</f>
        <v>Haldiram's Bhujia</v>
      </c>
      <c r="L271" t="str">
        <f>VLOOKUP(B271,Catalogue!$A$1:$F$51,3)</f>
        <v>Packaged Foods</v>
      </c>
      <c r="M271" t="str">
        <f>VLOOKUP(B271,Catalogue!$A$1:$F$51,4,FALSE)</f>
        <v>200g pack</v>
      </c>
    </row>
    <row r="272" spans="1:13" x14ac:dyDescent="0.3">
      <c r="A272" s="6">
        <v>45197</v>
      </c>
      <c r="B272" t="s">
        <v>64</v>
      </c>
      <c r="C272">
        <v>7</v>
      </c>
      <c r="D272" t="s">
        <v>10</v>
      </c>
      <c r="E272" t="s">
        <v>11</v>
      </c>
      <c r="F272">
        <f>VLOOKUP(B272,Catalogue!A$1:F$51,5,FALSE)</f>
        <v>71</v>
      </c>
      <c r="G272" s="4">
        <f>VLOOKUP(B272,Catalogue!A$1:F$51,6,FALSE)</f>
        <v>79.52</v>
      </c>
      <c r="H272" s="4">
        <f t="shared" si="13"/>
        <v>497</v>
      </c>
      <c r="I272" s="4">
        <f t="shared" si="14"/>
        <v>556.64</v>
      </c>
      <c r="J272" s="4">
        <f t="shared" si="12"/>
        <v>59.639999999999986</v>
      </c>
      <c r="K272" t="str">
        <f>VLOOKUP(B272,Catalogue!$A$1:$B$51,2)</f>
        <v>Nestlé Iced Tea</v>
      </c>
      <c r="L272" t="str">
        <f>VLOOKUP(B272,Catalogue!$A$1:$F$51,3)</f>
        <v>Beverages</v>
      </c>
      <c r="M272" t="str">
        <f>VLOOKUP(B272,Catalogue!$A$1:$F$51,4,FALSE)</f>
        <v>300ml bottle</v>
      </c>
    </row>
    <row r="273" spans="1:13" x14ac:dyDescent="0.3">
      <c r="A273" s="6">
        <v>45198</v>
      </c>
      <c r="B273" t="s">
        <v>39</v>
      </c>
      <c r="C273">
        <v>19</v>
      </c>
      <c r="D273" t="s">
        <v>11</v>
      </c>
      <c r="E273" t="s">
        <v>12</v>
      </c>
      <c r="F273">
        <f>VLOOKUP(B273,Catalogue!A$1:F$51,5,FALSE)</f>
        <v>10</v>
      </c>
      <c r="G273" s="4">
        <f>VLOOKUP(B273,Catalogue!A$1:F$51,6,FALSE)</f>
        <v>13.5</v>
      </c>
      <c r="H273" s="4">
        <f t="shared" si="13"/>
        <v>190</v>
      </c>
      <c r="I273" s="4">
        <f t="shared" si="14"/>
        <v>256.5</v>
      </c>
      <c r="J273" s="4">
        <f t="shared" si="12"/>
        <v>66.5</v>
      </c>
      <c r="K273" t="str">
        <f>VLOOKUP(B273,Catalogue!$A$1:$B$51,2)</f>
        <v>Vaseline Lip Care</v>
      </c>
      <c r="L273" t="str">
        <f>VLOOKUP(B273,Catalogue!$A$1:$F$51,3)</f>
        <v>Personal Care</v>
      </c>
      <c r="M273" t="str">
        <f>VLOOKUP(B273,Catalogue!$A$1:$F$51,4,FALSE)</f>
        <v>10g stick</v>
      </c>
    </row>
    <row r="274" spans="1:13" x14ac:dyDescent="0.3">
      <c r="A274" s="6">
        <v>45199</v>
      </c>
      <c r="B274" t="s">
        <v>90</v>
      </c>
      <c r="C274">
        <v>17</v>
      </c>
      <c r="D274" t="s">
        <v>13</v>
      </c>
      <c r="E274" t="s">
        <v>12</v>
      </c>
      <c r="F274">
        <f>VLOOKUP(B274,Catalogue!A$1:F$51,5,FALSE)</f>
        <v>98</v>
      </c>
      <c r="G274" s="4">
        <f>VLOOKUP(B274,Catalogue!A$1:F$51,6,FALSE)</f>
        <v>161.69999999999999</v>
      </c>
      <c r="H274" s="4">
        <f t="shared" si="13"/>
        <v>1666</v>
      </c>
      <c r="I274" s="4">
        <f t="shared" si="14"/>
        <v>2748.8999999999996</v>
      </c>
      <c r="J274" s="4">
        <f t="shared" si="12"/>
        <v>1082.8999999999996</v>
      </c>
      <c r="K274" t="str">
        <f>VLOOKUP(B274,Catalogue!$A$1:$B$51,2)</f>
        <v>Lay's Chips</v>
      </c>
      <c r="L274" t="str">
        <f>VLOOKUP(B274,Catalogue!$A$1:$F$51,3)</f>
        <v>Packaged Foods</v>
      </c>
      <c r="M274" t="str">
        <f>VLOOKUP(B274,Catalogue!$A$1:$F$51,4,FALSE)</f>
        <v>52g pack</v>
      </c>
    </row>
    <row r="275" spans="1:13" x14ac:dyDescent="0.3">
      <c r="A275" s="6">
        <v>45200</v>
      </c>
      <c r="B275" t="s">
        <v>21</v>
      </c>
      <c r="C275">
        <v>20</v>
      </c>
      <c r="D275" t="s">
        <v>13</v>
      </c>
      <c r="E275" t="s">
        <v>11</v>
      </c>
      <c r="F275">
        <f>VLOOKUP(B275,Catalogue!A$1:F$51,5,FALSE)</f>
        <v>44</v>
      </c>
      <c r="G275" s="4">
        <f>VLOOKUP(B275,Catalogue!A$1:F$51,6,FALSE)</f>
        <v>50.16</v>
      </c>
      <c r="H275" s="4">
        <f t="shared" si="13"/>
        <v>880</v>
      </c>
      <c r="I275" s="4">
        <f t="shared" si="14"/>
        <v>1003.1999999999999</v>
      </c>
      <c r="J275" s="4">
        <f t="shared" si="12"/>
        <v>123.19999999999993</v>
      </c>
      <c r="K275" t="str">
        <f>VLOOKUP(B275,Catalogue!A1:B51,2)</f>
        <v>Lifebuoy Handwash</v>
      </c>
      <c r="L275" t="str">
        <f>VLOOKUP(B275,Catalogue!$A$1:$F$51,3)</f>
        <v>Personal Care</v>
      </c>
      <c r="M275" t="str">
        <f>VLOOKUP(B275,Catalogue!$A$1:$F$51,4,FALSE)</f>
        <v>200ml bottle</v>
      </c>
    </row>
    <row r="276" spans="1:13" x14ac:dyDescent="0.3">
      <c r="A276" s="6">
        <v>45201</v>
      </c>
      <c r="B276" t="s">
        <v>141</v>
      </c>
      <c r="C276">
        <v>16</v>
      </c>
      <c r="D276" t="s">
        <v>11</v>
      </c>
      <c r="E276" t="s">
        <v>12</v>
      </c>
      <c r="F276">
        <f>VLOOKUP(B276,Catalogue!A$1:F$51,5,FALSE)</f>
        <v>133</v>
      </c>
      <c r="G276" s="4">
        <f>VLOOKUP(B276,Catalogue!A$1:F$51,6,FALSE)</f>
        <v>151.62</v>
      </c>
      <c r="H276" s="4">
        <f t="shared" si="13"/>
        <v>2128</v>
      </c>
      <c r="I276" s="4">
        <f t="shared" si="14"/>
        <v>2425.92</v>
      </c>
      <c r="J276" s="4">
        <f t="shared" si="12"/>
        <v>297.92000000000007</v>
      </c>
      <c r="K276" t="str">
        <f>VLOOKUP(B276,Catalogue!$A$1:$B$51,2)</f>
        <v>Kleenex Tissue Box</v>
      </c>
      <c r="L276" t="str">
        <f>VLOOKUP(B276,Catalogue!$A$1:$F$51,3)</f>
        <v>Paper &amp; Essentials</v>
      </c>
      <c r="M276" t="str">
        <f>VLOOKUP(B276,Catalogue!$A$1:$F$51,4,FALSE)</f>
        <v>100 pulls</v>
      </c>
    </row>
    <row r="277" spans="1:13" x14ac:dyDescent="0.3">
      <c r="A277" s="6">
        <v>45202</v>
      </c>
      <c r="B277" t="s">
        <v>18</v>
      </c>
      <c r="C277">
        <v>11</v>
      </c>
      <c r="D277" t="s">
        <v>10</v>
      </c>
      <c r="E277" t="s">
        <v>11</v>
      </c>
      <c r="F277">
        <f>VLOOKUP(B277,Catalogue!A$1:F$51,5,FALSE)</f>
        <v>105</v>
      </c>
      <c r="G277" s="4">
        <f>VLOOKUP(B277,Catalogue!A$1:F$51,6,FALSE)</f>
        <v>117.6</v>
      </c>
      <c r="H277" s="4">
        <f t="shared" si="13"/>
        <v>1155</v>
      </c>
      <c r="I277" s="4">
        <f t="shared" si="14"/>
        <v>1293.5999999999999</v>
      </c>
      <c r="J277" s="4">
        <f t="shared" si="12"/>
        <v>138.59999999999991</v>
      </c>
      <c r="K277" t="str">
        <f>VLOOKUP(B277,Catalogue!$A$1:$B$51,2)</f>
        <v>Colgate Toothpaste</v>
      </c>
      <c r="L277" t="str">
        <f>VLOOKUP(B277,Catalogue!$A$1:$F$51,3)</f>
        <v>Personal Care</v>
      </c>
      <c r="M277" t="str">
        <f>VLOOKUP(B277,Catalogue!$A$1:$F$51,4,FALSE)</f>
        <v>150g tube</v>
      </c>
    </row>
    <row r="278" spans="1:13" x14ac:dyDescent="0.3">
      <c r="A278" s="6">
        <v>45203</v>
      </c>
      <c r="B278" t="s">
        <v>162</v>
      </c>
      <c r="C278">
        <v>4</v>
      </c>
      <c r="D278" t="s">
        <v>10</v>
      </c>
      <c r="E278" t="s">
        <v>12</v>
      </c>
      <c r="F278">
        <f>VLOOKUP(B278,Catalogue!A$1:F$51,5,FALSE)</f>
        <v>12</v>
      </c>
      <c r="G278" s="4">
        <f>VLOOKUP(B278,Catalogue!A$1:F$51,6,FALSE)</f>
        <v>17.52</v>
      </c>
      <c r="H278" s="4">
        <f t="shared" si="13"/>
        <v>48</v>
      </c>
      <c r="I278" s="4">
        <f t="shared" si="14"/>
        <v>70.08</v>
      </c>
      <c r="J278" s="4">
        <f t="shared" si="12"/>
        <v>22.08</v>
      </c>
      <c r="K278" t="str">
        <f>VLOOKUP(B278,Catalogue!$A$1:$B$51,2)</f>
        <v>Wet Wipes - Himalaya</v>
      </c>
      <c r="L278" t="str">
        <f>VLOOKUP(B278,Catalogue!$A$1:$F$51,3)</f>
        <v>Paper &amp; Essentials</v>
      </c>
      <c r="M278" t="str">
        <f>VLOOKUP(B278,Catalogue!$A$1:$F$51,4,FALSE)</f>
        <v>20 wipes</v>
      </c>
    </row>
    <row r="279" spans="1:13" x14ac:dyDescent="0.3">
      <c r="A279" s="6">
        <v>45204</v>
      </c>
      <c r="B279" t="s">
        <v>64</v>
      </c>
      <c r="C279">
        <v>6</v>
      </c>
      <c r="D279" t="s">
        <v>11</v>
      </c>
      <c r="E279" t="s">
        <v>11</v>
      </c>
      <c r="F279">
        <f>VLOOKUP(B279,Catalogue!A$1:F$51,5,FALSE)</f>
        <v>71</v>
      </c>
      <c r="G279" s="4">
        <f>VLOOKUP(B279,Catalogue!A$1:F$51,6,FALSE)</f>
        <v>79.52</v>
      </c>
      <c r="H279" s="4">
        <f t="shared" si="13"/>
        <v>426</v>
      </c>
      <c r="I279" s="4">
        <f t="shared" si="14"/>
        <v>477.12</v>
      </c>
      <c r="J279" s="4">
        <f t="shared" si="12"/>
        <v>51.120000000000005</v>
      </c>
      <c r="K279" t="str">
        <f>VLOOKUP(B279,Catalogue!$A$1:$B$51,2)</f>
        <v>Nestlé Iced Tea</v>
      </c>
      <c r="L279" t="str">
        <f>VLOOKUP(B279,Catalogue!$A$1:$F$51,3)</f>
        <v>Beverages</v>
      </c>
      <c r="M279" t="str">
        <f>VLOOKUP(B279,Catalogue!$A$1:$F$51,4,FALSE)</f>
        <v>300ml bottle</v>
      </c>
    </row>
    <row r="280" spans="1:13" x14ac:dyDescent="0.3">
      <c r="A280" s="6">
        <v>45205</v>
      </c>
      <c r="B280" t="s">
        <v>42</v>
      </c>
      <c r="C280">
        <v>16</v>
      </c>
      <c r="D280" t="s">
        <v>10</v>
      </c>
      <c r="E280" t="s">
        <v>12</v>
      </c>
      <c r="F280">
        <f>VLOOKUP(B280,Catalogue!A$1:F$51,5,FALSE)</f>
        <v>123</v>
      </c>
      <c r="G280" s="4">
        <f>VLOOKUP(B280,Catalogue!A$1:F$51,6,FALSE)</f>
        <v>179.58</v>
      </c>
      <c r="H280" s="4">
        <f t="shared" si="13"/>
        <v>1968</v>
      </c>
      <c r="I280" s="4">
        <f t="shared" si="14"/>
        <v>2873.28</v>
      </c>
      <c r="J280" s="4">
        <f t="shared" si="12"/>
        <v>905.2800000000002</v>
      </c>
      <c r="K280" t="str">
        <f>VLOOKUP(B280,Catalogue!$A$1:$B$51,2)</f>
        <v>Johnson’s Baby Powder</v>
      </c>
      <c r="L280" t="str">
        <f>VLOOKUP(B280,Catalogue!$A$1:$F$51,3)</f>
        <v>Personal Care</v>
      </c>
      <c r="M280" t="str">
        <f>VLOOKUP(B280,Catalogue!$A$1:$F$51,4,FALSE)</f>
        <v>500g bottle</v>
      </c>
    </row>
    <row r="281" spans="1:13" x14ac:dyDescent="0.3">
      <c r="A281" s="6">
        <v>45206</v>
      </c>
      <c r="B281" t="s">
        <v>33</v>
      </c>
      <c r="C281">
        <v>2</v>
      </c>
      <c r="D281" t="s">
        <v>10</v>
      </c>
      <c r="E281" t="s">
        <v>12</v>
      </c>
      <c r="F281">
        <f>VLOOKUP(B281,Catalogue!A$1:F$51,5,FALSE)</f>
        <v>10</v>
      </c>
      <c r="G281" s="4">
        <f>VLOOKUP(B281,Catalogue!A$1:F$51,6,FALSE)</f>
        <v>11.2</v>
      </c>
      <c r="H281" s="4">
        <f t="shared" si="13"/>
        <v>20</v>
      </c>
      <c r="I281" s="4">
        <f t="shared" si="14"/>
        <v>22.4</v>
      </c>
      <c r="J281" s="4">
        <f t="shared" si="12"/>
        <v>2.3999999999999986</v>
      </c>
      <c r="K281" t="str">
        <f>VLOOKUP(B281,Catalogue!$A$1:$B$51,2)</f>
        <v>Dettol Antiseptic Liquid</v>
      </c>
      <c r="L281" t="str">
        <f>VLOOKUP(B281,Catalogue!$A$1:$F$51,3)</f>
        <v>Personal Care</v>
      </c>
      <c r="M281" t="str">
        <f>VLOOKUP(B281,Catalogue!$A$1:$F$51,4,FALSE)</f>
        <v>250ml bottle</v>
      </c>
    </row>
    <row r="282" spans="1:13" x14ac:dyDescent="0.3">
      <c r="A282" s="6">
        <v>45207</v>
      </c>
      <c r="B282" t="s">
        <v>14</v>
      </c>
      <c r="C282">
        <v>13</v>
      </c>
      <c r="D282" t="s">
        <v>11</v>
      </c>
      <c r="E282" t="s">
        <v>11</v>
      </c>
      <c r="F282">
        <f>VLOOKUP(B282,Catalogue!A$1:F$51,5,FALSE)</f>
        <v>98</v>
      </c>
      <c r="G282" s="4">
        <f>VLOOKUP(B282,Catalogue!A$1:F$51,6,FALSE)</f>
        <v>129.36000000000001</v>
      </c>
      <c r="H282" s="4">
        <f t="shared" si="13"/>
        <v>1274</v>
      </c>
      <c r="I282" s="4">
        <f t="shared" si="14"/>
        <v>1681.6800000000003</v>
      </c>
      <c r="J282" s="4">
        <f t="shared" si="12"/>
        <v>407.68000000000029</v>
      </c>
      <c r="K282" t="str">
        <f>VLOOKUP(B282,Catalogue!A1:F51,2,FALSE)</f>
        <v>Dove Soap</v>
      </c>
      <c r="L282" t="str">
        <f>VLOOKUP(B282,Catalogue!A1:F51,3,FALSE)</f>
        <v>Personal Care</v>
      </c>
      <c r="M282" t="str">
        <f>VLOOKUP(B282,Catalogue!$A$1:$F$51,4,FALSE)</f>
        <v>100g bar</v>
      </c>
    </row>
    <row r="283" spans="1:13" x14ac:dyDescent="0.3">
      <c r="A283" s="6">
        <v>45208</v>
      </c>
      <c r="B283" t="s">
        <v>64</v>
      </c>
      <c r="C283">
        <v>14</v>
      </c>
      <c r="D283" t="s">
        <v>13</v>
      </c>
      <c r="E283" t="s">
        <v>12</v>
      </c>
      <c r="F283">
        <f>VLOOKUP(B283,Catalogue!A$1:F$51,5,FALSE)</f>
        <v>71</v>
      </c>
      <c r="G283" s="4">
        <f>VLOOKUP(B283,Catalogue!A$1:F$51,6,FALSE)</f>
        <v>79.52</v>
      </c>
      <c r="H283" s="4">
        <f t="shared" si="13"/>
        <v>994</v>
      </c>
      <c r="I283" s="4">
        <f t="shared" si="14"/>
        <v>1113.28</v>
      </c>
      <c r="J283" s="4">
        <f t="shared" si="12"/>
        <v>119.27999999999997</v>
      </c>
      <c r="K283" t="str">
        <f>VLOOKUP(B283,Catalogue!$A$1:$B$51,2)</f>
        <v>Nestlé Iced Tea</v>
      </c>
      <c r="L283" t="str">
        <f>VLOOKUP(B283,Catalogue!$A$1:$F$51,3)</f>
        <v>Beverages</v>
      </c>
      <c r="M283" t="str">
        <f>VLOOKUP(B283,Catalogue!$A$1:$F$51,4,FALSE)</f>
        <v>300ml bottle</v>
      </c>
    </row>
    <row r="284" spans="1:13" x14ac:dyDescent="0.3">
      <c r="A284" s="6">
        <v>45209</v>
      </c>
      <c r="B284" t="s">
        <v>45</v>
      </c>
      <c r="C284">
        <v>7</v>
      </c>
      <c r="D284" t="s">
        <v>13</v>
      </c>
      <c r="E284" t="s">
        <v>12</v>
      </c>
      <c r="F284">
        <f>VLOOKUP(B284,Catalogue!A$1:F$51,5,FALSE)</f>
        <v>136</v>
      </c>
      <c r="G284" s="4">
        <f>VLOOKUP(B284,Catalogue!A$1:F$51,6,FALSE)</f>
        <v>179.52</v>
      </c>
      <c r="H284" s="4">
        <f t="shared" si="13"/>
        <v>952</v>
      </c>
      <c r="I284" s="4">
        <f t="shared" si="14"/>
        <v>1256.6400000000001</v>
      </c>
      <c r="J284" s="4">
        <f t="shared" si="12"/>
        <v>304.6400000000001</v>
      </c>
      <c r="K284" t="str">
        <f>VLOOKUP(B284,Catalogue!$A$1:$B$51,2)</f>
        <v>Coca-Cola Can</v>
      </c>
      <c r="L284" t="str">
        <f>VLOOKUP(B284,Catalogue!$A$1:$F$51,3)</f>
        <v>Beverages</v>
      </c>
      <c r="M284" t="str">
        <f>VLOOKUP(B284,Catalogue!$A$1:$F$51,4,FALSE)</f>
        <v>330ml can</v>
      </c>
    </row>
    <row r="285" spans="1:13" x14ac:dyDescent="0.3">
      <c r="A285" s="6">
        <v>45210</v>
      </c>
      <c r="B285" t="s">
        <v>87</v>
      </c>
      <c r="C285">
        <v>10</v>
      </c>
      <c r="D285" t="s">
        <v>11</v>
      </c>
      <c r="E285" t="s">
        <v>11</v>
      </c>
      <c r="F285">
        <f>VLOOKUP(B285,Catalogue!A$1:F$51,5,FALSE)</f>
        <v>12</v>
      </c>
      <c r="G285" s="4">
        <f>VLOOKUP(B285,Catalogue!A$1:F$51,6,FALSE)</f>
        <v>16.920000000000002</v>
      </c>
      <c r="H285" s="4">
        <f t="shared" si="13"/>
        <v>120</v>
      </c>
      <c r="I285" s="4">
        <f t="shared" si="14"/>
        <v>169.20000000000002</v>
      </c>
      <c r="J285" s="4">
        <f t="shared" si="12"/>
        <v>49.200000000000017</v>
      </c>
      <c r="K285" t="str">
        <f>VLOOKUP(B285,Catalogue!$A$1:$B$51,2)</f>
        <v>Haldiram's Bhujia</v>
      </c>
      <c r="L285" t="str">
        <f>VLOOKUP(B285,Catalogue!$A$1:$F$51,3)</f>
        <v>Packaged Foods</v>
      </c>
      <c r="M285" t="str">
        <f>VLOOKUP(B285,Catalogue!$A$1:$F$51,4,FALSE)</f>
        <v>200g pack</v>
      </c>
    </row>
    <row r="286" spans="1:13" x14ac:dyDescent="0.3">
      <c r="A286" s="6">
        <v>45211</v>
      </c>
      <c r="B286" t="s">
        <v>24</v>
      </c>
      <c r="C286">
        <v>17</v>
      </c>
      <c r="D286" t="s">
        <v>10</v>
      </c>
      <c r="E286" t="s">
        <v>12</v>
      </c>
      <c r="F286">
        <f>VLOOKUP(B286,Catalogue!A$1:F$51,5,FALSE)</f>
        <v>71</v>
      </c>
      <c r="G286" s="4">
        <f>VLOOKUP(B286,Catalogue!A$1:F$51,6,FALSE)</f>
        <v>80.23</v>
      </c>
      <c r="H286" s="4">
        <f t="shared" si="13"/>
        <v>1207</v>
      </c>
      <c r="I286" s="4">
        <f t="shared" si="14"/>
        <v>1363.91</v>
      </c>
      <c r="J286" s="4">
        <f t="shared" si="12"/>
        <v>156.91000000000008</v>
      </c>
      <c r="K286" t="str">
        <f>VLOOKUP(B286,Catalogue!$A$1:$B$51,2)</f>
        <v>Nivea Body Lotion</v>
      </c>
      <c r="L286" t="str">
        <f>VLOOKUP(B286,Catalogue!$A$1:$F$51,3)</f>
        <v>Personal Care</v>
      </c>
      <c r="M286" t="str">
        <f>VLOOKUP(B286,Catalogue!$A$1:$F$51,4,FALSE)</f>
        <v>400ml bottle</v>
      </c>
    </row>
    <row r="287" spans="1:13" x14ac:dyDescent="0.3">
      <c r="A287" s="6">
        <v>45212</v>
      </c>
      <c r="B287" t="s">
        <v>104</v>
      </c>
      <c r="C287">
        <v>17</v>
      </c>
      <c r="D287" t="s">
        <v>10</v>
      </c>
      <c r="E287" t="s">
        <v>11</v>
      </c>
      <c r="F287">
        <f>VLOOKUP(B287,Catalogue!A$1:F$51,5,FALSE)</f>
        <v>124</v>
      </c>
      <c r="G287" s="4">
        <f>VLOOKUP(B287,Catalogue!A$1:F$51,6,FALSE)</f>
        <v>163.68</v>
      </c>
      <c r="H287" s="4">
        <f t="shared" si="13"/>
        <v>2108</v>
      </c>
      <c r="I287" s="4">
        <f t="shared" si="14"/>
        <v>2782.56</v>
      </c>
      <c r="J287" s="4">
        <f t="shared" si="12"/>
        <v>674.56</v>
      </c>
      <c r="K287" t="str">
        <f>VLOOKUP(B287,Catalogue!$A$1:$B$51,2)</f>
        <v>Surf Excel Detergent</v>
      </c>
      <c r="L287" t="str">
        <f>VLOOKUP(B287,Catalogue!$A$1:$F$51,3)</f>
        <v>Household Cleaning</v>
      </c>
      <c r="M287" t="str">
        <f>VLOOKUP(B287,Catalogue!$A$1:$F$51,4,FALSE)</f>
        <v>1kg pack</v>
      </c>
    </row>
    <row r="288" spans="1:13" x14ac:dyDescent="0.3">
      <c r="A288" s="6">
        <v>45213</v>
      </c>
      <c r="B288" t="s">
        <v>122</v>
      </c>
      <c r="C288">
        <v>20</v>
      </c>
      <c r="D288" t="s">
        <v>11</v>
      </c>
      <c r="E288" t="s">
        <v>12</v>
      </c>
      <c r="F288">
        <f>VLOOKUP(B288,Catalogue!A$1:F$51,5,FALSE)</f>
        <v>12</v>
      </c>
      <c r="G288" s="4">
        <f>VLOOKUP(B288,Catalogue!A$1:F$51,6,FALSE)</f>
        <v>13.44</v>
      </c>
      <c r="H288" s="4">
        <f t="shared" si="13"/>
        <v>240</v>
      </c>
      <c r="I288" s="4">
        <f t="shared" si="14"/>
        <v>268.8</v>
      </c>
      <c r="J288" s="4">
        <f t="shared" si="12"/>
        <v>28.800000000000011</v>
      </c>
      <c r="K288" t="str">
        <f>VLOOKUP(B288,Catalogue!$A$1:$B$51,2)</f>
        <v>Scotch-Brite Scrub Pad</v>
      </c>
      <c r="L288" t="str">
        <f>VLOOKUP(B288,Catalogue!$A$1:$F$51,3)</f>
        <v>Household Cleaning</v>
      </c>
      <c r="M288" t="str">
        <f>VLOOKUP(B288,Catalogue!$A$1:$F$51,4,FALSE)</f>
        <v>2-piece pack</v>
      </c>
    </row>
    <row r="289" spans="1:13" x14ac:dyDescent="0.3">
      <c r="A289" s="6">
        <v>45214</v>
      </c>
      <c r="B289" t="s">
        <v>55</v>
      </c>
      <c r="C289">
        <v>13</v>
      </c>
      <c r="D289" t="s">
        <v>10</v>
      </c>
      <c r="E289" t="s">
        <v>11</v>
      </c>
      <c r="F289">
        <f>VLOOKUP(B289,Catalogue!A$1:F$51,5,FALSE)</f>
        <v>98</v>
      </c>
      <c r="G289" s="4">
        <f>VLOOKUP(B289,Catalogue!A$1:F$51,6,FALSE)</f>
        <v>110.74</v>
      </c>
      <c r="H289" s="4">
        <f t="shared" si="13"/>
        <v>1274</v>
      </c>
      <c r="I289" s="4">
        <f t="shared" si="14"/>
        <v>1439.62</v>
      </c>
      <c r="J289" s="4">
        <f t="shared" si="12"/>
        <v>165.61999999999989</v>
      </c>
      <c r="K289" t="str">
        <f>VLOOKUP(B289,Catalogue!$A$1:$B$51,2)</f>
        <v>Tropicana Orange Juice</v>
      </c>
      <c r="L289" t="str">
        <f>VLOOKUP(B289,Catalogue!$A$1:$F$51,3)</f>
        <v>Beverages</v>
      </c>
      <c r="M289" t="str">
        <f>VLOOKUP(B289,Catalogue!$A$1:$F$51,4,FALSE)</f>
        <v>1L tetra pack</v>
      </c>
    </row>
    <row r="290" spans="1:13" x14ac:dyDescent="0.3">
      <c r="A290" s="6">
        <v>45215</v>
      </c>
      <c r="B290" t="s">
        <v>78</v>
      </c>
      <c r="C290">
        <v>4</v>
      </c>
      <c r="D290" t="s">
        <v>10</v>
      </c>
      <c r="E290" t="s">
        <v>12</v>
      </c>
      <c r="F290">
        <f>VLOOKUP(B290,Catalogue!A$1:F$51,5,FALSE)</f>
        <v>10</v>
      </c>
      <c r="G290" s="4">
        <f>VLOOKUP(B290,Catalogue!A$1:F$51,6,FALSE)</f>
        <v>11.2</v>
      </c>
      <c r="H290" s="4">
        <f t="shared" si="13"/>
        <v>40</v>
      </c>
      <c r="I290" s="4">
        <f t="shared" si="14"/>
        <v>44.8</v>
      </c>
      <c r="J290" s="4">
        <f t="shared" si="12"/>
        <v>4.7999999999999972</v>
      </c>
      <c r="K290" t="str">
        <f>VLOOKUP(B290,Catalogue!$A$1:$B$51,2)</f>
        <v>Sunfeast Biscuits</v>
      </c>
      <c r="L290" t="str">
        <f>VLOOKUP(B290,Catalogue!$A$1:$F$51,3)</f>
        <v>Packaged Foods</v>
      </c>
      <c r="M290" t="str">
        <f>VLOOKUP(B290,Catalogue!$A$1:$F$51,4,FALSE)</f>
        <v>120g pack</v>
      </c>
    </row>
    <row r="291" spans="1:13" x14ac:dyDescent="0.3">
      <c r="A291" s="6">
        <v>45216</v>
      </c>
      <c r="B291" t="s">
        <v>74</v>
      </c>
      <c r="C291">
        <v>3</v>
      </c>
      <c r="D291" t="s">
        <v>11</v>
      </c>
      <c r="E291" t="s">
        <v>12</v>
      </c>
      <c r="F291">
        <f>VLOOKUP(B291,Catalogue!A$1:F$51,5,FALSE)</f>
        <v>16</v>
      </c>
      <c r="G291" s="4">
        <f>VLOOKUP(B291,Catalogue!A$1:F$51,6,FALSE)</f>
        <v>21.12</v>
      </c>
      <c r="H291" s="4">
        <f t="shared" si="13"/>
        <v>48</v>
      </c>
      <c r="I291" s="4">
        <f t="shared" si="14"/>
        <v>63.36</v>
      </c>
      <c r="J291" s="4">
        <f t="shared" si="12"/>
        <v>15.36</v>
      </c>
      <c r="K291" t="str">
        <f>VLOOKUP(B291,Catalogue!$A$1:$B$51,2)</f>
        <v>Maggi Noodles</v>
      </c>
      <c r="L291" t="str">
        <f>VLOOKUP(B291,Catalogue!$A$1:$F$51,3)</f>
        <v>Packaged Foods</v>
      </c>
      <c r="M291" t="str">
        <f>VLOOKUP(B291,Catalogue!$A$1:$F$51,4,FALSE)</f>
        <v>70g pack</v>
      </c>
    </row>
    <row r="292" spans="1:13" x14ac:dyDescent="0.3">
      <c r="A292" s="6">
        <v>45217</v>
      </c>
      <c r="B292" t="s">
        <v>159</v>
      </c>
      <c r="C292">
        <v>12</v>
      </c>
      <c r="D292" t="s">
        <v>13</v>
      </c>
      <c r="E292" t="s">
        <v>11</v>
      </c>
      <c r="F292">
        <f>VLOOKUP(B292,Catalogue!A$1:F$51,5,FALSE)</f>
        <v>136</v>
      </c>
      <c r="G292" s="4">
        <f>VLOOKUP(B292,Catalogue!A$1:F$51,6,FALSE)</f>
        <v>183.6</v>
      </c>
      <c r="H292" s="4">
        <f t="shared" si="13"/>
        <v>1632</v>
      </c>
      <c r="I292" s="4">
        <f t="shared" si="14"/>
        <v>2203.1999999999998</v>
      </c>
      <c r="J292" s="4">
        <f t="shared" si="12"/>
        <v>571.19999999999982</v>
      </c>
      <c r="K292" t="str">
        <f>VLOOKUP(B292,Catalogue!$A$1:$B$51,2)</f>
        <v>Premier Facial Tissues</v>
      </c>
      <c r="L292" t="str">
        <f>VLOOKUP(B292,Catalogue!$A$1:$F$51,3)</f>
        <v>Paper &amp; Essentials</v>
      </c>
      <c r="M292" t="str">
        <f>VLOOKUP(B292,Catalogue!$A$1:$F$51,4,FALSE)</f>
        <v>200 pulls</v>
      </c>
    </row>
    <row r="293" spans="1:13" x14ac:dyDescent="0.3">
      <c r="A293" s="6">
        <v>45218</v>
      </c>
      <c r="B293" t="s">
        <v>64</v>
      </c>
      <c r="C293">
        <v>2</v>
      </c>
      <c r="D293" t="s">
        <v>13</v>
      </c>
      <c r="E293" t="s">
        <v>12</v>
      </c>
      <c r="F293">
        <f>VLOOKUP(B293,Catalogue!A$1:F$51,5,FALSE)</f>
        <v>71</v>
      </c>
      <c r="G293" s="4">
        <f>VLOOKUP(B293,Catalogue!A$1:F$51,6,FALSE)</f>
        <v>79.52</v>
      </c>
      <c r="H293" s="4">
        <f t="shared" si="13"/>
        <v>142</v>
      </c>
      <c r="I293" s="4">
        <f t="shared" si="14"/>
        <v>159.04</v>
      </c>
      <c r="J293" s="4">
        <f t="shared" si="12"/>
        <v>17.039999999999992</v>
      </c>
      <c r="K293" t="str">
        <f>VLOOKUP(B293,Catalogue!$A$1:$B$51,2)</f>
        <v>Nestlé Iced Tea</v>
      </c>
      <c r="L293" t="str">
        <f>VLOOKUP(B293,Catalogue!$A$1:$F$51,3)</f>
        <v>Beverages</v>
      </c>
      <c r="M293" t="str">
        <f>VLOOKUP(B293,Catalogue!$A$1:$F$51,4,FALSE)</f>
        <v>300ml bottle</v>
      </c>
    </row>
    <row r="294" spans="1:13" x14ac:dyDescent="0.3">
      <c r="A294" s="6">
        <v>45219</v>
      </c>
      <c r="B294" t="s">
        <v>96</v>
      </c>
      <c r="C294">
        <v>5</v>
      </c>
      <c r="D294" t="s">
        <v>11</v>
      </c>
      <c r="E294" t="s">
        <v>12</v>
      </c>
      <c r="F294">
        <f>VLOOKUP(B294,Catalogue!A$1:F$51,5,FALSE)</f>
        <v>44</v>
      </c>
      <c r="G294" s="4">
        <f>VLOOKUP(B294,Catalogue!A$1:F$51,6,FALSE)</f>
        <v>48.4</v>
      </c>
      <c r="H294" s="4">
        <f t="shared" si="13"/>
        <v>220</v>
      </c>
      <c r="I294" s="4">
        <f t="shared" si="14"/>
        <v>242</v>
      </c>
      <c r="J294" s="4">
        <f t="shared" si="12"/>
        <v>22</v>
      </c>
      <c r="K294" t="str">
        <f>VLOOKUP(B294,Catalogue!$A$1:$B$51,2)</f>
        <v>Britannia Cake</v>
      </c>
      <c r="L294" t="str">
        <f>VLOOKUP(B294,Catalogue!$A$1:$F$51,3)</f>
        <v>Packaged Foods</v>
      </c>
      <c r="M294" t="str">
        <f>VLOOKUP(B294,Catalogue!$A$1:$F$51,4,FALSE)</f>
        <v>90g pack</v>
      </c>
    </row>
    <row r="295" spans="1:13" x14ac:dyDescent="0.3">
      <c r="A295" s="6">
        <v>45220</v>
      </c>
      <c r="B295" t="s">
        <v>108</v>
      </c>
      <c r="C295">
        <v>13</v>
      </c>
      <c r="D295" t="s">
        <v>10</v>
      </c>
      <c r="E295" t="s">
        <v>11</v>
      </c>
      <c r="F295">
        <f>VLOOKUP(B295,Catalogue!A$1:F$51,5,FALSE)</f>
        <v>10</v>
      </c>
      <c r="G295" s="4">
        <f>VLOOKUP(B295,Catalogue!A$1:F$51,6,FALSE)</f>
        <v>11.2</v>
      </c>
      <c r="H295" s="4">
        <f t="shared" si="13"/>
        <v>130</v>
      </c>
      <c r="I295" s="4">
        <f t="shared" si="14"/>
        <v>145.6</v>
      </c>
      <c r="J295" s="4">
        <f t="shared" si="12"/>
        <v>15.599999999999994</v>
      </c>
      <c r="K295" t="str">
        <f>VLOOKUP(B295,Catalogue!$A$1:$B$51,2)</f>
        <v>Vim Dishwash Bar</v>
      </c>
      <c r="L295" t="str">
        <f>VLOOKUP(B295,Catalogue!$A$1:$F$51,3)</f>
        <v>Household Cleaning</v>
      </c>
      <c r="M295" t="str">
        <f>VLOOKUP(B295,Catalogue!$A$1:$F$51,4,FALSE)</f>
        <v>300g bar</v>
      </c>
    </row>
    <row r="296" spans="1:13" x14ac:dyDescent="0.3">
      <c r="A296" s="6">
        <v>45221</v>
      </c>
      <c r="B296" t="s">
        <v>138</v>
      </c>
      <c r="C296">
        <v>18</v>
      </c>
      <c r="D296" t="s">
        <v>10</v>
      </c>
      <c r="E296" t="s">
        <v>12</v>
      </c>
      <c r="F296">
        <f>VLOOKUP(B296,Catalogue!A$1:F$51,5,FALSE)</f>
        <v>71</v>
      </c>
      <c r="G296" s="4">
        <f>VLOOKUP(B296,Catalogue!A$1:F$51,6,FALSE)</f>
        <v>79.52</v>
      </c>
      <c r="H296" s="4">
        <f t="shared" si="13"/>
        <v>1278</v>
      </c>
      <c r="I296" s="4">
        <f t="shared" si="14"/>
        <v>1431.36</v>
      </c>
      <c r="J296" s="4">
        <f t="shared" si="12"/>
        <v>153.3599999999999</v>
      </c>
      <c r="K296" t="str">
        <f>VLOOKUP(B296,Catalogue!$A$1:$B$51,2)</f>
        <v>Sofy Pantyliners</v>
      </c>
      <c r="L296" t="str">
        <f>VLOOKUP(B296,Catalogue!$A$1:$F$51,3)</f>
        <v>Paper &amp; Essentials</v>
      </c>
      <c r="M296" t="str">
        <f>VLOOKUP(B296,Catalogue!$A$1:$F$51,4,FALSE)</f>
        <v>20-piece pack</v>
      </c>
    </row>
    <row r="297" spans="1:13" x14ac:dyDescent="0.3">
      <c r="A297" s="6">
        <v>45222</v>
      </c>
      <c r="B297" t="s">
        <v>134</v>
      </c>
      <c r="C297">
        <v>7</v>
      </c>
      <c r="D297" t="s">
        <v>11</v>
      </c>
      <c r="E297" t="s">
        <v>11</v>
      </c>
      <c r="F297">
        <f>VLOOKUP(B297,Catalogue!A$1:F$51,5,FALSE)</f>
        <v>44</v>
      </c>
      <c r="G297" s="4">
        <f>VLOOKUP(B297,Catalogue!A$1:F$51,6,FALSE)</f>
        <v>58.08</v>
      </c>
      <c r="H297" s="4">
        <f t="shared" si="13"/>
        <v>308</v>
      </c>
      <c r="I297" s="4">
        <f t="shared" si="14"/>
        <v>406.56</v>
      </c>
      <c r="J297" s="4">
        <f t="shared" si="12"/>
        <v>98.56</v>
      </c>
      <c r="K297" t="str">
        <f>VLOOKUP(B297,Catalogue!$A$1:$B$51,2)</f>
        <v>Whisper Sanitary Pads</v>
      </c>
      <c r="L297" t="str">
        <f>VLOOKUP(B297,Catalogue!$A$1:$F$51,3)</f>
        <v>Paper &amp; Essentials</v>
      </c>
      <c r="M297" t="str">
        <f>VLOOKUP(B297,Catalogue!$A$1:$F$51,4,FALSE)</f>
        <v>10-piece pack</v>
      </c>
    </row>
    <row r="298" spans="1:13" x14ac:dyDescent="0.3">
      <c r="A298" s="6">
        <v>45223</v>
      </c>
      <c r="B298" t="s">
        <v>61</v>
      </c>
      <c r="C298">
        <v>4</v>
      </c>
      <c r="D298" t="s">
        <v>10</v>
      </c>
      <c r="E298" t="s">
        <v>12</v>
      </c>
      <c r="F298">
        <f>VLOOKUP(B298,Catalogue!A$1:F$51,5,FALSE)</f>
        <v>44</v>
      </c>
      <c r="G298" s="4">
        <f>VLOOKUP(B298,Catalogue!A$1:F$51,6,FALSE)</f>
        <v>72.599999999999994</v>
      </c>
      <c r="H298" s="4">
        <f t="shared" si="13"/>
        <v>176</v>
      </c>
      <c r="I298" s="4">
        <f t="shared" si="14"/>
        <v>290.39999999999998</v>
      </c>
      <c r="J298" s="4">
        <f t="shared" si="12"/>
        <v>114.39999999999998</v>
      </c>
      <c r="K298" t="str">
        <f>VLOOKUP(B298,Catalogue!$A$1:$B$51,2)</f>
        <v>Frooti Mango Drink</v>
      </c>
      <c r="L298" t="str">
        <f>VLOOKUP(B298,Catalogue!$A$1:$F$51,3)</f>
        <v>Beverages</v>
      </c>
      <c r="M298" t="str">
        <f>VLOOKUP(B298,Catalogue!$A$1:$F$51,4,FALSE)</f>
        <v>250ml tetra pack</v>
      </c>
    </row>
    <row r="299" spans="1:13" x14ac:dyDescent="0.3">
      <c r="A299" s="6">
        <v>45224</v>
      </c>
      <c r="B299" t="s">
        <v>27</v>
      </c>
      <c r="C299">
        <v>1</v>
      </c>
      <c r="D299" t="s">
        <v>10</v>
      </c>
      <c r="E299" t="s">
        <v>11</v>
      </c>
      <c r="F299">
        <f>VLOOKUP(B299,Catalogue!A$1:F$51,5,FALSE)</f>
        <v>133</v>
      </c>
      <c r="G299" s="4">
        <f>VLOOKUP(B299,Catalogue!A$1:F$51,6,FALSE)</f>
        <v>187.53</v>
      </c>
      <c r="H299" s="4">
        <f t="shared" si="13"/>
        <v>133</v>
      </c>
      <c r="I299" s="4">
        <f t="shared" si="14"/>
        <v>187.53</v>
      </c>
      <c r="J299" s="4">
        <f t="shared" si="12"/>
        <v>54.53</v>
      </c>
      <c r="K299" t="str">
        <f>VLOOKUP(B299,Catalogue!$A$1:$B$51,2)</f>
        <v>Gillette Shaving Foam</v>
      </c>
      <c r="L299" t="str">
        <f>VLOOKUP(B299,Catalogue!$A$1:$F$51,3)</f>
        <v>Personal Care</v>
      </c>
      <c r="M299" t="str">
        <f>VLOOKUP(B299,Catalogue!$A$1:$F$51,4,FALSE)</f>
        <v>200g can</v>
      </c>
    </row>
    <row r="300" spans="1:13" x14ac:dyDescent="0.3">
      <c r="A300" s="6">
        <v>45225</v>
      </c>
      <c r="B300" t="s">
        <v>156</v>
      </c>
      <c r="C300">
        <v>6</v>
      </c>
      <c r="D300" t="s">
        <v>11</v>
      </c>
      <c r="E300" t="s">
        <v>12</v>
      </c>
      <c r="F300">
        <f>VLOOKUP(B300,Catalogue!A$1:F$51,5,FALSE)</f>
        <v>123</v>
      </c>
      <c r="G300" s="4">
        <f>VLOOKUP(B300,Catalogue!A$1:F$51,6,FALSE)</f>
        <v>135.30000000000001</v>
      </c>
      <c r="H300" s="4">
        <f t="shared" si="13"/>
        <v>738</v>
      </c>
      <c r="I300" s="4">
        <f t="shared" si="14"/>
        <v>811.80000000000007</v>
      </c>
      <c r="J300" s="4">
        <f t="shared" si="12"/>
        <v>73.800000000000068</v>
      </c>
      <c r="K300" t="str">
        <f>VLOOKUP(B300,Catalogue!$A$1:$B$51,2)</f>
        <v>Everteen Wipes</v>
      </c>
      <c r="L300" t="str">
        <f>VLOOKUP(B300,Catalogue!$A$1:$F$51,3)</f>
        <v>Paper &amp; Essentials</v>
      </c>
      <c r="M300" t="str">
        <f>VLOOKUP(B300,Catalogue!$A$1:$F$51,4,FALSE)</f>
        <v>15 wipes</v>
      </c>
    </row>
    <row r="301" spans="1:13" x14ac:dyDescent="0.3">
      <c r="A301" s="6">
        <v>45226</v>
      </c>
      <c r="B301" t="s">
        <v>119</v>
      </c>
      <c r="C301">
        <v>16</v>
      </c>
      <c r="D301" t="s">
        <v>13</v>
      </c>
      <c r="E301" t="s">
        <v>12</v>
      </c>
      <c r="F301">
        <f>VLOOKUP(B301,Catalogue!A$1:F$51,5,FALSE)</f>
        <v>136</v>
      </c>
      <c r="G301" s="4">
        <f>VLOOKUP(B301,Catalogue!A$1:F$51,6,FALSE)</f>
        <v>224.4</v>
      </c>
      <c r="H301" s="4">
        <f t="shared" si="13"/>
        <v>2176</v>
      </c>
      <c r="I301" s="4">
        <f t="shared" si="14"/>
        <v>3590.4</v>
      </c>
      <c r="J301" s="4">
        <f t="shared" si="12"/>
        <v>1414.4</v>
      </c>
      <c r="K301" t="str">
        <f>VLOOKUP(B301,Catalogue!$A$1:$B$51,2)</f>
        <v>Rin Bar</v>
      </c>
      <c r="L301" t="str">
        <f>VLOOKUP(B301,Catalogue!$A$1:$F$51,3)</f>
        <v>Household Cleaning</v>
      </c>
      <c r="M301" t="str">
        <f>VLOOKUP(B301,Catalogue!$A$1:$F$51,4,FALSE)</f>
        <v>250g bar</v>
      </c>
    </row>
    <row r="302" spans="1:13" x14ac:dyDescent="0.3">
      <c r="A302" s="6">
        <v>45227</v>
      </c>
      <c r="B302" t="s">
        <v>36</v>
      </c>
      <c r="C302">
        <v>3</v>
      </c>
      <c r="D302" t="s">
        <v>13</v>
      </c>
      <c r="E302" t="s">
        <v>11</v>
      </c>
      <c r="F302">
        <f>VLOOKUP(B302,Catalogue!A$1:F$51,5,FALSE)</f>
        <v>16</v>
      </c>
      <c r="G302" s="4">
        <f>VLOOKUP(B302,Catalogue!A$1:F$51,6,FALSE)</f>
        <v>17.600000000000001</v>
      </c>
      <c r="H302" s="4">
        <f t="shared" si="13"/>
        <v>48</v>
      </c>
      <c r="I302" s="4">
        <f t="shared" si="14"/>
        <v>52.800000000000004</v>
      </c>
      <c r="J302" s="4">
        <f t="shared" si="12"/>
        <v>4.8000000000000043</v>
      </c>
      <c r="K302" t="str">
        <f>VLOOKUP(B302,Catalogue!$A$1:$B$51,2)</f>
        <v>Himalaya Face Wash</v>
      </c>
      <c r="L302" t="str">
        <f>VLOOKUP(B302,Catalogue!$A$1:$F$51,3)</f>
        <v>Personal Care</v>
      </c>
      <c r="M302" t="str">
        <f>VLOOKUP(B302,Catalogue!$A$1:$F$51,4,FALSE)</f>
        <v>150ml tube</v>
      </c>
    </row>
    <row r="303" spans="1:13" x14ac:dyDescent="0.3">
      <c r="A303" s="6">
        <v>45228</v>
      </c>
      <c r="B303" t="s">
        <v>14</v>
      </c>
      <c r="C303">
        <v>16</v>
      </c>
      <c r="D303" t="s">
        <v>11</v>
      </c>
      <c r="E303" t="s">
        <v>12</v>
      </c>
      <c r="F303">
        <f>VLOOKUP(B303,Catalogue!A$1:F$51,5,FALSE)</f>
        <v>98</v>
      </c>
      <c r="G303" s="4">
        <f>VLOOKUP(B303,Catalogue!A$1:F$51,6,FALSE)</f>
        <v>129.36000000000001</v>
      </c>
      <c r="H303" s="4">
        <f t="shared" si="13"/>
        <v>1568</v>
      </c>
      <c r="I303" s="4">
        <f t="shared" si="14"/>
        <v>2069.7600000000002</v>
      </c>
      <c r="J303" s="4">
        <f t="shared" si="12"/>
        <v>501.76000000000022</v>
      </c>
      <c r="K303" t="str">
        <f>VLOOKUP(B303,Catalogue!A1:F51,2,FALSE)</f>
        <v>Dove Soap</v>
      </c>
      <c r="L303" t="str">
        <f>VLOOKUP(B303,Catalogue!A1:F51,3,FALSE)</f>
        <v>Personal Care</v>
      </c>
      <c r="M303" t="str">
        <f>VLOOKUP(B303,Catalogue!$A$1:$F$51,4,FALSE)</f>
        <v>100g bar</v>
      </c>
    </row>
    <row r="304" spans="1:13" x14ac:dyDescent="0.3">
      <c r="A304" s="6">
        <v>45229</v>
      </c>
      <c r="B304" t="s">
        <v>69</v>
      </c>
      <c r="C304">
        <v>2</v>
      </c>
      <c r="D304" t="s">
        <v>10</v>
      </c>
      <c r="E304" t="s">
        <v>12</v>
      </c>
      <c r="F304">
        <f>VLOOKUP(B304,Catalogue!A$1:F$51,5,FALSE)</f>
        <v>124</v>
      </c>
      <c r="G304" s="4">
        <f>VLOOKUP(B304,Catalogue!A$1:F$51,6,FALSE)</f>
        <v>167.4</v>
      </c>
      <c r="H304" s="4">
        <f t="shared" si="13"/>
        <v>248</v>
      </c>
      <c r="I304" s="4">
        <f t="shared" si="14"/>
        <v>334.8</v>
      </c>
      <c r="J304" s="4">
        <f t="shared" si="12"/>
        <v>86.800000000000011</v>
      </c>
      <c r="K304" t="str">
        <f>VLOOKUP(B304,Catalogue!$A$1:$B$51,2)</f>
        <v>Amul Kool Flavored Milk</v>
      </c>
      <c r="L304" t="str">
        <f>VLOOKUP(B304,Catalogue!$A$1:$F$51,3)</f>
        <v>Beverages</v>
      </c>
      <c r="M304" t="str">
        <f>VLOOKUP(B304,Catalogue!$A$1:$F$51,4,FALSE)</f>
        <v>200ml bottle</v>
      </c>
    </row>
    <row r="305" spans="1:13" x14ac:dyDescent="0.3">
      <c r="A305" s="6">
        <v>45230</v>
      </c>
      <c r="B305" t="s">
        <v>131</v>
      </c>
      <c r="C305">
        <v>19</v>
      </c>
      <c r="D305" t="s">
        <v>10</v>
      </c>
      <c r="E305" t="s">
        <v>11</v>
      </c>
      <c r="F305">
        <f>VLOOKUP(B305,Catalogue!A$1:F$51,5,FALSE)</f>
        <v>105</v>
      </c>
      <c r="G305" s="4">
        <f>VLOOKUP(B305,Catalogue!A$1:F$51,6,FALSE)</f>
        <v>153.30000000000001</v>
      </c>
      <c r="H305" s="4">
        <f t="shared" si="13"/>
        <v>1995</v>
      </c>
      <c r="I305" s="4">
        <f t="shared" si="14"/>
        <v>2912.7000000000003</v>
      </c>
      <c r="J305" s="4">
        <f t="shared" si="12"/>
        <v>917.70000000000027</v>
      </c>
      <c r="K305" t="str">
        <f>VLOOKUP(B305,Catalogue!$A$1:$B$51,2)</f>
        <v>Odonil Room Freshener</v>
      </c>
      <c r="L305" t="str">
        <f>VLOOKUP(B305,Catalogue!$A$1:$F$51,3)</f>
        <v>Household Cleaning</v>
      </c>
      <c r="M305" t="str">
        <f>VLOOKUP(B305,Catalogue!$A$1:$F$51,4,FALSE)</f>
        <v>75g block</v>
      </c>
    </row>
    <row r="306" spans="1:13" x14ac:dyDescent="0.3">
      <c r="A306" s="6">
        <v>45231</v>
      </c>
      <c r="B306" t="s">
        <v>156</v>
      </c>
      <c r="C306">
        <v>19</v>
      </c>
      <c r="D306" t="s">
        <v>11</v>
      </c>
      <c r="E306" t="s">
        <v>12</v>
      </c>
      <c r="F306">
        <f>VLOOKUP(B306,Catalogue!A$1:F$51,5,FALSE)</f>
        <v>123</v>
      </c>
      <c r="G306" s="4">
        <f>VLOOKUP(B306,Catalogue!A$1:F$51,6,FALSE)</f>
        <v>135.30000000000001</v>
      </c>
      <c r="H306" s="4">
        <f t="shared" si="13"/>
        <v>2337</v>
      </c>
      <c r="I306" s="4">
        <f t="shared" si="14"/>
        <v>2570.7000000000003</v>
      </c>
      <c r="J306" s="4">
        <f t="shared" si="12"/>
        <v>233.70000000000027</v>
      </c>
      <c r="K306" t="str">
        <f>VLOOKUP(B306,Catalogue!$A$1:$B$51,2)</f>
        <v>Everteen Wipes</v>
      </c>
      <c r="L306" t="str">
        <f>VLOOKUP(B306,Catalogue!$A$1:$F$51,3)</f>
        <v>Paper &amp; Essentials</v>
      </c>
      <c r="M306" t="str">
        <f>VLOOKUP(B306,Catalogue!$A$1:$F$51,4,FALSE)</f>
        <v>15 wipes</v>
      </c>
    </row>
    <row r="307" spans="1:13" x14ac:dyDescent="0.3">
      <c r="A307" s="6">
        <v>45232</v>
      </c>
      <c r="B307" t="s">
        <v>84</v>
      </c>
      <c r="C307">
        <v>11</v>
      </c>
      <c r="D307" t="s">
        <v>10</v>
      </c>
      <c r="E307" t="s">
        <v>11</v>
      </c>
      <c r="F307">
        <f>VLOOKUP(B307,Catalogue!A$1:F$51,5,FALSE)</f>
        <v>136</v>
      </c>
      <c r="G307" s="4">
        <f>VLOOKUP(B307,Catalogue!A$1:F$51,6,FALSE)</f>
        <v>153.68</v>
      </c>
      <c r="H307" s="4">
        <f t="shared" si="13"/>
        <v>1496</v>
      </c>
      <c r="I307" s="4">
        <f t="shared" si="14"/>
        <v>1690.48</v>
      </c>
      <c r="J307" s="4">
        <f t="shared" si="12"/>
        <v>194.48000000000002</v>
      </c>
      <c r="K307" t="str">
        <f>VLOOKUP(B307,Catalogue!$A$1:$B$51,2)</f>
        <v>MTR Ready Curry</v>
      </c>
      <c r="L307" t="str">
        <f>VLOOKUP(B307,Catalogue!$A$1:$F$51,3)</f>
        <v>Packaged Foods</v>
      </c>
      <c r="M307" t="str">
        <f>VLOOKUP(B307,Catalogue!$A$1:$F$51,4,FALSE)</f>
        <v>300g pouch</v>
      </c>
    </row>
    <row r="308" spans="1:13" x14ac:dyDescent="0.3">
      <c r="A308" s="6">
        <v>45233</v>
      </c>
      <c r="B308" t="s">
        <v>71</v>
      </c>
      <c r="C308">
        <v>3</v>
      </c>
      <c r="D308" t="s">
        <v>10</v>
      </c>
      <c r="E308" t="s">
        <v>12</v>
      </c>
      <c r="F308">
        <f>VLOOKUP(B308,Catalogue!A$1:F$51,5,FALSE)</f>
        <v>10</v>
      </c>
      <c r="G308" s="4">
        <f>VLOOKUP(B308,Catalogue!A$1:F$51,6,FALSE)</f>
        <v>14.600000000000001</v>
      </c>
      <c r="H308" s="4">
        <f t="shared" si="13"/>
        <v>30</v>
      </c>
      <c r="I308" s="4">
        <f t="shared" si="14"/>
        <v>43.800000000000004</v>
      </c>
      <c r="J308" s="4">
        <f t="shared" si="12"/>
        <v>13.800000000000004</v>
      </c>
      <c r="K308" t="str">
        <f>VLOOKUP(B308,Catalogue!$A$1:$B$51,2)</f>
        <v>Paper Boat Aam Panna</v>
      </c>
      <c r="L308" t="str">
        <f>VLOOKUP(B308,Catalogue!$A$1:$F$51,3)</f>
        <v>Beverages</v>
      </c>
      <c r="M308" t="str">
        <f>VLOOKUP(B308,Catalogue!$A$1:$F$51,4,FALSE)</f>
        <v>250ml pouch</v>
      </c>
    </row>
    <row r="309" spans="1:13" x14ac:dyDescent="0.3">
      <c r="A309" s="6">
        <v>45234</v>
      </c>
      <c r="B309" t="s">
        <v>144</v>
      </c>
      <c r="C309">
        <v>10</v>
      </c>
      <c r="D309" t="s">
        <v>11</v>
      </c>
      <c r="E309" t="s">
        <v>11</v>
      </c>
      <c r="F309">
        <f>VLOOKUP(B309,Catalogue!A$1:F$51,5,FALSE)</f>
        <v>124</v>
      </c>
      <c r="G309" s="4">
        <f>VLOOKUP(B309,Catalogue!A$1:F$51,6,FALSE)</f>
        <v>140.12</v>
      </c>
      <c r="H309" s="4">
        <f t="shared" si="13"/>
        <v>1240</v>
      </c>
      <c r="I309" s="4">
        <f t="shared" si="14"/>
        <v>1401.2</v>
      </c>
      <c r="J309" s="4">
        <f t="shared" si="12"/>
        <v>161.20000000000005</v>
      </c>
      <c r="K309" t="str">
        <f>VLOOKUP(B309,Catalogue!$A$1:$B$51,2)</f>
        <v>Origami Kitchen Towels</v>
      </c>
      <c r="L309" t="str">
        <f>VLOOKUP(B309,Catalogue!$A$1:$F$51,3)</f>
        <v>Paper &amp; Essentials</v>
      </c>
      <c r="M309" t="str">
        <f>VLOOKUP(B309,Catalogue!$A$1:$F$51,4,FALSE)</f>
        <v>2-roll pack</v>
      </c>
    </row>
    <row r="310" spans="1:13" x14ac:dyDescent="0.3">
      <c r="A310" s="6">
        <v>45235</v>
      </c>
      <c r="B310" t="s">
        <v>125</v>
      </c>
      <c r="C310">
        <v>19</v>
      </c>
      <c r="D310" t="s">
        <v>13</v>
      </c>
      <c r="E310" t="s">
        <v>12</v>
      </c>
      <c r="F310">
        <f>VLOOKUP(B310,Catalogue!A$1:F$51,5,FALSE)</f>
        <v>63</v>
      </c>
      <c r="G310" s="4">
        <f>VLOOKUP(B310,Catalogue!A$1:F$51,6,FALSE)</f>
        <v>69.3</v>
      </c>
      <c r="H310" s="4">
        <f t="shared" si="13"/>
        <v>1197</v>
      </c>
      <c r="I310" s="4">
        <f t="shared" si="14"/>
        <v>1316.7</v>
      </c>
      <c r="J310" s="4">
        <f t="shared" si="12"/>
        <v>119.70000000000005</v>
      </c>
      <c r="K310" t="str">
        <f>VLOOKUP(B310,Catalogue!$A$1:$B$51,2)</f>
        <v>Pril Dishwash Liquid</v>
      </c>
      <c r="L310" t="str">
        <f>VLOOKUP(B310,Catalogue!$A$1:$F$51,3)</f>
        <v>Household Cleaning</v>
      </c>
      <c r="M310" t="str">
        <f>VLOOKUP(B310,Catalogue!$A$1:$F$51,4,FALSE)</f>
        <v>425ml bottle</v>
      </c>
    </row>
    <row r="311" spans="1:13" x14ac:dyDescent="0.3">
      <c r="A311" s="6">
        <v>45236</v>
      </c>
      <c r="B311" t="s">
        <v>67</v>
      </c>
      <c r="C311">
        <v>14</v>
      </c>
      <c r="D311" t="s">
        <v>13</v>
      </c>
      <c r="E311" t="s">
        <v>12</v>
      </c>
      <c r="F311">
        <f>VLOOKUP(B311,Catalogue!A$1:F$51,5,FALSE)</f>
        <v>133</v>
      </c>
      <c r="G311" s="4">
        <f>VLOOKUP(B311,Catalogue!A$1:F$51,6,FALSE)</f>
        <v>146.30000000000001</v>
      </c>
      <c r="H311" s="4">
        <f t="shared" si="13"/>
        <v>1862</v>
      </c>
      <c r="I311" s="4">
        <f t="shared" si="14"/>
        <v>2048.2000000000003</v>
      </c>
      <c r="J311" s="4">
        <f t="shared" si="12"/>
        <v>186.20000000000027</v>
      </c>
      <c r="K311" t="str">
        <f>VLOOKUP(B311,Catalogue!$A$1:$B$51,2)</f>
        <v>Real Mixed Fruit Juice</v>
      </c>
      <c r="L311" t="str">
        <f>VLOOKUP(B311,Catalogue!$A$1:$F$51,3)</f>
        <v>Beverages</v>
      </c>
      <c r="M311" t="str">
        <f>VLOOKUP(B311,Catalogue!$A$1:$F$51,4,FALSE)</f>
        <v>1L tetra pack</v>
      </c>
    </row>
    <row r="312" spans="1:13" x14ac:dyDescent="0.3">
      <c r="A312" s="6">
        <v>45237</v>
      </c>
      <c r="B312" t="s">
        <v>18</v>
      </c>
      <c r="C312">
        <v>17</v>
      </c>
      <c r="D312" t="s">
        <v>11</v>
      </c>
      <c r="E312" t="s">
        <v>11</v>
      </c>
      <c r="F312">
        <f>VLOOKUP(B312,Catalogue!A$1:F$51,5,FALSE)</f>
        <v>105</v>
      </c>
      <c r="G312" s="4">
        <f>VLOOKUP(B312,Catalogue!A$1:F$51,6,FALSE)</f>
        <v>117.6</v>
      </c>
      <c r="H312" s="4">
        <f t="shared" si="13"/>
        <v>1785</v>
      </c>
      <c r="I312" s="4">
        <f t="shared" si="14"/>
        <v>1999.1999999999998</v>
      </c>
      <c r="J312" s="4">
        <f t="shared" si="12"/>
        <v>214.19999999999982</v>
      </c>
      <c r="K312" t="str">
        <f>VLOOKUP(B312,Catalogue!$A$1:$B$51,2)</f>
        <v>Colgate Toothpaste</v>
      </c>
      <c r="L312" t="str">
        <f>VLOOKUP(B312,Catalogue!$A$1:$F$51,3)</f>
        <v>Personal Care</v>
      </c>
      <c r="M312" t="str">
        <f>VLOOKUP(B312,Catalogue!$A$1:$F$51,4,FALSE)</f>
        <v>150g tube</v>
      </c>
    </row>
    <row r="313" spans="1:13" x14ac:dyDescent="0.3">
      <c r="A313" s="6">
        <v>45238</v>
      </c>
      <c r="B313" t="s">
        <v>125</v>
      </c>
      <c r="C313">
        <v>1</v>
      </c>
      <c r="D313" t="s">
        <v>10</v>
      </c>
      <c r="E313" t="s">
        <v>12</v>
      </c>
      <c r="F313">
        <f>VLOOKUP(B313,Catalogue!A$1:F$51,5,FALSE)</f>
        <v>63</v>
      </c>
      <c r="G313" s="4">
        <f>VLOOKUP(B313,Catalogue!A$1:F$51,6,FALSE)</f>
        <v>69.3</v>
      </c>
      <c r="H313" s="4">
        <f t="shared" si="13"/>
        <v>63</v>
      </c>
      <c r="I313" s="4">
        <f t="shared" si="14"/>
        <v>69.3</v>
      </c>
      <c r="J313" s="4">
        <f t="shared" si="12"/>
        <v>6.2999999999999972</v>
      </c>
      <c r="K313" t="str">
        <f>VLOOKUP(B312,Catalogue!A1:F51,2)</f>
        <v>Colgate Toothpaste</v>
      </c>
      <c r="L313" t="str">
        <f>VLOOKUP(B313,Catalogue!$A$1:$F$51,3)</f>
        <v>Household Cleaning</v>
      </c>
      <c r="M313" t="str">
        <f>VLOOKUP(B313,Catalogue!$A$1:$F$51,4,FALSE)</f>
        <v>425ml bottle</v>
      </c>
    </row>
    <row r="314" spans="1:13" x14ac:dyDescent="0.3">
      <c r="A314" s="6">
        <v>45239</v>
      </c>
      <c r="B314" t="s">
        <v>58</v>
      </c>
      <c r="C314">
        <v>12</v>
      </c>
      <c r="D314" t="s">
        <v>10</v>
      </c>
      <c r="E314" t="s">
        <v>12</v>
      </c>
      <c r="F314">
        <f>VLOOKUP(B314,Catalogue!A$1:F$51,5,FALSE)</f>
        <v>105</v>
      </c>
      <c r="G314" s="4">
        <f>VLOOKUP(B314,Catalogue!A$1:F$51,6,FALSE)</f>
        <v>148.05000000000001</v>
      </c>
      <c r="H314" s="4">
        <f t="shared" si="13"/>
        <v>1260</v>
      </c>
      <c r="I314" s="4">
        <f t="shared" si="14"/>
        <v>1776.6000000000001</v>
      </c>
      <c r="J314" s="4">
        <f t="shared" si="12"/>
        <v>516.60000000000014</v>
      </c>
      <c r="K314" t="str">
        <f>VLOOKUP(B314,Catalogue!$A$1:$B$51,2)</f>
        <v>Minute Maid Pulpy</v>
      </c>
      <c r="L314" t="str">
        <f>VLOOKUP(B314,Catalogue!$A$1:$F$51,3)</f>
        <v>Beverages</v>
      </c>
      <c r="M314" t="str">
        <f>VLOOKUP(B314,Catalogue!$A$1:$F$51,4,FALSE)</f>
        <v>600ml bottle</v>
      </c>
    </row>
    <row r="315" spans="1:13" x14ac:dyDescent="0.3">
      <c r="A315" s="6">
        <v>45240</v>
      </c>
      <c r="B315" t="s">
        <v>36</v>
      </c>
      <c r="C315">
        <v>4</v>
      </c>
      <c r="D315" t="s">
        <v>11</v>
      </c>
      <c r="E315" t="s">
        <v>11</v>
      </c>
      <c r="F315">
        <f>VLOOKUP(B315,Catalogue!A$1:F$51,5,FALSE)</f>
        <v>16</v>
      </c>
      <c r="G315" s="4">
        <f>VLOOKUP(B315,Catalogue!A$1:F$51,6,FALSE)</f>
        <v>17.600000000000001</v>
      </c>
      <c r="H315" s="4">
        <f t="shared" si="13"/>
        <v>64</v>
      </c>
      <c r="I315" s="4">
        <f t="shared" si="14"/>
        <v>70.400000000000006</v>
      </c>
      <c r="J315" s="4">
        <f t="shared" si="12"/>
        <v>6.4000000000000057</v>
      </c>
      <c r="K315" t="str">
        <f>VLOOKUP(B315,Catalogue!$A$1:$B$51,2)</f>
        <v>Himalaya Face Wash</v>
      </c>
      <c r="L315" t="str">
        <f>VLOOKUP(B315,Catalogue!$A$1:$F$51,3)</f>
        <v>Personal Care</v>
      </c>
      <c r="M315" t="str">
        <f>VLOOKUP(B315,Catalogue!$A$1:$F$51,4,FALSE)</f>
        <v>150ml tube</v>
      </c>
    </row>
    <row r="316" spans="1:13" x14ac:dyDescent="0.3">
      <c r="A316" s="6">
        <v>45241</v>
      </c>
      <c r="B316" t="s">
        <v>36</v>
      </c>
      <c r="C316">
        <v>14</v>
      </c>
      <c r="D316" t="s">
        <v>10</v>
      </c>
      <c r="E316" t="s">
        <v>12</v>
      </c>
      <c r="F316">
        <f>VLOOKUP(B316,Catalogue!A$1:F$51,5,FALSE)</f>
        <v>16</v>
      </c>
      <c r="G316" s="4">
        <f>VLOOKUP(B316,Catalogue!A$1:F$51,6,FALSE)</f>
        <v>17.600000000000001</v>
      </c>
      <c r="H316" s="4">
        <f t="shared" si="13"/>
        <v>224</v>
      </c>
      <c r="I316" s="4">
        <f t="shared" si="14"/>
        <v>246.40000000000003</v>
      </c>
      <c r="J316" s="4">
        <f t="shared" si="12"/>
        <v>22.400000000000034</v>
      </c>
      <c r="K316" t="str">
        <f>VLOOKUP(B316,Catalogue!$A$1:$B$51,2)</f>
        <v>Himalaya Face Wash</v>
      </c>
      <c r="L316" t="str">
        <f>VLOOKUP(B316,Catalogue!$A$1:$F$51,3)</f>
        <v>Personal Care</v>
      </c>
      <c r="M316" t="str">
        <f>VLOOKUP(B316,Catalogue!$A$1:$F$51,4,FALSE)</f>
        <v>150ml tube</v>
      </c>
    </row>
    <row r="317" spans="1:13" x14ac:dyDescent="0.3">
      <c r="A317" s="6">
        <v>45242</v>
      </c>
      <c r="B317" t="s">
        <v>131</v>
      </c>
      <c r="C317">
        <v>10</v>
      </c>
      <c r="D317" t="s">
        <v>10</v>
      </c>
      <c r="E317" t="s">
        <v>11</v>
      </c>
      <c r="F317">
        <f>VLOOKUP(B317,Catalogue!A$1:F$51,5,FALSE)</f>
        <v>105</v>
      </c>
      <c r="G317" s="4">
        <f>VLOOKUP(B317,Catalogue!A$1:F$51,6,FALSE)</f>
        <v>153.30000000000001</v>
      </c>
      <c r="H317" s="4">
        <f t="shared" si="13"/>
        <v>1050</v>
      </c>
      <c r="I317" s="4">
        <f t="shared" si="14"/>
        <v>1533</v>
      </c>
      <c r="J317" s="4">
        <f t="shared" si="12"/>
        <v>483</v>
      </c>
      <c r="K317" t="str">
        <f>VLOOKUP(B317,Catalogue!$A$1:$B$51,2)</f>
        <v>Odonil Room Freshener</v>
      </c>
      <c r="L317" t="str">
        <f>VLOOKUP(B317,Catalogue!$A$1:$F$51,3)</f>
        <v>Household Cleaning</v>
      </c>
      <c r="M317" t="str">
        <f>VLOOKUP(B317,Catalogue!$A$1:$F$51,4,FALSE)</f>
        <v>75g block</v>
      </c>
    </row>
    <row r="318" spans="1:13" x14ac:dyDescent="0.3">
      <c r="A318" s="6">
        <v>45243</v>
      </c>
      <c r="B318" t="s">
        <v>104</v>
      </c>
      <c r="C318">
        <v>12</v>
      </c>
      <c r="D318" t="s">
        <v>11</v>
      </c>
      <c r="E318" t="s">
        <v>12</v>
      </c>
      <c r="F318">
        <f>VLOOKUP(B318,Catalogue!A$1:F$51,5,FALSE)</f>
        <v>124</v>
      </c>
      <c r="G318" s="4">
        <f>VLOOKUP(B318,Catalogue!A$1:F$51,6,FALSE)</f>
        <v>163.68</v>
      </c>
      <c r="H318" s="4">
        <f t="shared" si="13"/>
        <v>1488</v>
      </c>
      <c r="I318" s="4">
        <f t="shared" si="14"/>
        <v>1964.16</v>
      </c>
      <c r="J318" s="4">
        <f t="shared" si="12"/>
        <v>476.16000000000008</v>
      </c>
      <c r="K318" t="str">
        <f>VLOOKUP(B318,Catalogue!$A$1:$B$51,2)</f>
        <v>Surf Excel Detergent</v>
      </c>
      <c r="L318" t="str">
        <f>VLOOKUP(B318,Catalogue!$A$1:$F$51,3)</f>
        <v>Household Cleaning</v>
      </c>
      <c r="M318" t="str">
        <f>VLOOKUP(B318,Catalogue!$A$1:$F$51,4,FALSE)</f>
        <v>1kg pack</v>
      </c>
    </row>
    <row r="319" spans="1:13" x14ac:dyDescent="0.3">
      <c r="A319" s="6">
        <v>45244</v>
      </c>
      <c r="B319" t="s">
        <v>69</v>
      </c>
      <c r="C319">
        <v>12</v>
      </c>
      <c r="D319" t="s">
        <v>13</v>
      </c>
      <c r="E319" t="s">
        <v>11</v>
      </c>
      <c r="F319">
        <f>VLOOKUP(B319,Catalogue!A$1:F$51,5,FALSE)</f>
        <v>124</v>
      </c>
      <c r="G319" s="4">
        <f>VLOOKUP(B319,Catalogue!A$1:F$51,6,FALSE)</f>
        <v>167.4</v>
      </c>
      <c r="H319" s="4">
        <f t="shared" si="13"/>
        <v>1488</v>
      </c>
      <c r="I319" s="4">
        <f t="shared" si="14"/>
        <v>2008.8000000000002</v>
      </c>
      <c r="J319" s="4">
        <f t="shared" si="12"/>
        <v>520.80000000000018</v>
      </c>
      <c r="K319" t="str">
        <f>VLOOKUP(B319,Catalogue!$A$1:$B$51,2)</f>
        <v>Amul Kool Flavored Milk</v>
      </c>
      <c r="L319" t="str">
        <f>VLOOKUP(B319,Catalogue!$A$1:$F$51,3)</f>
        <v>Beverages</v>
      </c>
      <c r="M319" t="str">
        <f>VLOOKUP(B319,Catalogue!$A$1:$F$51,4,FALSE)</f>
        <v>200ml bottle</v>
      </c>
    </row>
    <row r="320" spans="1:13" x14ac:dyDescent="0.3">
      <c r="A320" s="6">
        <v>45245</v>
      </c>
      <c r="B320" t="s">
        <v>61</v>
      </c>
      <c r="C320">
        <v>8</v>
      </c>
      <c r="D320" t="s">
        <v>13</v>
      </c>
      <c r="E320" t="s">
        <v>12</v>
      </c>
      <c r="F320">
        <f>VLOOKUP(B320,Catalogue!A$1:F$51,5,FALSE)</f>
        <v>44</v>
      </c>
      <c r="G320" s="4">
        <f>VLOOKUP(B320,Catalogue!A$1:F$51,6,FALSE)</f>
        <v>72.599999999999994</v>
      </c>
      <c r="H320" s="4">
        <f t="shared" si="13"/>
        <v>352</v>
      </c>
      <c r="I320" s="4">
        <f t="shared" si="14"/>
        <v>580.79999999999995</v>
      </c>
      <c r="J320" s="4">
        <f t="shared" si="12"/>
        <v>228.79999999999995</v>
      </c>
      <c r="K320" t="str">
        <f>VLOOKUP(B320,Catalogue!$A$1:$B$51,2)</f>
        <v>Frooti Mango Drink</v>
      </c>
      <c r="L320" t="str">
        <f>VLOOKUP(B320,Catalogue!$A$1:$F$51,3)</f>
        <v>Beverages</v>
      </c>
      <c r="M320" t="str">
        <f>VLOOKUP(B320,Catalogue!$A$1:$F$51,4,FALSE)</f>
        <v>250ml tetra pack</v>
      </c>
    </row>
    <row r="321" spans="1:13" x14ac:dyDescent="0.3">
      <c r="A321" s="6">
        <v>45246</v>
      </c>
      <c r="B321" t="s">
        <v>58</v>
      </c>
      <c r="C321">
        <v>19</v>
      </c>
      <c r="D321" t="s">
        <v>11</v>
      </c>
      <c r="E321" t="s">
        <v>12</v>
      </c>
      <c r="F321">
        <f>VLOOKUP(B321,Catalogue!A$1:F$51,5,FALSE)</f>
        <v>105</v>
      </c>
      <c r="G321" s="4">
        <f>VLOOKUP(B321,Catalogue!A$1:F$51,6,FALSE)</f>
        <v>148.05000000000001</v>
      </c>
      <c r="H321" s="4">
        <f t="shared" si="13"/>
        <v>1995</v>
      </c>
      <c r="I321" s="4">
        <f t="shared" si="14"/>
        <v>2812.9500000000003</v>
      </c>
      <c r="J321" s="4">
        <f t="shared" si="12"/>
        <v>817.95000000000027</v>
      </c>
      <c r="K321" t="str">
        <f>VLOOKUP(B321,Catalogue!$A$1:$B$51,2)</f>
        <v>Minute Maid Pulpy</v>
      </c>
      <c r="L321" t="str">
        <f>VLOOKUP(B321,Catalogue!$A$1:$F$51,3)</f>
        <v>Beverages</v>
      </c>
      <c r="M321" t="str">
        <f>VLOOKUP(B321,Catalogue!$A$1:$F$51,4,FALSE)</f>
        <v>600ml bottle</v>
      </c>
    </row>
    <row r="322" spans="1:13" x14ac:dyDescent="0.3">
      <c r="A322" s="6">
        <v>45247</v>
      </c>
      <c r="B322" t="s">
        <v>18</v>
      </c>
      <c r="C322">
        <v>3</v>
      </c>
      <c r="D322" t="s">
        <v>10</v>
      </c>
      <c r="E322" t="s">
        <v>11</v>
      </c>
      <c r="F322">
        <f>VLOOKUP(B322,Catalogue!A$1:F$51,5,FALSE)</f>
        <v>105</v>
      </c>
      <c r="G322" s="4">
        <f>VLOOKUP(B322,Catalogue!A$1:F$51,6,FALSE)</f>
        <v>117.6</v>
      </c>
      <c r="H322" s="4">
        <f t="shared" si="13"/>
        <v>315</v>
      </c>
      <c r="I322" s="4">
        <f t="shared" si="14"/>
        <v>352.79999999999995</v>
      </c>
      <c r="J322" s="4">
        <f t="shared" ref="J322:J385" si="15">I322-H322</f>
        <v>37.799999999999955</v>
      </c>
      <c r="K322" t="str">
        <f>VLOOKUP(B322,Catalogue!$A$1:$B$51,2)</f>
        <v>Colgate Toothpaste</v>
      </c>
      <c r="L322" t="str">
        <f>VLOOKUP(B322,Catalogue!$A$1:$F$51,3)</f>
        <v>Personal Care</v>
      </c>
      <c r="M322" t="str">
        <f>VLOOKUP(B322,Catalogue!$A$1:$F$51,4,FALSE)</f>
        <v>150g tube</v>
      </c>
    </row>
    <row r="323" spans="1:13" x14ac:dyDescent="0.3">
      <c r="A323" s="6">
        <v>45248</v>
      </c>
      <c r="B323" t="s">
        <v>30</v>
      </c>
      <c r="C323">
        <v>4</v>
      </c>
      <c r="D323" t="s">
        <v>10</v>
      </c>
      <c r="E323" t="s">
        <v>12</v>
      </c>
      <c r="F323">
        <f>VLOOKUP(B323,Catalogue!A$1:F$51,5,FALSE)</f>
        <v>124</v>
      </c>
      <c r="G323" s="4">
        <f>VLOOKUP(B323,Catalogue!A$1:F$51,6,FALSE)</f>
        <v>204.60000000000002</v>
      </c>
      <c r="H323" s="4">
        <f t="shared" ref="H323:H386" si="16">C323*F323</f>
        <v>496</v>
      </c>
      <c r="I323" s="4">
        <f t="shared" ref="I323:I386" si="17">C323*G323</f>
        <v>818.40000000000009</v>
      </c>
      <c r="J323" s="4">
        <f t="shared" si="15"/>
        <v>322.40000000000009</v>
      </c>
      <c r="K323" t="str">
        <f>VLOOKUP(B323,Catalogue!$A$1:$B$51,2)</f>
        <v>Pantene Shampoo</v>
      </c>
      <c r="L323" t="str">
        <f>VLOOKUP(B323,Catalogue!$A$1:$F$51,3)</f>
        <v>Personal Care</v>
      </c>
      <c r="M323" t="str">
        <f>VLOOKUP(B323,Catalogue!$A$1:$F$51,4,FALSE)</f>
        <v>340ml bottle</v>
      </c>
    </row>
    <row r="324" spans="1:13" x14ac:dyDescent="0.3">
      <c r="A324" s="6">
        <v>45249</v>
      </c>
      <c r="B324" t="s">
        <v>21</v>
      </c>
      <c r="C324">
        <v>13</v>
      </c>
      <c r="D324" t="s">
        <v>11</v>
      </c>
      <c r="E324" t="s">
        <v>12</v>
      </c>
      <c r="F324">
        <f>VLOOKUP(B324,Catalogue!A$1:F$51,5,FALSE)</f>
        <v>44</v>
      </c>
      <c r="G324" s="4">
        <f>VLOOKUP(B324,Catalogue!A$1:F$51,6,FALSE)</f>
        <v>50.16</v>
      </c>
      <c r="H324" s="4">
        <f t="shared" si="16"/>
        <v>572</v>
      </c>
      <c r="I324" s="4">
        <f t="shared" si="17"/>
        <v>652.07999999999993</v>
      </c>
      <c r="J324" s="4">
        <f t="shared" si="15"/>
        <v>80.079999999999927</v>
      </c>
      <c r="K324" t="str">
        <f>VLOOKUP(B324,Catalogue!$A$1:$B$51,2)</f>
        <v>Lifebuoy Handwash</v>
      </c>
      <c r="L324" t="str">
        <f>VLOOKUP(B324,Catalogue!$A$1:$F$51,3)</f>
        <v>Personal Care</v>
      </c>
      <c r="M324" t="str">
        <f>VLOOKUP(B324,Catalogue!$A$1:$F$51,4,FALSE)</f>
        <v>200ml bottle</v>
      </c>
    </row>
    <row r="325" spans="1:13" x14ac:dyDescent="0.3">
      <c r="A325" s="6">
        <v>45250</v>
      </c>
      <c r="B325" t="s">
        <v>81</v>
      </c>
      <c r="C325">
        <v>18</v>
      </c>
      <c r="D325" t="s">
        <v>10</v>
      </c>
      <c r="E325" t="s">
        <v>11</v>
      </c>
      <c r="F325">
        <f>VLOOKUP(B325,Catalogue!A$1:F$51,5,FALSE)</f>
        <v>123</v>
      </c>
      <c r="G325" s="4">
        <f>VLOOKUP(B325,Catalogue!A$1:F$51,6,FALSE)</f>
        <v>140.22</v>
      </c>
      <c r="H325" s="4">
        <f t="shared" si="16"/>
        <v>2214</v>
      </c>
      <c r="I325" s="4">
        <f t="shared" si="17"/>
        <v>2523.96</v>
      </c>
      <c r="J325" s="4">
        <f t="shared" si="15"/>
        <v>309.96000000000004</v>
      </c>
      <c r="K325" t="str">
        <f>VLOOKUP(B325,Catalogue!$A$1:$B$51,2)</f>
        <v>Nestlé Cerelac</v>
      </c>
      <c r="L325" t="str">
        <f>VLOOKUP(B325,Catalogue!$A$1:$F$51,3)</f>
        <v>Packaged Foods</v>
      </c>
      <c r="M325" t="str">
        <f>VLOOKUP(B325,Catalogue!$A$1:$F$51,4,FALSE)</f>
        <v>300g box</v>
      </c>
    </row>
    <row r="326" spans="1:13" x14ac:dyDescent="0.3">
      <c r="A326" s="6">
        <v>45251</v>
      </c>
      <c r="B326" t="s">
        <v>33</v>
      </c>
      <c r="C326">
        <v>20</v>
      </c>
      <c r="D326" t="s">
        <v>10</v>
      </c>
      <c r="E326" t="s">
        <v>12</v>
      </c>
      <c r="F326">
        <f>VLOOKUP(B326,Catalogue!A$1:F$51,5,FALSE)</f>
        <v>10</v>
      </c>
      <c r="G326" s="4">
        <f>VLOOKUP(B326,Catalogue!A$1:F$51,6,FALSE)</f>
        <v>11.2</v>
      </c>
      <c r="H326" s="4">
        <f t="shared" si="16"/>
        <v>200</v>
      </c>
      <c r="I326" s="4">
        <f t="shared" si="17"/>
        <v>224</v>
      </c>
      <c r="J326" s="4">
        <f t="shared" si="15"/>
        <v>24</v>
      </c>
      <c r="K326" t="str">
        <f>VLOOKUP(B326,Catalogue!$A$1:$B$51,2)</f>
        <v>Dettol Antiseptic Liquid</v>
      </c>
      <c r="L326" t="str">
        <f>VLOOKUP(B326,Catalogue!$A$1:$F$51,3)</f>
        <v>Personal Care</v>
      </c>
      <c r="M326" t="str">
        <f>VLOOKUP(B326,Catalogue!$A$1:$F$51,4,FALSE)</f>
        <v>250ml bottle</v>
      </c>
    </row>
    <row r="327" spans="1:13" x14ac:dyDescent="0.3">
      <c r="A327" s="6">
        <v>45252</v>
      </c>
      <c r="B327" t="s">
        <v>147</v>
      </c>
      <c r="C327">
        <v>17</v>
      </c>
      <c r="D327" t="s">
        <v>11</v>
      </c>
      <c r="E327" t="s">
        <v>11</v>
      </c>
      <c r="F327">
        <f>VLOOKUP(B327,Catalogue!A$1:F$51,5,FALSE)</f>
        <v>10</v>
      </c>
      <c r="G327" s="4">
        <f>VLOOKUP(B327,Catalogue!A$1:F$51,6,FALSE)</f>
        <v>14.100000000000001</v>
      </c>
      <c r="H327" s="4">
        <f t="shared" si="16"/>
        <v>170</v>
      </c>
      <c r="I327" s="4">
        <f t="shared" si="17"/>
        <v>239.70000000000002</v>
      </c>
      <c r="J327" s="4">
        <f t="shared" si="15"/>
        <v>69.700000000000017</v>
      </c>
      <c r="K327" t="str">
        <f>VLOOKUP(B327,Catalogue!$A$1:$B$51,2)</f>
        <v>Stayfree Ultra</v>
      </c>
      <c r="L327" t="str">
        <f>VLOOKUP(B327,Catalogue!$A$1:$F$51,3)</f>
        <v>Paper &amp; Essentials</v>
      </c>
      <c r="M327" t="str">
        <f>VLOOKUP(B327,Catalogue!$A$1:$F$51,4,FALSE)</f>
        <v>7 pads</v>
      </c>
    </row>
    <row r="328" spans="1:13" x14ac:dyDescent="0.3">
      <c r="A328" s="6">
        <v>45253</v>
      </c>
      <c r="B328" t="s">
        <v>116</v>
      </c>
      <c r="C328">
        <v>5</v>
      </c>
      <c r="D328" t="s">
        <v>13</v>
      </c>
      <c r="E328" t="s">
        <v>12</v>
      </c>
      <c r="F328">
        <f>VLOOKUP(B328,Catalogue!A$1:F$51,5,FALSE)</f>
        <v>123</v>
      </c>
      <c r="G328" s="4">
        <f>VLOOKUP(B328,Catalogue!A$1:F$51,6,FALSE)</f>
        <v>173.43</v>
      </c>
      <c r="H328" s="4">
        <f t="shared" si="16"/>
        <v>615</v>
      </c>
      <c r="I328" s="4">
        <f t="shared" si="17"/>
        <v>867.15000000000009</v>
      </c>
      <c r="J328" s="4">
        <f t="shared" si="15"/>
        <v>252.15000000000009</v>
      </c>
      <c r="K328" t="str">
        <f>VLOOKUP(B328,Catalogue!$A$1:$B$51,2)</f>
        <v>Domex Disinfectant</v>
      </c>
      <c r="L328" t="str">
        <f>VLOOKUP(B328,Catalogue!$A$1:$F$51,3)</f>
        <v>Household Cleaning</v>
      </c>
      <c r="M328" t="str">
        <f>VLOOKUP(B328,Catalogue!$A$1:$F$51,4,FALSE)</f>
        <v>1L bottle</v>
      </c>
    </row>
    <row r="329" spans="1:13" x14ac:dyDescent="0.3">
      <c r="A329" s="6">
        <v>45254</v>
      </c>
      <c r="B329" t="s">
        <v>99</v>
      </c>
      <c r="C329">
        <v>4</v>
      </c>
      <c r="D329" t="s">
        <v>13</v>
      </c>
      <c r="E329" t="s">
        <v>11</v>
      </c>
      <c r="F329">
        <f>VLOOKUP(B329,Catalogue!A$1:F$51,5,FALSE)</f>
        <v>71</v>
      </c>
      <c r="G329" s="4">
        <f>VLOOKUP(B329,Catalogue!A$1:F$51,6,FALSE)</f>
        <v>95.85</v>
      </c>
      <c r="H329" s="4">
        <f t="shared" si="16"/>
        <v>284</v>
      </c>
      <c r="I329" s="4">
        <f t="shared" si="17"/>
        <v>383.4</v>
      </c>
      <c r="J329" s="4">
        <f t="shared" si="15"/>
        <v>99.399999999999977</v>
      </c>
      <c r="K329" t="str">
        <f>VLOOKUP(B329,Catalogue!$A$1:$B$51,2)</f>
        <v>Yippee Noodles</v>
      </c>
      <c r="L329" t="str">
        <f>VLOOKUP(B329,Catalogue!$A$1:$F$51,3)</f>
        <v>Packaged Foods</v>
      </c>
      <c r="M329" t="str">
        <f>VLOOKUP(B329,Catalogue!$A$1:$F$51,4,FALSE)</f>
        <v>65g pack</v>
      </c>
    </row>
    <row r="330" spans="1:13" x14ac:dyDescent="0.3">
      <c r="A330" s="6">
        <v>45255</v>
      </c>
      <c r="B330" t="s">
        <v>33</v>
      </c>
      <c r="C330">
        <v>16</v>
      </c>
      <c r="D330" t="s">
        <v>11</v>
      </c>
      <c r="E330" t="s">
        <v>12</v>
      </c>
      <c r="F330">
        <f>VLOOKUP(B330,Catalogue!A$1:F$51,5,FALSE)</f>
        <v>10</v>
      </c>
      <c r="G330" s="4">
        <f>VLOOKUP(B330,Catalogue!A$1:F$51,6,FALSE)</f>
        <v>11.2</v>
      </c>
      <c r="H330" s="4">
        <f t="shared" si="16"/>
        <v>160</v>
      </c>
      <c r="I330" s="4">
        <f t="shared" si="17"/>
        <v>179.2</v>
      </c>
      <c r="J330" s="4">
        <f t="shared" si="15"/>
        <v>19.199999999999989</v>
      </c>
      <c r="K330" t="str">
        <f>VLOOKUP(B330,Catalogue!$A$1:$B$51,2)</f>
        <v>Dettol Antiseptic Liquid</v>
      </c>
      <c r="L330" t="str">
        <f>VLOOKUP(B330,Catalogue!$A$1:$F$51,3)</f>
        <v>Personal Care</v>
      </c>
      <c r="M330" t="str">
        <f>VLOOKUP(B330,Catalogue!$A$1:$F$51,4,FALSE)</f>
        <v>250ml bottle</v>
      </c>
    </row>
    <row r="331" spans="1:13" x14ac:dyDescent="0.3">
      <c r="A331" s="6">
        <v>45256</v>
      </c>
      <c r="B331" t="s">
        <v>147</v>
      </c>
      <c r="C331">
        <v>12</v>
      </c>
      <c r="D331" t="s">
        <v>10</v>
      </c>
      <c r="E331" t="s">
        <v>12</v>
      </c>
      <c r="F331">
        <f>VLOOKUP(B331,Catalogue!A$1:F$51,5,FALSE)</f>
        <v>10</v>
      </c>
      <c r="G331" s="4">
        <f>VLOOKUP(B331,Catalogue!A$1:F$51,6,FALSE)</f>
        <v>14.100000000000001</v>
      </c>
      <c r="H331" s="4">
        <f t="shared" si="16"/>
        <v>120</v>
      </c>
      <c r="I331" s="4">
        <f t="shared" si="17"/>
        <v>169.20000000000002</v>
      </c>
      <c r="J331" s="4">
        <f t="shared" si="15"/>
        <v>49.200000000000017</v>
      </c>
      <c r="K331" t="str">
        <f>VLOOKUP(B331,Catalogue!$A$1:$B$51,2)</f>
        <v>Stayfree Ultra</v>
      </c>
      <c r="L331" t="str">
        <f>VLOOKUP(B331,Catalogue!$A$1:$F$51,3)</f>
        <v>Paper &amp; Essentials</v>
      </c>
      <c r="M331" t="str">
        <f>VLOOKUP(B331,Catalogue!$A$1:$F$51,4,FALSE)</f>
        <v>7 pads</v>
      </c>
    </row>
    <row r="332" spans="1:13" x14ac:dyDescent="0.3">
      <c r="A332" s="6">
        <v>45257</v>
      </c>
      <c r="B332" t="s">
        <v>128</v>
      </c>
      <c r="C332">
        <v>7</v>
      </c>
      <c r="D332" t="s">
        <v>10</v>
      </c>
      <c r="E332" t="s">
        <v>11</v>
      </c>
      <c r="F332">
        <f>VLOOKUP(B332,Catalogue!A$1:F$51,5,FALSE)</f>
        <v>98</v>
      </c>
      <c r="G332" s="4">
        <f>VLOOKUP(B332,Catalogue!A$1:F$51,6,FALSE)</f>
        <v>132.30000000000001</v>
      </c>
      <c r="H332" s="4">
        <f t="shared" si="16"/>
        <v>686</v>
      </c>
      <c r="I332" s="4">
        <f t="shared" si="17"/>
        <v>926.10000000000014</v>
      </c>
      <c r="J332" s="4">
        <f t="shared" si="15"/>
        <v>240.10000000000014</v>
      </c>
      <c r="K332" t="str">
        <f>VLOOKUP(B332,Catalogue!$A$1:$B$51,2)</f>
        <v>Exo Dishwash Bar</v>
      </c>
      <c r="L332" t="str">
        <f>VLOOKUP(B332,Catalogue!$A$1:$F$51,3)</f>
        <v>Household Cleaning</v>
      </c>
      <c r="M332" t="str">
        <f>VLOOKUP(B332,Catalogue!$A$1:$F$51,4,FALSE)</f>
        <v>500g bar</v>
      </c>
    </row>
    <row r="333" spans="1:13" x14ac:dyDescent="0.3">
      <c r="A333" s="6">
        <v>45258</v>
      </c>
      <c r="B333" t="s">
        <v>49</v>
      </c>
      <c r="C333">
        <v>9</v>
      </c>
      <c r="D333" t="s">
        <v>11</v>
      </c>
      <c r="E333" t="s">
        <v>12</v>
      </c>
      <c r="F333">
        <f>VLOOKUP(B333,Catalogue!A$1:F$51,5,FALSE)</f>
        <v>12</v>
      </c>
      <c r="G333" s="4">
        <f>VLOOKUP(B333,Catalogue!A$1:F$51,6,FALSE)</f>
        <v>13.44</v>
      </c>
      <c r="H333" s="4">
        <f t="shared" si="16"/>
        <v>108</v>
      </c>
      <c r="I333" s="4">
        <f t="shared" si="17"/>
        <v>120.96</v>
      </c>
      <c r="J333" s="4">
        <f t="shared" si="15"/>
        <v>12.959999999999994</v>
      </c>
      <c r="K333" t="str">
        <f>VLOOKUP(B333,Catalogue!$A$1:$B$51,2)</f>
        <v>Pepsi Bottle</v>
      </c>
      <c r="L333" t="str">
        <f>VLOOKUP(B333,Catalogue!$A$1:$F$51,3)</f>
        <v>Beverages</v>
      </c>
      <c r="M333" t="str">
        <f>VLOOKUP(B333,Catalogue!$A$1:$F$51,4,FALSE)</f>
        <v>500ml bottle</v>
      </c>
    </row>
    <row r="334" spans="1:13" x14ac:dyDescent="0.3">
      <c r="A334" s="6">
        <v>45259</v>
      </c>
      <c r="B334" t="s">
        <v>141</v>
      </c>
      <c r="C334">
        <v>17</v>
      </c>
      <c r="D334" t="s">
        <v>10</v>
      </c>
      <c r="E334" t="s">
        <v>12</v>
      </c>
      <c r="F334">
        <f>VLOOKUP(B334,Catalogue!A$1:F$51,5,FALSE)</f>
        <v>133</v>
      </c>
      <c r="G334" s="4">
        <f>VLOOKUP(B334,Catalogue!A$1:F$51,6,FALSE)</f>
        <v>151.62</v>
      </c>
      <c r="H334" s="4">
        <f t="shared" si="16"/>
        <v>2261</v>
      </c>
      <c r="I334" s="4">
        <f t="shared" si="17"/>
        <v>2577.54</v>
      </c>
      <c r="J334" s="4">
        <f t="shared" si="15"/>
        <v>316.53999999999996</v>
      </c>
      <c r="K334" t="str">
        <f>VLOOKUP(B334,Catalogue!$A$1:$B$51,2)</f>
        <v>Kleenex Tissue Box</v>
      </c>
      <c r="L334" t="str">
        <f>VLOOKUP(B334,Catalogue!$A$1:$F$51,3)</f>
        <v>Paper &amp; Essentials</v>
      </c>
      <c r="M334" t="str">
        <f>VLOOKUP(B334,Catalogue!$A$1:$F$51,4,FALSE)</f>
        <v>100 pulls</v>
      </c>
    </row>
    <row r="335" spans="1:13" x14ac:dyDescent="0.3">
      <c r="A335" s="6">
        <v>45260</v>
      </c>
      <c r="B335" t="s">
        <v>96</v>
      </c>
      <c r="C335">
        <v>3</v>
      </c>
      <c r="D335" t="s">
        <v>10</v>
      </c>
      <c r="E335" t="s">
        <v>11</v>
      </c>
      <c r="F335">
        <f>VLOOKUP(B335,Catalogue!A$1:F$51,5,FALSE)</f>
        <v>44</v>
      </c>
      <c r="G335" s="4">
        <f>VLOOKUP(B335,Catalogue!A$1:F$51,6,FALSE)</f>
        <v>48.4</v>
      </c>
      <c r="H335" s="4">
        <f t="shared" si="16"/>
        <v>132</v>
      </c>
      <c r="I335" s="4">
        <f t="shared" si="17"/>
        <v>145.19999999999999</v>
      </c>
      <c r="J335" s="4">
        <f t="shared" si="15"/>
        <v>13.199999999999989</v>
      </c>
      <c r="K335" t="str">
        <f>VLOOKUP(B335,Catalogue!$A$1:$B$51,2)</f>
        <v>Britannia Cake</v>
      </c>
      <c r="L335" t="str">
        <f>VLOOKUP(B335,Catalogue!$A$1:$F$51,3)</f>
        <v>Packaged Foods</v>
      </c>
      <c r="M335" t="str">
        <f>VLOOKUP(B335,Catalogue!$A$1:$F$51,4,FALSE)</f>
        <v>90g pack</v>
      </c>
    </row>
    <row r="336" spans="1:13" x14ac:dyDescent="0.3">
      <c r="A336" s="6">
        <v>45261</v>
      </c>
      <c r="B336" t="s">
        <v>67</v>
      </c>
      <c r="C336">
        <v>14</v>
      </c>
      <c r="D336" t="s">
        <v>11</v>
      </c>
      <c r="E336" t="s">
        <v>12</v>
      </c>
      <c r="F336">
        <f>VLOOKUP(B336,Catalogue!A$1:F$51,5,FALSE)</f>
        <v>133</v>
      </c>
      <c r="G336" s="4">
        <f>VLOOKUP(B336,Catalogue!A$1:F$51,6,FALSE)</f>
        <v>146.30000000000001</v>
      </c>
      <c r="H336" s="4">
        <f t="shared" si="16"/>
        <v>1862</v>
      </c>
      <c r="I336" s="4">
        <f t="shared" si="17"/>
        <v>2048.2000000000003</v>
      </c>
      <c r="J336" s="4">
        <f t="shared" si="15"/>
        <v>186.20000000000027</v>
      </c>
      <c r="K336" t="str">
        <f>VLOOKUP(B336,Catalogue!$A$1:$B$51,2)</f>
        <v>Real Mixed Fruit Juice</v>
      </c>
      <c r="L336" t="str">
        <f>VLOOKUP(B336,Catalogue!$A$1:$F$51,3)</f>
        <v>Beverages</v>
      </c>
      <c r="M336" t="str">
        <f>VLOOKUP(B336,Catalogue!$A$1:$F$51,4,FALSE)</f>
        <v>1L tetra pack</v>
      </c>
    </row>
    <row r="337" spans="1:13" x14ac:dyDescent="0.3">
      <c r="A337" s="6">
        <v>45262</v>
      </c>
      <c r="B337" t="s">
        <v>67</v>
      </c>
      <c r="C337">
        <v>6</v>
      </c>
      <c r="D337" t="s">
        <v>13</v>
      </c>
      <c r="E337" t="s">
        <v>11</v>
      </c>
      <c r="F337">
        <f>VLOOKUP(B337,Catalogue!A$1:F$51,5,FALSE)</f>
        <v>133</v>
      </c>
      <c r="G337" s="4">
        <f>VLOOKUP(B337,Catalogue!A$1:F$51,6,FALSE)</f>
        <v>146.30000000000001</v>
      </c>
      <c r="H337" s="4">
        <f t="shared" si="16"/>
        <v>798</v>
      </c>
      <c r="I337" s="4">
        <f t="shared" si="17"/>
        <v>877.80000000000007</v>
      </c>
      <c r="J337" s="4">
        <f t="shared" si="15"/>
        <v>79.800000000000068</v>
      </c>
      <c r="K337" t="str">
        <f>VLOOKUP(B337,Catalogue!$A$1:$B$51,2)</f>
        <v>Real Mixed Fruit Juice</v>
      </c>
      <c r="L337" t="str">
        <f>VLOOKUP(B337,Catalogue!$A$1:$F$51,3)</f>
        <v>Beverages</v>
      </c>
      <c r="M337" t="str">
        <f>VLOOKUP(B337,Catalogue!$A$1:$F$51,4,FALSE)</f>
        <v>1L tetra pack</v>
      </c>
    </row>
    <row r="338" spans="1:13" x14ac:dyDescent="0.3">
      <c r="A338" s="6">
        <v>45263</v>
      </c>
      <c r="B338" t="s">
        <v>125</v>
      </c>
      <c r="C338">
        <v>10</v>
      </c>
      <c r="D338" t="s">
        <v>13</v>
      </c>
      <c r="E338" t="s">
        <v>12</v>
      </c>
      <c r="F338">
        <f>VLOOKUP(B338,Catalogue!A$1:F$51,5,FALSE)</f>
        <v>63</v>
      </c>
      <c r="G338" s="4">
        <f>VLOOKUP(B338,Catalogue!A$1:F$51,6,FALSE)</f>
        <v>69.3</v>
      </c>
      <c r="H338" s="4">
        <f t="shared" si="16"/>
        <v>630</v>
      </c>
      <c r="I338" s="4">
        <f t="shared" si="17"/>
        <v>693</v>
      </c>
      <c r="J338" s="4">
        <f t="shared" si="15"/>
        <v>63</v>
      </c>
      <c r="K338" t="str">
        <f>VLOOKUP(B338,Catalogue!$A$1:$B$51,2)</f>
        <v>Pril Dishwash Liquid</v>
      </c>
      <c r="L338" t="str">
        <f>VLOOKUP(B338,Catalogue!$A$1:$F$51,3)</f>
        <v>Household Cleaning</v>
      </c>
      <c r="M338" t="str">
        <f>VLOOKUP(B338,Catalogue!$A$1:$F$51,4,FALSE)</f>
        <v>425ml bottle</v>
      </c>
    </row>
    <row r="339" spans="1:13" x14ac:dyDescent="0.3">
      <c r="A339" s="6">
        <v>45264</v>
      </c>
      <c r="B339" t="s">
        <v>125</v>
      </c>
      <c r="C339">
        <v>15</v>
      </c>
      <c r="D339" t="s">
        <v>11</v>
      </c>
      <c r="E339" t="s">
        <v>11</v>
      </c>
      <c r="F339">
        <f>VLOOKUP(B339,Catalogue!A$1:F$51,5,FALSE)</f>
        <v>63</v>
      </c>
      <c r="G339" s="4">
        <f>VLOOKUP(B339,Catalogue!A$1:F$51,6,FALSE)</f>
        <v>69.3</v>
      </c>
      <c r="H339" s="4">
        <f t="shared" si="16"/>
        <v>945</v>
      </c>
      <c r="I339" s="4">
        <f t="shared" si="17"/>
        <v>1039.5</v>
      </c>
      <c r="J339" s="4">
        <f t="shared" si="15"/>
        <v>94.5</v>
      </c>
      <c r="K339" t="str">
        <f>VLOOKUP(B339,Catalogue!$A$1:$B$51,2)</f>
        <v>Pril Dishwash Liquid</v>
      </c>
      <c r="L339" t="str">
        <f>VLOOKUP(B339,Catalogue!$A$1:$F$51,3)</f>
        <v>Household Cleaning</v>
      </c>
      <c r="M339" t="str">
        <f>VLOOKUP(B339,Catalogue!$A$1:$F$51,4,FALSE)</f>
        <v>425ml bottle</v>
      </c>
    </row>
    <row r="340" spans="1:13" x14ac:dyDescent="0.3">
      <c r="A340" s="6">
        <v>45265</v>
      </c>
      <c r="B340" t="s">
        <v>93</v>
      </c>
      <c r="C340">
        <v>14</v>
      </c>
      <c r="D340" t="s">
        <v>10</v>
      </c>
      <c r="E340" t="s">
        <v>12</v>
      </c>
      <c r="F340">
        <f>VLOOKUP(B340,Catalogue!A$1:F$51,5,FALSE)</f>
        <v>105</v>
      </c>
      <c r="G340" s="4">
        <f>VLOOKUP(B340,Catalogue!A$1:F$51,6,FALSE)</f>
        <v>117.6</v>
      </c>
      <c r="H340" s="4">
        <f t="shared" si="16"/>
        <v>1470</v>
      </c>
      <c r="I340" s="4">
        <f t="shared" si="17"/>
        <v>1646.3999999999999</v>
      </c>
      <c r="J340" s="4">
        <f t="shared" si="15"/>
        <v>176.39999999999986</v>
      </c>
      <c r="K340" t="str">
        <f>VLOOKUP(B340,Catalogue!$A$1:$B$51,2)</f>
        <v>Kellogg’s Corn Flakes</v>
      </c>
      <c r="L340" t="str">
        <f>VLOOKUP(B340,Catalogue!$A$1:$F$51,3)</f>
        <v>Packaged Foods</v>
      </c>
      <c r="M340" t="str">
        <f>VLOOKUP(B340,Catalogue!$A$1:$F$51,4,FALSE)</f>
        <v>475g box</v>
      </c>
    </row>
    <row r="341" spans="1:13" x14ac:dyDescent="0.3">
      <c r="A341" s="6">
        <v>45266</v>
      </c>
      <c r="B341" t="s">
        <v>144</v>
      </c>
      <c r="C341">
        <v>4</v>
      </c>
      <c r="D341" t="s">
        <v>10</v>
      </c>
      <c r="E341" t="s">
        <v>12</v>
      </c>
      <c r="F341">
        <f>VLOOKUP(B341,Catalogue!A$1:F$51,5,FALSE)</f>
        <v>124</v>
      </c>
      <c r="G341" s="4">
        <f>VLOOKUP(B341,Catalogue!A$1:F$51,6,FALSE)</f>
        <v>140.12</v>
      </c>
      <c r="H341" s="4">
        <f t="shared" si="16"/>
        <v>496</v>
      </c>
      <c r="I341" s="4">
        <f t="shared" si="17"/>
        <v>560.48</v>
      </c>
      <c r="J341" s="4">
        <f t="shared" si="15"/>
        <v>64.480000000000018</v>
      </c>
      <c r="K341" t="str">
        <f>VLOOKUP(B341,Catalogue!$A$1:$B$51,2)</f>
        <v>Origami Kitchen Towels</v>
      </c>
      <c r="L341" t="str">
        <f>VLOOKUP(B341,Catalogue!$A$1:$F$51,3)</f>
        <v>Paper &amp; Essentials</v>
      </c>
      <c r="M341" t="str">
        <f>VLOOKUP(B341,Catalogue!$A$1:$F$51,4,FALSE)</f>
        <v>2-roll pack</v>
      </c>
    </row>
    <row r="342" spans="1:13" x14ac:dyDescent="0.3">
      <c r="A342" s="6">
        <v>45267</v>
      </c>
      <c r="B342" t="s">
        <v>36</v>
      </c>
      <c r="C342">
        <v>8</v>
      </c>
      <c r="D342" t="s">
        <v>11</v>
      </c>
      <c r="E342" t="s">
        <v>11</v>
      </c>
      <c r="F342">
        <f>VLOOKUP(B342,Catalogue!A$1:F$51,5,FALSE)</f>
        <v>16</v>
      </c>
      <c r="G342" s="4">
        <f>VLOOKUP(B342,Catalogue!A$1:F$51,6,FALSE)</f>
        <v>17.600000000000001</v>
      </c>
      <c r="H342" s="4">
        <f t="shared" si="16"/>
        <v>128</v>
      </c>
      <c r="I342" s="4">
        <f t="shared" si="17"/>
        <v>140.80000000000001</v>
      </c>
      <c r="J342" s="4">
        <f t="shared" si="15"/>
        <v>12.800000000000011</v>
      </c>
      <c r="K342" t="str">
        <f>VLOOKUP(B342,Catalogue!A1:B51,2)</f>
        <v>Himalaya Face Wash</v>
      </c>
      <c r="L342" t="str">
        <f>VLOOKUP(B342,Catalogue!$A$1:$F$51,3)</f>
        <v>Personal Care</v>
      </c>
      <c r="M342" t="str">
        <f>VLOOKUP(B342,Catalogue!$A$1:$F$51,4,FALSE)</f>
        <v>150ml tube</v>
      </c>
    </row>
    <row r="343" spans="1:13" x14ac:dyDescent="0.3">
      <c r="A343" s="6">
        <v>45268</v>
      </c>
      <c r="B343" t="s">
        <v>150</v>
      </c>
      <c r="C343">
        <v>20</v>
      </c>
      <c r="D343" t="s">
        <v>10</v>
      </c>
      <c r="E343" t="s">
        <v>12</v>
      </c>
      <c r="F343">
        <f>VLOOKUP(B343,Catalogue!A$1:F$51,5,FALSE)</f>
        <v>16</v>
      </c>
      <c r="G343" s="4">
        <f>VLOOKUP(B343,Catalogue!A$1:F$51,6,FALSE)</f>
        <v>26.4</v>
      </c>
      <c r="H343" s="4">
        <f t="shared" si="16"/>
        <v>320</v>
      </c>
      <c r="I343" s="4">
        <f t="shared" si="17"/>
        <v>528</v>
      </c>
      <c r="J343" s="4">
        <f t="shared" si="15"/>
        <v>208</v>
      </c>
      <c r="K343" t="str">
        <f>VLOOKUP(B343,Catalogue!$A$1:$B$51,2)</f>
        <v>Scott Toilet Paper</v>
      </c>
      <c r="L343" t="str">
        <f>VLOOKUP(B343,Catalogue!$A$1:$F$51,3)</f>
        <v>Paper &amp; Essentials</v>
      </c>
      <c r="M343" t="str">
        <f>VLOOKUP(B343,Catalogue!$A$1:$F$51,4,FALSE)</f>
        <v>4-roll pack</v>
      </c>
    </row>
    <row r="344" spans="1:13" x14ac:dyDescent="0.3">
      <c r="A344" s="6">
        <v>45269</v>
      </c>
      <c r="B344" t="s">
        <v>67</v>
      </c>
      <c r="C344">
        <v>5</v>
      </c>
      <c r="D344" t="s">
        <v>10</v>
      </c>
      <c r="E344" t="s">
        <v>12</v>
      </c>
      <c r="F344">
        <f>VLOOKUP(B344,Catalogue!A$1:F$51,5,FALSE)</f>
        <v>133</v>
      </c>
      <c r="G344" s="4">
        <f>VLOOKUP(B344,Catalogue!A$1:F$51,6,FALSE)</f>
        <v>146.30000000000001</v>
      </c>
      <c r="H344" s="4">
        <f t="shared" si="16"/>
        <v>665</v>
      </c>
      <c r="I344" s="4">
        <f t="shared" si="17"/>
        <v>731.5</v>
      </c>
      <c r="J344" s="4">
        <f t="shared" si="15"/>
        <v>66.5</v>
      </c>
      <c r="K344" t="str">
        <f>VLOOKUP(B344,Catalogue!$A$1:$B$51,2)</f>
        <v>Real Mixed Fruit Juice</v>
      </c>
      <c r="L344" t="str">
        <f>VLOOKUP(B344,Catalogue!$A$1:$F$51,3)</f>
        <v>Beverages</v>
      </c>
      <c r="M344" t="str">
        <f>VLOOKUP(B344,Catalogue!$A$1:$F$51,4,FALSE)</f>
        <v>1L tetra pack</v>
      </c>
    </row>
    <row r="345" spans="1:13" x14ac:dyDescent="0.3">
      <c r="A345" s="6">
        <v>45270</v>
      </c>
      <c r="B345" t="s">
        <v>156</v>
      </c>
      <c r="C345">
        <v>15</v>
      </c>
      <c r="D345" t="s">
        <v>11</v>
      </c>
      <c r="E345" t="s">
        <v>11</v>
      </c>
      <c r="F345">
        <f>VLOOKUP(B345,Catalogue!A$1:F$51,5,FALSE)</f>
        <v>123</v>
      </c>
      <c r="G345" s="4">
        <f>VLOOKUP(B345,Catalogue!A$1:F$51,6,FALSE)</f>
        <v>135.30000000000001</v>
      </c>
      <c r="H345" s="4">
        <f t="shared" si="16"/>
        <v>1845</v>
      </c>
      <c r="I345" s="4">
        <f t="shared" si="17"/>
        <v>2029.5000000000002</v>
      </c>
      <c r="J345" s="4">
        <f t="shared" si="15"/>
        <v>184.50000000000023</v>
      </c>
      <c r="K345" t="str">
        <f>VLOOKUP(B345,Catalogue!$A$1:$B$51,2)</f>
        <v>Everteen Wipes</v>
      </c>
      <c r="L345" t="str">
        <f>VLOOKUP(B345,Catalogue!$A$1:$F$51,3)</f>
        <v>Paper &amp; Essentials</v>
      </c>
      <c r="M345" t="str">
        <f>VLOOKUP(B345,Catalogue!$A$1:$F$51,4,FALSE)</f>
        <v>15 wipes</v>
      </c>
    </row>
    <row r="346" spans="1:13" x14ac:dyDescent="0.3">
      <c r="A346" s="6">
        <v>45271</v>
      </c>
      <c r="B346" t="s">
        <v>84</v>
      </c>
      <c r="C346">
        <v>10</v>
      </c>
      <c r="D346" t="s">
        <v>13</v>
      </c>
      <c r="E346" t="s">
        <v>12</v>
      </c>
      <c r="F346">
        <f>VLOOKUP(B346,Catalogue!A$1:F$51,5,FALSE)</f>
        <v>136</v>
      </c>
      <c r="G346" s="4">
        <f>VLOOKUP(B346,Catalogue!A$1:F$51,6,FALSE)</f>
        <v>153.68</v>
      </c>
      <c r="H346" s="4">
        <f t="shared" si="16"/>
        <v>1360</v>
      </c>
      <c r="I346" s="4">
        <f t="shared" si="17"/>
        <v>1536.8000000000002</v>
      </c>
      <c r="J346" s="4">
        <f t="shared" si="15"/>
        <v>176.80000000000018</v>
      </c>
      <c r="K346" t="str">
        <f>VLOOKUP(B346,Catalogue!$A$1:$B$51,2)</f>
        <v>MTR Ready Curry</v>
      </c>
      <c r="L346" t="str">
        <f>VLOOKUP(B346,Catalogue!$A$1:$F$51,3)</f>
        <v>Packaged Foods</v>
      </c>
      <c r="M346" t="str">
        <f>VLOOKUP(B346,Catalogue!$A$1:$F$51,4,FALSE)</f>
        <v>300g pouch</v>
      </c>
    </row>
    <row r="347" spans="1:13" x14ac:dyDescent="0.3">
      <c r="A347" s="6">
        <v>45272</v>
      </c>
      <c r="B347" t="s">
        <v>122</v>
      </c>
      <c r="C347">
        <v>11</v>
      </c>
      <c r="D347" t="s">
        <v>13</v>
      </c>
      <c r="E347" t="s">
        <v>11</v>
      </c>
      <c r="F347">
        <f>VLOOKUP(B347,Catalogue!A$1:F$51,5,FALSE)</f>
        <v>12</v>
      </c>
      <c r="G347" s="4">
        <f>VLOOKUP(B347,Catalogue!A$1:F$51,6,FALSE)</f>
        <v>13.44</v>
      </c>
      <c r="H347" s="4">
        <f t="shared" si="16"/>
        <v>132</v>
      </c>
      <c r="I347" s="4">
        <f t="shared" si="17"/>
        <v>147.84</v>
      </c>
      <c r="J347" s="4">
        <f t="shared" si="15"/>
        <v>15.840000000000003</v>
      </c>
      <c r="K347" t="str">
        <f>VLOOKUP(B347,Catalogue!$A$1:$B$51,2)</f>
        <v>Scotch-Brite Scrub Pad</v>
      </c>
      <c r="L347" t="str">
        <f>VLOOKUP(B347,Catalogue!$A$1:$F$51,3)</f>
        <v>Household Cleaning</v>
      </c>
      <c r="M347" t="str">
        <f>VLOOKUP(B347,Catalogue!$A$1:$F$51,4,FALSE)</f>
        <v>2-piece pack</v>
      </c>
    </row>
    <row r="348" spans="1:13" x14ac:dyDescent="0.3">
      <c r="A348" s="6">
        <v>45273</v>
      </c>
      <c r="B348" t="s">
        <v>128</v>
      </c>
      <c r="C348">
        <v>6</v>
      </c>
      <c r="D348" t="s">
        <v>11</v>
      </c>
      <c r="E348" t="s">
        <v>12</v>
      </c>
      <c r="F348">
        <f>VLOOKUP(B348,Catalogue!A$1:F$51,5,FALSE)</f>
        <v>98</v>
      </c>
      <c r="G348" s="4">
        <f>VLOOKUP(B348,Catalogue!A$1:F$51,6,FALSE)</f>
        <v>132.30000000000001</v>
      </c>
      <c r="H348" s="4">
        <f t="shared" si="16"/>
        <v>588</v>
      </c>
      <c r="I348" s="4">
        <f t="shared" si="17"/>
        <v>793.80000000000007</v>
      </c>
      <c r="J348" s="4">
        <f t="shared" si="15"/>
        <v>205.80000000000007</v>
      </c>
      <c r="K348" t="str">
        <f>VLOOKUP(B348,Catalogue!$A$1:$B$51,2)</f>
        <v>Exo Dishwash Bar</v>
      </c>
      <c r="L348" t="str">
        <f>VLOOKUP(B348,Catalogue!$A$1:$F$51,3)</f>
        <v>Household Cleaning</v>
      </c>
      <c r="M348" t="str">
        <f>VLOOKUP(B348,Catalogue!$A$1:$F$51,4,FALSE)</f>
        <v>500g bar</v>
      </c>
    </row>
    <row r="349" spans="1:13" x14ac:dyDescent="0.3">
      <c r="A349" s="6">
        <v>45274</v>
      </c>
      <c r="B349" t="s">
        <v>134</v>
      </c>
      <c r="C349">
        <v>5</v>
      </c>
      <c r="D349" t="s">
        <v>10</v>
      </c>
      <c r="E349" t="s">
        <v>11</v>
      </c>
      <c r="F349">
        <f>VLOOKUP(B349,Catalogue!A$1:F$51,5,FALSE)</f>
        <v>44</v>
      </c>
      <c r="G349" s="4">
        <f>VLOOKUP(B349,Catalogue!A$1:F$51,6,FALSE)</f>
        <v>58.08</v>
      </c>
      <c r="H349" s="4">
        <f t="shared" si="16"/>
        <v>220</v>
      </c>
      <c r="I349" s="4">
        <f t="shared" si="17"/>
        <v>290.39999999999998</v>
      </c>
      <c r="J349" s="4">
        <f t="shared" si="15"/>
        <v>70.399999999999977</v>
      </c>
      <c r="K349" t="str">
        <f>VLOOKUP(B349,Catalogue!$A$1:$B$51,2)</f>
        <v>Whisper Sanitary Pads</v>
      </c>
      <c r="L349" t="str">
        <f>VLOOKUP(B349,Catalogue!$A$1:$F$51,3)</f>
        <v>Paper &amp; Essentials</v>
      </c>
      <c r="M349" t="str">
        <f>VLOOKUP(B349,Catalogue!$A$1:$F$51,4,FALSE)</f>
        <v>10-piece pack</v>
      </c>
    </row>
    <row r="350" spans="1:13" x14ac:dyDescent="0.3">
      <c r="A350" s="6">
        <v>45275</v>
      </c>
      <c r="B350" t="s">
        <v>102</v>
      </c>
      <c r="C350">
        <v>6</v>
      </c>
      <c r="D350" t="s">
        <v>10</v>
      </c>
      <c r="E350" t="s">
        <v>12</v>
      </c>
      <c r="F350">
        <f>VLOOKUP(B350,Catalogue!A$1:F$51,5,FALSE)</f>
        <v>133</v>
      </c>
      <c r="G350" s="4">
        <f>VLOOKUP(B350,Catalogue!A$1:F$51,6,FALSE)</f>
        <v>194.18</v>
      </c>
      <c r="H350" s="4">
        <f t="shared" si="16"/>
        <v>798</v>
      </c>
      <c r="I350" s="4">
        <f t="shared" si="17"/>
        <v>1165.08</v>
      </c>
      <c r="J350" s="4">
        <f t="shared" si="15"/>
        <v>367.07999999999993</v>
      </c>
      <c r="K350" t="str">
        <f>VLOOKUP(B350,Catalogue!$A$1:$B$51,2)</f>
        <v>Top Ramen</v>
      </c>
      <c r="L350" t="str">
        <f>VLOOKUP(B350,Catalogue!$A$1:$F$51,3)</f>
        <v>Packaged Foods</v>
      </c>
      <c r="M350" t="str">
        <f>VLOOKUP(B350,Catalogue!$A$1:$F$51,4,FALSE)</f>
        <v>70g pack</v>
      </c>
    </row>
    <row r="351" spans="1:13" x14ac:dyDescent="0.3">
      <c r="A351" s="6">
        <v>45276</v>
      </c>
      <c r="B351" t="s">
        <v>24</v>
      </c>
      <c r="C351">
        <v>10</v>
      </c>
      <c r="D351" t="s">
        <v>11</v>
      </c>
      <c r="E351" t="s">
        <v>12</v>
      </c>
      <c r="F351">
        <f>VLOOKUP(B351,Catalogue!A$1:F$51,5,FALSE)</f>
        <v>71</v>
      </c>
      <c r="G351" s="4">
        <f>VLOOKUP(B351,Catalogue!A$1:F$51,6,FALSE)</f>
        <v>80.23</v>
      </c>
      <c r="H351" s="4">
        <f t="shared" si="16"/>
        <v>710</v>
      </c>
      <c r="I351" s="4">
        <f t="shared" si="17"/>
        <v>802.30000000000007</v>
      </c>
      <c r="J351" s="4">
        <f t="shared" si="15"/>
        <v>92.300000000000068</v>
      </c>
      <c r="K351" t="str">
        <f>VLOOKUP(B351,Catalogue!$A$1:$B$51,2)</f>
        <v>Nivea Body Lotion</v>
      </c>
      <c r="L351" t="str">
        <f>VLOOKUP(B351,Catalogue!$A$1:$F$51,3)</f>
        <v>Personal Care</v>
      </c>
      <c r="M351" t="str">
        <f>VLOOKUP(B351,Catalogue!$A$1:$F$51,4,FALSE)</f>
        <v>400ml bottle</v>
      </c>
    </row>
    <row r="352" spans="1:13" x14ac:dyDescent="0.3">
      <c r="A352" s="6">
        <v>45277</v>
      </c>
      <c r="B352" t="s">
        <v>64</v>
      </c>
      <c r="C352">
        <v>20</v>
      </c>
      <c r="D352" t="s">
        <v>10</v>
      </c>
      <c r="E352" t="s">
        <v>11</v>
      </c>
      <c r="F352">
        <f>VLOOKUP(B352,Catalogue!A$1:F$51,5,FALSE)</f>
        <v>71</v>
      </c>
      <c r="G352" s="4">
        <f>VLOOKUP(B352,Catalogue!A$1:F$51,6,FALSE)</f>
        <v>79.52</v>
      </c>
      <c r="H352" s="4">
        <f t="shared" si="16"/>
        <v>1420</v>
      </c>
      <c r="I352" s="4">
        <f t="shared" si="17"/>
        <v>1590.3999999999999</v>
      </c>
      <c r="J352" s="4">
        <f t="shared" si="15"/>
        <v>170.39999999999986</v>
      </c>
      <c r="K352" t="str">
        <f>VLOOKUP(B352,Catalogue!$A$1:$B$51,2)</f>
        <v>Nestlé Iced Tea</v>
      </c>
      <c r="L352" t="str">
        <f>VLOOKUP(B352,Catalogue!$A$1:$F$51,3)</f>
        <v>Beverages</v>
      </c>
      <c r="M352" t="str">
        <f>VLOOKUP(B352,Catalogue!$A$1:$F$51,4,FALSE)</f>
        <v>300ml bottle</v>
      </c>
    </row>
    <row r="353" spans="1:13" x14ac:dyDescent="0.3">
      <c r="A353" s="6">
        <v>45278</v>
      </c>
      <c r="B353" t="s">
        <v>21</v>
      </c>
      <c r="C353">
        <v>10</v>
      </c>
      <c r="D353" t="s">
        <v>10</v>
      </c>
      <c r="E353" t="s">
        <v>12</v>
      </c>
      <c r="F353">
        <f>VLOOKUP(B353,Catalogue!A$1:F$51,5,FALSE)</f>
        <v>44</v>
      </c>
      <c r="G353" s="4">
        <f>VLOOKUP(B353,Catalogue!A$1:F$51,6,FALSE)</f>
        <v>50.16</v>
      </c>
      <c r="H353" s="4">
        <f t="shared" si="16"/>
        <v>440</v>
      </c>
      <c r="I353" s="4">
        <f t="shared" si="17"/>
        <v>501.59999999999997</v>
      </c>
      <c r="J353" s="4">
        <f t="shared" si="15"/>
        <v>61.599999999999966</v>
      </c>
      <c r="K353" t="str">
        <f>VLOOKUP(B353,Catalogue!$A$1:$B$51,2)</f>
        <v>Lifebuoy Handwash</v>
      </c>
      <c r="L353" t="str">
        <f>VLOOKUP(B353,Catalogue!$A$1:$F$51,3)</f>
        <v>Personal Care</v>
      </c>
      <c r="M353" t="str">
        <f>VLOOKUP(B353,Catalogue!$A$1:$F$51,4,FALSE)</f>
        <v>200ml bottle</v>
      </c>
    </row>
    <row r="354" spans="1:13" x14ac:dyDescent="0.3">
      <c r="A354" s="6">
        <v>45279</v>
      </c>
      <c r="B354" t="s">
        <v>30</v>
      </c>
      <c r="C354">
        <v>11</v>
      </c>
      <c r="D354" t="s">
        <v>11</v>
      </c>
      <c r="E354" t="s">
        <v>12</v>
      </c>
      <c r="F354">
        <f>VLOOKUP(B354,Catalogue!A$1:F$51,5,FALSE)</f>
        <v>124</v>
      </c>
      <c r="G354" s="4">
        <f>VLOOKUP(B354,Catalogue!A$1:F$51,6,FALSE)</f>
        <v>204.60000000000002</v>
      </c>
      <c r="H354" s="4">
        <f t="shared" si="16"/>
        <v>1364</v>
      </c>
      <c r="I354" s="4">
        <f t="shared" si="17"/>
        <v>2250.6000000000004</v>
      </c>
      <c r="J354" s="4">
        <f t="shared" si="15"/>
        <v>886.60000000000036</v>
      </c>
      <c r="K354" t="str">
        <f>VLOOKUP(B354,Catalogue!$A$1:$B$51,2)</f>
        <v>Pantene Shampoo</v>
      </c>
      <c r="L354" t="str">
        <f>VLOOKUP(B354,Catalogue!$A$1:$F$51,3)</f>
        <v>Personal Care</v>
      </c>
      <c r="M354" t="str">
        <f>VLOOKUP(B354,Catalogue!$A$1:$F$51,4,FALSE)</f>
        <v>340ml bottle</v>
      </c>
    </row>
    <row r="355" spans="1:13" x14ac:dyDescent="0.3">
      <c r="A355" s="6">
        <v>45280</v>
      </c>
      <c r="B355" t="s">
        <v>27</v>
      </c>
      <c r="C355">
        <v>19</v>
      </c>
      <c r="D355" t="s">
        <v>13</v>
      </c>
      <c r="E355" t="s">
        <v>11</v>
      </c>
      <c r="F355">
        <f>VLOOKUP(B355,Catalogue!A$1:F$51,5,FALSE)</f>
        <v>133</v>
      </c>
      <c r="G355" s="4">
        <f>VLOOKUP(B355,Catalogue!A$1:F$51,6,FALSE)</f>
        <v>187.53</v>
      </c>
      <c r="H355" s="4">
        <f t="shared" si="16"/>
        <v>2527</v>
      </c>
      <c r="I355" s="4">
        <f t="shared" si="17"/>
        <v>3563.07</v>
      </c>
      <c r="J355" s="4">
        <f t="shared" si="15"/>
        <v>1036.0700000000002</v>
      </c>
      <c r="K355" t="str">
        <f>VLOOKUP(B355,Catalogue!$A$1:$B$51,2)</f>
        <v>Gillette Shaving Foam</v>
      </c>
      <c r="L355" t="str">
        <f>VLOOKUP(B355,Catalogue!$A$1:$F$51,3)</f>
        <v>Personal Care</v>
      </c>
      <c r="M355" t="str">
        <f>VLOOKUP(B355,Catalogue!$A$1:$F$51,4,FALSE)</f>
        <v>200g can</v>
      </c>
    </row>
    <row r="356" spans="1:13" x14ac:dyDescent="0.3">
      <c r="A356" s="6">
        <v>45281</v>
      </c>
      <c r="B356" t="s">
        <v>131</v>
      </c>
      <c r="C356">
        <v>7</v>
      </c>
      <c r="D356" t="s">
        <v>13</v>
      </c>
      <c r="E356" t="s">
        <v>12</v>
      </c>
      <c r="F356">
        <f>VLOOKUP(B356,Catalogue!A$1:F$51,5,FALSE)</f>
        <v>105</v>
      </c>
      <c r="G356" s="4">
        <f>VLOOKUP(B356,Catalogue!A$1:F$51,6,FALSE)</f>
        <v>153.30000000000001</v>
      </c>
      <c r="H356" s="4">
        <f t="shared" si="16"/>
        <v>735</v>
      </c>
      <c r="I356" s="4">
        <f t="shared" si="17"/>
        <v>1073.1000000000001</v>
      </c>
      <c r="J356" s="4">
        <f t="shared" si="15"/>
        <v>338.10000000000014</v>
      </c>
      <c r="K356" t="str">
        <f>VLOOKUP(B356,Catalogue!$A$1:$B$51,2)</f>
        <v>Odonil Room Freshener</v>
      </c>
      <c r="L356" t="str">
        <f>VLOOKUP(B356,Catalogue!$A$1:$F$51,3)</f>
        <v>Household Cleaning</v>
      </c>
      <c r="M356" t="str">
        <f>VLOOKUP(B356,Catalogue!$A$1:$F$51,4,FALSE)</f>
        <v>75g block</v>
      </c>
    </row>
    <row r="357" spans="1:13" x14ac:dyDescent="0.3">
      <c r="A357" s="6">
        <v>45282</v>
      </c>
      <c r="B357" t="s">
        <v>119</v>
      </c>
      <c r="C357">
        <v>11</v>
      </c>
      <c r="D357" t="s">
        <v>11</v>
      </c>
      <c r="E357" t="s">
        <v>11</v>
      </c>
      <c r="F357">
        <f>VLOOKUP(B357,Catalogue!A$1:F$51,5,FALSE)</f>
        <v>136</v>
      </c>
      <c r="G357" s="4">
        <f>VLOOKUP(B357,Catalogue!A$1:F$51,6,FALSE)</f>
        <v>224.4</v>
      </c>
      <c r="H357" s="4">
        <f t="shared" si="16"/>
        <v>1496</v>
      </c>
      <c r="I357" s="4">
        <f t="shared" si="17"/>
        <v>2468.4</v>
      </c>
      <c r="J357" s="4">
        <f t="shared" si="15"/>
        <v>972.40000000000009</v>
      </c>
      <c r="K357" t="str">
        <f>VLOOKUP(B357,Catalogue!$A$1:$B$51,2)</f>
        <v>Rin Bar</v>
      </c>
      <c r="L357" t="str">
        <f>VLOOKUP(B357,Catalogue!$A$1:$F$51,3)</f>
        <v>Household Cleaning</v>
      </c>
      <c r="M357" t="str">
        <f>VLOOKUP(B357,Catalogue!$A$1:$F$51,4,FALSE)</f>
        <v>250g bar</v>
      </c>
    </row>
    <row r="358" spans="1:13" x14ac:dyDescent="0.3">
      <c r="A358" s="6">
        <v>45283</v>
      </c>
      <c r="B358" t="s">
        <v>24</v>
      </c>
      <c r="C358">
        <v>5</v>
      </c>
      <c r="D358" t="s">
        <v>10</v>
      </c>
      <c r="E358" t="s">
        <v>12</v>
      </c>
      <c r="F358">
        <f>VLOOKUP(B358,Catalogue!A$1:F$51,5,FALSE)</f>
        <v>71</v>
      </c>
      <c r="G358" s="4">
        <f>VLOOKUP(B358,Catalogue!A$1:F$51,6,FALSE)</f>
        <v>80.23</v>
      </c>
      <c r="H358" s="4">
        <f t="shared" si="16"/>
        <v>355</v>
      </c>
      <c r="I358" s="4">
        <f t="shared" si="17"/>
        <v>401.15000000000003</v>
      </c>
      <c r="J358" s="4">
        <f t="shared" si="15"/>
        <v>46.150000000000034</v>
      </c>
      <c r="K358" t="str">
        <f>VLOOKUP(B358,Catalogue!$A$1:$B$51,2)</f>
        <v>Nivea Body Lotion</v>
      </c>
      <c r="L358" t="str">
        <f>VLOOKUP(B358,Catalogue!$A$1:$F$51,3)</f>
        <v>Personal Care</v>
      </c>
      <c r="M358" t="str">
        <f>VLOOKUP(B358,Catalogue!$A$1:$F$51,4,FALSE)</f>
        <v>400ml bottle</v>
      </c>
    </row>
    <row r="359" spans="1:13" x14ac:dyDescent="0.3">
      <c r="A359" s="6">
        <v>45284</v>
      </c>
      <c r="B359" t="s">
        <v>74</v>
      </c>
      <c r="C359">
        <v>11</v>
      </c>
      <c r="D359" t="s">
        <v>10</v>
      </c>
      <c r="E359" t="s">
        <v>11</v>
      </c>
      <c r="F359">
        <f>VLOOKUP(B359,Catalogue!A$1:F$51,5,FALSE)</f>
        <v>16</v>
      </c>
      <c r="G359" s="4">
        <f>VLOOKUP(B359,Catalogue!A$1:F$51,6,FALSE)</f>
        <v>21.12</v>
      </c>
      <c r="H359" s="4">
        <f t="shared" si="16"/>
        <v>176</v>
      </c>
      <c r="I359" s="4">
        <f t="shared" si="17"/>
        <v>232.32000000000002</v>
      </c>
      <c r="J359" s="4">
        <f t="shared" si="15"/>
        <v>56.320000000000022</v>
      </c>
      <c r="K359" t="str">
        <f>VLOOKUP(B359,Catalogue!$A$1:$B$51,2)</f>
        <v>Maggi Noodles</v>
      </c>
      <c r="L359" t="str">
        <f>VLOOKUP(B359,Catalogue!$A$1:$F$51,3)</f>
        <v>Packaged Foods</v>
      </c>
      <c r="M359" t="str">
        <f>VLOOKUP(B359,Catalogue!$A$1:$F$51,4,FALSE)</f>
        <v>70g pack</v>
      </c>
    </row>
    <row r="360" spans="1:13" x14ac:dyDescent="0.3">
      <c r="A360" s="6">
        <v>45285</v>
      </c>
      <c r="B360" t="s">
        <v>33</v>
      </c>
      <c r="C360">
        <v>14</v>
      </c>
      <c r="D360" t="s">
        <v>11</v>
      </c>
      <c r="E360" t="s">
        <v>12</v>
      </c>
      <c r="F360">
        <f>VLOOKUP(B360,Catalogue!A$1:F$51,5,FALSE)</f>
        <v>10</v>
      </c>
      <c r="G360" s="4">
        <f>VLOOKUP(B360,Catalogue!A$1:F$51,6,FALSE)</f>
        <v>11.2</v>
      </c>
      <c r="H360" s="4">
        <f t="shared" si="16"/>
        <v>140</v>
      </c>
      <c r="I360" s="4">
        <f t="shared" si="17"/>
        <v>156.79999999999998</v>
      </c>
      <c r="J360" s="4">
        <f t="shared" si="15"/>
        <v>16.799999999999983</v>
      </c>
      <c r="K360" t="str">
        <f>VLOOKUP(B360,Catalogue!$A$1:$B$51,2)</f>
        <v>Dettol Antiseptic Liquid</v>
      </c>
      <c r="L360" t="str">
        <f>VLOOKUP(B360,Catalogue!$A$1:$F$51,3)</f>
        <v>Personal Care</v>
      </c>
      <c r="M360" t="str">
        <f>VLOOKUP(B360,Catalogue!$A$1:$F$51,4,FALSE)</f>
        <v>250ml bottle</v>
      </c>
    </row>
    <row r="361" spans="1:13" x14ac:dyDescent="0.3">
      <c r="A361" s="6">
        <v>45286</v>
      </c>
      <c r="B361" t="s">
        <v>90</v>
      </c>
      <c r="C361">
        <v>11</v>
      </c>
      <c r="D361" t="s">
        <v>10</v>
      </c>
      <c r="E361" t="s">
        <v>12</v>
      </c>
      <c r="F361">
        <f>VLOOKUP(B361,Catalogue!A$1:F$51,5,FALSE)</f>
        <v>98</v>
      </c>
      <c r="G361" s="4">
        <f>VLOOKUP(B361,Catalogue!A$1:F$51,6,FALSE)</f>
        <v>161.69999999999999</v>
      </c>
      <c r="H361" s="4">
        <f t="shared" si="16"/>
        <v>1078</v>
      </c>
      <c r="I361" s="4">
        <f t="shared" si="17"/>
        <v>1778.6999999999998</v>
      </c>
      <c r="J361" s="4">
        <f t="shared" si="15"/>
        <v>700.69999999999982</v>
      </c>
      <c r="K361" t="str">
        <f>VLOOKUP(B361,Catalogue!$A$1:$B$51,2)</f>
        <v>Lay's Chips</v>
      </c>
      <c r="L361" t="str">
        <f>VLOOKUP(B361,Catalogue!$A$1:$F$51,3)</f>
        <v>Packaged Foods</v>
      </c>
      <c r="M361" t="str">
        <f>VLOOKUP(B361,Catalogue!$A$1:$F$51,4,FALSE)</f>
        <v>52g pack</v>
      </c>
    </row>
    <row r="362" spans="1:13" x14ac:dyDescent="0.3">
      <c r="A362" s="6">
        <v>45287</v>
      </c>
      <c r="B362" t="s">
        <v>74</v>
      </c>
      <c r="C362">
        <v>17</v>
      </c>
      <c r="D362" t="s">
        <v>10</v>
      </c>
      <c r="E362" t="s">
        <v>11</v>
      </c>
      <c r="F362">
        <f>VLOOKUP(B362,Catalogue!A$1:F$51,5,FALSE)</f>
        <v>16</v>
      </c>
      <c r="G362" s="4">
        <f>VLOOKUP(B362,Catalogue!A$1:F$51,6,FALSE)</f>
        <v>21.12</v>
      </c>
      <c r="H362" s="4">
        <f t="shared" si="16"/>
        <v>272</v>
      </c>
      <c r="I362" s="4">
        <f t="shared" si="17"/>
        <v>359.04</v>
      </c>
      <c r="J362" s="4">
        <f t="shared" si="15"/>
        <v>87.04000000000002</v>
      </c>
      <c r="K362" t="str">
        <f>VLOOKUP(B362,Catalogue!$A$1:$B$51,2)</f>
        <v>Maggi Noodles</v>
      </c>
      <c r="L362" t="str">
        <f>VLOOKUP(B362,Catalogue!$A$1:$F$51,3)</f>
        <v>Packaged Foods</v>
      </c>
      <c r="M362" t="str">
        <f>VLOOKUP(B362,Catalogue!$A$1:$F$51,4,FALSE)</f>
        <v>70g pack</v>
      </c>
    </row>
    <row r="363" spans="1:13" x14ac:dyDescent="0.3">
      <c r="A363" s="6">
        <v>45288</v>
      </c>
      <c r="B363" t="s">
        <v>150</v>
      </c>
      <c r="C363">
        <v>2</v>
      </c>
      <c r="D363" t="s">
        <v>11</v>
      </c>
      <c r="E363" t="s">
        <v>12</v>
      </c>
      <c r="F363">
        <f>VLOOKUP(B363,Catalogue!A$1:F$51,5,FALSE)</f>
        <v>16</v>
      </c>
      <c r="G363" s="4">
        <f>VLOOKUP(B363,Catalogue!A$1:F$51,6,FALSE)</f>
        <v>26.4</v>
      </c>
      <c r="H363" s="4">
        <f t="shared" si="16"/>
        <v>32</v>
      </c>
      <c r="I363" s="4">
        <f t="shared" si="17"/>
        <v>52.8</v>
      </c>
      <c r="J363" s="4">
        <f t="shared" si="15"/>
        <v>20.799999999999997</v>
      </c>
      <c r="K363" t="str">
        <f>VLOOKUP(B363,Catalogue!$A$1:$B$51,2)</f>
        <v>Scott Toilet Paper</v>
      </c>
      <c r="L363" t="str">
        <f>VLOOKUP(B363,Catalogue!$A$1:$F$51,3)</f>
        <v>Paper &amp; Essentials</v>
      </c>
      <c r="M363" t="str">
        <f>VLOOKUP(B363,Catalogue!$A$1:$F$51,4,FALSE)</f>
        <v>4-roll pack</v>
      </c>
    </row>
    <row r="364" spans="1:13" x14ac:dyDescent="0.3">
      <c r="A364" s="6">
        <v>45289</v>
      </c>
      <c r="B364" t="s">
        <v>69</v>
      </c>
      <c r="C364">
        <v>8</v>
      </c>
      <c r="D364" t="s">
        <v>13</v>
      </c>
      <c r="E364" t="s">
        <v>12</v>
      </c>
      <c r="F364">
        <f>VLOOKUP(B364,Catalogue!A$1:F$51,5,FALSE)</f>
        <v>124</v>
      </c>
      <c r="G364" s="4">
        <f>VLOOKUP(B364,Catalogue!A$1:F$51,6,FALSE)</f>
        <v>167.4</v>
      </c>
      <c r="H364" s="4">
        <f t="shared" si="16"/>
        <v>992</v>
      </c>
      <c r="I364" s="4">
        <f t="shared" si="17"/>
        <v>1339.2</v>
      </c>
      <c r="J364" s="4">
        <f t="shared" si="15"/>
        <v>347.20000000000005</v>
      </c>
      <c r="K364" t="str">
        <f>VLOOKUP(B364,Catalogue!$A$1:$B$51,2)</f>
        <v>Amul Kool Flavored Milk</v>
      </c>
      <c r="L364" t="str">
        <f>VLOOKUP(B364,Catalogue!$A$1:$F$51,3)</f>
        <v>Beverages</v>
      </c>
      <c r="M364" t="str">
        <f>VLOOKUP(B364,Catalogue!$A$1:$F$51,4,FALSE)</f>
        <v>200ml bottle</v>
      </c>
    </row>
    <row r="365" spans="1:13" x14ac:dyDescent="0.3">
      <c r="A365" s="6">
        <v>45290</v>
      </c>
      <c r="B365" t="s">
        <v>30</v>
      </c>
      <c r="C365">
        <v>17</v>
      </c>
      <c r="D365" t="s">
        <v>13</v>
      </c>
      <c r="E365" t="s">
        <v>11</v>
      </c>
      <c r="F365">
        <f>VLOOKUP(B365,Catalogue!A$1:F$51,5,FALSE)</f>
        <v>124</v>
      </c>
      <c r="G365" s="4">
        <f>VLOOKUP(B365,Catalogue!A$1:F$51,6,FALSE)</f>
        <v>204.60000000000002</v>
      </c>
      <c r="H365" s="4">
        <f t="shared" si="16"/>
        <v>2108</v>
      </c>
      <c r="I365" s="4">
        <f t="shared" si="17"/>
        <v>3478.2000000000003</v>
      </c>
      <c r="J365" s="4">
        <f t="shared" si="15"/>
        <v>1370.2000000000003</v>
      </c>
      <c r="K365" t="str">
        <f>VLOOKUP(B365,Catalogue!$A$1:$B$51,2)</f>
        <v>Pantene Shampoo</v>
      </c>
      <c r="L365" t="str">
        <f>VLOOKUP(B365,Catalogue!$A$1:$F$51,3)</f>
        <v>Personal Care</v>
      </c>
      <c r="M365" t="str">
        <f>VLOOKUP(B365,Catalogue!$A$1:$F$51,4,FALSE)</f>
        <v>340ml bottle</v>
      </c>
    </row>
    <row r="366" spans="1:13" x14ac:dyDescent="0.3">
      <c r="A366" s="6">
        <v>45291</v>
      </c>
      <c r="B366" t="s">
        <v>99</v>
      </c>
      <c r="C366">
        <v>19</v>
      </c>
      <c r="D366" t="s">
        <v>11</v>
      </c>
      <c r="E366" t="s">
        <v>12</v>
      </c>
      <c r="F366">
        <f>VLOOKUP(B366,Catalogue!A$1:F$51,5,FALSE)</f>
        <v>71</v>
      </c>
      <c r="G366" s="4">
        <f>VLOOKUP(B366,Catalogue!A$1:F$51,6,FALSE)</f>
        <v>95.85</v>
      </c>
      <c r="H366" s="4">
        <f t="shared" si="16"/>
        <v>1349</v>
      </c>
      <c r="I366" s="4">
        <f t="shared" si="17"/>
        <v>1821.1499999999999</v>
      </c>
      <c r="J366" s="4">
        <f t="shared" si="15"/>
        <v>472.14999999999986</v>
      </c>
      <c r="K366" t="str">
        <f>VLOOKUP(B366,Catalogue!$A$1:$B$51,2)</f>
        <v>Yippee Noodles</v>
      </c>
      <c r="L366" t="str">
        <f>VLOOKUP(B366,Catalogue!$A$1:$F$51,3)</f>
        <v>Packaged Foods</v>
      </c>
      <c r="M366" t="str">
        <f>VLOOKUP(B366,Catalogue!$A$1:$F$51,4,FALSE)</f>
        <v>65g pack</v>
      </c>
    </row>
    <row r="367" spans="1:13" x14ac:dyDescent="0.3">
      <c r="A367" s="6">
        <f>+A366+2</f>
        <v>45293</v>
      </c>
      <c r="B367" t="s">
        <v>33</v>
      </c>
      <c r="C367">
        <v>10</v>
      </c>
      <c r="D367" t="s">
        <v>10</v>
      </c>
      <c r="E367" t="s">
        <v>11</v>
      </c>
      <c r="F367">
        <f>VLOOKUP(B367,Catalogue!A$1:F$51,5,FALSE)</f>
        <v>10</v>
      </c>
      <c r="G367" s="4">
        <f>VLOOKUP(B367,Catalogue!A$1:F$51,6,FALSE)</f>
        <v>11.2</v>
      </c>
      <c r="H367" s="4">
        <f t="shared" si="16"/>
        <v>100</v>
      </c>
      <c r="I367" s="4">
        <f t="shared" si="17"/>
        <v>112</v>
      </c>
      <c r="J367" s="4">
        <f t="shared" si="15"/>
        <v>12</v>
      </c>
      <c r="K367" t="str">
        <f>VLOOKUP(B367,Catalogue!$A$1:$B$51,2)</f>
        <v>Dettol Antiseptic Liquid</v>
      </c>
      <c r="L367" t="str">
        <f>VLOOKUP(B367,Catalogue!$A$1:$F$51,3)</f>
        <v>Personal Care</v>
      </c>
      <c r="M367" t="str">
        <f>VLOOKUP(B367,Catalogue!$A$1:$F$51,4,FALSE)</f>
        <v>250ml bottle</v>
      </c>
    </row>
    <row r="368" spans="1:13" x14ac:dyDescent="0.3">
      <c r="A368" s="6">
        <f t="shared" ref="A368:A428" si="18">+A367+2</f>
        <v>45295</v>
      </c>
      <c r="B368" t="s">
        <v>150</v>
      </c>
      <c r="C368">
        <v>14</v>
      </c>
      <c r="D368" t="s">
        <v>10</v>
      </c>
      <c r="E368" t="s">
        <v>12</v>
      </c>
      <c r="F368">
        <f>VLOOKUP(B368,Catalogue!A$1:F$51,5,FALSE)</f>
        <v>16</v>
      </c>
      <c r="G368" s="4">
        <f>VLOOKUP(B368,Catalogue!A$1:F$51,6,FALSE)</f>
        <v>26.4</v>
      </c>
      <c r="H368" s="4">
        <f t="shared" si="16"/>
        <v>224</v>
      </c>
      <c r="I368" s="4">
        <f t="shared" si="17"/>
        <v>369.59999999999997</v>
      </c>
      <c r="J368" s="4">
        <f t="shared" si="15"/>
        <v>145.59999999999997</v>
      </c>
      <c r="K368" t="str">
        <f>VLOOKUP(B368,Catalogue!$A$1:$B$51,2)</f>
        <v>Scott Toilet Paper</v>
      </c>
      <c r="L368" t="str">
        <f>VLOOKUP(B368,Catalogue!$A$1:$F$51,3)</f>
        <v>Paper &amp; Essentials</v>
      </c>
      <c r="M368" t="str">
        <f>VLOOKUP(B368,Catalogue!$A$1:$F$51,4,FALSE)</f>
        <v>4-roll pack</v>
      </c>
    </row>
    <row r="369" spans="1:13" x14ac:dyDescent="0.3">
      <c r="A369" s="6">
        <f t="shared" si="18"/>
        <v>45297</v>
      </c>
      <c r="B369" t="s">
        <v>96</v>
      </c>
      <c r="C369">
        <v>10</v>
      </c>
      <c r="D369" t="s">
        <v>11</v>
      </c>
      <c r="E369" t="s">
        <v>11</v>
      </c>
      <c r="F369">
        <f>VLOOKUP(B369,Catalogue!A$1:F$51,5,FALSE)</f>
        <v>44</v>
      </c>
      <c r="G369" s="4">
        <f>VLOOKUP(B369,Catalogue!A$1:F$51,6,FALSE)</f>
        <v>48.4</v>
      </c>
      <c r="H369" s="4">
        <f t="shared" si="16"/>
        <v>440</v>
      </c>
      <c r="I369" s="4">
        <f t="shared" si="17"/>
        <v>484</v>
      </c>
      <c r="J369" s="4">
        <f t="shared" si="15"/>
        <v>44</v>
      </c>
      <c r="K369" t="str">
        <f>VLOOKUP(B369,Catalogue!$A$1:$B$51,2)</f>
        <v>Britannia Cake</v>
      </c>
      <c r="L369" t="str">
        <f>VLOOKUP(B369,Catalogue!$A$1:$F$51,3)</f>
        <v>Packaged Foods</v>
      </c>
      <c r="M369" t="str">
        <f>VLOOKUP(B369,Catalogue!$A$1:$F$51,4,FALSE)</f>
        <v>90g pack</v>
      </c>
    </row>
    <row r="370" spans="1:13" x14ac:dyDescent="0.3">
      <c r="A370" s="6">
        <f t="shared" si="18"/>
        <v>45299</v>
      </c>
      <c r="B370" t="s">
        <v>104</v>
      </c>
      <c r="C370">
        <v>16</v>
      </c>
      <c r="D370" t="s">
        <v>10</v>
      </c>
      <c r="E370" t="s">
        <v>12</v>
      </c>
      <c r="F370">
        <f>VLOOKUP(B370,Catalogue!A$1:F$51,5,FALSE)</f>
        <v>124</v>
      </c>
      <c r="G370" s="4">
        <f>VLOOKUP(B370,Catalogue!A$1:F$51,6,FALSE)</f>
        <v>163.68</v>
      </c>
      <c r="H370" s="4">
        <f t="shared" si="16"/>
        <v>1984</v>
      </c>
      <c r="I370" s="4">
        <f t="shared" si="17"/>
        <v>2618.88</v>
      </c>
      <c r="J370" s="4">
        <f t="shared" si="15"/>
        <v>634.88000000000011</v>
      </c>
      <c r="K370" t="str">
        <f>VLOOKUP(B370,Catalogue!$A$1:$B$51,2)</f>
        <v>Surf Excel Detergent</v>
      </c>
      <c r="L370" t="str">
        <f>VLOOKUP(B370,Catalogue!$A$1:$F$51,3)</f>
        <v>Household Cleaning</v>
      </c>
      <c r="M370" t="str">
        <f>VLOOKUP(B370,Catalogue!$A$1:$F$51,4,FALSE)</f>
        <v>1kg pack</v>
      </c>
    </row>
    <row r="371" spans="1:13" x14ac:dyDescent="0.3">
      <c r="A371" s="6">
        <f t="shared" si="18"/>
        <v>45301</v>
      </c>
      <c r="B371" t="s">
        <v>113</v>
      </c>
      <c r="C371">
        <v>14</v>
      </c>
      <c r="D371" t="s">
        <v>10</v>
      </c>
      <c r="E371" t="s">
        <v>12</v>
      </c>
      <c r="F371">
        <f>VLOOKUP(B371,Catalogue!A$1:F$51,5,FALSE)</f>
        <v>10</v>
      </c>
      <c r="G371" s="4">
        <f>VLOOKUP(B371,Catalogue!A$1:F$51,6,FALSE)</f>
        <v>11.3</v>
      </c>
      <c r="H371" s="4">
        <f t="shared" si="16"/>
        <v>140</v>
      </c>
      <c r="I371" s="4">
        <f t="shared" si="17"/>
        <v>158.20000000000002</v>
      </c>
      <c r="J371" s="4">
        <f t="shared" si="15"/>
        <v>18.200000000000017</v>
      </c>
      <c r="K371" t="str">
        <f>VLOOKUP(B371,Catalogue!$A$1:$B$51,2)</f>
        <v>Lizol Floor Cleaner</v>
      </c>
      <c r="L371" t="str">
        <f>VLOOKUP(B371,Catalogue!$A$1:$F$51,3)</f>
        <v>Household Cleaning</v>
      </c>
      <c r="M371" t="str">
        <f>VLOOKUP(B371,Catalogue!$A$1:$F$51,4,FALSE)</f>
        <v>975ml bottle</v>
      </c>
    </row>
    <row r="372" spans="1:13" x14ac:dyDescent="0.3">
      <c r="A372" s="6">
        <f t="shared" si="18"/>
        <v>45303</v>
      </c>
      <c r="B372" t="s">
        <v>81</v>
      </c>
      <c r="C372">
        <v>17</v>
      </c>
      <c r="D372" t="s">
        <v>11</v>
      </c>
      <c r="E372" t="s">
        <v>11</v>
      </c>
      <c r="F372">
        <f>VLOOKUP(B372,Catalogue!A$1:F$51,5,FALSE)</f>
        <v>123</v>
      </c>
      <c r="G372" s="4">
        <f>VLOOKUP(B372,Catalogue!A$1:F$51,6,FALSE)</f>
        <v>140.22</v>
      </c>
      <c r="H372" s="4">
        <f t="shared" si="16"/>
        <v>2091</v>
      </c>
      <c r="I372" s="4">
        <f t="shared" si="17"/>
        <v>2383.7399999999998</v>
      </c>
      <c r="J372" s="4">
        <f t="shared" si="15"/>
        <v>292.73999999999978</v>
      </c>
      <c r="K372" t="str">
        <f>VLOOKUP(B372,Catalogue!$A$1:$B$51,2)</f>
        <v>Nestlé Cerelac</v>
      </c>
      <c r="L372" t="str">
        <f>VLOOKUP(B372,Catalogue!$A$1:$F$51,3)</f>
        <v>Packaged Foods</v>
      </c>
      <c r="M372" t="str">
        <f>VLOOKUP(B372,Catalogue!$A$1:$F$51,4,FALSE)</f>
        <v>300g box</v>
      </c>
    </row>
    <row r="373" spans="1:13" x14ac:dyDescent="0.3">
      <c r="A373" s="6">
        <f t="shared" si="18"/>
        <v>45305</v>
      </c>
      <c r="B373" t="s">
        <v>49</v>
      </c>
      <c r="C373">
        <v>10</v>
      </c>
      <c r="D373" t="s">
        <v>13</v>
      </c>
      <c r="E373" t="s">
        <v>12</v>
      </c>
      <c r="F373">
        <f>VLOOKUP(B373,Catalogue!A$1:F$51,5,FALSE)</f>
        <v>12</v>
      </c>
      <c r="G373" s="4">
        <f>VLOOKUP(B373,Catalogue!A$1:F$51,6,FALSE)</f>
        <v>13.44</v>
      </c>
      <c r="H373" s="4">
        <f t="shared" si="16"/>
        <v>120</v>
      </c>
      <c r="I373" s="4">
        <f t="shared" si="17"/>
        <v>134.4</v>
      </c>
      <c r="J373" s="4">
        <f t="shared" si="15"/>
        <v>14.400000000000006</v>
      </c>
      <c r="K373" t="str">
        <f>VLOOKUP(B373,Catalogue!$A$1:$B$51,2)</f>
        <v>Pepsi Bottle</v>
      </c>
      <c r="L373" t="str">
        <f>VLOOKUP(B373,Catalogue!$A$1:$F$51,3)</f>
        <v>Beverages</v>
      </c>
      <c r="M373" t="str">
        <f>VLOOKUP(B373,Catalogue!$A$1:$F$51,4,FALSE)</f>
        <v>500ml bottle</v>
      </c>
    </row>
    <row r="374" spans="1:13" x14ac:dyDescent="0.3">
      <c r="A374" s="6">
        <f t="shared" si="18"/>
        <v>45307</v>
      </c>
      <c r="B374" t="s">
        <v>159</v>
      </c>
      <c r="C374">
        <v>8</v>
      </c>
      <c r="D374" t="s">
        <v>13</v>
      </c>
      <c r="E374" t="s">
        <v>12</v>
      </c>
      <c r="F374">
        <f>VLOOKUP(B374,Catalogue!A$1:F$51,5,FALSE)</f>
        <v>136</v>
      </c>
      <c r="G374" s="4">
        <f>VLOOKUP(B374,Catalogue!A$1:F$51,6,FALSE)</f>
        <v>183.6</v>
      </c>
      <c r="H374" s="4">
        <f t="shared" si="16"/>
        <v>1088</v>
      </c>
      <c r="I374" s="4">
        <f t="shared" si="17"/>
        <v>1468.8</v>
      </c>
      <c r="J374" s="4">
        <f t="shared" si="15"/>
        <v>380.79999999999995</v>
      </c>
      <c r="K374" t="str">
        <f>VLOOKUP(B374,Catalogue!$A$1:$B$51,2)</f>
        <v>Premier Facial Tissues</v>
      </c>
      <c r="L374" t="str">
        <f>VLOOKUP(B374,Catalogue!$A$1:$F$51,3)</f>
        <v>Paper &amp; Essentials</v>
      </c>
      <c r="M374" t="str">
        <f>VLOOKUP(B374,Catalogue!$A$1:$F$51,4,FALSE)</f>
        <v>200 pulls</v>
      </c>
    </row>
    <row r="375" spans="1:13" x14ac:dyDescent="0.3">
      <c r="A375" s="6">
        <f t="shared" si="18"/>
        <v>45309</v>
      </c>
      <c r="B375" t="s">
        <v>49</v>
      </c>
      <c r="C375">
        <v>12</v>
      </c>
      <c r="D375" t="s">
        <v>11</v>
      </c>
      <c r="E375" t="s">
        <v>11</v>
      </c>
      <c r="F375">
        <f>VLOOKUP(B375,Catalogue!A$1:F$51,5,FALSE)</f>
        <v>12</v>
      </c>
      <c r="G375" s="4">
        <f>VLOOKUP(B375,Catalogue!A$1:F$51,6,FALSE)</f>
        <v>13.44</v>
      </c>
      <c r="H375" s="4">
        <f t="shared" si="16"/>
        <v>144</v>
      </c>
      <c r="I375" s="4">
        <f t="shared" si="17"/>
        <v>161.28</v>
      </c>
      <c r="J375" s="4">
        <f t="shared" si="15"/>
        <v>17.28</v>
      </c>
      <c r="K375" t="str">
        <f>VLOOKUP(B375,Catalogue!$A$1:$B$51,2)</f>
        <v>Pepsi Bottle</v>
      </c>
      <c r="L375" t="str">
        <f>VLOOKUP(B375,Catalogue!$A$1:$F$51,3)</f>
        <v>Beverages</v>
      </c>
      <c r="M375" t="str">
        <f>VLOOKUP(B375,Catalogue!$A$1:$F$51,4,FALSE)</f>
        <v>500ml bottle</v>
      </c>
    </row>
    <row r="376" spans="1:13" x14ac:dyDescent="0.3">
      <c r="A376" s="6">
        <f t="shared" si="18"/>
        <v>45311</v>
      </c>
      <c r="B376" t="s">
        <v>153</v>
      </c>
      <c r="C376">
        <v>4</v>
      </c>
      <c r="D376" t="s">
        <v>10</v>
      </c>
      <c r="E376" t="s">
        <v>12</v>
      </c>
      <c r="F376">
        <f>VLOOKUP(B376,Catalogue!A$1:F$51,5,FALSE)</f>
        <v>10</v>
      </c>
      <c r="G376" s="4">
        <f>VLOOKUP(B376,Catalogue!A$1:F$51,6,FALSE)</f>
        <v>11.2</v>
      </c>
      <c r="H376" s="4">
        <f t="shared" si="16"/>
        <v>40</v>
      </c>
      <c r="I376" s="4">
        <f t="shared" si="17"/>
        <v>44.8</v>
      </c>
      <c r="J376" s="4">
        <f t="shared" si="15"/>
        <v>4.7999999999999972</v>
      </c>
      <c r="K376" t="str">
        <f>VLOOKUP(B376,Catalogue!$A$1:$B$51,2)</f>
        <v>Bella Napkins</v>
      </c>
      <c r="L376" t="str">
        <f>VLOOKUP(B376,Catalogue!$A$1:$F$51,3)</f>
        <v>Paper &amp; Essentials</v>
      </c>
      <c r="M376" t="str">
        <f>VLOOKUP(B376,Catalogue!$A$1:$F$51,4,FALSE)</f>
        <v>10 pads</v>
      </c>
    </row>
    <row r="377" spans="1:13" x14ac:dyDescent="0.3">
      <c r="A377" s="6">
        <f t="shared" si="18"/>
        <v>45313</v>
      </c>
      <c r="B377" t="s">
        <v>36</v>
      </c>
      <c r="C377">
        <v>8</v>
      </c>
      <c r="D377" t="s">
        <v>10</v>
      </c>
      <c r="E377" t="s">
        <v>11</v>
      </c>
      <c r="F377">
        <f>VLOOKUP(B377,Catalogue!A$1:F$51,5,FALSE)</f>
        <v>16</v>
      </c>
      <c r="G377" s="4">
        <f>VLOOKUP(B377,Catalogue!A$1:F$51,6,FALSE)</f>
        <v>17.600000000000001</v>
      </c>
      <c r="H377" s="4">
        <f t="shared" si="16"/>
        <v>128</v>
      </c>
      <c r="I377" s="4">
        <f t="shared" si="17"/>
        <v>140.80000000000001</v>
      </c>
      <c r="J377" s="4">
        <f t="shared" si="15"/>
        <v>12.800000000000011</v>
      </c>
      <c r="K377" t="str">
        <f>VLOOKUP(B377,Catalogue!$A$1:$B$51,2)</f>
        <v>Himalaya Face Wash</v>
      </c>
      <c r="L377" t="str">
        <f>VLOOKUP(B377,Catalogue!$A$1:$F$51,3)</f>
        <v>Personal Care</v>
      </c>
      <c r="M377" t="str">
        <f>VLOOKUP(B377,Catalogue!$A$1:$F$51,4,FALSE)</f>
        <v>150ml tube</v>
      </c>
    </row>
    <row r="378" spans="1:13" x14ac:dyDescent="0.3">
      <c r="A378" s="6">
        <f t="shared" si="18"/>
        <v>45315</v>
      </c>
      <c r="B378" t="s">
        <v>131</v>
      </c>
      <c r="C378">
        <v>4</v>
      </c>
      <c r="D378" t="s">
        <v>11</v>
      </c>
      <c r="E378" t="s">
        <v>12</v>
      </c>
      <c r="F378">
        <f>VLOOKUP(B378,Catalogue!A$1:F$51,5,FALSE)</f>
        <v>105</v>
      </c>
      <c r="G378" s="4">
        <f>VLOOKUP(B378,Catalogue!A$1:F$51,6,FALSE)</f>
        <v>153.30000000000001</v>
      </c>
      <c r="H378" s="4">
        <f t="shared" si="16"/>
        <v>420</v>
      </c>
      <c r="I378" s="4">
        <f t="shared" si="17"/>
        <v>613.20000000000005</v>
      </c>
      <c r="J378" s="4">
        <f t="shared" si="15"/>
        <v>193.20000000000005</v>
      </c>
      <c r="K378" t="str">
        <f>VLOOKUP(B378,Catalogue!$A$1:$B$51,2)</f>
        <v>Odonil Room Freshener</v>
      </c>
      <c r="L378" t="str">
        <f>VLOOKUP(B378,Catalogue!$A$1:$F$51,3)</f>
        <v>Household Cleaning</v>
      </c>
      <c r="M378" t="str">
        <f>VLOOKUP(B378,Catalogue!$A$1:$F$51,4,FALSE)</f>
        <v>75g block</v>
      </c>
    </row>
    <row r="379" spans="1:13" x14ac:dyDescent="0.3">
      <c r="A379" s="6">
        <f t="shared" si="18"/>
        <v>45317</v>
      </c>
      <c r="B379" t="s">
        <v>27</v>
      </c>
      <c r="C379">
        <v>19</v>
      </c>
      <c r="D379" t="s">
        <v>10</v>
      </c>
      <c r="E379" t="s">
        <v>11</v>
      </c>
      <c r="F379">
        <f>VLOOKUP(B379,Catalogue!A$1:F$51,5,FALSE)</f>
        <v>133</v>
      </c>
      <c r="G379" s="4">
        <f>VLOOKUP(B379,Catalogue!A$1:F$51,6,FALSE)</f>
        <v>187.53</v>
      </c>
      <c r="H379" s="4">
        <f t="shared" si="16"/>
        <v>2527</v>
      </c>
      <c r="I379" s="4">
        <f t="shared" si="17"/>
        <v>3563.07</v>
      </c>
      <c r="J379" s="4">
        <f t="shared" si="15"/>
        <v>1036.0700000000002</v>
      </c>
      <c r="K379" t="str">
        <f>VLOOKUP(B379,Catalogue!$A$1:$B$51,2)</f>
        <v>Gillette Shaving Foam</v>
      </c>
      <c r="L379" t="str">
        <f>VLOOKUP(B379,Catalogue!$A$1:$F$51,3)</f>
        <v>Personal Care</v>
      </c>
      <c r="M379" t="str">
        <f>VLOOKUP(B379,Catalogue!$A$1:$F$51,4,FALSE)</f>
        <v>200g can</v>
      </c>
    </row>
    <row r="380" spans="1:13" x14ac:dyDescent="0.3">
      <c r="A380" s="6">
        <f t="shared" si="18"/>
        <v>45319</v>
      </c>
      <c r="B380" t="s">
        <v>74</v>
      </c>
      <c r="C380">
        <v>3</v>
      </c>
      <c r="D380" t="s">
        <v>10</v>
      </c>
      <c r="E380" t="s">
        <v>12</v>
      </c>
      <c r="F380">
        <f>VLOOKUP(B380,Catalogue!A$1:F$51,5,FALSE)</f>
        <v>16</v>
      </c>
      <c r="G380" s="4">
        <f>VLOOKUP(B380,Catalogue!A$1:F$51,6,FALSE)</f>
        <v>21.12</v>
      </c>
      <c r="H380" s="4">
        <f t="shared" si="16"/>
        <v>48</v>
      </c>
      <c r="I380" s="4">
        <f t="shared" si="17"/>
        <v>63.36</v>
      </c>
      <c r="J380" s="4">
        <f t="shared" si="15"/>
        <v>15.36</v>
      </c>
      <c r="K380" t="str">
        <f>VLOOKUP(B380,Catalogue!$A$1:$B$51,2)</f>
        <v>Maggi Noodles</v>
      </c>
      <c r="L380" t="str">
        <f>VLOOKUP(B380,Catalogue!$A$1:$F$51,3)</f>
        <v>Packaged Foods</v>
      </c>
      <c r="M380" t="str">
        <f>VLOOKUP(B380,Catalogue!$A$1:$F$51,4,FALSE)</f>
        <v>70g pack</v>
      </c>
    </row>
    <row r="381" spans="1:13" x14ac:dyDescent="0.3">
      <c r="A381" s="6">
        <f t="shared" si="18"/>
        <v>45321</v>
      </c>
      <c r="B381" t="s">
        <v>104</v>
      </c>
      <c r="C381">
        <v>14</v>
      </c>
      <c r="D381" t="s">
        <v>11</v>
      </c>
      <c r="E381" t="s">
        <v>12</v>
      </c>
      <c r="F381">
        <f>VLOOKUP(B381,Catalogue!A$1:F$51,5,FALSE)</f>
        <v>124</v>
      </c>
      <c r="G381" s="4">
        <f>VLOOKUP(B381,Catalogue!A$1:F$51,6,FALSE)</f>
        <v>163.68</v>
      </c>
      <c r="H381" s="4">
        <f t="shared" si="16"/>
        <v>1736</v>
      </c>
      <c r="I381" s="4">
        <f t="shared" si="17"/>
        <v>2291.52</v>
      </c>
      <c r="J381" s="4">
        <f t="shared" si="15"/>
        <v>555.52</v>
      </c>
      <c r="K381" t="str">
        <f>VLOOKUP(B381,Catalogue!$A$1:$B$51,2)</f>
        <v>Surf Excel Detergent</v>
      </c>
      <c r="L381" t="str">
        <f>VLOOKUP(B381,Catalogue!$A$1:$F$51,3)</f>
        <v>Household Cleaning</v>
      </c>
      <c r="M381" t="str">
        <f>VLOOKUP(B381,Catalogue!$A$1:$F$51,4,FALSE)</f>
        <v>1kg pack</v>
      </c>
    </row>
    <row r="382" spans="1:13" x14ac:dyDescent="0.3">
      <c r="A382" s="6">
        <f t="shared" si="18"/>
        <v>45323</v>
      </c>
      <c r="B382" t="s">
        <v>55</v>
      </c>
      <c r="C382">
        <v>2</v>
      </c>
      <c r="D382" t="s">
        <v>13</v>
      </c>
      <c r="E382" t="s">
        <v>11</v>
      </c>
      <c r="F382">
        <f>VLOOKUP(B382,Catalogue!A$1:F$51,5,FALSE)</f>
        <v>98</v>
      </c>
      <c r="G382" s="4">
        <f>VLOOKUP(B382,Catalogue!A$1:F$51,6,FALSE)</f>
        <v>110.74</v>
      </c>
      <c r="H382" s="4">
        <f t="shared" si="16"/>
        <v>196</v>
      </c>
      <c r="I382" s="4">
        <f t="shared" si="17"/>
        <v>221.48</v>
      </c>
      <c r="J382" s="4">
        <f t="shared" si="15"/>
        <v>25.47999999999999</v>
      </c>
      <c r="K382" t="str">
        <f>VLOOKUP(B382,Catalogue!$A$1:$B$51,2)</f>
        <v>Tropicana Orange Juice</v>
      </c>
      <c r="L382" t="str">
        <f>VLOOKUP(B382,Catalogue!$A$1:$F$51,3)</f>
        <v>Beverages</v>
      </c>
      <c r="M382" t="str">
        <f>VLOOKUP(B382,Catalogue!$A$1:$F$51,4,FALSE)</f>
        <v>1L tetra pack</v>
      </c>
    </row>
    <row r="383" spans="1:13" x14ac:dyDescent="0.3">
      <c r="A383" s="6">
        <f t="shared" si="18"/>
        <v>45325</v>
      </c>
      <c r="B383" t="s">
        <v>36</v>
      </c>
      <c r="C383">
        <v>7</v>
      </c>
      <c r="D383" t="s">
        <v>13</v>
      </c>
      <c r="E383" t="s">
        <v>12</v>
      </c>
      <c r="F383">
        <f>VLOOKUP(B383,Catalogue!A$1:F$51,5,FALSE)</f>
        <v>16</v>
      </c>
      <c r="G383" s="4">
        <f>VLOOKUP(B383,Catalogue!A$1:F$51,6,FALSE)</f>
        <v>17.600000000000001</v>
      </c>
      <c r="H383" s="4">
        <f t="shared" si="16"/>
        <v>112</v>
      </c>
      <c r="I383" s="4">
        <f t="shared" si="17"/>
        <v>123.20000000000002</v>
      </c>
      <c r="J383" s="4">
        <f t="shared" si="15"/>
        <v>11.200000000000017</v>
      </c>
      <c r="K383" t="str">
        <f>VLOOKUP(B383,Catalogue!$A$1:$B$51,2)</f>
        <v>Himalaya Face Wash</v>
      </c>
      <c r="L383" t="str">
        <f>VLOOKUP(B383,Catalogue!$A$1:$F$51,3)</f>
        <v>Personal Care</v>
      </c>
      <c r="M383" t="str">
        <f>VLOOKUP(B383,Catalogue!$A$1:$F$51,4,FALSE)</f>
        <v>150ml tube</v>
      </c>
    </row>
    <row r="384" spans="1:13" x14ac:dyDescent="0.3">
      <c r="A384" s="6">
        <f t="shared" si="18"/>
        <v>45327</v>
      </c>
      <c r="B384" t="s">
        <v>21</v>
      </c>
      <c r="C384">
        <v>4</v>
      </c>
      <c r="D384" t="s">
        <v>11</v>
      </c>
      <c r="E384" t="s">
        <v>12</v>
      </c>
      <c r="F384">
        <f>VLOOKUP(B384,Catalogue!A$1:F$51,5,FALSE)</f>
        <v>44</v>
      </c>
      <c r="G384" s="4">
        <f>VLOOKUP(B384,Catalogue!A$1:F$51,6,FALSE)</f>
        <v>50.16</v>
      </c>
      <c r="H384" s="4">
        <f t="shared" si="16"/>
        <v>176</v>
      </c>
      <c r="I384" s="4">
        <f t="shared" si="17"/>
        <v>200.64</v>
      </c>
      <c r="J384" s="4">
        <f t="shared" si="15"/>
        <v>24.639999999999986</v>
      </c>
      <c r="K384" t="str">
        <f>VLOOKUP(B384,Catalogue!$A$1:$B$51,2)</f>
        <v>Lifebuoy Handwash</v>
      </c>
      <c r="L384" t="str">
        <f>VLOOKUP(B384,Catalogue!$A$1:$F$51,3)</f>
        <v>Personal Care</v>
      </c>
      <c r="M384" t="str">
        <f>VLOOKUP(B384,Catalogue!$A$1:$F$51,4,FALSE)</f>
        <v>200ml bottle</v>
      </c>
    </row>
    <row r="385" spans="1:13" x14ac:dyDescent="0.3">
      <c r="A385" s="6">
        <f t="shared" si="18"/>
        <v>45329</v>
      </c>
      <c r="B385" t="s">
        <v>84</v>
      </c>
      <c r="C385">
        <v>10</v>
      </c>
      <c r="D385" t="s">
        <v>10</v>
      </c>
      <c r="E385" t="s">
        <v>11</v>
      </c>
      <c r="F385">
        <f>VLOOKUP(B385,Catalogue!A$1:F$51,5,FALSE)</f>
        <v>136</v>
      </c>
      <c r="G385" s="4">
        <f>VLOOKUP(B385,Catalogue!A$1:F$51,6,FALSE)</f>
        <v>153.68</v>
      </c>
      <c r="H385" s="4">
        <f t="shared" si="16"/>
        <v>1360</v>
      </c>
      <c r="I385" s="4">
        <f t="shared" si="17"/>
        <v>1536.8000000000002</v>
      </c>
      <c r="J385" s="4">
        <f t="shared" si="15"/>
        <v>176.80000000000018</v>
      </c>
      <c r="K385" t="str">
        <f>VLOOKUP(B385,Catalogue!$A$1:$B$51,2)</f>
        <v>MTR Ready Curry</v>
      </c>
      <c r="L385" t="str">
        <f>VLOOKUP(B385,Catalogue!$A$1:$F$51,3)</f>
        <v>Packaged Foods</v>
      </c>
      <c r="M385" t="str">
        <f>VLOOKUP(B385,Catalogue!$A$1:$F$51,4,FALSE)</f>
        <v>300g pouch</v>
      </c>
    </row>
    <row r="386" spans="1:13" x14ac:dyDescent="0.3">
      <c r="A386" s="6">
        <f t="shared" si="18"/>
        <v>45331</v>
      </c>
      <c r="B386" t="s">
        <v>134</v>
      </c>
      <c r="C386">
        <v>2</v>
      </c>
      <c r="D386" t="s">
        <v>11</v>
      </c>
      <c r="E386" t="s">
        <v>12</v>
      </c>
      <c r="F386">
        <f>VLOOKUP(B386,Catalogue!A$1:F$51,5,FALSE)</f>
        <v>44</v>
      </c>
      <c r="G386" s="4">
        <f>VLOOKUP(B386,Catalogue!A$1:F$51,6,FALSE)</f>
        <v>58.08</v>
      </c>
      <c r="H386" s="4">
        <f t="shared" si="16"/>
        <v>88</v>
      </c>
      <c r="I386" s="4">
        <f t="shared" si="17"/>
        <v>116.16</v>
      </c>
      <c r="J386" s="4">
        <f t="shared" ref="J386:J428" si="19">I386-H386</f>
        <v>28.159999999999997</v>
      </c>
      <c r="K386" t="str">
        <f>VLOOKUP(B386,Catalogue!$A$1:$B$51,2)</f>
        <v>Whisper Sanitary Pads</v>
      </c>
      <c r="L386" t="str">
        <f>VLOOKUP(B386,Catalogue!$A$1:$F$51,3)</f>
        <v>Paper &amp; Essentials</v>
      </c>
      <c r="M386" t="str">
        <f>VLOOKUP(B386,Catalogue!$A$1:$F$51,4,FALSE)</f>
        <v>10-piece pack</v>
      </c>
    </row>
    <row r="387" spans="1:13" x14ac:dyDescent="0.3">
      <c r="A387" s="6">
        <f t="shared" si="18"/>
        <v>45333</v>
      </c>
      <c r="B387" t="s">
        <v>81</v>
      </c>
      <c r="C387">
        <v>2</v>
      </c>
      <c r="D387" t="s">
        <v>13</v>
      </c>
      <c r="E387" t="s">
        <v>12</v>
      </c>
      <c r="F387">
        <f>VLOOKUP(B387,Catalogue!A$1:F$51,5,FALSE)</f>
        <v>123</v>
      </c>
      <c r="G387" s="4">
        <f>VLOOKUP(B387,Catalogue!A$1:F$51,6,FALSE)</f>
        <v>140.22</v>
      </c>
      <c r="H387" s="4">
        <f t="shared" ref="H387:H428" si="20">C387*F387</f>
        <v>246</v>
      </c>
      <c r="I387" s="4">
        <f t="shared" ref="I387:I428" si="21">C387*G387</f>
        <v>280.44</v>
      </c>
      <c r="J387" s="4">
        <f t="shared" si="19"/>
        <v>34.44</v>
      </c>
      <c r="K387" t="str">
        <f>VLOOKUP(B387,Catalogue!$A$1:$B$51,2)</f>
        <v>Nestlé Cerelac</v>
      </c>
      <c r="L387" t="str">
        <f>VLOOKUP(B387,Catalogue!$A$1:$F$51,3)</f>
        <v>Packaged Foods</v>
      </c>
      <c r="M387" t="str">
        <f>VLOOKUP(B387,Catalogue!$A$1:$F$51,4,FALSE)</f>
        <v>300g box</v>
      </c>
    </row>
    <row r="388" spans="1:13" x14ac:dyDescent="0.3">
      <c r="A388" s="6">
        <f t="shared" si="18"/>
        <v>45335</v>
      </c>
      <c r="B388" t="s">
        <v>162</v>
      </c>
      <c r="C388">
        <v>11</v>
      </c>
      <c r="D388" t="s">
        <v>13</v>
      </c>
      <c r="E388" t="s">
        <v>11</v>
      </c>
      <c r="F388">
        <f>VLOOKUP(B388,Catalogue!A$1:F$51,5,FALSE)</f>
        <v>12</v>
      </c>
      <c r="G388" s="4">
        <f>VLOOKUP(B388,Catalogue!A$1:F$51,6,FALSE)</f>
        <v>17.52</v>
      </c>
      <c r="H388" s="4">
        <f t="shared" si="20"/>
        <v>132</v>
      </c>
      <c r="I388" s="4">
        <f t="shared" si="21"/>
        <v>192.72</v>
      </c>
      <c r="J388" s="4">
        <f t="shared" si="19"/>
        <v>60.72</v>
      </c>
      <c r="K388" t="str">
        <f>VLOOKUP(B388,Catalogue!$A$1:$B$51,2)</f>
        <v>Wet Wipes - Himalaya</v>
      </c>
      <c r="L388" t="str">
        <f>VLOOKUP(B388,Catalogue!$A$1:$F$51,3)</f>
        <v>Paper &amp; Essentials</v>
      </c>
      <c r="M388" t="str">
        <f>VLOOKUP(B388,Catalogue!$A$1:$F$51,4,FALSE)</f>
        <v>20 wipes</v>
      </c>
    </row>
    <row r="389" spans="1:13" x14ac:dyDescent="0.3">
      <c r="A389" s="6">
        <f t="shared" si="18"/>
        <v>45337</v>
      </c>
      <c r="B389" t="s">
        <v>134</v>
      </c>
      <c r="C389">
        <v>18</v>
      </c>
      <c r="D389" t="s">
        <v>11</v>
      </c>
      <c r="E389" t="s">
        <v>12</v>
      </c>
      <c r="F389">
        <f>VLOOKUP(B389,Catalogue!A$1:F$51,5,FALSE)</f>
        <v>44</v>
      </c>
      <c r="G389" s="4">
        <f>VLOOKUP(B389,Catalogue!A$1:F$51,6,FALSE)</f>
        <v>58.08</v>
      </c>
      <c r="H389" s="4">
        <f t="shared" si="20"/>
        <v>792</v>
      </c>
      <c r="I389" s="4">
        <f t="shared" si="21"/>
        <v>1045.44</v>
      </c>
      <c r="J389" s="4">
        <f t="shared" si="19"/>
        <v>253.44000000000005</v>
      </c>
      <c r="K389" t="str">
        <f>VLOOKUP(B389,Catalogue!$A$1:$B$51,2)</f>
        <v>Whisper Sanitary Pads</v>
      </c>
      <c r="L389" t="str">
        <f>VLOOKUP(B389,Catalogue!$A$1:$F$51,3)</f>
        <v>Paper &amp; Essentials</v>
      </c>
      <c r="M389" t="str">
        <f>VLOOKUP(B389,Catalogue!$A$1:$F$51,4,FALSE)</f>
        <v>10-piece pack</v>
      </c>
    </row>
    <row r="390" spans="1:13" x14ac:dyDescent="0.3">
      <c r="A390" s="6">
        <f t="shared" si="18"/>
        <v>45339</v>
      </c>
      <c r="B390" t="s">
        <v>33</v>
      </c>
      <c r="C390">
        <v>10</v>
      </c>
      <c r="D390" t="s">
        <v>10</v>
      </c>
      <c r="E390" t="s">
        <v>11</v>
      </c>
      <c r="F390">
        <f>VLOOKUP(B390,Catalogue!A$1:F$51,5,FALSE)</f>
        <v>10</v>
      </c>
      <c r="G390" s="4">
        <f>VLOOKUP(B390,Catalogue!A$1:F$51,6,FALSE)</f>
        <v>11.2</v>
      </c>
      <c r="H390" s="4">
        <f t="shared" si="20"/>
        <v>100</v>
      </c>
      <c r="I390" s="4">
        <f t="shared" si="21"/>
        <v>112</v>
      </c>
      <c r="J390" s="4">
        <f t="shared" si="19"/>
        <v>12</v>
      </c>
      <c r="K390" t="str">
        <f>VLOOKUP(B390,Catalogue!$A$1:$B$51,2)</f>
        <v>Dettol Antiseptic Liquid</v>
      </c>
      <c r="L390" t="str">
        <f>VLOOKUP(B390,Catalogue!$A$1:$F$51,3)</f>
        <v>Personal Care</v>
      </c>
      <c r="M390" t="str">
        <f>VLOOKUP(B390,Catalogue!$A$1:$F$51,4,FALSE)</f>
        <v>250ml bottle</v>
      </c>
    </row>
    <row r="391" spans="1:13" x14ac:dyDescent="0.3">
      <c r="A391" s="6">
        <f t="shared" si="18"/>
        <v>45341</v>
      </c>
      <c r="B391" t="s">
        <v>150</v>
      </c>
      <c r="C391">
        <v>14</v>
      </c>
      <c r="D391" t="s">
        <v>10</v>
      </c>
      <c r="E391" t="s">
        <v>12</v>
      </c>
      <c r="F391">
        <f>VLOOKUP(B391,Catalogue!A$1:F$51,5,FALSE)</f>
        <v>16</v>
      </c>
      <c r="G391" s="4">
        <f>VLOOKUP(B391,Catalogue!A$1:F$51,6,FALSE)</f>
        <v>26.4</v>
      </c>
      <c r="H391" s="4">
        <f t="shared" si="20"/>
        <v>224</v>
      </c>
      <c r="I391" s="4">
        <f t="shared" si="21"/>
        <v>369.59999999999997</v>
      </c>
      <c r="J391" s="4">
        <f t="shared" si="19"/>
        <v>145.59999999999997</v>
      </c>
      <c r="K391" t="str">
        <f>VLOOKUP(B391,Catalogue!$A$1:$B$51,2)</f>
        <v>Scott Toilet Paper</v>
      </c>
      <c r="L391" t="str">
        <f>VLOOKUP(B391,Catalogue!$A$1:$F$51,3)</f>
        <v>Paper &amp; Essentials</v>
      </c>
      <c r="M391" t="str">
        <f>VLOOKUP(B391,Catalogue!$A$1:$F$51,4,FALSE)</f>
        <v>4-roll pack</v>
      </c>
    </row>
    <row r="392" spans="1:13" x14ac:dyDescent="0.3">
      <c r="A392" s="6">
        <f t="shared" si="18"/>
        <v>45343</v>
      </c>
      <c r="B392" t="s">
        <v>96</v>
      </c>
      <c r="C392">
        <v>10</v>
      </c>
      <c r="D392" t="s">
        <v>11</v>
      </c>
      <c r="E392" t="s">
        <v>11</v>
      </c>
      <c r="F392">
        <f>VLOOKUP(B392,Catalogue!A$1:F$51,5,FALSE)</f>
        <v>44</v>
      </c>
      <c r="G392" s="4">
        <f>VLOOKUP(B392,Catalogue!A$1:F$51,6,FALSE)</f>
        <v>48.4</v>
      </c>
      <c r="H392" s="4">
        <f t="shared" si="20"/>
        <v>440</v>
      </c>
      <c r="I392" s="4">
        <f t="shared" si="21"/>
        <v>484</v>
      </c>
      <c r="J392" s="4">
        <f t="shared" si="19"/>
        <v>44</v>
      </c>
      <c r="K392" t="str">
        <f>VLOOKUP(B392,Catalogue!$A$1:$B$51,2)</f>
        <v>Britannia Cake</v>
      </c>
      <c r="L392" t="str">
        <f>VLOOKUP(B392,Catalogue!$A$1:$F$51,3)</f>
        <v>Packaged Foods</v>
      </c>
      <c r="M392" t="str">
        <f>VLOOKUP(B392,Catalogue!$A$1:$F$51,4,FALSE)</f>
        <v>90g pack</v>
      </c>
    </row>
    <row r="393" spans="1:13" x14ac:dyDescent="0.3">
      <c r="A393" s="6">
        <f t="shared" si="18"/>
        <v>45345</v>
      </c>
      <c r="B393" t="s">
        <v>104</v>
      </c>
      <c r="C393">
        <v>16</v>
      </c>
      <c r="D393" t="s">
        <v>10</v>
      </c>
      <c r="E393" t="s">
        <v>12</v>
      </c>
      <c r="F393">
        <f>VLOOKUP(B393,Catalogue!A$1:F$51,5,FALSE)</f>
        <v>124</v>
      </c>
      <c r="G393" s="4">
        <f>VLOOKUP(B393,Catalogue!A$1:F$51,6,FALSE)</f>
        <v>163.68</v>
      </c>
      <c r="H393" s="4">
        <f t="shared" si="20"/>
        <v>1984</v>
      </c>
      <c r="I393" s="4">
        <f t="shared" si="21"/>
        <v>2618.88</v>
      </c>
      <c r="J393" s="4">
        <f t="shared" si="19"/>
        <v>634.88000000000011</v>
      </c>
      <c r="K393" t="str">
        <f>VLOOKUP(B393,Catalogue!$A$1:$B$51,2)</f>
        <v>Surf Excel Detergent</v>
      </c>
      <c r="L393" t="str">
        <f>VLOOKUP(B393,Catalogue!$A$1:$F$51,3)</f>
        <v>Household Cleaning</v>
      </c>
      <c r="M393" t="str">
        <f>VLOOKUP(B393,Catalogue!$A$1:$F$51,4,FALSE)</f>
        <v>1kg pack</v>
      </c>
    </row>
    <row r="394" spans="1:13" x14ac:dyDescent="0.3">
      <c r="A394" s="6">
        <f t="shared" si="18"/>
        <v>45347</v>
      </c>
      <c r="B394" t="s">
        <v>113</v>
      </c>
      <c r="C394">
        <v>14</v>
      </c>
      <c r="D394" t="s">
        <v>10</v>
      </c>
      <c r="E394" t="s">
        <v>12</v>
      </c>
      <c r="F394">
        <f>VLOOKUP(B394,Catalogue!A$1:F$51,5,FALSE)</f>
        <v>10</v>
      </c>
      <c r="G394" s="4">
        <f>VLOOKUP(B394,Catalogue!A$1:F$51,6,FALSE)</f>
        <v>11.3</v>
      </c>
      <c r="H394" s="4">
        <f t="shared" si="20"/>
        <v>140</v>
      </c>
      <c r="I394" s="4">
        <f t="shared" si="21"/>
        <v>158.20000000000002</v>
      </c>
      <c r="J394" s="4">
        <f t="shared" si="19"/>
        <v>18.200000000000017</v>
      </c>
      <c r="K394" t="str">
        <f>VLOOKUP(B394,Catalogue!$A$1:$B$51,2)</f>
        <v>Lizol Floor Cleaner</v>
      </c>
      <c r="L394" t="str">
        <f>VLOOKUP(B394,Catalogue!$A$1:$F$51,3)</f>
        <v>Household Cleaning</v>
      </c>
      <c r="M394" t="str">
        <f>VLOOKUP(B394,Catalogue!$A$1:$F$51,4,FALSE)</f>
        <v>975ml bottle</v>
      </c>
    </row>
    <row r="395" spans="1:13" x14ac:dyDescent="0.3">
      <c r="A395" s="6">
        <f t="shared" si="18"/>
        <v>45349</v>
      </c>
      <c r="B395" t="s">
        <v>81</v>
      </c>
      <c r="C395">
        <v>17</v>
      </c>
      <c r="D395" t="s">
        <v>11</v>
      </c>
      <c r="E395" t="s">
        <v>11</v>
      </c>
      <c r="F395">
        <f>VLOOKUP(B395,Catalogue!A$1:F$51,5,FALSE)</f>
        <v>123</v>
      </c>
      <c r="G395" s="4">
        <f>VLOOKUP(B395,Catalogue!A$1:F$51,6,FALSE)</f>
        <v>140.22</v>
      </c>
      <c r="H395" s="4">
        <f t="shared" si="20"/>
        <v>2091</v>
      </c>
      <c r="I395" s="4">
        <f t="shared" si="21"/>
        <v>2383.7399999999998</v>
      </c>
      <c r="J395" s="4">
        <f t="shared" si="19"/>
        <v>292.73999999999978</v>
      </c>
      <c r="K395" t="str">
        <f>VLOOKUP(B395,Catalogue!$A$1:$B$51,2)</f>
        <v>Nestlé Cerelac</v>
      </c>
      <c r="L395" t="str">
        <f>VLOOKUP(B395,Catalogue!$A$1:$F$51,3)</f>
        <v>Packaged Foods</v>
      </c>
      <c r="M395" t="str">
        <f>VLOOKUP(B395,Catalogue!$A$1:$F$51,4,FALSE)</f>
        <v>300g box</v>
      </c>
    </row>
    <row r="396" spans="1:13" x14ac:dyDescent="0.3">
      <c r="A396" s="6">
        <f t="shared" si="18"/>
        <v>45351</v>
      </c>
      <c r="B396" t="s">
        <v>49</v>
      </c>
      <c r="C396">
        <v>10</v>
      </c>
      <c r="D396" t="s">
        <v>13</v>
      </c>
      <c r="E396" t="s">
        <v>12</v>
      </c>
      <c r="F396">
        <f>VLOOKUP(B396,Catalogue!A$1:F$51,5,FALSE)</f>
        <v>12</v>
      </c>
      <c r="G396" s="4">
        <f>VLOOKUP(B396,Catalogue!A$1:F$51,6,FALSE)</f>
        <v>13.44</v>
      </c>
      <c r="H396" s="4">
        <f t="shared" si="20"/>
        <v>120</v>
      </c>
      <c r="I396" s="4">
        <f t="shared" si="21"/>
        <v>134.4</v>
      </c>
      <c r="J396" s="4">
        <f t="shared" si="19"/>
        <v>14.400000000000006</v>
      </c>
      <c r="K396" t="str">
        <f>VLOOKUP(B396,Catalogue!$A$1:$B$51,2)</f>
        <v>Pepsi Bottle</v>
      </c>
      <c r="L396" t="str">
        <f>VLOOKUP(B396,Catalogue!$A$1:$F$51,3)</f>
        <v>Beverages</v>
      </c>
      <c r="M396" t="str">
        <f>VLOOKUP(B396,Catalogue!$A$1:$F$51,4,FALSE)</f>
        <v>500ml bottle</v>
      </c>
    </row>
    <row r="397" spans="1:13" x14ac:dyDescent="0.3">
      <c r="A397" s="6">
        <f t="shared" si="18"/>
        <v>45353</v>
      </c>
      <c r="B397" t="s">
        <v>159</v>
      </c>
      <c r="C397">
        <v>8</v>
      </c>
      <c r="D397" t="s">
        <v>13</v>
      </c>
      <c r="E397" t="s">
        <v>12</v>
      </c>
      <c r="F397">
        <f>VLOOKUP(B397,Catalogue!A$1:F$51,5,FALSE)</f>
        <v>136</v>
      </c>
      <c r="G397" s="4">
        <f>VLOOKUP(B397,Catalogue!A$1:F$51,6,FALSE)</f>
        <v>183.6</v>
      </c>
      <c r="H397" s="4">
        <f t="shared" si="20"/>
        <v>1088</v>
      </c>
      <c r="I397" s="4">
        <f t="shared" si="21"/>
        <v>1468.8</v>
      </c>
      <c r="J397" s="4">
        <f t="shared" si="19"/>
        <v>380.79999999999995</v>
      </c>
      <c r="K397" t="str">
        <f>VLOOKUP(B397,Catalogue!$A$1:$B$51,2)</f>
        <v>Premier Facial Tissues</v>
      </c>
      <c r="L397" t="str">
        <f>VLOOKUP(B397,Catalogue!$A$1:$F$51,3)</f>
        <v>Paper &amp; Essentials</v>
      </c>
      <c r="M397" t="str">
        <f>VLOOKUP(B397,Catalogue!$A$1:$F$51,4,FALSE)</f>
        <v>200 pulls</v>
      </c>
    </row>
    <row r="398" spans="1:13" x14ac:dyDescent="0.3">
      <c r="A398" s="6">
        <f t="shared" si="18"/>
        <v>45355</v>
      </c>
      <c r="B398" t="s">
        <v>49</v>
      </c>
      <c r="C398">
        <v>12</v>
      </c>
      <c r="D398" t="s">
        <v>11</v>
      </c>
      <c r="E398" t="s">
        <v>11</v>
      </c>
      <c r="F398">
        <f>VLOOKUP(B398,Catalogue!A$1:F$51,5,FALSE)</f>
        <v>12</v>
      </c>
      <c r="G398" s="4">
        <f>VLOOKUP(B398,Catalogue!A$1:F$51,6,FALSE)</f>
        <v>13.44</v>
      </c>
      <c r="H398" s="4">
        <f t="shared" si="20"/>
        <v>144</v>
      </c>
      <c r="I398" s="4">
        <f t="shared" si="21"/>
        <v>161.28</v>
      </c>
      <c r="J398" s="4">
        <f t="shared" si="19"/>
        <v>17.28</v>
      </c>
      <c r="K398" t="str">
        <f>VLOOKUP(B398,Catalogue!$A$1:$B$51,2)</f>
        <v>Pepsi Bottle</v>
      </c>
      <c r="L398" t="str">
        <f>VLOOKUP(B398,Catalogue!$A$1:$F$51,3)</f>
        <v>Beverages</v>
      </c>
      <c r="M398" t="str">
        <f>VLOOKUP(B398,Catalogue!$A$1:$F$51,4,FALSE)</f>
        <v>500ml bottle</v>
      </c>
    </row>
    <row r="399" spans="1:13" x14ac:dyDescent="0.3">
      <c r="A399" s="6">
        <f t="shared" si="18"/>
        <v>45357</v>
      </c>
      <c r="B399" t="s">
        <v>153</v>
      </c>
      <c r="C399">
        <v>4</v>
      </c>
      <c r="D399" t="s">
        <v>10</v>
      </c>
      <c r="E399" t="s">
        <v>12</v>
      </c>
      <c r="F399">
        <f>VLOOKUP(B399,Catalogue!A$1:F$51,5,FALSE)</f>
        <v>10</v>
      </c>
      <c r="G399" s="4">
        <f>VLOOKUP(B399,Catalogue!A$1:F$51,6,FALSE)</f>
        <v>11.2</v>
      </c>
      <c r="H399" s="4">
        <f t="shared" si="20"/>
        <v>40</v>
      </c>
      <c r="I399" s="4">
        <f t="shared" si="21"/>
        <v>44.8</v>
      </c>
      <c r="J399" s="4">
        <f t="shared" si="19"/>
        <v>4.7999999999999972</v>
      </c>
      <c r="K399" t="str">
        <f>VLOOKUP(B399,Catalogue!$A$1:$B$51,2)</f>
        <v>Bella Napkins</v>
      </c>
      <c r="L399" t="str">
        <f>VLOOKUP(B399,Catalogue!$A$1:$F$51,3)</f>
        <v>Paper &amp; Essentials</v>
      </c>
      <c r="M399" t="str">
        <f>VLOOKUP(B399,Catalogue!$A$1:$F$51,4,FALSE)</f>
        <v>10 pads</v>
      </c>
    </row>
    <row r="400" spans="1:13" x14ac:dyDescent="0.3">
      <c r="A400" s="6">
        <f t="shared" si="18"/>
        <v>45359</v>
      </c>
      <c r="B400" t="s">
        <v>36</v>
      </c>
      <c r="C400">
        <v>8</v>
      </c>
      <c r="D400" t="s">
        <v>10</v>
      </c>
      <c r="E400" t="s">
        <v>11</v>
      </c>
      <c r="F400">
        <f>VLOOKUP(B400,Catalogue!A$1:F$51,5,FALSE)</f>
        <v>16</v>
      </c>
      <c r="G400" s="4">
        <f>VLOOKUP(B400,Catalogue!A$1:F$51,6,FALSE)</f>
        <v>17.600000000000001</v>
      </c>
      <c r="H400" s="4">
        <f t="shared" si="20"/>
        <v>128</v>
      </c>
      <c r="I400" s="4">
        <f t="shared" si="21"/>
        <v>140.80000000000001</v>
      </c>
      <c r="J400" s="4">
        <f t="shared" si="19"/>
        <v>12.800000000000011</v>
      </c>
      <c r="K400" t="str">
        <f>VLOOKUP(B400,Catalogue!$A$1:$B$51,2)</f>
        <v>Himalaya Face Wash</v>
      </c>
      <c r="L400" t="str">
        <f>VLOOKUP(B400,Catalogue!$A$1:$F$51,3)</f>
        <v>Personal Care</v>
      </c>
      <c r="M400" t="str">
        <f>VLOOKUP(B400,Catalogue!$A$1:$F$51,4,FALSE)</f>
        <v>150ml tube</v>
      </c>
    </row>
    <row r="401" spans="1:13" x14ac:dyDescent="0.3">
      <c r="A401" s="6">
        <f t="shared" si="18"/>
        <v>45361</v>
      </c>
      <c r="B401" t="s">
        <v>131</v>
      </c>
      <c r="C401">
        <v>4</v>
      </c>
      <c r="D401" t="s">
        <v>11</v>
      </c>
      <c r="E401" t="s">
        <v>12</v>
      </c>
      <c r="F401">
        <f>VLOOKUP(B401,Catalogue!A$1:F$51,5,FALSE)</f>
        <v>105</v>
      </c>
      <c r="G401" s="4">
        <f>VLOOKUP(B401,Catalogue!A$1:F$51,6,FALSE)</f>
        <v>153.30000000000001</v>
      </c>
      <c r="H401" s="4">
        <f t="shared" si="20"/>
        <v>420</v>
      </c>
      <c r="I401" s="4">
        <f t="shared" si="21"/>
        <v>613.20000000000005</v>
      </c>
      <c r="J401" s="4">
        <f t="shared" si="19"/>
        <v>193.20000000000005</v>
      </c>
      <c r="K401" t="str">
        <f>VLOOKUP(B401,Catalogue!$A$1:$B$51,2)</f>
        <v>Odonil Room Freshener</v>
      </c>
      <c r="L401" t="str">
        <f>VLOOKUP(B401,Catalogue!$A$1:$F$51,3)</f>
        <v>Household Cleaning</v>
      </c>
      <c r="M401" t="str">
        <f>VLOOKUP(B401,Catalogue!$A$1:$F$51,4,FALSE)</f>
        <v>75g block</v>
      </c>
    </row>
    <row r="402" spans="1:13" x14ac:dyDescent="0.3">
      <c r="A402" s="6">
        <f t="shared" si="18"/>
        <v>45363</v>
      </c>
      <c r="B402" t="s">
        <v>27</v>
      </c>
      <c r="C402">
        <v>19</v>
      </c>
      <c r="D402" t="s">
        <v>10</v>
      </c>
      <c r="E402" t="s">
        <v>11</v>
      </c>
      <c r="F402">
        <f>VLOOKUP(B402,Catalogue!A$1:F$51,5,FALSE)</f>
        <v>133</v>
      </c>
      <c r="G402" s="4">
        <f>VLOOKUP(B402,Catalogue!A$1:F$51,6,FALSE)</f>
        <v>187.53</v>
      </c>
      <c r="H402" s="4">
        <f t="shared" si="20"/>
        <v>2527</v>
      </c>
      <c r="I402" s="4">
        <f t="shared" si="21"/>
        <v>3563.07</v>
      </c>
      <c r="J402" s="4">
        <f t="shared" si="19"/>
        <v>1036.0700000000002</v>
      </c>
      <c r="K402" t="str">
        <f>VLOOKUP(B402,Catalogue!$A$1:$B$51,2)</f>
        <v>Gillette Shaving Foam</v>
      </c>
      <c r="L402" t="str">
        <f>VLOOKUP(B402,Catalogue!$A$1:$F$51,3)</f>
        <v>Personal Care</v>
      </c>
      <c r="M402" t="str">
        <f>VLOOKUP(B402,Catalogue!$A$1:$F$51,4,FALSE)</f>
        <v>200g can</v>
      </c>
    </row>
    <row r="403" spans="1:13" x14ac:dyDescent="0.3">
      <c r="A403" s="6">
        <f t="shared" si="18"/>
        <v>45365</v>
      </c>
      <c r="B403" t="s">
        <v>74</v>
      </c>
      <c r="C403">
        <v>3</v>
      </c>
      <c r="D403" t="s">
        <v>10</v>
      </c>
      <c r="E403" t="s">
        <v>12</v>
      </c>
      <c r="F403">
        <f>VLOOKUP(B403,Catalogue!A$1:F$51,5,FALSE)</f>
        <v>16</v>
      </c>
      <c r="G403" s="4">
        <f>VLOOKUP(B403,Catalogue!A$1:F$51,6,FALSE)</f>
        <v>21.12</v>
      </c>
      <c r="H403" s="4">
        <f t="shared" si="20"/>
        <v>48</v>
      </c>
      <c r="I403" s="4">
        <f t="shared" si="21"/>
        <v>63.36</v>
      </c>
      <c r="J403" s="4">
        <f t="shared" si="19"/>
        <v>15.36</v>
      </c>
      <c r="K403" t="str">
        <f>VLOOKUP(B403,Catalogue!$A$1:$B$51,2)</f>
        <v>Maggi Noodles</v>
      </c>
      <c r="L403" t="str">
        <f>VLOOKUP(B403,Catalogue!$A$1:$F$51,3)</f>
        <v>Packaged Foods</v>
      </c>
      <c r="M403" t="str">
        <f>VLOOKUP(B403,Catalogue!$A$1:$F$51,4,FALSE)</f>
        <v>70g pack</v>
      </c>
    </row>
    <row r="404" spans="1:13" x14ac:dyDescent="0.3">
      <c r="A404" s="6">
        <f t="shared" si="18"/>
        <v>45367</v>
      </c>
      <c r="B404" t="s">
        <v>104</v>
      </c>
      <c r="C404">
        <v>14</v>
      </c>
      <c r="D404" t="s">
        <v>11</v>
      </c>
      <c r="E404" t="s">
        <v>12</v>
      </c>
      <c r="F404">
        <f>VLOOKUP(B404,Catalogue!A$1:F$51,5,FALSE)</f>
        <v>124</v>
      </c>
      <c r="G404" s="4">
        <f>VLOOKUP(B404,Catalogue!A$1:F$51,6,FALSE)</f>
        <v>163.68</v>
      </c>
      <c r="H404" s="4">
        <f t="shared" si="20"/>
        <v>1736</v>
      </c>
      <c r="I404" s="4">
        <f t="shared" si="21"/>
        <v>2291.52</v>
      </c>
      <c r="J404" s="4">
        <f t="shared" si="19"/>
        <v>555.52</v>
      </c>
      <c r="K404" t="str">
        <f>VLOOKUP(B404,Catalogue!$A$1:$B$51,2)</f>
        <v>Surf Excel Detergent</v>
      </c>
      <c r="L404" t="str">
        <f>VLOOKUP(B404,Catalogue!$A$1:$F$51,3)</f>
        <v>Household Cleaning</v>
      </c>
      <c r="M404" t="str">
        <f>VLOOKUP(B404,Catalogue!$A$1:$F$51,4,FALSE)</f>
        <v>1kg pack</v>
      </c>
    </row>
    <row r="405" spans="1:13" x14ac:dyDescent="0.3">
      <c r="A405" s="6">
        <f t="shared" si="18"/>
        <v>45369</v>
      </c>
      <c r="B405" t="s">
        <v>55</v>
      </c>
      <c r="C405">
        <v>2</v>
      </c>
      <c r="D405" t="s">
        <v>13</v>
      </c>
      <c r="E405" t="s">
        <v>11</v>
      </c>
      <c r="F405">
        <f>VLOOKUP(B405,Catalogue!A$1:F$51,5,FALSE)</f>
        <v>98</v>
      </c>
      <c r="G405" s="4">
        <f>VLOOKUP(B405,Catalogue!A$1:F$51,6,FALSE)</f>
        <v>110.74</v>
      </c>
      <c r="H405" s="4">
        <f t="shared" si="20"/>
        <v>196</v>
      </c>
      <c r="I405" s="4">
        <f t="shared" si="21"/>
        <v>221.48</v>
      </c>
      <c r="J405" s="4">
        <f t="shared" si="19"/>
        <v>25.47999999999999</v>
      </c>
      <c r="K405" t="str">
        <f>VLOOKUP(B405,Catalogue!$A$1:$B$51,2)</f>
        <v>Tropicana Orange Juice</v>
      </c>
      <c r="L405" t="str">
        <f>VLOOKUP(B405,Catalogue!$A$1:$F$51,3)</f>
        <v>Beverages</v>
      </c>
      <c r="M405" t="str">
        <f>VLOOKUP(B405,Catalogue!$A$1:$F$51,4,FALSE)</f>
        <v>1L tetra pack</v>
      </c>
    </row>
    <row r="406" spans="1:13" x14ac:dyDescent="0.3">
      <c r="A406" s="6">
        <f t="shared" si="18"/>
        <v>45371</v>
      </c>
      <c r="B406" t="s">
        <v>36</v>
      </c>
      <c r="C406">
        <v>7</v>
      </c>
      <c r="D406" t="s">
        <v>13</v>
      </c>
      <c r="E406" t="s">
        <v>12</v>
      </c>
      <c r="F406">
        <f>VLOOKUP(B406,Catalogue!A$1:F$51,5,FALSE)</f>
        <v>16</v>
      </c>
      <c r="G406" s="4">
        <f>VLOOKUP(B406,Catalogue!A$1:F$51,6,FALSE)</f>
        <v>17.600000000000001</v>
      </c>
      <c r="H406" s="4">
        <f t="shared" si="20"/>
        <v>112</v>
      </c>
      <c r="I406" s="4">
        <f t="shared" si="21"/>
        <v>123.20000000000002</v>
      </c>
      <c r="J406" s="4">
        <f t="shared" si="19"/>
        <v>11.200000000000017</v>
      </c>
      <c r="K406" t="str">
        <f>VLOOKUP(B406,Catalogue!$A$1:$B$51,2)</f>
        <v>Himalaya Face Wash</v>
      </c>
      <c r="L406" t="str">
        <f>VLOOKUP(B406,Catalogue!$A$1:$F$51,3)</f>
        <v>Personal Care</v>
      </c>
      <c r="M406" t="str">
        <f>VLOOKUP(B406,Catalogue!$A$1:$F$51,4,FALSE)</f>
        <v>150ml tube</v>
      </c>
    </row>
    <row r="407" spans="1:13" x14ac:dyDescent="0.3">
      <c r="A407" s="6">
        <f t="shared" si="18"/>
        <v>45373</v>
      </c>
      <c r="B407" t="s">
        <v>21</v>
      </c>
      <c r="C407">
        <v>4</v>
      </c>
      <c r="D407" t="s">
        <v>11</v>
      </c>
      <c r="E407" t="s">
        <v>12</v>
      </c>
      <c r="F407">
        <f>VLOOKUP(B407,Catalogue!A$1:F$51,5,FALSE)</f>
        <v>44</v>
      </c>
      <c r="G407" s="4">
        <f>VLOOKUP(B407,Catalogue!A$1:F$51,6,FALSE)</f>
        <v>50.16</v>
      </c>
      <c r="H407" s="4">
        <f t="shared" si="20"/>
        <v>176</v>
      </c>
      <c r="I407" s="4">
        <f t="shared" si="21"/>
        <v>200.64</v>
      </c>
      <c r="J407" s="4">
        <f t="shared" si="19"/>
        <v>24.639999999999986</v>
      </c>
      <c r="K407" t="str">
        <f>VLOOKUP(B407,Catalogue!$A$1:$B$51,2)</f>
        <v>Lifebuoy Handwash</v>
      </c>
      <c r="L407" t="str">
        <f>VLOOKUP(B407,Catalogue!$A$1:$F$51,3)</f>
        <v>Personal Care</v>
      </c>
      <c r="M407" t="str">
        <f>VLOOKUP(B407,Catalogue!$A$1:$F$51,4,FALSE)</f>
        <v>200ml bottle</v>
      </c>
    </row>
    <row r="408" spans="1:13" x14ac:dyDescent="0.3">
      <c r="A408" s="6">
        <f t="shared" si="18"/>
        <v>45375</v>
      </c>
      <c r="B408" t="s">
        <v>67</v>
      </c>
      <c r="C408">
        <v>20</v>
      </c>
      <c r="D408" t="s">
        <v>10</v>
      </c>
      <c r="E408" t="s">
        <v>11</v>
      </c>
      <c r="F408">
        <f>VLOOKUP(B408,Catalogue!A$1:F$51,5,FALSE)</f>
        <v>133</v>
      </c>
      <c r="G408" s="4">
        <f>VLOOKUP(B408,Catalogue!A$1:F$51,6,FALSE)</f>
        <v>146.30000000000001</v>
      </c>
      <c r="H408" s="4">
        <f t="shared" si="20"/>
        <v>2660</v>
      </c>
      <c r="I408" s="4">
        <f t="shared" si="21"/>
        <v>2926</v>
      </c>
      <c r="J408" s="4">
        <f t="shared" si="19"/>
        <v>266</v>
      </c>
      <c r="K408" t="str">
        <f>VLOOKUP(B408,Catalogue!$A$1:$B$51,2)</f>
        <v>Real Mixed Fruit Juice</v>
      </c>
      <c r="L408" t="str">
        <f>VLOOKUP(B408,Catalogue!$A$1:$F$51,3)</f>
        <v>Beverages</v>
      </c>
      <c r="M408" t="str">
        <f>VLOOKUP(B408,Catalogue!$A$1:$F$51,4,FALSE)</f>
        <v>1L tetra pack</v>
      </c>
    </row>
    <row r="409" spans="1:13" x14ac:dyDescent="0.3">
      <c r="A409" s="6">
        <f t="shared" si="18"/>
        <v>45377</v>
      </c>
      <c r="B409" t="s">
        <v>116</v>
      </c>
      <c r="C409">
        <v>15</v>
      </c>
      <c r="D409" t="s">
        <v>10</v>
      </c>
      <c r="E409" t="s">
        <v>12</v>
      </c>
      <c r="F409">
        <f>VLOOKUP(B409,Catalogue!A$1:F$51,5,FALSE)</f>
        <v>123</v>
      </c>
      <c r="G409" s="4">
        <f>VLOOKUP(B409,Catalogue!A$1:F$51,6,FALSE)</f>
        <v>173.43</v>
      </c>
      <c r="H409" s="4">
        <f t="shared" si="20"/>
        <v>1845</v>
      </c>
      <c r="I409" s="4">
        <f t="shared" si="21"/>
        <v>2601.4500000000003</v>
      </c>
      <c r="J409" s="4">
        <f t="shared" si="19"/>
        <v>756.45000000000027</v>
      </c>
      <c r="K409" t="str">
        <f>VLOOKUP(B409,Catalogue!$A$1:$B$51,2)</f>
        <v>Domex Disinfectant</v>
      </c>
      <c r="L409" t="str">
        <f>VLOOKUP(B409,Catalogue!$A$1:$F$51,3)</f>
        <v>Household Cleaning</v>
      </c>
      <c r="M409" t="str">
        <f>VLOOKUP(B409,Catalogue!$A$1:$F$51,4,FALSE)</f>
        <v>1L bottle</v>
      </c>
    </row>
    <row r="410" spans="1:13" x14ac:dyDescent="0.3">
      <c r="A410" s="6">
        <f t="shared" si="18"/>
        <v>45379</v>
      </c>
      <c r="B410" t="s">
        <v>61</v>
      </c>
      <c r="C410">
        <v>2</v>
      </c>
      <c r="D410" t="s">
        <v>11</v>
      </c>
      <c r="E410" t="s">
        <v>11</v>
      </c>
      <c r="F410">
        <f>VLOOKUP(B410,Catalogue!A$1:F$51,5,FALSE)</f>
        <v>44</v>
      </c>
      <c r="G410" s="4">
        <f>VLOOKUP(B410,Catalogue!A$1:F$51,6,FALSE)</f>
        <v>72.599999999999994</v>
      </c>
      <c r="H410" s="4">
        <f t="shared" si="20"/>
        <v>88</v>
      </c>
      <c r="I410" s="4">
        <f t="shared" si="21"/>
        <v>145.19999999999999</v>
      </c>
      <c r="J410" s="4">
        <f t="shared" si="19"/>
        <v>57.199999999999989</v>
      </c>
      <c r="K410" t="str">
        <f>VLOOKUP(B410,Catalogue!$A$1:$B$51,2)</f>
        <v>Frooti Mango Drink</v>
      </c>
      <c r="L410" t="str">
        <f>VLOOKUP(B410,Catalogue!$A$1:$F$51,3)</f>
        <v>Beverages</v>
      </c>
      <c r="M410" t="str">
        <f>VLOOKUP(B410,Catalogue!$A$1:$F$51,4,FALSE)</f>
        <v>250ml tetra pack</v>
      </c>
    </row>
    <row r="411" spans="1:13" x14ac:dyDescent="0.3">
      <c r="A411" s="6">
        <f t="shared" si="18"/>
        <v>45381</v>
      </c>
      <c r="B411" t="s">
        <v>104</v>
      </c>
      <c r="C411">
        <v>9</v>
      </c>
      <c r="D411" t="s">
        <v>10</v>
      </c>
      <c r="E411" t="s">
        <v>12</v>
      </c>
      <c r="F411">
        <f>VLOOKUP(B411,Catalogue!A$1:F$51,5,FALSE)</f>
        <v>124</v>
      </c>
      <c r="G411" s="4">
        <f>VLOOKUP(B411,Catalogue!A$1:F$51,6,FALSE)</f>
        <v>163.68</v>
      </c>
      <c r="H411" s="4">
        <f t="shared" si="20"/>
        <v>1116</v>
      </c>
      <c r="I411" s="4">
        <f t="shared" si="21"/>
        <v>1473.1200000000001</v>
      </c>
      <c r="J411" s="4">
        <f t="shared" si="19"/>
        <v>357.12000000000012</v>
      </c>
      <c r="K411" t="str">
        <f>VLOOKUP(B411,Catalogue!$A$1:$B$51,2)</f>
        <v>Surf Excel Detergent</v>
      </c>
      <c r="L411" t="str">
        <f>VLOOKUP(B411,Catalogue!$A$1:$F$51,3)</f>
        <v>Household Cleaning</v>
      </c>
      <c r="M411" t="str">
        <f>VLOOKUP(B411,Catalogue!$A$1:$F$51,4,FALSE)</f>
        <v>1kg pack</v>
      </c>
    </row>
    <row r="412" spans="1:13" x14ac:dyDescent="0.3">
      <c r="A412" s="6">
        <f t="shared" si="18"/>
        <v>45383</v>
      </c>
      <c r="B412" t="s">
        <v>18</v>
      </c>
      <c r="C412">
        <v>6</v>
      </c>
      <c r="D412" t="s">
        <v>10</v>
      </c>
      <c r="E412" t="s">
        <v>11</v>
      </c>
      <c r="F412">
        <f>VLOOKUP(B412,Catalogue!A$1:F$51,5,FALSE)</f>
        <v>105</v>
      </c>
      <c r="G412" s="4">
        <f>VLOOKUP(B412,Catalogue!A$1:F$51,6,FALSE)</f>
        <v>117.6</v>
      </c>
      <c r="H412" s="4">
        <f t="shared" si="20"/>
        <v>630</v>
      </c>
      <c r="I412" s="4">
        <f t="shared" si="21"/>
        <v>705.59999999999991</v>
      </c>
      <c r="J412" s="4">
        <f t="shared" si="19"/>
        <v>75.599999999999909</v>
      </c>
      <c r="K412" t="str">
        <f>VLOOKUP(B412,Catalogue!$A$1:$B$51,2)</f>
        <v>Colgate Toothpaste</v>
      </c>
      <c r="L412" t="str">
        <f>VLOOKUP(B412,Catalogue!$A$1:$F$51,3)</f>
        <v>Personal Care</v>
      </c>
      <c r="M412" t="str">
        <f>VLOOKUP(B412,Catalogue!$A$1:$F$51,4,FALSE)</f>
        <v>150g tube</v>
      </c>
    </row>
    <row r="413" spans="1:13" x14ac:dyDescent="0.3">
      <c r="A413" s="6">
        <f t="shared" si="18"/>
        <v>45385</v>
      </c>
      <c r="B413" t="s">
        <v>159</v>
      </c>
      <c r="C413">
        <v>8</v>
      </c>
      <c r="D413" t="s">
        <v>11</v>
      </c>
      <c r="E413" t="s">
        <v>12</v>
      </c>
      <c r="F413">
        <f>VLOOKUP(B413,Catalogue!A$1:F$51,5,FALSE)</f>
        <v>136</v>
      </c>
      <c r="G413" s="4">
        <f>VLOOKUP(B413,Catalogue!A$1:F$51,6,FALSE)</f>
        <v>183.6</v>
      </c>
      <c r="H413" s="4">
        <f t="shared" si="20"/>
        <v>1088</v>
      </c>
      <c r="I413" s="4">
        <f t="shared" si="21"/>
        <v>1468.8</v>
      </c>
      <c r="J413" s="4">
        <f t="shared" si="19"/>
        <v>380.79999999999995</v>
      </c>
      <c r="K413" t="str">
        <f>VLOOKUP(B413,Catalogue!$A$1:$B$51,2)</f>
        <v>Premier Facial Tissues</v>
      </c>
      <c r="L413" t="str">
        <f>VLOOKUP(B413,Catalogue!$A$1:$F$51,3)</f>
        <v>Paper &amp; Essentials</v>
      </c>
      <c r="M413" t="str">
        <f>VLOOKUP(B413,Catalogue!$A$1:$F$51,4,FALSE)</f>
        <v>200 pulls</v>
      </c>
    </row>
    <row r="414" spans="1:13" x14ac:dyDescent="0.3">
      <c r="A414" s="6">
        <f t="shared" si="18"/>
        <v>45387</v>
      </c>
      <c r="B414" t="s">
        <v>134</v>
      </c>
      <c r="C414">
        <v>12</v>
      </c>
      <c r="D414" t="s">
        <v>13</v>
      </c>
      <c r="E414" t="s">
        <v>12</v>
      </c>
      <c r="F414">
        <f>VLOOKUP(B414,Catalogue!A$1:F$51,5,FALSE)</f>
        <v>44</v>
      </c>
      <c r="G414" s="4">
        <f>VLOOKUP(B414,Catalogue!A$1:F$51,6,FALSE)</f>
        <v>58.08</v>
      </c>
      <c r="H414" s="4">
        <f t="shared" si="20"/>
        <v>528</v>
      </c>
      <c r="I414" s="4">
        <f t="shared" si="21"/>
        <v>696.96</v>
      </c>
      <c r="J414" s="4">
        <f t="shared" si="19"/>
        <v>168.96000000000004</v>
      </c>
      <c r="K414" t="str">
        <f>VLOOKUP(B414,Catalogue!$A$1:$B$51,2)</f>
        <v>Whisper Sanitary Pads</v>
      </c>
      <c r="L414" t="str">
        <f>VLOOKUP(B414,Catalogue!$A$1:$F$51,3)</f>
        <v>Paper &amp; Essentials</v>
      </c>
      <c r="M414" t="str">
        <f>VLOOKUP(B414,Catalogue!$A$1:$F$51,4,FALSE)</f>
        <v>10-piece pack</v>
      </c>
    </row>
    <row r="415" spans="1:13" x14ac:dyDescent="0.3">
      <c r="A415" s="6">
        <f t="shared" si="18"/>
        <v>45389</v>
      </c>
      <c r="B415" t="s">
        <v>93</v>
      </c>
      <c r="C415">
        <v>13</v>
      </c>
      <c r="D415" t="s">
        <v>13</v>
      </c>
      <c r="E415" t="s">
        <v>11</v>
      </c>
      <c r="F415">
        <f>VLOOKUP(B415,Catalogue!A$1:F$51,5,FALSE)</f>
        <v>105</v>
      </c>
      <c r="G415" s="4">
        <f>VLOOKUP(B415,Catalogue!A$1:F$51,6,FALSE)</f>
        <v>117.6</v>
      </c>
      <c r="H415" s="4">
        <f t="shared" si="20"/>
        <v>1365</v>
      </c>
      <c r="I415" s="4">
        <f t="shared" si="21"/>
        <v>1528.8</v>
      </c>
      <c r="J415" s="4">
        <f t="shared" si="19"/>
        <v>163.79999999999995</v>
      </c>
      <c r="K415" t="str">
        <f>VLOOKUP(B415,Catalogue!$A$1:$B$51,2)</f>
        <v>Kellogg’s Corn Flakes</v>
      </c>
      <c r="L415" t="str">
        <f>VLOOKUP(B415,Catalogue!$A$1:$F$51,3)</f>
        <v>Packaged Foods</v>
      </c>
      <c r="M415" t="str">
        <f>VLOOKUP(B415,Catalogue!$A$1:$F$51,4,FALSE)</f>
        <v>475g box</v>
      </c>
    </row>
    <row r="416" spans="1:13" x14ac:dyDescent="0.3">
      <c r="A416" s="6">
        <f t="shared" si="18"/>
        <v>45391</v>
      </c>
      <c r="B416" t="s">
        <v>99</v>
      </c>
      <c r="C416">
        <v>14</v>
      </c>
      <c r="D416" t="s">
        <v>11</v>
      </c>
      <c r="E416" t="s">
        <v>12</v>
      </c>
      <c r="F416">
        <f>VLOOKUP(B416,Catalogue!A$1:F$51,5,FALSE)</f>
        <v>71</v>
      </c>
      <c r="G416" s="4">
        <f>VLOOKUP(B416,Catalogue!A$1:F$51,6,FALSE)</f>
        <v>95.85</v>
      </c>
      <c r="H416" s="4">
        <f t="shared" si="20"/>
        <v>994</v>
      </c>
      <c r="I416" s="4">
        <f t="shared" si="21"/>
        <v>1341.8999999999999</v>
      </c>
      <c r="J416" s="4">
        <f t="shared" si="19"/>
        <v>347.89999999999986</v>
      </c>
      <c r="K416" t="str">
        <f>VLOOKUP(B416,Catalogue!$A$1:$B$51,2)</f>
        <v>Yippee Noodles</v>
      </c>
      <c r="L416" t="str">
        <f>VLOOKUP(B416,Catalogue!$A$1:$F$51,3)</f>
        <v>Packaged Foods</v>
      </c>
      <c r="M416" t="str">
        <f>VLOOKUP(B416,Catalogue!$A$1:$F$51,4,FALSE)</f>
        <v>65g pack</v>
      </c>
    </row>
    <row r="417" spans="1:13" x14ac:dyDescent="0.3">
      <c r="A417" s="6">
        <f t="shared" si="18"/>
        <v>45393</v>
      </c>
      <c r="B417" t="s">
        <v>30</v>
      </c>
      <c r="C417">
        <v>2</v>
      </c>
      <c r="D417" t="s">
        <v>10</v>
      </c>
      <c r="E417" t="s">
        <v>12</v>
      </c>
      <c r="F417">
        <f>VLOOKUP(B417,Catalogue!A$1:F$51,5,FALSE)</f>
        <v>124</v>
      </c>
      <c r="G417" s="4">
        <f>VLOOKUP(B417,Catalogue!A$1:F$51,6,FALSE)</f>
        <v>204.60000000000002</v>
      </c>
      <c r="H417" s="4">
        <f t="shared" si="20"/>
        <v>248</v>
      </c>
      <c r="I417" s="4">
        <f t="shared" si="21"/>
        <v>409.20000000000005</v>
      </c>
      <c r="J417" s="4">
        <f t="shared" si="19"/>
        <v>161.20000000000005</v>
      </c>
      <c r="K417" t="str">
        <f>VLOOKUP(B417,Catalogue!$A$1:$B$51,2)</f>
        <v>Pantene Shampoo</v>
      </c>
      <c r="L417" t="str">
        <f>VLOOKUP(B417,Catalogue!$A$1:$F$51,3)</f>
        <v>Personal Care</v>
      </c>
      <c r="M417" t="str">
        <f>VLOOKUP(B417,Catalogue!$A$1:$F$51,4,FALSE)</f>
        <v>340ml bottle</v>
      </c>
    </row>
    <row r="418" spans="1:13" x14ac:dyDescent="0.3">
      <c r="A418" s="6">
        <f t="shared" si="18"/>
        <v>45395</v>
      </c>
      <c r="B418" t="s">
        <v>111</v>
      </c>
      <c r="C418">
        <v>19</v>
      </c>
      <c r="D418" t="s">
        <v>10</v>
      </c>
      <c r="E418" t="s">
        <v>11</v>
      </c>
      <c r="F418">
        <f>VLOOKUP(B418,Catalogue!A$1:F$51,5,FALSE)</f>
        <v>16</v>
      </c>
      <c r="G418" s="4">
        <f>VLOOKUP(B418,Catalogue!A$1:F$51,6,FALSE)</f>
        <v>18.240000000000002</v>
      </c>
      <c r="H418" s="4">
        <f t="shared" si="20"/>
        <v>304</v>
      </c>
      <c r="I418" s="4">
        <f t="shared" si="21"/>
        <v>346.56000000000006</v>
      </c>
      <c r="J418" s="4">
        <f t="shared" si="19"/>
        <v>42.560000000000059</v>
      </c>
      <c r="K418" t="str">
        <f>VLOOKUP(B418,Catalogue!$A$1:$B$51,2)</f>
        <v>Harpic Toilet Cleaner</v>
      </c>
      <c r="L418" t="str">
        <f>VLOOKUP(B418,Catalogue!$A$1:$F$51,3)</f>
        <v>Household Cleaning</v>
      </c>
      <c r="M418" t="str">
        <f>VLOOKUP(B418,Catalogue!$A$1:$F$51,4,FALSE)</f>
        <v>500ml bottle</v>
      </c>
    </row>
    <row r="419" spans="1:13" x14ac:dyDescent="0.3">
      <c r="A419" s="6">
        <f t="shared" si="18"/>
        <v>45397</v>
      </c>
      <c r="B419" t="s">
        <v>71</v>
      </c>
      <c r="C419">
        <v>19</v>
      </c>
      <c r="D419" t="s">
        <v>11</v>
      </c>
      <c r="E419" t="s">
        <v>12</v>
      </c>
      <c r="F419">
        <f>VLOOKUP(B419,Catalogue!A$1:F$51,5,FALSE)</f>
        <v>10</v>
      </c>
      <c r="G419" s="4">
        <f>VLOOKUP(B419,Catalogue!A$1:F$51,6,FALSE)</f>
        <v>14.600000000000001</v>
      </c>
      <c r="H419" s="4">
        <f t="shared" si="20"/>
        <v>190</v>
      </c>
      <c r="I419" s="4">
        <f t="shared" si="21"/>
        <v>277.40000000000003</v>
      </c>
      <c r="J419" s="4">
        <f t="shared" si="19"/>
        <v>87.400000000000034</v>
      </c>
      <c r="K419" t="str">
        <f>VLOOKUP(B419,Catalogue!$A$1:$B$51,2)</f>
        <v>Paper Boat Aam Panna</v>
      </c>
      <c r="L419" t="str">
        <f>VLOOKUP(B419,Catalogue!$A$1:$F$51,3)</f>
        <v>Beverages</v>
      </c>
      <c r="M419" t="str">
        <f>VLOOKUP(B419,Catalogue!$A$1:$F$51,4,FALSE)</f>
        <v>250ml pouch</v>
      </c>
    </row>
    <row r="420" spans="1:13" x14ac:dyDescent="0.3">
      <c r="A420" s="6">
        <f t="shared" si="18"/>
        <v>45399</v>
      </c>
      <c r="B420" t="s">
        <v>30</v>
      </c>
      <c r="C420">
        <v>7</v>
      </c>
      <c r="D420" t="s">
        <v>10</v>
      </c>
      <c r="E420" t="s">
        <v>11</v>
      </c>
      <c r="F420">
        <f>VLOOKUP(B420,Catalogue!A$1:F$51,5,FALSE)</f>
        <v>124</v>
      </c>
      <c r="G420" s="4">
        <f>VLOOKUP(B420,Catalogue!A$1:F$51,6,FALSE)</f>
        <v>204.60000000000002</v>
      </c>
      <c r="H420" s="4">
        <f t="shared" si="20"/>
        <v>868</v>
      </c>
      <c r="I420" s="4">
        <f t="shared" si="21"/>
        <v>1432.2000000000003</v>
      </c>
      <c r="J420" s="4">
        <f t="shared" si="19"/>
        <v>564.20000000000027</v>
      </c>
      <c r="K420" t="str">
        <f>VLOOKUP(B420,Catalogue!$A$1:$B$51,2)</f>
        <v>Pantene Shampoo</v>
      </c>
      <c r="L420" t="str">
        <f>VLOOKUP(B420,Catalogue!$A$1:$F$51,3)</f>
        <v>Personal Care</v>
      </c>
      <c r="M420" t="str">
        <f>VLOOKUP(B420,Catalogue!$A$1:$F$51,4,FALSE)</f>
        <v>340ml bottle</v>
      </c>
    </row>
    <row r="421" spans="1:13" x14ac:dyDescent="0.3">
      <c r="A421" s="6">
        <f t="shared" si="18"/>
        <v>45401</v>
      </c>
      <c r="B421" t="s">
        <v>150</v>
      </c>
      <c r="C421">
        <v>14</v>
      </c>
      <c r="D421" t="s">
        <v>10</v>
      </c>
      <c r="E421" t="s">
        <v>12</v>
      </c>
      <c r="F421">
        <f>VLOOKUP(B421,Catalogue!A$1:F$51,5,FALSE)</f>
        <v>16</v>
      </c>
      <c r="G421" s="4">
        <f>VLOOKUP(B421,Catalogue!A$1:F$51,6,FALSE)</f>
        <v>26.4</v>
      </c>
      <c r="H421" s="4">
        <f t="shared" si="20"/>
        <v>224</v>
      </c>
      <c r="I421" s="4">
        <f t="shared" si="21"/>
        <v>369.59999999999997</v>
      </c>
      <c r="J421" s="4">
        <f t="shared" si="19"/>
        <v>145.59999999999997</v>
      </c>
      <c r="K421" t="str">
        <f>VLOOKUP(B421,Catalogue!$A$1:$B$51,2)</f>
        <v>Scott Toilet Paper</v>
      </c>
      <c r="L421" t="str">
        <f>VLOOKUP(B421,Catalogue!$A$1:$F$51,3)</f>
        <v>Paper &amp; Essentials</v>
      </c>
      <c r="M421" t="str">
        <f>VLOOKUP(B421,Catalogue!$A$1:$F$51,4,FALSE)</f>
        <v>4-roll pack</v>
      </c>
    </row>
    <row r="422" spans="1:13" x14ac:dyDescent="0.3">
      <c r="A422" s="6">
        <f t="shared" si="18"/>
        <v>45403</v>
      </c>
      <c r="B422" t="s">
        <v>61</v>
      </c>
      <c r="C422">
        <v>7</v>
      </c>
      <c r="D422" t="s">
        <v>11</v>
      </c>
      <c r="E422" t="s">
        <v>11</v>
      </c>
      <c r="F422">
        <f>VLOOKUP(B422,Catalogue!A$1:F$51,5,FALSE)</f>
        <v>44</v>
      </c>
      <c r="G422" s="4">
        <f>VLOOKUP(B422,Catalogue!A$1:F$51,6,FALSE)</f>
        <v>72.599999999999994</v>
      </c>
      <c r="H422" s="4">
        <f t="shared" si="20"/>
        <v>308</v>
      </c>
      <c r="I422" s="4">
        <f t="shared" si="21"/>
        <v>508.19999999999993</v>
      </c>
      <c r="J422" s="4">
        <f t="shared" si="19"/>
        <v>200.19999999999993</v>
      </c>
      <c r="K422" t="str">
        <f>VLOOKUP(B422,Catalogue!$A$1:$B$51,2)</f>
        <v>Frooti Mango Drink</v>
      </c>
      <c r="L422" t="str">
        <f>VLOOKUP(B422,Catalogue!$A$1:$F$51,3)</f>
        <v>Beverages</v>
      </c>
      <c r="M422" t="str">
        <f>VLOOKUP(B422,Catalogue!$A$1:$F$51,4,FALSE)</f>
        <v>250ml tetra pack</v>
      </c>
    </row>
    <row r="423" spans="1:13" x14ac:dyDescent="0.3">
      <c r="A423" s="6">
        <f t="shared" si="18"/>
        <v>45405</v>
      </c>
      <c r="B423" t="s">
        <v>102</v>
      </c>
      <c r="C423">
        <v>10</v>
      </c>
      <c r="D423" t="s">
        <v>13</v>
      </c>
      <c r="E423" t="s">
        <v>12</v>
      </c>
      <c r="F423">
        <f>VLOOKUP(B423,Catalogue!A$1:F$51,5,FALSE)</f>
        <v>133</v>
      </c>
      <c r="G423" s="4">
        <f>VLOOKUP(B423,Catalogue!A$1:F$51,6,FALSE)</f>
        <v>194.18</v>
      </c>
      <c r="H423" s="4">
        <f t="shared" si="20"/>
        <v>1330</v>
      </c>
      <c r="I423" s="4">
        <f t="shared" si="21"/>
        <v>1941.8000000000002</v>
      </c>
      <c r="J423" s="4">
        <f t="shared" si="19"/>
        <v>611.80000000000018</v>
      </c>
      <c r="K423" t="str">
        <f>VLOOKUP(B423,Catalogue!$A$1:$B$51,2)</f>
        <v>Top Ramen</v>
      </c>
      <c r="L423" t="str">
        <f>VLOOKUP(B423,Catalogue!$A$1:$F$51,3)</f>
        <v>Packaged Foods</v>
      </c>
      <c r="M423" t="str">
        <f>VLOOKUP(B423,Catalogue!$A$1:$F$51,4,FALSE)</f>
        <v>70g pack</v>
      </c>
    </row>
    <row r="424" spans="1:13" x14ac:dyDescent="0.3">
      <c r="A424" s="6">
        <f t="shared" si="18"/>
        <v>45407</v>
      </c>
      <c r="B424" t="s">
        <v>71</v>
      </c>
      <c r="C424">
        <v>18</v>
      </c>
      <c r="D424" t="s">
        <v>13</v>
      </c>
      <c r="E424" t="s">
        <v>12</v>
      </c>
      <c r="F424">
        <f>VLOOKUP(B424,Catalogue!A$1:F$51,5,FALSE)</f>
        <v>10</v>
      </c>
      <c r="G424" s="4">
        <f>VLOOKUP(B424,Catalogue!A$1:F$51,6,FALSE)</f>
        <v>14.600000000000001</v>
      </c>
      <c r="H424" s="4">
        <f t="shared" si="20"/>
        <v>180</v>
      </c>
      <c r="I424" s="4">
        <f t="shared" si="21"/>
        <v>262.8</v>
      </c>
      <c r="J424" s="4">
        <f t="shared" si="19"/>
        <v>82.800000000000011</v>
      </c>
      <c r="K424" t="str">
        <f>VLOOKUP(B424,Catalogue!$A$1:$B$51,2)</f>
        <v>Paper Boat Aam Panna</v>
      </c>
      <c r="L424" t="str">
        <f>VLOOKUP(B424,Catalogue!$A$1:$F$51,3)</f>
        <v>Beverages</v>
      </c>
      <c r="M424" t="str">
        <f>VLOOKUP(B424,Catalogue!$A$1:$F$51,4,FALSE)</f>
        <v>250ml pouch</v>
      </c>
    </row>
    <row r="425" spans="1:13" x14ac:dyDescent="0.3">
      <c r="A425" s="6">
        <f t="shared" si="18"/>
        <v>45409</v>
      </c>
      <c r="B425" t="s">
        <v>67</v>
      </c>
      <c r="C425">
        <v>13</v>
      </c>
      <c r="D425" t="s">
        <v>11</v>
      </c>
      <c r="E425" t="s">
        <v>11</v>
      </c>
      <c r="F425">
        <f>VLOOKUP(B425,Catalogue!A$1:F$51,5,FALSE)</f>
        <v>133</v>
      </c>
      <c r="G425" s="4">
        <f>VLOOKUP(B425,Catalogue!A$1:F$51,6,FALSE)</f>
        <v>146.30000000000001</v>
      </c>
      <c r="H425" s="4">
        <f t="shared" si="20"/>
        <v>1729</v>
      </c>
      <c r="I425" s="4">
        <f t="shared" si="21"/>
        <v>1901.9</v>
      </c>
      <c r="J425" s="4">
        <f t="shared" si="19"/>
        <v>172.90000000000009</v>
      </c>
      <c r="K425" t="str">
        <f>VLOOKUP(B425,Catalogue!$A$1:$B$51,2)</f>
        <v>Real Mixed Fruit Juice</v>
      </c>
      <c r="L425" t="str">
        <f>VLOOKUP(B425,Catalogue!$A$1:$F$51,3)</f>
        <v>Beverages</v>
      </c>
      <c r="M425" t="str">
        <f>VLOOKUP(B425,Catalogue!$A$1:$F$51,4,FALSE)</f>
        <v>1L tetra pack</v>
      </c>
    </row>
    <row r="426" spans="1:13" x14ac:dyDescent="0.3">
      <c r="A426" s="6">
        <f t="shared" si="18"/>
        <v>45411</v>
      </c>
      <c r="B426" t="s">
        <v>144</v>
      </c>
      <c r="C426">
        <v>12</v>
      </c>
      <c r="D426" t="s">
        <v>10</v>
      </c>
      <c r="E426" t="s">
        <v>12</v>
      </c>
      <c r="F426">
        <f>VLOOKUP(B426,Catalogue!A$1:F$51,5,FALSE)</f>
        <v>124</v>
      </c>
      <c r="G426" s="4">
        <f>VLOOKUP(B426,Catalogue!A$1:F$51,6,FALSE)</f>
        <v>140.12</v>
      </c>
      <c r="H426" s="4">
        <f t="shared" si="20"/>
        <v>1488</v>
      </c>
      <c r="I426" s="4">
        <f t="shared" si="21"/>
        <v>1681.44</v>
      </c>
      <c r="J426" s="4">
        <f t="shared" si="19"/>
        <v>193.44000000000005</v>
      </c>
      <c r="K426" t="str">
        <f>VLOOKUP(B426,Catalogue!$A$1:$B$51,2)</f>
        <v>Origami Kitchen Towels</v>
      </c>
      <c r="L426" t="str">
        <f>VLOOKUP(B426,Catalogue!$A$1:$F$51,3)</f>
        <v>Paper &amp; Essentials</v>
      </c>
      <c r="M426" t="str">
        <f>VLOOKUP(B426,Catalogue!$A$1:$F$51,4,FALSE)</f>
        <v>2-roll pack</v>
      </c>
    </row>
    <row r="427" spans="1:13" x14ac:dyDescent="0.3">
      <c r="A427" s="6">
        <f t="shared" si="18"/>
        <v>45413</v>
      </c>
      <c r="B427" t="s">
        <v>42</v>
      </c>
      <c r="C427">
        <v>5</v>
      </c>
      <c r="D427" t="s">
        <v>10</v>
      </c>
      <c r="E427" t="s">
        <v>12</v>
      </c>
      <c r="F427">
        <f>VLOOKUP(B427,Catalogue!A$1:F$51,5,FALSE)</f>
        <v>123</v>
      </c>
      <c r="G427" s="4">
        <f>VLOOKUP(B427,Catalogue!A$1:F$51,6,FALSE)</f>
        <v>179.58</v>
      </c>
      <c r="H427" s="4">
        <f t="shared" si="20"/>
        <v>615</v>
      </c>
      <c r="I427" s="4">
        <f t="shared" si="21"/>
        <v>897.90000000000009</v>
      </c>
      <c r="J427" s="4">
        <f t="shared" si="19"/>
        <v>282.90000000000009</v>
      </c>
      <c r="K427" t="str">
        <f>VLOOKUP(B427,Catalogue!$A$1:$B$51,2)</f>
        <v>Johnson’s Baby Powder</v>
      </c>
      <c r="L427" t="str">
        <f>VLOOKUP(B427,Catalogue!$A$1:$F$51,3)</f>
        <v>Personal Care</v>
      </c>
      <c r="M427" t="str">
        <f>VLOOKUP(B427,Catalogue!$A$1:$F$51,4,FALSE)</f>
        <v>500g bottle</v>
      </c>
    </row>
    <row r="428" spans="1:13" x14ac:dyDescent="0.3">
      <c r="A428" s="6">
        <f t="shared" si="18"/>
        <v>45415</v>
      </c>
      <c r="B428" t="s">
        <v>144</v>
      </c>
      <c r="C428">
        <v>9</v>
      </c>
      <c r="D428" t="s">
        <v>11</v>
      </c>
      <c r="E428" t="s">
        <v>11</v>
      </c>
      <c r="F428">
        <f>VLOOKUP(B428,Catalogue!A$1:F$51,5,FALSE)</f>
        <v>124</v>
      </c>
      <c r="G428" s="4">
        <f>VLOOKUP(B428,Catalogue!A$1:F$51,6,FALSE)</f>
        <v>140.12</v>
      </c>
      <c r="H428" s="4">
        <f t="shared" si="20"/>
        <v>1116</v>
      </c>
      <c r="I428" s="4">
        <f t="shared" si="21"/>
        <v>1261.08</v>
      </c>
      <c r="J428" s="4">
        <f t="shared" si="19"/>
        <v>145.07999999999993</v>
      </c>
      <c r="K428" t="str">
        <f>VLOOKUP(B428,Catalogue!$A$1:$B$51,2)</f>
        <v>Origami Kitchen Towels</v>
      </c>
      <c r="L428" t="str">
        <f>VLOOKUP(B428,Catalogue!$A$1:$F$51,3)</f>
        <v>Paper &amp; Essentials</v>
      </c>
      <c r="M428" t="str">
        <f>VLOOKUP(B428,Catalogue!$A$1:$F$51,4,FALSE)</f>
        <v>2-roll pack</v>
      </c>
    </row>
    <row r="429" spans="1:13" x14ac:dyDescent="0.3">
      <c r="A429" s="6"/>
      <c r="J429" s="5"/>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D0FE-F187-46C4-89BF-DC6B7411F436}">
  <dimension ref="A3:K55"/>
  <sheetViews>
    <sheetView workbookViewId="0">
      <selection activeCell="I6" sqref="I6"/>
    </sheetView>
  </sheetViews>
  <sheetFormatPr defaultRowHeight="14.4" x14ac:dyDescent="0.3"/>
  <cols>
    <col min="1" max="1" width="20.77734375" bestFit="1" customWidth="1"/>
    <col min="2" max="2" width="17.88671875" bestFit="1" customWidth="1"/>
    <col min="3" max="3" width="10.77734375" bestFit="1" customWidth="1"/>
    <col min="4" max="4" width="12.109375" bestFit="1" customWidth="1"/>
    <col min="7" max="7" width="16.5546875" customWidth="1"/>
    <col min="9" max="9" width="16.44140625" customWidth="1"/>
    <col min="10" max="10" width="11.77734375" customWidth="1"/>
    <col min="11" max="11" width="15" customWidth="1"/>
  </cols>
  <sheetData>
    <row r="3" spans="1:11" x14ac:dyDescent="0.3">
      <c r="B3" s="9" t="s">
        <v>177</v>
      </c>
    </row>
    <row r="4" spans="1:11" ht="21" x14ac:dyDescent="0.4">
      <c r="A4" s="9" t="s">
        <v>172</v>
      </c>
      <c r="B4" t="s">
        <v>174</v>
      </c>
      <c r="C4" t="s">
        <v>176</v>
      </c>
      <c r="D4" t="s">
        <v>175</v>
      </c>
      <c r="G4" s="15" t="s">
        <v>179</v>
      </c>
      <c r="I4" s="14" t="s">
        <v>180</v>
      </c>
      <c r="K4" s="14" t="s">
        <v>181</v>
      </c>
    </row>
    <row r="5" spans="1:11" x14ac:dyDescent="0.3">
      <c r="A5" t="s">
        <v>70</v>
      </c>
      <c r="B5" s="5">
        <v>13559.399999999998</v>
      </c>
      <c r="C5">
        <v>81</v>
      </c>
      <c r="D5" s="5">
        <v>3515.4000000000005</v>
      </c>
    </row>
    <row r="6" spans="1:11" x14ac:dyDescent="0.3">
      <c r="A6" t="s">
        <v>154</v>
      </c>
      <c r="B6" s="5">
        <v>492.8</v>
      </c>
      <c r="C6">
        <v>44</v>
      </c>
      <c r="D6" s="5">
        <v>52.799999999999962</v>
      </c>
      <c r="G6" s="12">
        <v>435820.44000000035</v>
      </c>
      <c r="I6" s="12">
        <v>99041.439999999988</v>
      </c>
      <c r="K6" s="13">
        <v>4570</v>
      </c>
    </row>
    <row r="7" spans="1:11" x14ac:dyDescent="0.3">
      <c r="A7" t="s">
        <v>97</v>
      </c>
      <c r="B7" s="5">
        <v>3872</v>
      </c>
      <c r="C7">
        <v>80</v>
      </c>
      <c r="D7" s="5">
        <v>351.99999999999994</v>
      </c>
    </row>
    <row r="8" spans="1:11" x14ac:dyDescent="0.3">
      <c r="A8" t="s">
        <v>46</v>
      </c>
      <c r="B8" s="5">
        <v>14002.560000000001</v>
      </c>
      <c r="C8">
        <v>78</v>
      </c>
      <c r="D8" s="5">
        <v>3394.5600000000004</v>
      </c>
    </row>
    <row r="9" spans="1:11" x14ac:dyDescent="0.3">
      <c r="A9" t="s">
        <v>19</v>
      </c>
      <c r="B9" s="5">
        <v>13828.499999999998</v>
      </c>
      <c r="C9">
        <v>118</v>
      </c>
      <c r="D9" s="5">
        <v>1480.4999999999986</v>
      </c>
    </row>
    <row r="10" spans="1:11" x14ac:dyDescent="0.3">
      <c r="A10" t="s">
        <v>34</v>
      </c>
      <c r="B10" s="5">
        <v>1511.9999999999998</v>
      </c>
      <c r="C10">
        <v>135</v>
      </c>
      <c r="D10" s="5">
        <v>161.99999999999994</v>
      </c>
    </row>
    <row r="11" spans="1:11" x14ac:dyDescent="0.3">
      <c r="A11" t="s">
        <v>117</v>
      </c>
      <c r="B11" s="5">
        <v>10405.800000000001</v>
      </c>
      <c r="C11">
        <v>60</v>
      </c>
      <c r="D11" s="5">
        <v>3025.8000000000006</v>
      </c>
    </row>
    <row r="12" spans="1:11" x14ac:dyDescent="0.3">
      <c r="A12" t="s">
        <v>15</v>
      </c>
      <c r="B12" s="5">
        <v>10607.520000000002</v>
      </c>
      <c r="C12">
        <v>82</v>
      </c>
      <c r="D12" s="5">
        <v>2571.5200000000013</v>
      </c>
    </row>
    <row r="13" spans="1:11" x14ac:dyDescent="0.3">
      <c r="A13" t="s">
        <v>157</v>
      </c>
      <c r="B13" s="5">
        <v>16236</v>
      </c>
      <c r="C13">
        <v>120</v>
      </c>
      <c r="D13" s="5">
        <v>1476.0000000000016</v>
      </c>
    </row>
    <row r="14" spans="1:11" x14ac:dyDescent="0.3">
      <c r="A14" t="s">
        <v>129</v>
      </c>
      <c r="B14" s="5">
        <v>9261</v>
      </c>
      <c r="C14">
        <v>70</v>
      </c>
      <c r="D14" s="5">
        <v>2401.0000000000009</v>
      </c>
    </row>
    <row r="15" spans="1:11" x14ac:dyDescent="0.3">
      <c r="A15" t="s">
        <v>62</v>
      </c>
      <c r="B15" s="5">
        <v>11107.799999999997</v>
      </c>
      <c r="C15">
        <v>153</v>
      </c>
      <c r="D15" s="5">
        <v>4375.7999999999984</v>
      </c>
    </row>
    <row r="16" spans="1:11" x14ac:dyDescent="0.3">
      <c r="A16" t="s">
        <v>28</v>
      </c>
      <c r="B16" s="5">
        <v>18002.88</v>
      </c>
      <c r="C16">
        <v>96</v>
      </c>
      <c r="D16" s="5">
        <v>5234.880000000001</v>
      </c>
    </row>
    <row r="17" spans="1:4" x14ac:dyDescent="0.3">
      <c r="A17" t="s">
        <v>88</v>
      </c>
      <c r="B17" s="5">
        <v>2334.96</v>
      </c>
      <c r="C17">
        <v>138</v>
      </c>
      <c r="D17" s="5">
        <v>678.96000000000026</v>
      </c>
    </row>
    <row r="18" spans="1:4" x14ac:dyDescent="0.3">
      <c r="A18" t="s">
        <v>112</v>
      </c>
      <c r="B18" s="5">
        <v>2024.6400000000008</v>
      </c>
      <c r="C18">
        <v>111</v>
      </c>
      <c r="D18" s="5">
        <v>248.6400000000003</v>
      </c>
    </row>
    <row r="19" spans="1:4" x14ac:dyDescent="0.3">
      <c r="A19" t="s">
        <v>37</v>
      </c>
      <c r="B19" s="5">
        <v>2569.6</v>
      </c>
      <c r="C19">
        <v>146</v>
      </c>
      <c r="D19" s="5">
        <v>233.60000000000022</v>
      </c>
    </row>
    <row r="20" spans="1:4" x14ac:dyDescent="0.3">
      <c r="A20" t="s">
        <v>43</v>
      </c>
      <c r="B20" s="5">
        <v>13109.34</v>
      </c>
      <c r="C20">
        <v>73</v>
      </c>
      <c r="D20" s="5">
        <v>4130.3400000000011</v>
      </c>
    </row>
    <row r="21" spans="1:4" x14ac:dyDescent="0.3">
      <c r="A21" t="s">
        <v>94</v>
      </c>
      <c r="B21" s="5">
        <v>13406.399999999998</v>
      </c>
      <c r="C21">
        <v>114</v>
      </c>
      <c r="D21" s="5">
        <v>1436.3999999999994</v>
      </c>
    </row>
    <row r="22" spans="1:4" x14ac:dyDescent="0.3">
      <c r="A22" t="s">
        <v>142</v>
      </c>
      <c r="B22" s="5">
        <v>12584.460000000003</v>
      </c>
      <c r="C22">
        <v>83</v>
      </c>
      <c r="D22" s="5">
        <v>1545.4600000000003</v>
      </c>
    </row>
    <row r="23" spans="1:4" x14ac:dyDescent="0.3">
      <c r="A23" t="s">
        <v>91</v>
      </c>
      <c r="B23" s="5">
        <v>10187.099999999999</v>
      </c>
      <c r="C23">
        <v>63</v>
      </c>
      <c r="D23" s="5">
        <v>4013.099999999999</v>
      </c>
    </row>
    <row r="24" spans="1:4" x14ac:dyDescent="0.3">
      <c r="A24" t="s">
        <v>22</v>
      </c>
      <c r="B24" s="5">
        <v>3410.8799999999997</v>
      </c>
      <c r="C24">
        <v>68</v>
      </c>
      <c r="D24" s="5">
        <v>418.87999999999971</v>
      </c>
    </row>
    <row r="25" spans="1:4" x14ac:dyDescent="0.3">
      <c r="A25" t="s">
        <v>114</v>
      </c>
      <c r="B25" s="5">
        <v>757.10000000000014</v>
      </c>
      <c r="C25">
        <v>67</v>
      </c>
      <c r="D25" s="5">
        <v>87.10000000000008</v>
      </c>
    </row>
    <row r="26" spans="1:4" x14ac:dyDescent="0.3">
      <c r="A26" t="s">
        <v>75</v>
      </c>
      <c r="B26" s="5">
        <v>1098.2399999999998</v>
      </c>
      <c r="C26">
        <v>52</v>
      </c>
      <c r="D26" s="5">
        <v>266.24000000000007</v>
      </c>
    </row>
    <row r="27" spans="1:4" x14ac:dyDescent="0.3">
      <c r="A27" t="s">
        <v>59</v>
      </c>
      <c r="B27" s="5">
        <v>10067.400000000001</v>
      </c>
      <c r="C27">
        <v>68</v>
      </c>
      <c r="D27" s="5">
        <v>2927.4000000000005</v>
      </c>
    </row>
    <row r="28" spans="1:4" x14ac:dyDescent="0.3">
      <c r="A28" t="s">
        <v>85</v>
      </c>
      <c r="B28" s="5">
        <v>11679.68</v>
      </c>
      <c r="C28">
        <v>76</v>
      </c>
      <c r="D28" s="5">
        <v>1343.6800000000007</v>
      </c>
    </row>
    <row r="29" spans="1:4" x14ac:dyDescent="0.3">
      <c r="A29" t="s">
        <v>82</v>
      </c>
      <c r="B29" s="5">
        <v>12199.14</v>
      </c>
      <c r="C29">
        <v>87</v>
      </c>
      <c r="D29" s="5">
        <v>1498.1399999999994</v>
      </c>
    </row>
    <row r="30" spans="1:4" x14ac:dyDescent="0.3">
      <c r="A30" t="s">
        <v>65</v>
      </c>
      <c r="B30" s="5">
        <v>6759.1999999999989</v>
      </c>
      <c r="C30">
        <v>85</v>
      </c>
      <c r="D30" s="5">
        <v>724.1999999999997</v>
      </c>
    </row>
    <row r="31" spans="1:4" x14ac:dyDescent="0.3">
      <c r="A31" t="s">
        <v>25</v>
      </c>
      <c r="B31" s="5">
        <v>8023</v>
      </c>
      <c r="C31">
        <v>100</v>
      </c>
      <c r="D31" s="5">
        <v>923.00000000000045</v>
      </c>
    </row>
    <row r="32" spans="1:4" x14ac:dyDescent="0.3">
      <c r="A32" t="s">
        <v>132</v>
      </c>
      <c r="B32" s="5">
        <v>15789.900000000003</v>
      </c>
      <c r="C32">
        <v>103</v>
      </c>
      <c r="D32" s="5">
        <v>4974.9000000000015</v>
      </c>
    </row>
    <row r="33" spans="1:4" x14ac:dyDescent="0.3">
      <c r="A33" t="s">
        <v>145</v>
      </c>
      <c r="B33" s="5">
        <v>16674.280000000002</v>
      </c>
      <c r="C33">
        <v>119</v>
      </c>
      <c r="D33" s="5">
        <v>1918.2800000000004</v>
      </c>
    </row>
    <row r="34" spans="1:4" x14ac:dyDescent="0.3">
      <c r="A34" t="s">
        <v>31</v>
      </c>
      <c r="B34" s="5">
        <v>24961.200000000008</v>
      </c>
      <c r="C34">
        <v>122</v>
      </c>
      <c r="D34" s="5">
        <v>9833.2000000000044</v>
      </c>
    </row>
    <row r="35" spans="1:4" x14ac:dyDescent="0.3">
      <c r="A35" t="s">
        <v>72</v>
      </c>
      <c r="B35" s="5">
        <v>1562.2</v>
      </c>
      <c r="C35">
        <v>107</v>
      </c>
      <c r="D35" s="5">
        <v>492.2000000000001</v>
      </c>
    </row>
    <row r="36" spans="1:4" x14ac:dyDescent="0.3">
      <c r="A36" t="s">
        <v>50</v>
      </c>
      <c r="B36" s="5">
        <v>1585.92</v>
      </c>
      <c r="C36">
        <v>118</v>
      </c>
      <c r="D36" s="5">
        <v>169.92</v>
      </c>
    </row>
    <row r="37" spans="1:4" x14ac:dyDescent="0.3">
      <c r="A37" t="s">
        <v>160</v>
      </c>
      <c r="B37" s="5">
        <v>18727.199999999997</v>
      </c>
      <c r="C37">
        <v>102</v>
      </c>
      <c r="D37" s="5">
        <v>4855.2</v>
      </c>
    </row>
    <row r="38" spans="1:4" x14ac:dyDescent="0.3">
      <c r="A38" t="s">
        <v>126</v>
      </c>
      <c r="B38" s="5">
        <v>4158</v>
      </c>
      <c r="C38">
        <v>60</v>
      </c>
      <c r="D38" s="5">
        <v>378</v>
      </c>
    </row>
    <row r="39" spans="1:4" x14ac:dyDescent="0.3">
      <c r="A39" t="s">
        <v>68</v>
      </c>
      <c r="B39" s="5">
        <v>19165.300000000003</v>
      </c>
      <c r="C39">
        <v>131</v>
      </c>
      <c r="D39" s="5">
        <v>1742.3000000000011</v>
      </c>
    </row>
    <row r="40" spans="1:4" x14ac:dyDescent="0.3">
      <c r="A40" t="s">
        <v>53</v>
      </c>
      <c r="B40" s="5">
        <v>3303.72</v>
      </c>
      <c r="C40">
        <v>46</v>
      </c>
      <c r="D40" s="5">
        <v>405.71999999999969</v>
      </c>
    </row>
    <row r="41" spans="1:4" x14ac:dyDescent="0.3">
      <c r="A41" t="s">
        <v>120</v>
      </c>
      <c r="B41" s="5">
        <v>16381.199999999999</v>
      </c>
      <c r="C41">
        <v>73</v>
      </c>
      <c r="D41" s="5">
        <v>6453.2000000000007</v>
      </c>
    </row>
    <row r="42" spans="1:4" x14ac:dyDescent="0.3">
      <c r="A42" t="s">
        <v>123</v>
      </c>
      <c r="B42" s="5">
        <v>887.04000000000008</v>
      </c>
      <c r="C42">
        <v>66</v>
      </c>
      <c r="D42" s="5">
        <v>95.039999999999992</v>
      </c>
    </row>
    <row r="43" spans="1:4" x14ac:dyDescent="0.3">
      <c r="A43" t="s">
        <v>151</v>
      </c>
      <c r="B43" s="5">
        <v>3088.7999999999997</v>
      </c>
      <c r="C43">
        <v>117</v>
      </c>
      <c r="D43" s="5">
        <v>1216.7999999999995</v>
      </c>
    </row>
    <row r="44" spans="1:4" x14ac:dyDescent="0.3">
      <c r="A44" t="s">
        <v>139</v>
      </c>
      <c r="B44" s="5">
        <v>3578.3999999999996</v>
      </c>
      <c r="C44">
        <v>45</v>
      </c>
      <c r="D44" s="5">
        <v>383.39999999999986</v>
      </c>
    </row>
    <row r="45" spans="1:4" x14ac:dyDescent="0.3">
      <c r="A45" t="s">
        <v>148</v>
      </c>
      <c r="B45" s="5">
        <v>930.60000000000014</v>
      </c>
      <c r="C45">
        <v>66</v>
      </c>
      <c r="D45" s="5">
        <v>270.60000000000002</v>
      </c>
    </row>
    <row r="46" spans="1:4" x14ac:dyDescent="0.3">
      <c r="A46" t="s">
        <v>79</v>
      </c>
      <c r="B46" s="5">
        <v>1175.9999999999998</v>
      </c>
      <c r="C46">
        <v>105</v>
      </c>
      <c r="D46" s="5">
        <v>125.99999999999994</v>
      </c>
    </row>
    <row r="47" spans="1:4" x14ac:dyDescent="0.3">
      <c r="A47" t="s">
        <v>105</v>
      </c>
      <c r="B47" s="5">
        <v>29298.720000000001</v>
      </c>
      <c r="C47">
        <v>179</v>
      </c>
      <c r="D47" s="5">
        <v>7102.72</v>
      </c>
    </row>
    <row r="48" spans="1:4" x14ac:dyDescent="0.3">
      <c r="A48" t="s">
        <v>103</v>
      </c>
      <c r="B48" s="5">
        <v>9709</v>
      </c>
      <c r="C48">
        <v>50</v>
      </c>
      <c r="D48" s="5">
        <v>3059.0000000000005</v>
      </c>
    </row>
    <row r="49" spans="1:4" x14ac:dyDescent="0.3">
      <c r="A49" t="s">
        <v>56</v>
      </c>
      <c r="B49" s="5">
        <v>7751.7999999999984</v>
      </c>
      <c r="C49">
        <v>70</v>
      </c>
      <c r="D49" s="5">
        <v>891.7999999999995</v>
      </c>
    </row>
    <row r="50" spans="1:4" x14ac:dyDescent="0.3">
      <c r="A50" t="s">
        <v>40</v>
      </c>
      <c r="B50" s="5">
        <v>783</v>
      </c>
      <c r="C50">
        <v>58</v>
      </c>
      <c r="D50" s="5">
        <v>203</v>
      </c>
    </row>
    <row r="51" spans="1:4" x14ac:dyDescent="0.3">
      <c r="A51" t="s">
        <v>109</v>
      </c>
      <c r="B51" s="5">
        <v>313.60000000000002</v>
      </c>
      <c r="C51">
        <v>28</v>
      </c>
      <c r="D51" s="5">
        <v>33.599999999999994</v>
      </c>
    </row>
    <row r="52" spans="1:4" x14ac:dyDescent="0.3">
      <c r="A52" t="s">
        <v>163</v>
      </c>
      <c r="B52" s="5">
        <v>1611.84</v>
      </c>
      <c r="C52">
        <v>92</v>
      </c>
      <c r="D52" s="5">
        <v>507.83999999999992</v>
      </c>
    </row>
    <row r="53" spans="1:4" x14ac:dyDescent="0.3">
      <c r="A53" t="s">
        <v>135</v>
      </c>
      <c r="B53" s="5">
        <v>6330.72</v>
      </c>
      <c r="C53">
        <v>109</v>
      </c>
      <c r="D53" s="5">
        <v>1534.72</v>
      </c>
    </row>
    <row r="54" spans="1:4" x14ac:dyDescent="0.3">
      <c r="A54" t="s">
        <v>100</v>
      </c>
      <c r="B54" s="5">
        <v>14952.599999999997</v>
      </c>
      <c r="C54">
        <v>156</v>
      </c>
      <c r="D54" s="5">
        <v>3876.5999999999995</v>
      </c>
    </row>
    <row r="55" spans="1:4" x14ac:dyDescent="0.3">
      <c r="A55" s="10" t="s">
        <v>173</v>
      </c>
      <c r="B55" s="5">
        <v>435820.44000000035</v>
      </c>
      <c r="C55">
        <v>4570</v>
      </c>
      <c r="D55" s="5">
        <v>99041.439999999988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36EA-0C3F-4FDA-9656-75D9EEC48C4A}">
  <dimension ref="A1:H10"/>
  <sheetViews>
    <sheetView workbookViewId="0">
      <selection activeCell="K12" sqref="K12"/>
    </sheetView>
  </sheetViews>
  <sheetFormatPr defaultRowHeight="14.4" x14ac:dyDescent="0.3"/>
  <cols>
    <col min="1" max="1" width="18" bestFit="1" customWidth="1"/>
    <col min="2" max="2" width="17" bestFit="1" customWidth="1"/>
    <col min="3" max="4" width="11.6640625" bestFit="1" customWidth="1"/>
    <col min="6" max="6" width="18" bestFit="1" customWidth="1"/>
    <col min="7" max="7" width="17" bestFit="1" customWidth="1"/>
    <col min="8" max="8" width="11.6640625" bestFit="1" customWidth="1"/>
    <col min="9" max="9" width="10.44140625" bestFit="1" customWidth="1"/>
  </cols>
  <sheetData>
    <row r="1" spans="1:8" x14ac:dyDescent="0.3">
      <c r="A1" s="9" t="s">
        <v>171</v>
      </c>
      <c r="B1" t="s" vm="1">
        <v>76</v>
      </c>
    </row>
    <row r="3" spans="1:8" x14ac:dyDescent="0.3">
      <c r="B3" s="9" t="s">
        <v>177</v>
      </c>
    </row>
    <row r="4" spans="1:8" x14ac:dyDescent="0.3">
      <c r="A4" s="9" t="s">
        <v>172</v>
      </c>
      <c r="B4" t="s">
        <v>174</v>
      </c>
      <c r="C4" t="s">
        <v>175</v>
      </c>
      <c r="G4" s="9" t="s">
        <v>177</v>
      </c>
    </row>
    <row r="5" spans="1:8" x14ac:dyDescent="0.3">
      <c r="A5" t="s">
        <v>88</v>
      </c>
      <c r="B5" s="5">
        <v>1065.96</v>
      </c>
      <c r="C5" s="5">
        <v>309.96000000000009</v>
      </c>
      <c r="F5" s="9" t="s">
        <v>172</v>
      </c>
      <c r="G5" t="s">
        <v>174</v>
      </c>
      <c r="H5" t="s">
        <v>175</v>
      </c>
    </row>
    <row r="6" spans="1:8" x14ac:dyDescent="0.3">
      <c r="A6" t="s">
        <v>94</v>
      </c>
      <c r="B6" s="5">
        <v>9643.1999999999989</v>
      </c>
      <c r="C6" s="5">
        <v>1033.1999999999996</v>
      </c>
      <c r="F6" t="s">
        <v>88</v>
      </c>
      <c r="G6" s="5">
        <v>1065.96</v>
      </c>
      <c r="H6" s="5">
        <v>309.96000000000009</v>
      </c>
    </row>
    <row r="7" spans="1:8" x14ac:dyDescent="0.3">
      <c r="A7" t="s">
        <v>75</v>
      </c>
      <c r="B7" s="5">
        <v>908.16000000000008</v>
      </c>
      <c r="C7" s="5">
        <v>220.16000000000008</v>
      </c>
      <c r="F7" t="s">
        <v>94</v>
      </c>
      <c r="G7" s="5">
        <v>9643.1999999999989</v>
      </c>
      <c r="H7" s="5">
        <v>1033.1999999999996</v>
      </c>
    </row>
    <row r="8" spans="1:8" x14ac:dyDescent="0.3">
      <c r="A8" t="s">
        <v>100</v>
      </c>
      <c r="B8" s="5">
        <v>2587.9499999999998</v>
      </c>
      <c r="C8" s="5">
        <v>670.94999999999982</v>
      </c>
      <c r="F8" t="s">
        <v>75</v>
      </c>
      <c r="G8" s="5">
        <v>908.16000000000008</v>
      </c>
      <c r="H8" s="5">
        <v>220.16000000000008</v>
      </c>
    </row>
    <row r="9" spans="1:8" x14ac:dyDescent="0.3">
      <c r="A9" s="10" t="s">
        <v>173</v>
      </c>
      <c r="B9" s="5">
        <v>33209.01</v>
      </c>
      <c r="C9" s="5">
        <v>6156.0099999999975</v>
      </c>
      <c r="F9" t="s">
        <v>100</v>
      </c>
      <c r="G9" s="5">
        <v>2587.9499999999998</v>
      </c>
      <c r="H9" s="5">
        <v>670.94999999999982</v>
      </c>
    </row>
    <row r="10" spans="1:8" x14ac:dyDescent="0.3">
      <c r="F10" s="10" t="s">
        <v>173</v>
      </c>
      <c r="G10" s="5">
        <v>33209.01</v>
      </c>
      <c r="H10" s="5">
        <v>6156.0099999999975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2DAD-B7C3-414C-8F5C-86A98136BEF7}">
  <dimension ref="A3:C6"/>
  <sheetViews>
    <sheetView workbookViewId="0">
      <selection activeCell="Q5" sqref="Q5"/>
    </sheetView>
  </sheetViews>
  <sheetFormatPr defaultRowHeight="14.4" x14ac:dyDescent="0.3"/>
  <cols>
    <col min="1" max="1" width="14.109375" bestFit="1" customWidth="1"/>
    <col min="2" max="2" width="10.44140625" bestFit="1" customWidth="1"/>
    <col min="3" max="3" width="11.6640625" bestFit="1" customWidth="1"/>
  </cols>
  <sheetData>
    <row r="3" spans="1:3" x14ac:dyDescent="0.3">
      <c r="B3" s="9" t="s">
        <v>177</v>
      </c>
    </row>
    <row r="4" spans="1:3" x14ac:dyDescent="0.3">
      <c r="A4" s="9" t="s">
        <v>171</v>
      </c>
      <c r="B4" t="s">
        <v>176</v>
      </c>
      <c r="C4" t="s">
        <v>175</v>
      </c>
    </row>
    <row r="5" spans="1:3" x14ac:dyDescent="0.3">
      <c r="A5" t="s">
        <v>76</v>
      </c>
      <c r="B5" s="22">
        <v>388</v>
      </c>
      <c r="C5" s="5">
        <v>6156.0099999999975</v>
      </c>
    </row>
    <row r="6" spans="1:3" x14ac:dyDescent="0.3">
      <c r="A6" s="10" t="s">
        <v>173</v>
      </c>
      <c r="B6" s="22">
        <v>1982</v>
      </c>
      <c r="C6" s="5">
        <v>42657.579999999994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4DBE0-8B54-41CD-8B1F-579389198668}">
  <dimension ref="A3:G34"/>
  <sheetViews>
    <sheetView workbookViewId="0">
      <selection activeCell="E3" sqref="E3:G34"/>
    </sheetView>
  </sheetViews>
  <sheetFormatPr defaultRowHeight="14.4" x14ac:dyDescent="0.3"/>
  <cols>
    <col min="1" max="1" width="12.21875" bestFit="1" customWidth="1"/>
    <col min="2" max="2" width="17" bestFit="1" customWidth="1"/>
    <col min="3" max="3" width="11.6640625" bestFit="1" customWidth="1"/>
    <col min="5" max="5" width="13.44140625" customWidth="1"/>
  </cols>
  <sheetData>
    <row r="3" spans="1:7" x14ac:dyDescent="0.3">
      <c r="B3" s="9" t="s">
        <v>177</v>
      </c>
      <c r="E3" s="17" t="s">
        <v>6</v>
      </c>
      <c r="F3" s="16" t="s">
        <v>174</v>
      </c>
      <c r="G3" s="16" t="s">
        <v>175</v>
      </c>
    </row>
    <row r="4" spans="1:7" x14ac:dyDescent="0.3">
      <c r="A4" s="9" t="s">
        <v>6</v>
      </c>
      <c r="B4" t="s">
        <v>174</v>
      </c>
      <c r="C4" t="s">
        <v>175</v>
      </c>
      <c r="E4" s="21">
        <v>45078</v>
      </c>
      <c r="F4" s="18">
        <v>11.2</v>
      </c>
      <c r="G4" s="18">
        <v>1.1999999999999993</v>
      </c>
    </row>
    <row r="5" spans="1:7" x14ac:dyDescent="0.3">
      <c r="A5" s="11">
        <v>44986</v>
      </c>
      <c r="B5" s="5">
        <v>135.30000000000001</v>
      </c>
      <c r="C5" s="5">
        <v>12.300000000000011</v>
      </c>
      <c r="E5" s="21">
        <v>45079</v>
      </c>
      <c r="F5" s="18">
        <v>320.92</v>
      </c>
      <c r="G5" s="18">
        <v>36.920000000000016</v>
      </c>
    </row>
    <row r="6" spans="1:7" x14ac:dyDescent="0.3">
      <c r="A6" s="11">
        <v>44987</v>
      </c>
      <c r="B6" s="5">
        <v>1341.8999999999999</v>
      </c>
      <c r="C6" s="5">
        <v>347.89999999999986</v>
      </c>
      <c r="E6" s="21">
        <v>45080</v>
      </c>
      <c r="F6" s="18">
        <v>2300.1000000000004</v>
      </c>
      <c r="G6" s="18">
        <v>209.10000000000036</v>
      </c>
    </row>
    <row r="7" spans="1:7" x14ac:dyDescent="0.3">
      <c r="A7" s="11">
        <v>44989</v>
      </c>
      <c r="B7" s="5">
        <v>1528.8</v>
      </c>
      <c r="C7" s="5">
        <v>163.79999999999995</v>
      </c>
      <c r="E7" s="21">
        <v>45081</v>
      </c>
      <c r="F7" s="18">
        <v>556.64</v>
      </c>
      <c r="G7" s="18">
        <v>59.639999999999986</v>
      </c>
    </row>
    <row r="8" spans="1:7" x14ac:dyDescent="0.3">
      <c r="A8" s="11">
        <v>44990</v>
      </c>
      <c r="B8" s="5">
        <v>1323</v>
      </c>
      <c r="C8" s="5">
        <v>343</v>
      </c>
      <c r="E8" s="21">
        <v>45082</v>
      </c>
      <c r="F8" s="18">
        <v>1045.44</v>
      </c>
      <c r="G8" s="18">
        <v>253.44000000000005</v>
      </c>
    </row>
    <row r="9" spans="1:7" x14ac:dyDescent="0.3">
      <c r="A9" s="11">
        <v>44995</v>
      </c>
      <c r="B9" s="5">
        <v>229.5</v>
      </c>
      <c r="C9" s="5">
        <v>59.5</v>
      </c>
      <c r="E9" s="21">
        <v>45083</v>
      </c>
      <c r="F9" s="18">
        <v>1077.48</v>
      </c>
      <c r="G9" s="18">
        <v>339.48</v>
      </c>
    </row>
    <row r="10" spans="1:7" x14ac:dyDescent="0.3">
      <c r="A10" s="11">
        <v>44996</v>
      </c>
      <c r="B10" s="5">
        <v>1681.6800000000003</v>
      </c>
      <c r="C10" s="5">
        <v>407.68000000000029</v>
      </c>
      <c r="E10" s="21">
        <v>45084</v>
      </c>
      <c r="F10" s="18">
        <v>1974.72</v>
      </c>
      <c r="G10" s="18">
        <v>478.72</v>
      </c>
    </row>
    <row r="11" spans="1:7" x14ac:dyDescent="0.3">
      <c r="A11" s="11">
        <v>44998</v>
      </c>
      <c r="B11" s="5">
        <v>477.12</v>
      </c>
      <c r="C11" s="5">
        <v>51.120000000000005</v>
      </c>
      <c r="E11" s="21">
        <v>45085</v>
      </c>
      <c r="F11" s="18">
        <v>164.16000000000003</v>
      </c>
      <c r="G11" s="18">
        <v>20.160000000000025</v>
      </c>
    </row>
    <row r="12" spans="1:7" x14ac:dyDescent="0.3">
      <c r="A12" s="11">
        <v>44999</v>
      </c>
      <c r="B12" s="5">
        <v>173.43</v>
      </c>
      <c r="C12" s="5">
        <v>50.430000000000007</v>
      </c>
      <c r="E12" s="21">
        <v>45086</v>
      </c>
      <c r="F12" s="18">
        <v>1164.2400000000002</v>
      </c>
      <c r="G12" s="18">
        <v>282.24000000000024</v>
      </c>
    </row>
    <row r="13" spans="1:7" x14ac:dyDescent="0.3">
      <c r="A13" s="11">
        <v>45004</v>
      </c>
      <c r="B13" s="5">
        <v>470.4</v>
      </c>
      <c r="C13" s="5">
        <v>50.399999999999977</v>
      </c>
      <c r="E13" s="21">
        <v>45087</v>
      </c>
      <c r="F13" s="18">
        <v>1778.6999999999998</v>
      </c>
      <c r="G13" s="18">
        <v>700.69999999999982</v>
      </c>
    </row>
    <row r="14" spans="1:7" x14ac:dyDescent="0.3">
      <c r="A14" s="11">
        <v>45005</v>
      </c>
      <c r="B14" s="5">
        <v>1636.8000000000002</v>
      </c>
      <c r="C14" s="5">
        <v>644.80000000000018</v>
      </c>
      <c r="E14" s="21">
        <v>45088</v>
      </c>
      <c r="F14" s="18">
        <v>1203.45</v>
      </c>
      <c r="G14" s="18">
        <v>138.45000000000005</v>
      </c>
    </row>
    <row r="15" spans="1:7" x14ac:dyDescent="0.3">
      <c r="A15" s="11">
        <v>45007</v>
      </c>
      <c r="B15" s="5">
        <v>2343.6</v>
      </c>
      <c r="C15" s="5">
        <v>607.59999999999991</v>
      </c>
      <c r="E15" s="21">
        <v>45089</v>
      </c>
      <c r="F15" s="18">
        <v>56</v>
      </c>
      <c r="G15" s="18">
        <v>6</v>
      </c>
    </row>
    <row r="16" spans="1:7" x14ac:dyDescent="0.3">
      <c r="A16" s="11">
        <v>45008</v>
      </c>
      <c r="B16" s="5">
        <v>321.48</v>
      </c>
      <c r="C16" s="5">
        <v>93.480000000000018</v>
      </c>
      <c r="E16" s="21">
        <v>45090</v>
      </c>
      <c r="F16" s="18">
        <v>2864.4000000000005</v>
      </c>
      <c r="G16" s="18">
        <v>1128.4000000000005</v>
      </c>
    </row>
    <row r="17" spans="1:7" x14ac:dyDescent="0.3">
      <c r="A17" s="11">
        <v>45013</v>
      </c>
      <c r="B17" s="5">
        <v>126.72</v>
      </c>
      <c r="C17" s="5">
        <v>30.72</v>
      </c>
      <c r="E17" s="21">
        <v>45091</v>
      </c>
      <c r="F17" s="18">
        <v>167.4</v>
      </c>
      <c r="G17" s="18">
        <v>43.400000000000006</v>
      </c>
    </row>
    <row r="18" spans="1:7" x14ac:dyDescent="0.3">
      <c r="A18" s="11">
        <v>45014</v>
      </c>
      <c r="B18" s="5">
        <v>188.16</v>
      </c>
      <c r="C18" s="5">
        <v>20.159999999999997</v>
      </c>
      <c r="E18" s="21">
        <v>45092</v>
      </c>
      <c r="F18" s="18">
        <v>481.38</v>
      </c>
      <c r="G18" s="18">
        <v>55.379999999999995</v>
      </c>
    </row>
    <row r="19" spans="1:7" x14ac:dyDescent="0.3">
      <c r="A19" s="11">
        <v>45016</v>
      </c>
      <c r="B19" s="5">
        <v>1999.1999999999998</v>
      </c>
      <c r="C19" s="5">
        <v>214.19999999999982</v>
      </c>
      <c r="E19" s="21">
        <v>45093</v>
      </c>
      <c r="F19" s="18">
        <v>100.8</v>
      </c>
      <c r="G19" s="18">
        <v>10.799999999999997</v>
      </c>
    </row>
    <row r="20" spans="1:7" x14ac:dyDescent="0.3">
      <c r="A20" s="10" t="s">
        <v>173</v>
      </c>
      <c r="B20" s="5">
        <v>186301.58000000002</v>
      </c>
      <c r="C20" s="5">
        <v>42657.579999999994</v>
      </c>
      <c r="E20" s="21">
        <v>45094</v>
      </c>
      <c r="F20" s="18">
        <v>3591.6000000000004</v>
      </c>
      <c r="G20" s="18">
        <v>1131.6000000000004</v>
      </c>
    </row>
    <row r="21" spans="1:7" x14ac:dyDescent="0.3">
      <c r="E21" s="21">
        <v>45095</v>
      </c>
      <c r="F21" s="18">
        <v>1992.9</v>
      </c>
      <c r="G21" s="18">
        <v>627.90000000000009</v>
      </c>
    </row>
    <row r="22" spans="1:7" x14ac:dyDescent="0.3">
      <c r="E22" s="21">
        <v>45096</v>
      </c>
      <c r="F22" s="18">
        <v>78.399999999999991</v>
      </c>
      <c r="G22" s="18">
        <v>8.3999999999999915</v>
      </c>
    </row>
    <row r="23" spans="1:7" x14ac:dyDescent="0.3">
      <c r="E23" s="21">
        <v>45097</v>
      </c>
      <c r="F23" s="18">
        <v>1016.3999999999999</v>
      </c>
      <c r="G23" s="18">
        <v>400.39999999999986</v>
      </c>
    </row>
    <row r="24" spans="1:7" x14ac:dyDescent="0.3">
      <c r="E24" s="21">
        <v>45098</v>
      </c>
      <c r="F24" s="18">
        <v>970.19999999999993</v>
      </c>
      <c r="G24" s="18">
        <v>382.19999999999993</v>
      </c>
    </row>
    <row r="25" spans="1:7" x14ac:dyDescent="0.3">
      <c r="E25" s="21">
        <v>45099</v>
      </c>
      <c r="F25" s="18">
        <v>922.08</v>
      </c>
      <c r="G25" s="18">
        <v>106.08000000000004</v>
      </c>
    </row>
    <row r="26" spans="1:7" x14ac:dyDescent="0.3">
      <c r="E26" s="21">
        <v>45100</v>
      </c>
      <c r="F26" s="18">
        <v>56</v>
      </c>
      <c r="G26" s="18">
        <v>6</v>
      </c>
    </row>
    <row r="27" spans="1:7" x14ac:dyDescent="0.3">
      <c r="E27" s="21">
        <v>45101</v>
      </c>
      <c r="F27" s="18">
        <v>201.6</v>
      </c>
      <c r="G27" s="18">
        <v>21.599999999999994</v>
      </c>
    </row>
    <row r="28" spans="1:7" x14ac:dyDescent="0.3">
      <c r="E28" s="21">
        <v>45102</v>
      </c>
      <c r="F28" s="18">
        <v>145.6</v>
      </c>
      <c r="G28" s="18">
        <v>15.599999999999994</v>
      </c>
    </row>
    <row r="29" spans="1:7" x14ac:dyDescent="0.3">
      <c r="E29" s="21">
        <v>45103</v>
      </c>
      <c r="F29" s="18">
        <v>110.74</v>
      </c>
      <c r="G29" s="18">
        <v>12.739999999999995</v>
      </c>
    </row>
    <row r="30" spans="1:7" x14ac:dyDescent="0.3">
      <c r="E30" s="21">
        <v>45104</v>
      </c>
      <c r="F30" s="18">
        <v>67.199999999999989</v>
      </c>
      <c r="G30" s="18">
        <v>7.1999999999999886</v>
      </c>
    </row>
    <row r="31" spans="1:7" x14ac:dyDescent="0.3">
      <c r="E31" s="21">
        <v>45105</v>
      </c>
      <c r="F31" s="18">
        <v>1841.4</v>
      </c>
      <c r="G31" s="18">
        <v>725.40000000000009</v>
      </c>
    </row>
    <row r="32" spans="1:7" x14ac:dyDescent="0.3">
      <c r="E32" s="21">
        <v>45106</v>
      </c>
      <c r="F32" s="18">
        <v>3478.2000000000003</v>
      </c>
      <c r="G32" s="18">
        <v>1370.2000000000003</v>
      </c>
    </row>
    <row r="33" spans="5:7" ht="15" thickBot="1" x14ac:dyDescent="0.35">
      <c r="E33" s="21">
        <v>45107</v>
      </c>
      <c r="F33" s="18">
        <v>1841.4</v>
      </c>
      <c r="G33" s="18">
        <v>477.40000000000009</v>
      </c>
    </row>
    <row r="34" spans="5:7" ht="15" thickTop="1" x14ac:dyDescent="0.3">
      <c r="E34" s="19" t="s">
        <v>173</v>
      </c>
      <c r="F34" s="20">
        <v>435820.44000000035</v>
      </c>
      <c r="G34" s="20">
        <v>99041.439999999988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2085C-B726-4229-A6C9-4D8994817D23}">
  <dimension ref="A1:C15"/>
  <sheetViews>
    <sheetView workbookViewId="0"/>
  </sheetViews>
  <sheetFormatPr defaultRowHeight="14.4" x14ac:dyDescent="0.3"/>
  <cols>
    <col min="1" max="1" width="20.77734375" bestFit="1" customWidth="1"/>
    <col min="2" max="2" width="19.109375" bestFit="1" customWidth="1"/>
    <col min="3" max="3" width="10.44140625" bestFit="1" customWidth="1"/>
  </cols>
  <sheetData>
    <row r="1" spans="1:3" x14ac:dyDescent="0.3">
      <c r="A1" s="23" t="s">
        <v>182</v>
      </c>
    </row>
    <row r="3" spans="1:3" x14ac:dyDescent="0.3">
      <c r="B3" s="9" t="s">
        <v>177</v>
      </c>
    </row>
    <row r="4" spans="1:3" x14ac:dyDescent="0.3">
      <c r="A4" s="9" t="s">
        <v>172</v>
      </c>
      <c r="B4" t="s">
        <v>178</v>
      </c>
      <c r="C4" t="s">
        <v>176</v>
      </c>
    </row>
    <row r="5" spans="1:3" x14ac:dyDescent="0.3">
      <c r="A5" t="s">
        <v>70</v>
      </c>
      <c r="B5" s="22">
        <v>5</v>
      </c>
      <c r="C5" s="5">
        <v>49</v>
      </c>
    </row>
    <row r="6" spans="1:3" x14ac:dyDescent="0.3">
      <c r="A6" t="s">
        <v>19</v>
      </c>
      <c r="B6" s="22">
        <v>8</v>
      </c>
      <c r="C6" s="5">
        <v>67</v>
      </c>
    </row>
    <row r="7" spans="1:3" x14ac:dyDescent="0.3">
      <c r="A7" t="s">
        <v>117</v>
      </c>
      <c r="B7" s="22">
        <v>4</v>
      </c>
      <c r="C7" s="5">
        <v>36</v>
      </c>
    </row>
    <row r="8" spans="1:3" x14ac:dyDescent="0.3">
      <c r="A8" t="s">
        <v>157</v>
      </c>
      <c r="B8" s="22">
        <v>3</v>
      </c>
      <c r="C8" s="5">
        <v>19</v>
      </c>
    </row>
    <row r="9" spans="1:3" x14ac:dyDescent="0.3">
      <c r="A9" t="s">
        <v>129</v>
      </c>
      <c r="B9" s="22">
        <v>5</v>
      </c>
      <c r="C9" s="5">
        <v>60</v>
      </c>
    </row>
    <row r="10" spans="1:3" x14ac:dyDescent="0.3">
      <c r="A10" t="s">
        <v>88</v>
      </c>
      <c r="B10" s="22">
        <v>4</v>
      </c>
      <c r="C10" s="5">
        <v>63</v>
      </c>
    </row>
    <row r="11" spans="1:3" x14ac:dyDescent="0.3">
      <c r="A11" t="s">
        <v>94</v>
      </c>
      <c r="B11" s="22">
        <v>6</v>
      </c>
      <c r="C11" s="5">
        <v>82</v>
      </c>
    </row>
    <row r="12" spans="1:3" x14ac:dyDescent="0.3">
      <c r="A12" t="s">
        <v>75</v>
      </c>
      <c r="B12" s="22">
        <v>6</v>
      </c>
      <c r="C12" s="5">
        <v>43</v>
      </c>
    </row>
    <row r="13" spans="1:3" x14ac:dyDescent="0.3">
      <c r="A13" t="s">
        <v>65</v>
      </c>
      <c r="B13" s="22">
        <v>4</v>
      </c>
      <c r="C13" s="5">
        <v>39</v>
      </c>
    </row>
    <row r="14" spans="1:3" x14ac:dyDescent="0.3">
      <c r="A14" t="s">
        <v>31</v>
      </c>
      <c r="B14" s="22">
        <v>9</v>
      </c>
      <c r="C14" s="5">
        <v>71</v>
      </c>
    </row>
    <row r="15" spans="1:3" x14ac:dyDescent="0.3">
      <c r="A15" s="10" t="s">
        <v>173</v>
      </c>
      <c r="B15" s="22">
        <v>188</v>
      </c>
      <c r="C15" s="5">
        <v>1982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42D7-7A27-4403-8B84-B2644E39BD89}">
  <dimension ref="A3:C9"/>
  <sheetViews>
    <sheetView workbookViewId="0">
      <selection activeCell="I5" sqref="I5"/>
    </sheetView>
  </sheetViews>
  <sheetFormatPr defaultRowHeight="14.4" x14ac:dyDescent="0.3"/>
  <cols>
    <col min="1" max="1" width="12.21875" bestFit="1" customWidth="1"/>
    <col min="2" max="2" width="10.44140625" bestFit="1" customWidth="1"/>
    <col min="3" max="3" width="11.6640625" bestFit="1" customWidth="1"/>
  </cols>
  <sheetData>
    <row r="3" spans="1:3" x14ac:dyDescent="0.3">
      <c r="B3" s="9" t="s">
        <v>177</v>
      </c>
    </row>
    <row r="4" spans="1:3" x14ac:dyDescent="0.3">
      <c r="A4" s="9" t="s">
        <v>3</v>
      </c>
      <c r="B4" t="s">
        <v>176</v>
      </c>
      <c r="C4" t="s">
        <v>175</v>
      </c>
    </row>
    <row r="5" spans="1:3" x14ac:dyDescent="0.3">
      <c r="A5" t="s">
        <v>89</v>
      </c>
      <c r="B5" s="22">
        <v>63</v>
      </c>
      <c r="C5" s="5">
        <v>309.96000000000009</v>
      </c>
    </row>
    <row r="6" spans="1:3" x14ac:dyDescent="0.3">
      <c r="A6" t="s">
        <v>95</v>
      </c>
      <c r="B6" s="22">
        <v>82</v>
      </c>
      <c r="C6" s="5">
        <v>1033.1999999999996</v>
      </c>
    </row>
    <row r="7" spans="1:3" x14ac:dyDescent="0.3">
      <c r="A7" t="s">
        <v>101</v>
      </c>
      <c r="B7" s="22">
        <v>27</v>
      </c>
      <c r="C7" s="5">
        <v>670.94999999999982</v>
      </c>
    </row>
    <row r="8" spans="1:3" x14ac:dyDescent="0.3">
      <c r="A8" t="s">
        <v>77</v>
      </c>
      <c r="B8" s="22">
        <v>51</v>
      </c>
      <c r="C8" s="5">
        <v>709.60000000000014</v>
      </c>
    </row>
    <row r="9" spans="1:3" x14ac:dyDescent="0.3">
      <c r="A9" s="10" t="s">
        <v>173</v>
      </c>
      <c r="B9" s="22">
        <v>388</v>
      </c>
      <c r="C9" s="5">
        <v>6156.0099999999975</v>
      </c>
    </row>
  </sheetData>
  <conditionalFormatting pivot="1" sqref="B5:B9">
    <cfRule type="colorScale" priority="8">
      <colorScale>
        <cfvo type="min"/>
        <cfvo type="percentile" val="50"/>
        <cfvo type="max"/>
        <color rgb="FFF8696B"/>
        <color rgb="FFFFEB84"/>
        <color rgb="FF63BE7B"/>
      </colorScale>
    </cfRule>
  </conditionalFormatting>
  <conditionalFormatting pivot="1" sqref="C5:C9">
    <cfRule type="colorScale" priority="7">
      <colorScale>
        <cfvo type="min"/>
        <cfvo type="percentile" val="50"/>
        <cfvo type="max"/>
        <color rgb="FFF8696B"/>
        <color rgb="FFFFEB84"/>
        <color rgb="FF63BE7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B3962-E519-4C5A-BF70-82393637B799}">
  <dimension ref="A3:C7"/>
  <sheetViews>
    <sheetView workbookViewId="0">
      <selection activeCell="L23" sqref="L23"/>
    </sheetView>
  </sheetViews>
  <sheetFormatPr defaultRowHeight="14.4" x14ac:dyDescent="0.3"/>
  <cols>
    <col min="1" max="1" width="17.109375" bestFit="1" customWidth="1"/>
    <col min="2" max="2" width="11.6640625" bestFit="1" customWidth="1"/>
    <col min="3" max="3" width="10.44140625" bestFit="1" customWidth="1"/>
  </cols>
  <sheetData>
    <row r="3" spans="1:3" x14ac:dyDescent="0.3">
      <c r="B3" s="9" t="s">
        <v>177</v>
      </c>
    </row>
    <row r="4" spans="1:3" x14ac:dyDescent="0.3">
      <c r="A4" s="9" t="s">
        <v>9</v>
      </c>
      <c r="B4" t="s">
        <v>175</v>
      </c>
      <c r="C4" t="s">
        <v>176</v>
      </c>
    </row>
    <row r="5" spans="1:3" x14ac:dyDescent="0.3">
      <c r="A5" t="s">
        <v>12</v>
      </c>
      <c r="B5" s="5">
        <v>4561.9499999999989</v>
      </c>
      <c r="C5" s="22">
        <v>258</v>
      </c>
    </row>
    <row r="6" spans="1:3" x14ac:dyDescent="0.3">
      <c r="A6" t="s">
        <v>11</v>
      </c>
      <c r="B6" s="5">
        <v>1594.0600000000002</v>
      </c>
      <c r="C6" s="22">
        <v>130</v>
      </c>
    </row>
    <row r="7" spans="1:3" x14ac:dyDescent="0.3">
      <c r="A7" s="10" t="s">
        <v>173</v>
      </c>
      <c r="B7" s="5">
        <v>6156.0099999999975</v>
      </c>
      <c r="C7" s="22">
        <v>388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Catalogue</vt:lpstr>
      <vt:lpstr>Sales Report</vt:lpstr>
      <vt:lpstr>KPI</vt:lpstr>
      <vt:lpstr>1.Product-Wise Performance </vt:lpstr>
      <vt:lpstr>2. Category Comparison</vt:lpstr>
      <vt:lpstr>3. Sales Trend Over Time</vt:lpstr>
      <vt:lpstr>4.frequently sold products</vt:lpstr>
      <vt:lpstr>5.UMO perfomance</vt:lpstr>
      <vt:lpstr>7.payment mode</vt:lpstr>
      <vt:lpstr>6.sales type</vt:lpstr>
      <vt:lpstr>SALES 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Mohan S</cp:lastModifiedBy>
  <dcterms:created xsi:type="dcterms:W3CDTF">2023-09-26T02:09:28Z</dcterms:created>
  <dcterms:modified xsi:type="dcterms:W3CDTF">2025-08-02T14:18:31Z</dcterms:modified>
</cp:coreProperties>
</file>