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228540\Desktop\Miguel\"/>
    </mc:Choice>
  </mc:AlternateContent>
  <bookViews>
    <workbookView xWindow="0" yWindow="0" windowWidth="24930" windowHeight="1171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3" i="1" l="1"/>
  <c r="J12" i="1"/>
  <c r="P12" i="1"/>
  <c r="D9" i="1" l="1"/>
  <c r="V18" i="1" s="1"/>
  <c r="G18" i="1" l="1"/>
  <c r="D11" i="1"/>
  <c r="V20" i="1" s="1"/>
  <c r="V22" i="1" s="1"/>
  <c r="V24" i="1" s="1"/>
  <c r="D10" i="1"/>
  <c r="G20" i="1" l="1"/>
  <c r="G22" i="1" s="1"/>
  <c r="G24" i="1" s="1"/>
</calcChain>
</file>

<file path=xl/comments1.xml><?xml version="1.0" encoding="utf-8"?>
<comments xmlns="http://schemas.openxmlformats.org/spreadsheetml/2006/main">
  <authors>
    <author>test</author>
  </authors>
  <commentList>
    <comment ref="D6" authorId="0" shapeId="0">
      <text>
        <r>
          <rPr>
            <b/>
            <sz val="9"/>
            <color indexed="81"/>
            <rFont val="Tahoma"/>
            <charset val="1"/>
          </rPr>
          <t>test:</t>
        </r>
        <r>
          <rPr>
            <sz val="9"/>
            <color indexed="81"/>
            <rFont val="Tahoma"/>
            <charset val="1"/>
          </rPr>
          <t xml:space="preserve">
Maximum 6</t>
        </r>
      </text>
    </comment>
    <comment ref="D7" authorId="0" shapeId="0">
      <text>
        <r>
          <rPr>
            <b/>
            <sz val="9"/>
            <color indexed="81"/>
            <rFont val="Tahoma"/>
            <charset val="1"/>
          </rPr>
          <t>test:</t>
        </r>
        <r>
          <rPr>
            <sz val="9"/>
            <color indexed="81"/>
            <rFont val="Tahoma"/>
            <charset val="1"/>
          </rPr>
          <t xml:space="preserve">
Maximum 0.5 mm/rev</t>
        </r>
      </text>
    </comment>
  </commentList>
</comments>
</file>

<file path=xl/sharedStrings.xml><?xml version="1.0" encoding="utf-8"?>
<sst xmlns="http://schemas.openxmlformats.org/spreadsheetml/2006/main" count="45" uniqueCount="40">
  <si>
    <t>Ks</t>
  </si>
  <si>
    <t>a</t>
  </si>
  <si>
    <t>Specific cutting force (N/mm2)</t>
  </si>
  <si>
    <t>Depth of cut (mm)</t>
  </si>
  <si>
    <t>s</t>
  </si>
  <si>
    <t>Feed (mm/rev)</t>
  </si>
  <si>
    <t>Correction factors</t>
  </si>
  <si>
    <t>Insert Geometries</t>
  </si>
  <si>
    <t>Entering Angles</t>
  </si>
  <si>
    <t>Feed Rates</t>
  </si>
  <si>
    <t>FT</t>
  </si>
  <si>
    <t>Ball screw efficiency</t>
  </si>
  <si>
    <t>n</t>
  </si>
  <si>
    <t>Tangential cutting force (N)</t>
  </si>
  <si>
    <t>Lead (mm)</t>
  </si>
  <si>
    <t>Accuracy grade</t>
  </si>
  <si>
    <t>Lead angle accuracy (µm) Effective thread length (mm)</t>
  </si>
  <si>
    <t>C5 Precision           Ball Screw</t>
  </si>
  <si>
    <t>Hand driven (RPM)</t>
  </si>
  <si>
    <t>Theoretical</t>
  </si>
  <si>
    <t>Selected</t>
  </si>
  <si>
    <t>Chuck angular velocity (RPM)</t>
  </si>
  <si>
    <t>Coefficient of friction metal-metal</t>
  </si>
  <si>
    <t>µ</t>
  </si>
  <si>
    <t>Z-axis weight (Kg)</t>
  </si>
  <si>
    <t>X-axis weight (Kg)</t>
  </si>
  <si>
    <t>Z-Axis</t>
  </si>
  <si>
    <t>Weight (N)</t>
  </si>
  <si>
    <t>Ff (N)</t>
  </si>
  <si>
    <t>Fa</t>
  </si>
  <si>
    <t>Fr</t>
  </si>
  <si>
    <t>F mot Theoretical (N)</t>
  </si>
  <si>
    <t xml:space="preserve">Motor safety factor </t>
  </si>
  <si>
    <t>Torque ball screw (T.m)</t>
  </si>
  <si>
    <t>Torque motor (T.m)</t>
  </si>
  <si>
    <t>X-Axis</t>
  </si>
  <si>
    <t>References</t>
  </si>
  <si>
    <t>Forces calculation formulas</t>
  </si>
  <si>
    <t>Ball screw details</t>
  </si>
  <si>
    <t>Selecting ball screw guide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</si>
</sst>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41">
    <xf numFmtId="0" fontId="0" fillId="0" borderId="0" xfId="0"/>
    <xf numFmtId="0" fontId="0" fillId="3" borderId="1" xfId="0" applyFill="1" applyBorder="1"/>
    <xf numFmtId="0" fontId="0" fillId="2" borderId="2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2" fontId="0" fillId="2" borderId="1" xfId="0" applyNumberFormat="1" applyFill="1" applyBorder="1" applyAlignment="1">
      <alignment horizontal="center" vertical="center" wrapText="1"/>
    </xf>
    <xf numFmtId="2" fontId="0" fillId="2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4" fillId="3" borderId="1" xfId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applyAlignment="1"/>
    <xf numFmtId="0" fontId="4" fillId="2" borderId="1" xfId="1" applyFill="1" applyBorder="1" applyAlignment="1">
      <alignment horizontal="center" wrapText="1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0" fillId="3" borderId="1" xfId="0" applyFill="1" applyBorder="1" applyAlignment="1">
      <alignment horizontal="center" vertical="center" wrapText="1"/>
    </xf>
    <xf numFmtId="0" fontId="0" fillId="0" borderId="1" xfId="0" applyBorder="1"/>
    <xf numFmtId="0" fontId="0" fillId="3" borderId="1" xfId="0" applyFill="1" applyBorder="1" applyAlignment="1">
      <alignment horizontal="center" vertical="center" wrapText="1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4" fillId="4" borderId="1" xfId="1" applyFill="1" applyBorder="1" applyAlignment="1">
      <alignment horizontal="center" vertical="center"/>
    </xf>
    <xf numFmtId="0" fontId="0" fillId="4" borderId="1" xfId="0" applyFill="1" applyBorder="1"/>
    <xf numFmtId="0" fontId="3" fillId="4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2" fontId="0" fillId="6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2" fontId="0" fillId="7" borderId="1" xfId="0" applyNumberFormat="1" applyFill="1" applyBorder="1" applyAlignment="1">
      <alignment horizontal="center"/>
    </xf>
    <xf numFmtId="0" fontId="0" fillId="7" borderId="1" xfId="0" applyFill="1" applyBorder="1"/>
    <xf numFmtId="0" fontId="0" fillId="5" borderId="1" xfId="0" applyFill="1" applyBorder="1" applyAlignment="1">
      <alignment horizontal="center" vertical="center"/>
    </xf>
    <xf numFmtId="0" fontId="4" fillId="5" borderId="1" xfId="1" applyFill="1" applyBorder="1" applyAlignment="1">
      <alignment horizontal="center"/>
    </xf>
    <xf numFmtId="0" fontId="4" fillId="3" borderId="1" xfId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65656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304800</xdr:colOff>
      <xdr:row>16</xdr:row>
      <xdr:rowOff>28576</xdr:rowOff>
    </xdr:from>
    <xdr:to>
      <xdr:col>18</xdr:col>
      <xdr:colOff>419100</xdr:colOff>
      <xdr:row>28</xdr:row>
      <xdr:rowOff>96980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82175" y="3267076"/>
          <a:ext cx="3171825" cy="23544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57150</xdr:colOff>
      <xdr:row>16</xdr:row>
      <xdr:rowOff>19051</xdr:rowOff>
    </xdr:from>
    <xdr:to>
      <xdr:col>3</xdr:col>
      <xdr:colOff>485775</xdr:colOff>
      <xdr:row>28</xdr:row>
      <xdr:rowOff>174479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0" y="3257551"/>
          <a:ext cx="3343275" cy="24414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Ball%20screw%20efficiency.pdf" TargetMode="External"/><Relationship Id="rId7" Type="http://schemas.openxmlformats.org/officeDocument/2006/relationships/hyperlink" Target="Forces%20calculations%20formulas.pdf" TargetMode="External"/><Relationship Id="rId2" Type="http://schemas.openxmlformats.org/officeDocument/2006/relationships/hyperlink" Target="Accuracy%20of%20ball%20screw.pdf" TargetMode="External"/><Relationship Id="rId1" Type="http://schemas.openxmlformats.org/officeDocument/2006/relationships/hyperlink" Target="Specific%20cutting%20force.pdf" TargetMode="External"/><Relationship Id="rId6" Type="http://schemas.openxmlformats.org/officeDocument/2006/relationships/hyperlink" Target="Selecting%20a%20ball%20screw.pdf" TargetMode="External"/><Relationship Id="rId11" Type="http://schemas.openxmlformats.org/officeDocument/2006/relationships/comments" Target="../comments1.xml"/><Relationship Id="rId5" Type="http://schemas.openxmlformats.org/officeDocument/2006/relationships/hyperlink" Target="Preselected%20ball%20screw.pdf" TargetMode="External"/><Relationship Id="rId10" Type="http://schemas.openxmlformats.org/officeDocument/2006/relationships/vmlDrawing" Target="../drawings/vmlDrawing1.vml"/><Relationship Id="rId4" Type="http://schemas.openxmlformats.org/officeDocument/2006/relationships/hyperlink" Target="Forces%20calculations%20formulas.pdf" TargetMode="External"/><Relationship Id="rId9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W30"/>
  <sheetViews>
    <sheetView tabSelected="1" zoomScaleNormal="100" workbookViewId="0">
      <selection activeCell="K27" sqref="K27"/>
    </sheetView>
  </sheetViews>
  <sheetFormatPr defaultRowHeight="15" x14ac:dyDescent="0.25"/>
  <cols>
    <col min="2" max="2" width="34.5703125" customWidth="1"/>
    <col min="6" max="6" width="12.5703125" customWidth="1"/>
    <col min="7" max="7" width="6.85546875" customWidth="1"/>
    <col min="8" max="8" width="8.7109375" customWidth="1"/>
    <col min="9" max="9" width="11.140625" customWidth="1"/>
    <col min="10" max="10" width="7.42578125" customWidth="1"/>
    <col min="11" max="11" width="6" customWidth="1"/>
    <col min="16" max="16" width="9.28515625" customWidth="1"/>
    <col min="20" max="20" width="11.28515625" customWidth="1"/>
    <col min="21" max="21" width="15.7109375" customWidth="1"/>
  </cols>
  <sheetData>
    <row r="2" spans="2:23" x14ac:dyDescent="0.25">
      <c r="F2" s="8" t="s">
        <v>6</v>
      </c>
      <c r="G2" s="9"/>
      <c r="H2" s="9"/>
      <c r="I2" s="9"/>
      <c r="J2" s="9"/>
      <c r="K2" s="10"/>
    </row>
    <row r="3" spans="2:23" ht="30" x14ac:dyDescent="0.25">
      <c r="F3" s="3" t="s">
        <v>7</v>
      </c>
      <c r="G3" s="4">
        <v>1</v>
      </c>
      <c r="H3" s="3" t="s">
        <v>8</v>
      </c>
      <c r="I3" s="4">
        <v>1</v>
      </c>
      <c r="J3" s="3" t="s">
        <v>9</v>
      </c>
      <c r="K3" s="5">
        <v>1</v>
      </c>
      <c r="R3" s="19" t="s">
        <v>15</v>
      </c>
      <c r="S3" s="20"/>
    </row>
    <row r="4" spans="2:23" ht="15" customHeight="1" x14ac:dyDescent="0.25">
      <c r="B4" s="6" t="s">
        <v>21</v>
      </c>
      <c r="C4" s="6"/>
      <c r="D4" s="6">
        <v>1800</v>
      </c>
      <c r="N4" s="15" t="s">
        <v>16</v>
      </c>
      <c r="O4" s="15"/>
      <c r="P4" s="15"/>
      <c r="Q4" s="18">
        <v>50</v>
      </c>
      <c r="R4" s="21" t="s">
        <v>17</v>
      </c>
      <c r="S4" s="21"/>
    </row>
    <row r="5" spans="2:23" x14ac:dyDescent="0.25">
      <c r="B5" s="11" t="s">
        <v>2</v>
      </c>
      <c r="C5" s="6" t="s">
        <v>0</v>
      </c>
      <c r="D5" s="6">
        <v>2300</v>
      </c>
      <c r="N5" s="15"/>
      <c r="O5" s="15"/>
      <c r="P5" s="15"/>
      <c r="Q5" s="2">
        <v>1250</v>
      </c>
      <c r="R5" s="21"/>
      <c r="S5" s="21"/>
    </row>
    <row r="6" spans="2:23" x14ac:dyDescent="0.25">
      <c r="B6" s="6" t="s">
        <v>3</v>
      </c>
      <c r="C6" s="6" t="s">
        <v>1</v>
      </c>
      <c r="D6" s="6">
        <v>6</v>
      </c>
      <c r="F6" s="38" t="s">
        <v>36</v>
      </c>
      <c r="G6" s="38"/>
      <c r="H6" s="39" t="s">
        <v>37</v>
      </c>
      <c r="I6" s="39"/>
      <c r="J6" s="39"/>
      <c r="K6" s="39"/>
      <c r="L6" s="39"/>
    </row>
    <row r="7" spans="2:23" x14ac:dyDescent="0.25">
      <c r="B7" s="6" t="s">
        <v>5</v>
      </c>
      <c r="C7" s="6" t="s">
        <v>4</v>
      </c>
      <c r="D7" s="6">
        <v>0.5</v>
      </c>
      <c r="F7" s="38"/>
      <c r="G7" s="38"/>
      <c r="H7" s="39" t="s">
        <v>38</v>
      </c>
      <c r="I7" s="39"/>
      <c r="J7" s="39"/>
      <c r="K7" s="39"/>
      <c r="L7" s="39"/>
      <c r="N7" s="22"/>
      <c r="O7" s="22"/>
      <c r="P7" s="22"/>
      <c r="Q7" s="22"/>
      <c r="R7" s="25"/>
      <c r="S7" s="25"/>
      <c r="T7" s="23"/>
    </row>
    <row r="8" spans="2:23" x14ac:dyDescent="0.25">
      <c r="F8" s="38"/>
      <c r="G8" s="38"/>
      <c r="H8" s="39" t="s">
        <v>39</v>
      </c>
      <c r="I8" s="39"/>
      <c r="J8" s="39"/>
      <c r="K8" s="39"/>
      <c r="L8" s="39"/>
      <c r="N8" s="22"/>
      <c r="O8" s="22"/>
      <c r="P8" s="22"/>
      <c r="Q8" s="22"/>
      <c r="R8" s="25"/>
      <c r="S8" s="25"/>
      <c r="T8" s="23"/>
    </row>
    <row r="9" spans="2:23" x14ac:dyDescent="0.25">
      <c r="B9" s="40" t="s">
        <v>13</v>
      </c>
      <c r="C9" s="34" t="s">
        <v>10</v>
      </c>
      <c r="D9" s="34">
        <f>D5*D6*D7*G3*I3*K3</f>
        <v>6900</v>
      </c>
      <c r="N9" s="17" t="s">
        <v>18</v>
      </c>
      <c r="O9" s="17"/>
      <c r="P9" s="17"/>
      <c r="Q9" s="16">
        <v>120</v>
      </c>
      <c r="R9" s="24"/>
      <c r="S9" s="24"/>
      <c r="T9" s="23"/>
    </row>
    <row r="10" spans="2:23" x14ac:dyDescent="0.25">
      <c r="B10" s="34" t="s">
        <v>29</v>
      </c>
      <c r="C10" s="34"/>
      <c r="D10" s="34">
        <f>D9/2</f>
        <v>3450</v>
      </c>
      <c r="N10" s="23"/>
      <c r="O10" s="23"/>
      <c r="P10" s="23"/>
      <c r="Q10" s="23"/>
      <c r="R10" s="23"/>
      <c r="S10" s="23"/>
      <c r="T10" s="23"/>
    </row>
    <row r="11" spans="2:23" x14ac:dyDescent="0.25">
      <c r="B11" s="34" t="s">
        <v>30</v>
      </c>
      <c r="C11" s="34"/>
      <c r="D11" s="34">
        <f>D9/4</f>
        <v>1725</v>
      </c>
      <c r="N11" s="23"/>
      <c r="O11" s="23"/>
      <c r="P11" s="26" t="s">
        <v>19</v>
      </c>
      <c r="Q11" s="26"/>
      <c r="R11" s="27" t="s">
        <v>20</v>
      </c>
      <c r="S11" s="27"/>
      <c r="T11" s="23"/>
    </row>
    <row r="12" spans="2:23" x14ac:dyDescent="0.25">
      <c r="B12" s="22"/>
      <c r="C12" s="22"/>
      <c r="D12" s="22"/>
      <c r="E12" s="23"/>
      <c r="F12" s="31" t="s">
        <v>24</v>
      </c>
      <c r="G12" s="31"/>
      <c r="H12" s="32">
        <v>50</v>
      </c>
      <c r="I12" s="32" t="s">
        <v>27</v>
      </c>
      <c r="J12" s="33">
        <f>9.81*H12</f>
        <v>490.5</v>
      </c>
      <c r="K12" s="33"/>
      <c r="N12" s="26" t="s">
        <v>14</v>
      </c>
      <c r="O12" s="26"/>
      <c r="P12" s="26">
        <f>(D7*D4)/Q9</f>
        <v>7.5</v>
      </c>
      <c r="Q12" s="26"/>
      <c r="R12" s="27">
        <v>10</v>
      </c>
      <c r="S12" s="27"/>
      <c r="T12" s="23"/>
    </row>
    <row r="13" spans="2:23" x14ac:dyDescent="0.25">
      <c r="F13" s="31" t="s">
        <v>25</v>
      </c>
      <c r="G13" s="31"/>
      <c r="H13" s="32">
        <v>25</v>
      </c>
      <c r="I13" s="32" t="s">
        <v>27</v>
      </c>
      <c r="J13" s="33">
        <f>9.81*H13</f>
        <v>245.25</v>
      </c>
      <c r="K13" s="33"/>
      <c r="N13" s="28" t="s">
        <v>11</v>
      </c>
      <c r="O13" s="28"/>
      <c r="P13" s="28"/>
      <c r="Q13" s="7" t="s">
        <v>12</v>
      </c>
      <c r="R13" s="7">
        <v>0.9</v>
      </c>
    </row>
    <row r="14" spans="2:23" x14ac:dyDescent="0.25">
      <c r="B14" s="29" t="s">
        <v>22</v>
      </c>
      <c r="C14" s="30" t="s">
        <v>23</v>
      </c>
      <c r="D14" s="7">
        <v>0.16</v>
      </c>
      <c r="N14" s="27" t="s">
        <v>32</v>
      </c>
      <c r="O14" s="27"/>
      <c r="P14" s="27"/>
      <c r="Q14" s="1">
        <v>0.75</v>
      </c>
    </row>
    <row r="16" spans="2:23" x14ac:dyDescent="0.25">
      <c r="B16" s="13" t="s">
        <v>26</v>
      </c>
      <c r="C16" s="13"/>
      <c r="D16" s="13"/>
      <c r="E16" s="13"/>
      <c r="F16" s="13"/>
      <c r="G16" s="13"/>
      <c r="H16" s="13"/>
      <c r="N16" s="13" t="s">
        <v>35</v>
      </c>
      <c r="O16" s="13"/>
      <c r="P16" s="13"/>
      <c r="Q16" s="13"/>
      <c r="R16" s="13"/>
      <c r="S16" s="13"/>
      <c r="T16" s="13"/>
      <c r="U16" s="13"/>
      <c r="V16" s="13"/>
      <c r="W16" s="13"/>
    </row>
    <row r="17" spans="2:23" x14ac:dyDescent="0.25">
      <c r="B17" s="12"/>
      <c r="C17" s="12"/>
      <c r="D17" s="12"/>
      <c r="M17" s="14"/>
      <c r="N17" s="12"/>
      <c r="O17" s="12"/>
      <c r="P17" s="12"/>
      <c r="Q17" s="12"/>
      <c r="R17" s="12"/>
      <c r="S17" s="12"/>
    </row>
    <row r="18" spans="2:23" x14ac:dyDescent="0.25">
      <c r="B18" s="12"/>
      <c r="C18" s="12"/>
      <c r="D18" s="12"/>
      <c r="E18" s="35" t="s">
        <v>28</v>
      </c>
      <c r="F18" s="35"/>
      <c r="G18" s="35">
        <f>(D9+J12)*D14</f>
        <v>1182.48</v>
      </c>
      <c r="H18" s="35"/>
      <c r="M18" s="14"/>
      <c r="N18" s="12"/>
      <c r="O18" s="12"/>
      <c r="P18" s="12"/>
      <c r="Q18" s="12"/>
      <c r="R18" s="12"/>
      <c r="S18" s="12"/>
      <c r="T18" s="35" t="s">
        <v>28</v>
      </c>
      <c r="U18" s="35"/>
      <c r="V18" s="35">
        <f>(D9+J13)*D14</f>
        <v>1143.24</v>
      </c>
      <c r="W18" s="35"/>
    </row>
    <row r="19" spans="2:23" x14ac:dyDescent="0.25">
      <c r="B19" s="12"/>
      <c r="C19" s="12"/>
      <c r="D19" s="12"/>
      <c r="M19" s="14"/>
      <c r="N19" s="12"/>
      <c r="O19" s="12"/>
      <c r="P19" s="12"/>
      <c r="Q19" s="12"/>
      <c r="R19" s="12"/>
      <c r="S19" s="12"/>
    </row>
    <row r="20" spans="2:23" x14ac:dyDescent="0.25">
      <c r="B20" s="12"/>
      <c r="C20" s="12"/>
      <c r="D20" s="12"/>
      <c r="E20" s="35" t="s">
        <v>31</v>
      </c>
      <c r="F20" s="35"/>
      <c r="G20" s="35">
        <f>D10+G18</f>
        <v>4632.4799999999996</v>
      </c>
      <c r="H20" s="35"/>
      <c r="M20" s="14"/>
      <c r="N20" s="12"/>
      <c r="O20" s="12"/>
      <c r="P20" s="12"/>
      <c r="Q20" s="12"/>
      <c r="R20" s="12"/>
      <c r="S20" s="12"/>
      <c r="T20" s="35" t="s">
        <v>31</v>
      </c>
      <c r="U20" s="35"/>
      <c r="V20" s="35">
        <f>V18+D11</f>
        <v>2868.24</v>
      </c>
      <c r="W20" s="35"/>
    </row>
    <row r="21" spans="2:23" x14ac:dyDescent="0.25">
      <c r="B21" s="12"/>
      <c r="C21" s="12"/>
      <c r="D21" s="12"/>
      <c r="M21" s="14"/>
      <c r="N21" s="12"/>
      <c r="O21" s="12"/>
      <c r="P21" s="12"/>
      <c r="Q21" s="12"/>
      <c r="R21" s="12"/>
      <c r="S21" s="12"/>
    </row>
    <row r="22" spans="2:23" x14ac:dyDescent="0.25">
      <c r="B22" s="12"/>
      <c r="C22" s="12"/>
      <c r="D22" s="12"/>
      <c r="E22" s="35" t="s">
        <v>33</v>
      </c>
      <c r="F22" s="35"/>
      <c r="G22" s="36">
        <f>(G20*R12)/(2*PI()*R13*1000)</f>
        <v>8.1920232308260363</v>
      </c>
      <c r="H22" s="36"/>
      <c r="M22" s="14"/>
      <c r="N22" s="12"/>
      <c r="O22" s="12"/>
      <c r="P22" s="12"/>
      <c r="Q22" s="12"/>
      <c r="R22" s="12"/>
      <c r="S22" s="12"/>
      <c r="T22" s="35" t="s">
        <v>33</v>
      </c>
      <c r="U22" s="35"/>
      <c r="V22" s="36">
        <f>(V20*R12)/(2*PI()*R13*1000)</f>
        <v>5.0721619330433096</v>
      </c>
      <c r="W22" s="36"/>
    </row>
    <row r="23" spans="2:23" x14ac:dyDescent="0.25">
      <c r="B23" s="12"/>
      <c r="C23" s="12"/>
      <c r="D23" s="12"/>
      <c r="M23" s="14"/>
      <c r="N23" s="12"/>
      <c r="O23" s="12"/>
      <c r="P23" s="12"/>
      <c r="Q23" s="12"/>
      <c r="R23" s="12"/>
      <c r="S23" s="12"/>
    </row>
    <row r="24" spans="2:23" x14ac:dyDescent="0.25">
      <c r="B24" s="12"/>
      <c r="C24" s="12"/>
      <c r="D24" s="12"/>
      <c r="E24" s="37" t="s">
        <v>34</v>
      </c>
      <c r="F24" s="37"/>
      <c r="G24" s="36">
        <f>G22/Q14</f>
        <v>10.922697641101381</v>
      </c>
      <c r="H24" s="36"/>
      <c r="M24" s="14"/>
      <c r="N24" s="12"/>
      <c r="O24" s="12"/>
      <c r="P24" s="12"/>
      <c r="Q24" s="12"/>
      <c r="R24" s="12"/>
      <c r="S24" s="12"/>
      <c r="T24" s="37" t="s">
        <v>34</v>
      </c>
      <c r="U24" s="37"/>
      <c r="V24" s="36">
        <f>V22/Q14</f>
        <v>6.7628825773910792</v>
      </c>
      <c r="W24" s="36"/>
    </row>
    <row r="25" spans="2:23" x14ac:dyDescent="0.25">
      <c r="B25" s="12"/>
      <c r="C25" s="12"/>
      <c r="D25" s="12"/>
      <c r="M25" s="14"/>
      <c r="N25" s="12"/>
      <c r="O25" s="12"/>
      <c r="P25" s="12"/>
      <c r="Q25" s="12"/>
      <c r="R25" s="12"/>
      <c r="S25" s="12"/>
    </row>
    <row r="26" spans="2:23" x14ac:dyDescent="0.25">
      <c r="B26" s="12"/>
      <c r="C26" s="12"/>
      <c r="D26" s="12"/>
      <c r="M26" s="14"/>
      <c r="N26" s="12"/>
      <c r="O26" s="12"/>
      <c r="P26" s="12"/>
      <c r="Q26" s="12"/>
      <c r="R26" s="12"/>
      <c r="S26" s="12"/>
    </row>
    <row r="27" spans="2:23" x14ac:dyDescent="0.25">
      <c r="B27" s="12"/>
      <c r="C27" s="12"/>
      <c r="D27" s="12"/>
      <c r="M27" s="14"/>
      <c r="N27" s="12"/>
      <c r="O27" s="12"/>
      <c r="P27" s="12"/>
      <c r="Q27" s="12"/>
      <c r="R27" s="12"/>
      <c r="S27" s="12"/>
    </row>
    <row r="28" spans="2:23" x14ac:dyDescent="0.25">
      <c r="B28" s="12"/>
      <c r="C28" s="12"/>
      <c r="D28" s="12"/>
      <c r="M28" s="14"/>
      <c r="N28" s="12"/>
      <c r="O28" s="12"/>
      <c r="P28" s="12"/>
      <c r="Q28" s="12"/>
      <c r="R28" s="12"/>
      <c r="S28" s="12"/>
    </row>
    <row r="29" spans="2:23" x14ac:dyDescent="0.25">
      <c r="B29" s="12"/>
      <c r="C29" s="12"/>
      <c r="D29" s="12"/>
      <c r="M29" s="14"/>
      <c r="N29" s="12"/>
      <c r="O29" s="12"/>
      <c r="P29" s="12"/>
      <c r="Q29" s="12"/>
      <c r="R29" s="12"/>
      <c r="S29" s="12"/>
    </row>
    <row r="30" spans="2:23" x14ac:dyDescent="0.25">
      <c r="B30" s="14"/>
      <c r="C30" s="14"/>
      <c r="D30" s="14"/>
      <c r="M30" s="14"/>
      <c r="N30" s="14"/>
      <c r="O30" s="14"/>
      <c r="P30" s="14"/>
      <c r="Q30" s="14"/>
      <c r="R30" s="14"/>
      <c r="S30" s="14"/>
    </row>
  </sheetData>
  <mergeCells count="38">
    <mergeCell ref="V24:W24"/>
    <mergeCell ref="H6:L6"/>
    <mergeCell ref="H7:L7"/>
    <mergeCell ref="H8:L8"/>
    <mergeCell ref="F6:G8"/>
    <mergeCell ref="B16:H16"/>
    <mergeCell ref="N17:S29"/>
    <mergeCell ref="B17:D29"/>
    <mergeCell ref="N16:W16"/>
    <mergeCell ref="V18:W18"/>
    <mergeCell ref="T20:U20"/>
    <mergeCell ref="V20:W20"/>
    <mergeCell ref="T22:U22"/>
    <mergeCell ref="V22:W22"/>
    <mergeCell ref="E22:F22"/>
    <mergeCell ref="G22:H22"/>
    <mergeCell ref="N14:P14"/>
    <mergeCell ref="G24:H24"/>
    <mergeCell ref="T18:U18"/>
    <mergeCell ref="E20:F20"/>
    <mergeCell ref="G20:H20"/>
    <mergeCell ref="G18:H18"/>
    <mergeCell ref="E18:F18"/>
    <mergeCell ref="N13:P13"/>
    <mergeCell ref="F12:G12"/>
    <mergeCell ref="F13:G13"/>
    <mergeCell ref="J12:K12"/>
    <mergeCell ref="J13:K13"/>
    <mergeCell ref="N12:O12"/>
    <mergeCell ref="P11:Q11"/>
    <mergeCell ref="R11:S11"/>
    <mergeCell ref="P12:Q12"/>
    <mergeCell ref="R12:S12"/>
    <mergeCell ref="N9:P9"/>
    <mergeCell ref="R9:S9"/>
    <mergeCell ref="R4:S5"/>
    <mergeCell ref="F2:K2"/>
    <mergeCell ref="N4:P5"/>
  </mergeCells>
  <hyperlinks>
    <hyperlink ref="B5" r:id="rId1"/>
    <hyperlink ref="N4:P5" r:id="rId2" display="Lead angle accuracy (µm) Effective thread length (mm)"/>
    <hyperlink ref="N13:P13" r:id="rId3" display="Ball screw efficiency"/>
    <hyperlink ref="H6:L6" r:id="rId4" display="Forces calculation formulas"/>
    <hyperlink ref="H7:L7" r:id="rId5" display="Ball screw details"/>
    <hyperlink ref="H8:L8" r:id="rId6" display="Selecting ball screw guide"/>
    <hyperlink ref="B9" r:id="rId7"/>
  </hyperlinks>
  <pageMargins left="0.7" right="0.7" top="0.75" bottom="0.75" header="0.3" footer="0.3"/>
  <pageSetup paperSize="9" orientation="portrait" r:id="rId8"/>
  <drawing r:id="rId9"/>
  <legacyDrawing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Challenger Institute of Technology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</dc:creator>
  <cp:lastModifiedBy>test</cp:lastModifiedBy>
  <dcterms:created xsi:type="dcterms:W3CDTF">2017-02-28T03:35:55Z</dcterms:created>
  <dcterms:modified xsi:type="dcterms:W3CDTF">2017-03-07T08:13:55Z</dcterms:modified>
</cp:coreProperties>
</file>