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228540\Documents\GitHub\CNC-Lathe-Doc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G11" i="1"/>
  <c r="G3" i="1"/>
  <c r="G4" i="1"/>
  <c r="G5" i="1"/>
  <c r="G6" i="1"/>
  <c r="G7" i="1"/>
  <c r="G8" i="1"/>
  <c r="G9" i="1"/>
  <c r="G10" i="1"/>
  <c r="G2" i="1"/>
  <c r="F3" i="1"/>
  <c r="F4" i="1"/>
  <c r="F5" i="1"/>
  <c r="F6" i="1"/>
  <c r="F7" i="1"/>
  <c r="F8" i="1"/>
  <c r="F9" i="1"/>
  <c r="F10" i="1"/>
  <c r="F2" i="1"/>
  <c r="G27" i="1" l="1"/>
  <c r="F27" i="1" s="1"/>
  <c r="I24" i="1" l="1"/>
  <c r="F19" i="1" l="1"/>
  <c r="G30" i="1"/>
  <c r="F30" i="1" s="1"/>
  <c r="I30" i="1" s="1"/>
  <c r="I32" i="1" s="1"/>
  <c r="G31" i="1"/>
  <c r="F31" i="1" s="1"/>
  <c r="G29" i="1"/>
  <c r="F29" i="1" s="1"/>
  <c r="G28" i="1"/>
  <c r="F28" i="1" s="1"/>
  <c r="G25" i="1"/>
  <c r="F25" i="1" s="1"/>
  <c r="G26" i="1"/>
  <c r="F26" i="1"/>
  <c r="F14" i="1"/>
  <c r="F15" i="1"/>
  <c r="F16" i="1"/>
  <c r="F17" i="1"/>
  <c r="F18" i="1"/>
  <c r="F23" i="1"/>
  <c r="G24" i="1"/>
  <c r="F24" i="1" s="1"/>
  <c r="F11" i="1" l="1"/>
  <c r="F32" i="1"/>
</calcChain>
</file>

<file path=xl/sharedStrings.xml><?xml version="1.0" encoding="utf-8"?>
<sst xmlns="http://schemas.openxmlformats.org/spreadsheetml/2006/main" count="128" uniqueCount="86">
  <si>
    <t>item</t>
  </si>
  <si>
    <t xml:space="preserve">Coolant pump </t>
  </si>
  <si>
    <t>Belt encoder</t>
  </si>
  <si>
    <t>Ball screw nut - Z axis</t>
  </si>
  <si>
    <t>Ball screw nut - X axis</t>
  </si>
  <si>
    <t>Ball screw shaft - Z axis</t>
  </si>
  <si>
    <t xml:space="preserve">tooth belt </t>
  </si>
  <si>
    <t>Specifications</t>
  </si>
  <si>
    <t>Unit</t>
  </si>
  <si>
    <t>unit</t>
  </si>
  <si>
    <t>sheet</t>
  </si>
  <si>
    <t>Glass</t>
  </si>
  <si>
    <t>Quantity</t>
  </si>
  <si>
    <t>Price</t>
  </si>
  <si>
    <t>VSD</t>
  </si>
  <si>
    <t>Double or triple laminated glass</t>
  </si>
  <si>
    <t>Supplier</t>
  </si>
  <si>
    <t>Limit switches</t>
  </si>
  <si>
    <t xml:space="preserve">Float level switch </t>
  </si>
  <si>
    <t>Delivery</t>
  </si>
  <si>
    <t>Servo motor</t>
  </si>
  <si>
    <t>Automated motion system</t>
  </si>
  <si>
    <t>THK</t>
  </si>
  <si>
    <t>Ocean controls</t>
  </si>
  <si>
    <t>Zincalume</t>
  </si>
  <si>
    <t>GST</t>
  </si>
  <si>
    <t>3PH, 2.2/3.7KW</t>
  </si>
  <si>
    <t>https://oceancontrols.com.au/TEM-104.html</t>
  </si>
  <si>
    <t>1 mm thick (1.2 m x 2.4 m)</t>
  </si>
  <si>
    <t>Electrical</t>
  </si>
  <si>
    <t>Servo motor driver</t>
  </si>
  <si>
    <t>Inductor sensor</t>
  </si>
  <si>
    <t>RS Australia</t>
  </si>
  <si>
    <t>Website</t>
  </si>
  <si>
    <t>BNT 2010 - 2.6</t>
  </si>
  <si>
    <t>BNT 1605 - 2.6</t>
  </si>
  <si>
    <t>Ball Screw shaft - X axis</t>
  </si>
  <si>
    <t>300mm of efective thread length. C7 Lead angle accuracy</t>
  </si>
  <si>
    <t>1200mm of efective thread length. C5 Lead angle accuracy</t>
  </si>
  <si>
    <t>Linix CNC Controler 2</t>
  </si>
  <si>
    <t>break out blocks</t>
  </si>
  <si>
    <t>180mm Leg COOLANT PUMP BARE - 415V . 60 L</t>
  </si>
  <si>
    <t>Hares and forbes</t>
  </si>
  <si>
    <t>https://www.machineryhouse.com.au/P235</t>
  </si>
  <si>
    <t xml:space="preserve">Coolant  </t>
  </si>
  <si>
    <t>XDP1800 - Soluble Metal Cutting Fluid of 20 L</t>
  </si>
  <si>
    <t>General Mechatronics</t>
  </si>
  <si>
    <t>http://au.rs-online.com/web/p/limit-switches/9026871/</t>
  </si>
  <si>
    <t>http://au.rs-online.com/web/p/inductive-proximity-sensors/8054711/?sra=pstk</t>
  </si>
  <si>
    <t>http://au.rs-online.com/web/p/level-sensors-switches/8697595/</t>
  </si>
  <si>
    <t>M12 4 pin connector</t>
  </si>
  <si>
    <t>Reed Switch</t>
  </si>
  <si>
    <t>Read switch Magnet</t>
  </si>
  <si>
    <t>http://au.rs-online.com/web/p/reed-switches/2897799/</t>
  </si>
  <si>
    <t>http://au.rs-online.com/web/p/sensor-switch-magnets/2897812/?origin=PSF_421357|acc</t>
  </si>
  <si>
    <t>Polypropylene Case 8mm Switching distance. 2 Wire</t>
  </si>
  <si>
    <t>M8 3 pin connector</t>
  </si>
  <si>
    <t>cable inlet for M20*1.5 cable</t>
  </si>
  <si>
    <t>Coupling Z-Axis</t>
  </si>
  <si>
    <t>Coupling X-Axis</t>
  </si>
  <si>
    <t>Sheets for Cover</t>
  </si>
  <si>
    <t>2740x1565mm required dimensions.</t>
  </si>
  <si>
    <t xml:space="preserve">NEMA 34 Easy Servo Motor 8.0 N.m </t>
  </si>
  <si>
    <t>L-Coupling L075  14-12mm bore 10 N.m</t>
  </si>
  <si>
    <t>StateWideBearing</t>
  </si>
  <si>
    <t>https://oceancontrols.com.au/MOT-184.html</t>
  </si>
  <si>
    <t>http://www.statewidebearings.com.au/wp-content/uploads/L-COUPLINGS.new_.pdf</t>
  </si>
  <si>
    <t>Power Cable (motor-driver)</t>
  </si>
  <si>
    <t>3.0 Metre Power Extension Cable for Easy Servo Motors (LSK-003)</t>
  </si>
  <si>
    <t>https://oceancontrols.com.au/LSK-003.html</t>
  </si>
  <si>
    <t>Encoder Cable (motor-driver)</t>
  </si>
  <si>
    <t>3.0 Metre Encoder Cable for motor using the ES-D1008 Drives (LSK-010)</t>
  </si>
  <si>
    <t>https://oceancontrols.com.au/LSK-010.html</t>
  </si>
  <si>
    <t>Motion Controller</t>
  </si>
  <si>
    <t>4-Axis Standalone Motion Controller with Ethernet Support G Code</t>
  </si>
  <si>
    <t>Power Supply</t>
  </si>
  <si>
    <t>https://oceancontrols.com.au/SMC-182.html</t>
  </si>
  <si>
    <t>ES-D808 Easy servo driver, 80V, 8.2 A</t>
  </si>
  <si>
    <t>1000W Mena Well RSP-1000-48 Single Output Switching Power Supply: 48VDC</t>
  </si>
  <si>
    <t>https://oceancontrols.com.au/PSM-2128.html</t>
  </si>
  <si>
    <t>https://oceancontrols.com.au/SMC-648G.html</t>
  </si>
  <si>
    <t>Rotary Encoder - 1024P/R (Quadrature) with Shaft Coupler</t>
  </si>
  <si>
    <t>Rotary Encoder</t>
  </si>
  <si>
    <t>https://oceancontrols.com.au/SFC-019.html</t>
  </si>
  <si>
    <t>Sub-Total</t>
  </si>
  <si>
    <t>L-Coupling L075  14-8mm bore 10 N.m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</si>
</sst>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;[Red]\-&quot;$&quot;#,##0"/>
    <numFmt numFmtId="8" formatCode="&quot;$&quot;#,##0.00;[Red]\-&quot;$&quot;#,##0.00"/>
    <numFmt numFmtId="164" formatCode="&quot;$&quot;#,##0.00"/>
    <numFmt numFmtId="165" formatCode="&quot;$&quot;#,##0.0;[Red]\-&quot;$&quot;#,##0.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6" fontId="2" fillId="0" borderId="1" xfId="0" applyNumberFormat="1" applyFont="1" applyFill="1" applyBorder="1" applyAlignment="1">
      <alignment horizontal="center" vertical="center"/>
    </xf>
    <xf numFmtId="6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6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4" fillId="0" borderId="1" xfId="1" applyFont="1" applyBorder="1"/>
    <xf numFmtId="8" fontId="2" fillId="0" borderId="1" xfId="0" applyNumberFormat="1" applyFont="1" applyBorder="1" applyAlignment="1">
      <alignment horizontal="center"/>
    </xf>
    <xf numFmtId="6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6" fontId="2" fillId="0" borderId="0" xfId="0" applyNumberFormat="1" applyFont="1" applyAlignment="1">
      <alignment horizont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3" borderId="0" xfId="0" applyNumberFormat="1" applyFont="1" applyFill="1"/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/>
    <xf numFmtId="6" fontId="2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1" fillId="0" borderId="1" xfId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ceancontrols.com.au/LSK-010.html" TargetMode="External"/><Relationship Id="rId3" Type="http://schemas.openxmlformats.org/officeDocument/2006/relationships/hyperlink" Target="https://oceancontrols.com.au/SMC-182.html" TargetMode="External"/><Relationship Id="rId7" Type="http://schemas.openxmlformats.org/officeDocument/2006/relationships/hyperlink" Target="https://oceancontrols.com.au/SMC-648G.html" TargetMode="External"/><Relationship Id="rId2" Type="http://schemas.openxmlformats.org/officeDocument/2006/relationships/hyperlink" Target="https://oceancontrols.com.au/MOT-184.html" TargetMode="External"/><Relationship Id="rId1" Type="http://schemas.openxmlformats.org/officeDocument/2006/relationships/hyperlink" Target="https://oceancontrols.com.au/TEM-104.html" TargetMode="External"/><Relationship Id="rId6" Type="http://schemas.openxmlformats.org/officeDocument/2006/relationships/hyperlink" Target="https://oceancontrols.com.au/LSK-003.html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statewidebearings.com.au/wp-content/uploads/L-COUPLINGS.new_.pdf" TargetMode="External"/><Relationship Id="rId10" Type="http://schemas.openxmlformats.org/officeDocument/2006/relationships/hyperlink" Target="https://oceancontrols.com.au/SFC-019.html" TargetMode="External"/><Relationship Id="rId4" Type="http://schemas.openxmlformats.org/officeDocument/2006/relationships/hyperlink" Target="http://www.statewidebearings.com.au/wp-content/uploads/L-COUPLINGS.new_.pdf" TargetMode="External"/><Relationship Id="rId9" Type="http://schemas.openxmlformats.org/officeDocument/2006/relationships/hyperlink" Target="https://oceancontrols.com.au/PSM-212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zoomScale="120" zoomScaleNormal="120" workbookViewId="0">
      <selection activeCell="B10" sqref="B10"/>
    </sheetView>
  </sheetViews>
  <sheetFormatPr defaultRowHeight="15" x14ac:dyDescent="0.25"/>
  <cols>
    <col min="1" max="1" width="31.7109375" style="27" customWidth="1"/>
    <col min="2" max="2" width="37" style="27" customWidth="1"/>
    <col min="3" max="3" width="6" style="27" bestFit="1" customWidth="1"/>
    <col min="4" max="4" width="8.42578125" style="3" customWidth="1"/>
    <col min="5" max="5" width="9.7109375" style="32" bestFit="1" customWidth="1"/>
    <col min="6" max="6" width="9.7109375" style="3" bestFit="1" customWidth="1"/>
    <col min="7" max="7" width="8.140625" style="32" bestFit="1" customWidth="1"/>
    <col min="8" max="8" width="20.7109375" style="32" customWidth="1"/>
    <col min="9" max="9" width="8.42578125" style="3" bestFit="1" customWidth="1"/>
    <col min="10" max="10" width="42.85546875" style="3" customWidth="1"/>
    <col min="11" max="16384" width="9.140625" style="3"/>
  </cols>
  <sheetData>
    <row r="1" spans="1:10" x14ac:dyDescent="0.25">
      <c r="A1" s="1" t="s">
        <v>0</v>
      </c>
      <c r="B1" s="2" t="s">
        <v>7</v>
      </c>
      <c r="C1" s="2" t="s">
        <v>8</v>
      </c>
      <c r="D1" s="2" t="s">
        <v>12</v>
      </c>
      <c r="E1" s="2" t="s">
        <v>13</v>
      </c>
      <c r="F1" s="2" t="s">
        <v>84</v>
      </c>
      <c r="G1" s="2" t="s">
        <v>25</v>
      </c>
      <c r="H1" s="2" t="s">
        <v>16</v>
      </c>
      <c r="I1" s="2" t="s">
        <v>19</v>
      </c>
      <c r="J1" s="2" t="s">
        <v>33</v>
      </c>
    </row>
    <row r="2" spans="1:10" x14ac:dyDescent="0.25">
      <c r="A2" s="4" t="s">
        <v>20</v>
      </c>
      <c r="B2" s="46" t="s">
        <v>62</v>
      </c>
      <c r="C2" s="5" t="s">
        <v>9</v>
      </c>
      <c r="D2" s="5">
        <v>2</v>
      </c>
      <c r="E2" s="6">
        <v>289</v>
      </c>
      <c r="F2" s="6">
        <f>E2*D2</f>
        <v>578</v>
      </c>
      <c r="G2" s="6">
        <f>F2*0.1</f>
        <v>57.800000000000004</v>
      </c>
      <c r="H2" s="7" t="s">
        <v>23</v>
      </c>
      <c r="I2" s="50">
        <v>62.01</v>
      </c>
      <c r="J2" s="49" t="s">
        <v>65</v>
      </c>
    </row>
    <row r="3" spans="1:10" x14ac:dyDescent="0.25">
      <c r="A3" s="4" t="s">
        <v>30</v>
      </c>
      <c r="B3" s="46" t="s">
        <v>77</v>
      </c>
      <c r="C3" s="5" t="s">
        <v>9</v>
      </c>
      <c r="D3" s="5">
        <v>2</v>
      </c>
      <c r="E3" s="6">
        <v>229.95</v>
      </c>
      <c r="F3" s="45">
        <f t="shared" ref="F3:F10" si="0">E3*D3</f>
        <v>459.9</v>
      </c>
      <c r="G3" s="45">
        <f t="shared" ref="G3:G10" si="1">F3*0.1</f>
        <v>45.99</v>
      </c>
      <c r="H3" s="7" t="s">
        <v>23</v>
      </c>
      <c r="I3" s="51"/>
      <c r="J3" s="49" t="s">
        <v>76</v>
      </c>
    </row>
    <row r="4" spans="1:10" ht="30" x14ac:dyDescent="0.25">
      <c r="A4" s="4" t="s">
        <v>67</v>
      </c>
      <c r="B4" s="46" t="s">
        <v>68</v>
      </c>
      <c r="C4" s="5" t="s">
        <v>8</v>
      </c>
      <c r="D4" s="5">
        <v>2</v>
      </c>
      <c r="E4" s="45">
        <v>21</v>
      </c>
      <c r="F4" s="45">
        <f t="shared" si="0"/>
        <v>42</v>
      </c>
      <c r="G4" s="45">
        <f t="shared" si="1"/>
        <v>4.2</v>
      </c>
      <c r="H4" s="7" t="s">
        <v>23</v>
      </c>
      <c r="I4" s="51"/>
      <c r="J4" s="49" t="s">
        <v>69</v>
      </c>
    </row>
    <row r="5" spans="1:10" ht="30" x14ac:dyDescent="0.25">
      <c r="A5" s="4" t="s">
        <v>70</v>
      </c>
      <c r="B5" s="46" t="s">
        <v>71</v>
      </c>
      <c r="C5" s="5" t="s">
        <v>8</v>
      </c>
      <c r="D5" s="47">
        <v>2</v>
      </c>
      <c r="E5" s="45">
        <v>21</v>
      </c>
      <c r="F5" s="45">
        <f t="shared" si="0"/>
        <v>42</v>
      </c>
      <c r="G5" s="45">
        <f t="shared" si="1"/>
        <v>4.2</v>
      </c>
      <c r="H5" s="7" t="s">
        <v>23</v>
      </c>
      <c r="I5" s="51"/>
      <c r="J5" s="49" t="s">
        <v>72</v>
      </c>
    </row>
    <row r="6" spans="1:10" ht="30" x14ac:dyDescent="0.25">
      <c r="A6" s="4" t="s">
        <v>73</v>
      </c>
      <c r="B6" s="46" t="s">
        <v>74</v>
      </c>
      <c r="C6" s="5" t="s">
        <v>8</v>
      </c>
      <c r="D6" s="47">
        <v>1</v>
      </c>
      <c r="E6" s="45">
        <v>1229</v>
      </c>
      <c r="F6" s="45">
        <f t="shared" si="0"/>
        <v>1229</v>
      </c>
      <c r="G6" s="45">
        <f t="shared" si="1"/>
        <v>122.9</v>
      </c>
      <c r="H6" s="7" t="s">
        <v>23</v>
      </c>
      <c r="I6" s="51"/>
      <c r="J6" s="49" t="s">
        <v>80</v>
      </c>
    </row>
    <row r="7" spans="1:10" ht="30" x14ac:dyDescent="0.25">
      <c r="A7" s="4" t="s">
        <v>75</v>
      </c>
      <c r="B7" s="46" t="s">
        <v>78</v>
      </c>
      <c r="C7" s="5" t="s">
        <v>8</v>
      </c>
      <c r="D7" s="47">
        <v>1</v>
      </c>
      <c r="E7" s="45">
        <v>488</v>
      </c>
      <c r="F7" s="45">
        <f t="shared" si="0"/>
        <v>488</v>
      </c>
      <c r="G7" s="45">
        <f t="shared" si="1"/>
        <v>48.800000000000004</v>
      </c>
      <c r="H7" s="7" t="s">
        <v>23</v>
      </c>
      <c r="I7" s="51"/>
      <c r="J7" s="49" t="s">
        <v>79</v>
      </c>
    </row>
    <row r="8" spans="1:10" ht="30" x14ac:dyDescent="0.25">
      <c r="A8" s="46" t="s">
        <v>82</v>
      </c>
      <c r="B8" s="46" t="s">
        <v>81</v>
      </c>
      <c r="C8" s="5" t="s">
        <v>8</v>
      </c>
      <c r="D8" s="5">
        <v>1</v>
      </c>
      <c r="E8" s="45">
        <v>74</v>
      </c>
      <c r="F8" s="45">
        <f t="shared" si="0"/>
        <v>74</v>
      </c>
      <c r="G8" s="45">
        <f t="shared" si="1"/>
        <v>7.4</v>
      </c>
      <c r="H8" s="7" t="s">
        <v>23</v>
      </c>
      <c r="I8" s="52"/>
      <c r="J8" s="49" t="s">
        <v>83</v>
      </c>
    </row>
    <row r="9" spans="1:10" ht="30" x14ac:dyDescent="0.25">
      <c r="A9" s="4" t="s">
        <v>58</v>
      </c>
      <c r="B9" s="46" t="s">
        <v>63</v>
      </c>
      <c r="C9" s="5" t="s">
        <v>9</v>
      </c>
      <c r="D9" s="5">
        <v>1</v>
      </c>
      <c r="E9" s="44">
        <v>0</v>
      </c>
      <c r="F9" s="45">
        <f t="shared" si="0"/>
        <v>0</v>
      </c>
      <c r="G9" s="45">
        <f t="shared" si="1"/>
        <v>0</v>
      </c>
      <c r="H9" s="7" t="s">
        <v>64</v>
      </c>
      <c r="I9" s="44">
        <v>0</v>
      </c>
      <c r="J9" s="49" t="s">
        <v>66</v>
      </c>
    </row>
    <row r="10" spans="1:10" ht="30" x14ac:dyDescent="0.25">
      <c r="A10" s="4" t="s">
        <v>59</v>
      </c>
      <c r="B10" s="46" t="s">
        <v>85</v>
      </c>
      <c r="C10" s="5" t="s">
        <v>9</v>
      </c>
      <c r="D10" s="5">
        <v>1</v>
      </c>
      <c r="E10" s="44">
        <v>0</v>
      </c>
      <c r="F10" s="45">
        <f t="shared" si="0"/>
        <v>0</v>
      </c>
      <c r="G10" s="45">
        <f t="shared" si="1"/>
        <v>0</v>
      </c>
      <c r="H10" s="7" t="s">
        <v>64</v>
      </c>
      <c r="I10" s="44">
        <v>0</v>
      </c>
      <c r="J10" s="49" t="s">
        <v>66</v>
      </c>
    </row>
    <row r="11" spans="1:10" x14ac:dyDescent="0.25">
      <c r="F11" s="35">
        <f>SUM(F2:F8)</f>
        <v>2912.9</v>
      </c>
      <c r="G11" s="29">
        <f>SUM(G2:G10)</f>
        <v>291.29000000000002</v>
      </c>
      <c r="I11" s="35">
        <f>SUM(I2:I10)</f>
        <v>62.01</v>
      </c>
    </row>
    <row r="12" spans="1:10" x14ac:dyDescent="0.25">
      <c r="A12" s="4" t="s">
        <v>60</v>
      </c>
      <c r="B12" s="46" t="s">
        <v>61</v>
      </c>
      <c r="C12" s="5" t="s">
        <v>8</v>
      </c>
      <c r="D12" s="5">
        <v>1</v>
      </c>
      <c r="E12" s="44"/>
      <c r="F12" s="44"/>
      <c r="G12" s="44"/>
      <c r="H12" s="7"/>
      <c r="I12" s="44"/>
      <c r="J12" s="47"/>
    </row>
    <row r="13" spans="1:10" x14ac:dyDescent="0.25">
      <c r="A13" s="4"/>
      <c r="B13" s="46"/>
      <c r="C13" s="5"/>
      <c r="D13" s="5"/>
      <c r="E13" s="45"/>
      <c r="F13" s="45"/>
      <c r="G13" s="45"/>
      <c r="H13" s="7"/>
      <c r="I13" s="45"/>
      <c r="J13" s="48"/>
    </row>
    <row r="14" spans="1:10" x14ac:dyDescent="0.25">
      <c r="A14" s="4" t="s">
        <v>3</v>
      </c>
      <c r="B14" s="4" t="s">
        <v>34</v>
      </c>
      <c r="C14" s="5" t="s">
        <v>9</v>
      </c>
      <c r="D14" s="5">
        <v>1</v>
      </c>
      <c r="E14" s="9"/>
      <c r="F14" s="6">
        <f>(D14*E14)+G14</f>
        <v>0</v>
      </c>
      <c r="G14" s="10"/>
      <c r="H14" s="7" t="s">
        <v>22</v>
      </c>
      <c r="I14" s="11"/>
      <c r="J14" s="8"/>
    </row>
    <row r="15" spans="1:10" x14ac:dyDescent="0.25">
      <c r="A15" s="4" t="s">
        <v>5</v>
      </c>
      <c r="B15" s="4" t="s">
        <v>38</v>
      </c>
      <c r="C15" s="5" t="s">
        <v>9</v>
      </c>
      <c r="D15" s="5">
        <v>1</v>
      </c>
      <c r="E15" s="9"/>
      <c r="F15" s="6">
        <f>(D15*E15)+G15</f>
        <v>0</v>
      </c>
      <c r="G15" s="10"/>
      <c r="H15" s="7" t="s">
        <v>22</v>
      </c>
      <c r="I15" s="11"/>
      <c r="J15" s="8"/>
    </row>
    <row r="16" spans="1:10" x14ac:dyDescent="0.25">
      <c r="A16" s="4" t="s">
        <v>4</v>
      </c>
      <c r="B16" s="4" t="s">
        <v>35</v>
      </c>
      <c r="C16" s="5" t="s">
        <v>9</v>
      </c>
      <c r="D16" s="5">
        <v>1</v>
      </c>
      <c r="E16" s="9"/>
      <c r="F16" s="6">
        <f>(D16*E16)+G16</f>
        <v>0</v>
      </c>
      <c r="G16" s="10"/>
      <c r="H16" s="7" t="s">
        <v>22</v>
      </c>
      <c r="I16" s="11"/>
      <c r="J16" s="8"/>
    </row>
    <row r="17" spans="1:10" x14ac:dyDescent="0.25">
      <c r="A17" s="4" t="s">
        <v>36</v>
      </c>
      <c r="B17" s="4" t="s">
        <v>37</v>
      </c>
      <c r="C17" s="5" t="s">
        <v>9</v>
      </c>
      <c r="D17" s="5">
        <v>1</v>
      </c>
      <c r="E17" s="9"/>
      <c r="F17" s="6">
        <f>(D17*E17)+G17</f>
        <v>0</v>
      </c>
      <c r="G17" s="10"/>
      <c r="H17" s="7" t="s">
        <v>22</v>
      </c>
      <c r="I17" s="11"/>
      <c r="J17" s="8"/>
    </row>
    <row r="18" spans="1:10" x14ac:dyDescent="0.25">
      <c r="A18" s="4" t="s">
        <v>1</v>
      </c>
      <c r="B18" s="8" t="s">
        <v>41</v>
      </c>
      <c r="C18" s="5" t="s">
        <v>9</v>
      </c>
      <c r="D18" s="5">
        <v>1</v>
      </c>
      <c r="E18" s="9">
        <v>319</v>
      </c>
      <c r="F18" s="6">
        <f>(D18*E18)+G18</f>
        <v>319</v>
      </c>
      <c r="G18" s="10"/>
      <c r="H18" s="7" t="s">
        <v>42</v>
      </c>
      <c r="I18" s="11">
        <v>11</v>
      </c>
      <c r="J18" s="8" t="s">
        <v>43</v>
      </c>
    </row>
    <row r="19" spans="1:10" x14ac:dyDescent="0.25">
      <c r="A19" s="4" t="s">
        <v>44</v>
      </c>
      <c r="B19" s="3" t="s">
        <v>45</v>
      </c>
      <c r="C19" s="5" t="s">
        <v>9</v>
      </c>
      <c r="D19" s="5">
        <v>3</v>
      </c>
      <c r="E19" s="12">
        <v>192.5</v>
      </c>
      <c r="F19" s="6">
        <f>(D19*E19)+G19</f>
        <v>577.5</v>
      </c>
      <c r="G19" s="10"/>
      <c r="H19" s="7" t="s">
        <v>42</v>
      </c>
      <c r="I19" s="11">
        <v>11</v>
      </c>
      <c r="J19" s="8"/>
    </row>
    <row r="20" spans="1:10" x14ac:dyDescent="0.25">
      <c r="A20" s="13" t="s">
        <v>24</v>
      </c>
      <c r="B20" s="13" t="s">
        <v>28</v>
      </c>
      <c r="C20" s="5" t="s">
        <v>10</v>
      </c>
      <c r="D20" s="5"/>
      <c r="E20" s="10"/>
      <c r="F20" s="6"/>
      <c r="G20" s="10"/>
      <c r="H20" s="7"/>
      <c r="I20" s="11"/>
      <c r="J20" s="8"/>
    </row>
    <row r="21" spans="1:10" x14ac:dyDescent="0.25">
      <c r="A21" s="13" t="s">
        <v>11</v>
      </c>
      <c r="B21" s="13" t="s">
        <v>15</v>
      </c>
      <c r="C21" s="5" t="s">
        <v>10</v>
      </c>
      <c r="D21" s="5"/>
      <c r="E21" s="10"/>
      <c r="F21" s="6"/>
      <c r="G21" s="10"/>
      <c r="H21" s="7"/>
      <c r="I21" s="11"/>
      <c r="J21" s="8"/>
    </row>
    <row r="22" spans="1:10" x14ac:dyDescent="0.25">
      <c r="A22" s="14" t="s">
        <v>29</v>
      </c>
      <c r="B22" s="15"/>
      <c r="C22" s="16"/>
      <c r="D22" s="16"/>
      <c r="E22" s="17"/>
      <c r="F22" s="18"/>
      <c r="G22" s="17"/>
      <c r="H22" s="19"/>
      <c r="I22" s="20"/>
      <c r="J22" s="21"/>
    </row>
    <row r="23" spans="1:10" x14ac:dyDescent="0.25">
      <c r="A23" s="37" t="s">
        <v>2</v>
      </c>
      <c r="B23" s="37" t="s">
        <v>6</v>
      </c>
      <c r="C23" s="38" t="s">
        <v>9</v>
      </c>
      <c r="D23" s="38">
        <v>1</v>
      </c>
      <c r="E23" s="9">
        <v>100</v>
      </c>
      <c r="F23" s="39">
        <f>(D23*E23)+G23</f>
        <v>100</v>
      </c>
      <c r="G23" s="9"/>
      <c r="H23" s="40" t="s">
        <v>21</v>
      </c>
      <c r="I23" s="41"/>
      <c r="J23" s="42"/>
    </row>
    <row r="24" spans="1:10" x14ac:dyDescent="0.25">
      <c r="A24" s="13" t="s">
        <v>14</v>
      </c>
      <c r="B24" s="4" t="s">
        <v>26</v>
      </c>
      <c r="C24" s="5" t="s">
        <v>9</v>
      </c>
      <c r="D24" s="5">
        <v>1</v>
      </c>
      <c r="E24" s="11">
        <v>799</v>
      </c>
      <c r="F24" s="6">
        <f>(D24*E24)+G24</f>
        <v>878.9</v>
      </c>
      <c r="G24" s="11">
        <f>0.1*E24</f>
        <v>79.900000000000006</v>
      </c>
      <c r="H24" s="7" t="s">
        <v>23</v>
      </c>
      <c r="I24" s="11">
        <f>18.5+18.5*0.1</f>
        <v>20.350000000000001</v>
      </c>
      <c r="J24" s="22" t="s">
        <v>27</v>
      </c>
    </row>
    <row r="25" spans="1:10" x14ac:dyDescent="0.25">
      <c r="A25" s="4" t="s">
        <v>17</v>
      </c>
      <c r="B25" s="4" t="s">
        <v>57</v>
      </c>
      <c r="C25" s="5" t="s">
        <v>9</v>
      </c>
      <c r="D25" s="5">
        <v>4</v>
      </c>
      <c r="E25" s="11">
        <v>24.63</v>
      </c>
      <c r="F25" s="6">
        <f>(D25*E25)+G25</f>
        <v>108.372</v>
      </c>
      <c r="G25" s="23">
        <f>E25*0.1*D25</f>
        <v>9.8520000000000003</v>
      </c>
      <c r="H25" s="7" t="s">
        <v>32</v>
      </c>
      <c r="I25" s="11">
        <v>0</v>
      </c>
      <c r="J25" s="8" t="s">
        <v>47</v>
      </c>
    </row>
    <row r="26" spans="1:10" x14ac:dyDescent="0.25">
      <c r="A26" s="4" t="s">
        <v>31</v>
      </c>
      <c r="B26" s="4" t="s">
        <v>56</v>
      </c>
      <c r="C26" s="5" t="s">
        <v>9</v>
      </c>
      <c r="D26" s="5">
        <v>2</v>
      </c>
      <c r="E26" s="11">
        <v>36.53</v>
      </c>
      <c r="F26" s="6">
        <f>(D26*E26)+G26</f>
        <v>80.366</v>
      </c>
      <c r="G26" s="23">
        <f>E26*0.1*D26</f>
        <v>7.3060000000000009</v>
      </c>
      <c r="H26" s="7" t="s">
        <v>32</v>
      </c>
      <c r="I26" s="11">
        <v>0</v>
      </c>
      <c r="J26" t="s">
        <v>48</v>
      </c>
    </row>
    <row r="27" spans="1:10" x14ac:dyDescent="0.25">
      <c r="A27" s="4" t="s">
        <v>51</v>
      </c>
      <c r="B27" s="4" t="s">
        <v>55</v>
      </c>
      <c r="C27" s="5" t="s">
        <v>9</v>
      </c>
      <c r="D27" s="5">
        <v>1</v>
      </c>
      <c r="E27" s="11">
        <v>18.98</v>
      </c>
      <c r="F27" s="43">
        <f>(D27*E27)+G27</f>
        <v>20.878</v>
      </c>
      <c r="G27" s="23">
        <f>E27*0.1*D27</f>
        <v>1.8980000000000001</v>
      </c>
      <c r="H27" s="7" t="s">
        <v>32</v>
      </c>
      <c r="I27" s="11">
        <v>0</v>
      </c>
      <c r="J27" t="s">
        <v>53</v>
      </c>
    </row>
    <row r="28" spans="1:10" x14ac:dyDescent="0.25">
      <c r="A28" s="4" t="s">
        <v>52</v>
      </c>
      <c r="B28" s="13"/>
      <c r="C28" s="5" t="s">
        <v>9</v>
      </c>
      <c r="D28" s="5">
        <v>1</v>
      </c>
      <c r="E28" s="11">
        <v>25</v>
      </c>
      <c r="F28" s="6">
        <f>(D28*E28)+G28</f>
        <v>27.5</v>
      </c>
      <c r="G28" s="24">
        <f>E28*0.1</f>
        <v>2.5</v>
      </c>
      <c r="H28" s="7" t="s">
        <v>32</v>
      </c>
      <c r="I28" s="11">
        <v>0</v>
      </c>
      <c r="J28" s="8" t="s">
        <v>54</v>
      </c>
    </row>
    <row r="29" spans="1:10" x14ac:dyDescent="0.25">
      <c r="A29" s="4" t="s">
        <v>18</v>
      </c>
      <c r="B29" s="13" t="s">
        <v>50</v>
      </c>
      <c r="C29" s="5" t="s">
        <v>9</v>
      </c>
      <c r="D29" s="5">
        <v>4</v>
      </c>
      <c r="E29" s="11">
        <v>18.649999999999999</v>
      </c>
      <c r="F29" s="6">
        <f>(D29*E29)+G29</f>
        <v>76.464999999999989</v>
      </c>
      <c r="G29" s="23">
        <f>E29*0.1</f>
        <v>1.865</v>
      </c>
      <c r="H29" s="7" t="s">
        <v>32</v>
      </c>
      <c r="I29" s="11">
        <v>0</v>
      </c>
      <c r="J29" s="8" t="s">
        <v>49</v>
      </c>
    </row>
    <row r="30" spans="1:10" x14ac:dyDescent="0.25">
      <c r="A30" s="4" t="s">
        <v>39</v>
      </c>
      <c r="B30" s="13"/>
      <c r="C30" s="5" t="s">
        <v>9</v>
      </c>
      <c r="D30" s="5">
        <v>1</v>
      </c>
      <c r="E30" s="11">
        <v>1523.5</v>
      </c>
      <c r="F30" s="6">
        <f>(D30*E30)+G30</f>
        <v>1675.85</v>
      </c>
      <c r="G30" s="24">
        <f>0.1*E30</f>
        <v>152.35</v>
      </c>
      <c r="H30" s="7" t="s">
        <v>46</v>
      </c>
      <c r="I30" s="25">
        <f>2000-F30</f>
        <v>324.15000000000009</v>
      </c>
      <c r="J30" s="8"/>
    </row>
    <row r="31" spans="1:10" x14ac:dyDescent="0.25">
      <c r="A31" s="4" t="s">
        <v>40</v>
      </c>
      <c r="B31" s="13"/>
      <c r="C31" s="5"/>
      <c r="D31" s="5">
        <v>2</v>
      </c>
      <c r="E31" s="11">
        <v>30</v>
      </c>
      <c r="F31" s="6">
        <f>(D31*E31)+G31</f>
        <v>66</v>
      </c>
      <c r="G31" s="24">
        <f>3*2</f>
        <v>6</v>
      </c>
      <c r="H31" s="7" t="s">
        <v>46</v>
      </c>
      <c r="I31" s="25">
        <v>50</v>
      </c>
      <c r="J31" s="8"/>
    </row>
    <row r="32" spans="1:10" x14ac:dyDescent="0.25">
      <c r="A32" s="26"/>
      <c r="C32" s="28"/>
      <c r="D32" s="28"/>
      <c r="E32" s="29"/>
      <c r="F32" s="31">
        <f>SUM(F2:F31)</f>
        <v>9756.6309999999994</v>
      </c>
      <c r="G32" s="30"/>
      <c r="I32" s="33">
        <f>SUM(I2:I31)</f>
        <v>540.5200000000001</v>
      </c>
    </row>
    <row r="33" spans="3:9" x14ac:dyDescent="0.25">
      <c r="C33" s="32"/>
      <c r="E33" s="29"/>
      <c r="F33" s="34"/>
      <c r="I33" s="35"/>
    </row>
    <row r="34" spans="3:9" x14ac:dyDescent="0.25">
      <c r="E34" s="29"/>
      <c r="F34" s="34"/>
      <c r="I34" s="35"/>
    </row>
    <row r="35" spans="3:9" x14ac:dyDescent="0.25">
      <c r="E35" s="29"/>
      <c r="F35" s="34"/>
      <c r="I35" s="35"/>
    </row>
    <row r="36" spans="3:9" x14ac:dyDescent="0.25">
      <c r="E36" s="29"/>
      <c r="F36" s="34"/>
      <c r="I36" s="35"/>
    </row>
    <row r="37" spans="3:9" x14ac:dyDescent="0.25">
      <c r="E37" s="29"/>
      <c r="F37" s="36"/>
      <c r="I37" s="35"/>
    </row>
  </sheetData>
  <mergeCells count="1">
    <mergeCell ref="I2:I8"/>
  </mergeCells>
  <hyperlinks>
    <hyperlink ref="J24" r:id="rId1"/>
    <hyperlink ref="J2" r:id="rId2"/>
    <hyperlink ref="J3" r:id="rId3"/>
    <hyperlink ref="J9" r:id="rId4"/>
    <hyperlink ref="J10" r:id="rId5"/>
    <hyperlink ref="J4" r:id="rId6"/>
    <hyperlink ref="J6" r:id="rId7"/>
    <hyperlink ref="J5" r:id="rId8"/>
    <hyperlink ref="J7" r:id="rId9"/>
    <hyperlink ref="J8" r:id="rId10"/>
  </hyperlinks>
  <pageMargins left="0.7" right="0.7" top="0.75" bottom="0.75" header="0.3" footer="0.3"/>
  <pageSetup paperSize="8" orientation="landscape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Challenger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2017-03-07T06:27:10Z</dcterms:created>
  <dcterms:modified xsi:type="dcterms:W3CDTF">2017-08-15T06:26:10Z</dcterms:modified>
</cp:coreProperties>
</file>