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ijai\Documents\IPython Notebooks\MSDS 6120 - Capstone B\"/>
    </mc:Choice>
  </mc:AlternateContent>
  <bookViews>
    <workbookView xWindow="0" yWindow="0" windowWidth="20490" windowHeight="8760" xr2:uid="{00000000-000D-0000-FFFF-FFFF00000000}"/>
  </bookViews>
  <sheets>
    <sheet name="confusion_m_RevA" sheetId="1" r:id="rId1"/>
    <sheet name="Sheet1" sheetId="2" r:id="rId2"/>
  </sheets>
  <calcPr calcId="171027"/>
  <fileRecoveryPr autoRecover="0"/>
</workbook>
</file>

<file path=xl/calcChain.xml><?xml version="1.0" encoding="utf-8"?>
<calcChain xmlns="http://schemas.openxmlformats.org/spreadsheetml/2006/main">
  <c r="AG20" i="1" l="1"/>
  <c r="AG19" i="1"/>
  <c r="AG18" i="1"/>
  <c r="AG17" i="1"/>
  <c r="AG16" i="1"/>
  <c r="AG15" i="1"/>
  <c r="AG14" i="1"/>
  <c r="AG13" i="1"/>
  <c r="AL20" i="1" l="1"/>
  <c r="AK20" i="1"/>
  <c r="AL19" i="1"/>
  <c r="AK19" i="1"/>
  <c r="AL13" i="1"/>
  <c r="AK13" i="1"/>
  <c r="AL12" i="1"/>
  <c r="AK12" i="1"/>
  <c r="AI2" i="1"/>
  <c r="AM2" i="1" s="1"/>
  <c r="AJ2" i="1"/>
  <c r="AL2" i="1"/>
  <c r="AK2" i="1"/>
  <c r="AG12" i="1" l="1"/>
  <c r="AG11" i="1"/>
  <c r="AG10" i="1"/>
  <c r="AG9" i="1"/>
  <c r="AG8" i="1"/>
  <c r="AG7" i="1"/>
  <c r="AG6" i="1"/>
  <c r="AG2" i="1"/>
  <c r="AG5" i="1"/>
  <c r="AG4" i="1"/>
  <c r="AG3" i="1"/>
  <c r="AG21" i="1"/>
  <c r="AG22" i="1"/>
  <c r="AG23" i="1"/>
  <c r="AG24" i="1"/>
  <c r="AG25" i="1"/>
  <c r="AG26" i="1"/>
  <c r="AG27" i="1"/>
  <c r="AG28" i="1"/>
  <c r="AG29" i="1"/>
  <c r="AG30" i="1"/>
  <c r="AG31" i="1"/>
  <c r="AG32" i="1"/>
</calcChain>
</file>

<file path=xl/sharedStrings.xml><?xml version="1.0" encoding="utf-8"?>
<sst xmlns="http://schemas.openxmlformats.org/spreadsheetml/2006/main" count="42" uniqueCount="28">
  <si>
    <t>TP</t>
  </si>
  <si>
    <t>Days</t>
  </si>
  <si>
    <t>FP</t>
  </si>
  <si>
    <t>TN</t>
  </si>
  <si>
    <t>TP-day0</t>
  </si>
  <si>
    <t>TP-day1</t>
  </si>
  <si>
    <t>Error-Day_1_0</t>
  </si>
  <si>
    <t>Error-Day_2_0</t>
  </si>
  <si>
    <t>Error-Day_0_1</t>
  </si>
  <si>
    <t>Error-Day_0_2</t>
  </si>
  <si>
    <t>Error-Day_1_1</t>
  </si>
  <si>
    <t>TP-day2</t>
  </si>
  <si>
    <t>Predicted</t>
  </si>
  <si>
    <t>Actual</t>
  </si>
  <si>
    <t>Precision_Day0</t>
  </si>
  <si>
    <t>TPs</t>
  </si>
  <si>
    <t>Accuracy</t>
  </si>
  <si>
    <t>Recall/Sensitivity_Day0</t>
  </si>
  <si>
    <t>Specificity_Day0</t>
  </si>
  <si>
    <t>Day0 - CM</t>
  </si>
  <si>
    <t>PREDICTED</t>
  </si>
  <si>
    <t>ACTUAL</t>
  </si>
  <si>
    <t>Day0</t>
  </si>
  <si>
    <t>Not-Day0</t>
  </si>
  <si>
    <t>Day0 or Day1 - CM</t>
  </si>
  <si>
    <t>Day0 or 1</t>
  </si>
  <si>
    <t>Not-Day0 0r 1</t>
  </si>
  <si>
    <t>Not-Day0 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</si>
</sst>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0" fontId="0" fillId="0" borderId="0" xfId="1" applyNumberFormat="1" applyFont="1"/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textRotation="45"/>
    </xf>
    <xf numFmtId="0" fontId="16" fillId="0" borderId="0" xfId="0" applyFont="1"/>
    <xf numFmtId="0" fontId="16" fillId="0" borderId="10" xfId="0" applyFont="1" applyBorder="1"/>
    <xf numFmtId="10" fontId="16" fillId="0" borderId="0" xfId="1" applyNumberFormat="1" applyFont="1"/>
    <xf numFmtId="0" fontId="16" fillId="34" borderId="10" xfId="0" applyFont="1" applyFill="1" applyBorder="1"/>
    <xf numFmtId="0" fontId="16" fillId="35" borderId="10" xfId="0" applyFont="1" applyFill="1" applyBorder="1"/>
    <xf numFmtId="0" fontId="16" fillId="0" borderId="0" xfId="0" applyFont="1" applyBorder="1"/>
    <xf numFmtId="0" fontId="19" fillId="0" borderId="10" xfId="0" applyFont="1" applyBorder="1" applyAlignment="1">
      <alignment textRotation="45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20" fillId="34" borderId="17" xfId="0" applyFont="1" applyFill="1" applyBorder="1"/>
    <xf numFmtId="0" fontId="16" fillId="0" borderId="17" xfId="0" applyFont="1" applyFill="1" applyBorder="1"/>
    <xf numFmtId="10" fontId="16" fillId="0" borderId="17" xfId="1" applyNumberFormat="1" applyFont="1" applyBorder="1"/>
    <xf numFmtId="0" fontId="0" fillId="0" borderId="17" xfId="0" applyBorder="1"/>
    <xf numFmtId="0" fontId="16" fillId="34" borderId="17" xfId="0" applyFont="1" applyFill="1" applyBorder="1"/>
    <xf numFmtId="0" fontId="0" fillId="0" borderId="18" xfId="0" applyBorder="1"/>
    <xf numFmtId="0" fontId="0" fillId="0" borderId="22" xfId="0" applyBorder="1"/>
    <xf numFmtId="0" fontId="16" fillId="34" borderId="22" xfId="0" applyFont="1" applyFill="1" applyBorder="1"/>
    <xf numFmtId="0" fontId="16" fillId="34" borderId="24" xfId="0" applyFont="1" applyFill="1" applyBorder="1"/>
    <xf numFmtId="0" fontId="16" fillId="0" borderId="1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37" borderId="21" xfId="0" applyFont="1" applyFill="1" applyBorder="1"/>
    <xf numFmtId="0" fontId="0" fillId="36" borderId="21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 vertical="center" textRotation="90"/>
    </xf>
    <xf numFmtId="0" fontId="19" fillId="0" borderId="15" xfId="0" applyFont="1" applyBorder="1" applyAlignment="1">
      <alignment horizontal="center" vertical="center" textRotation="90"/>
    </xf>
    <xf numFmtId="0" fontId="19" fillId="0" borderId="16" xfId="0" applyFont="1" applyBorder="1" applyAlignment="1">
      <alignment horizontal="center" vertical="center"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397578</xdr:colOff>
      <xdr:row>1</xdr:row>
      <xdr:rowOff>9524</xdr:rowOff>
    </xdr:from>
    <xdr:to>
      <xdr:col>16</xdr:col>
      <xdr:colOff>372869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A18EA8-F631-42D3-AA82-957EE8058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3678" y="200024"/>
          <a:ext cx="4594916" cy="2438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2"/>
  <sheetViews>
    <sheetView tabSelected="1" zoomScale="70" zoomScaleNormal="70" workbookViewId="0">
      <selection activeCell="M20" sqref="M20"/>
    </sheetView>
  </sheetViews>
  <sheetFormatPr defaultRowHeight="15" x14ac:dyDescent="0.25"/>
  <cols>
    <col min="1" max="1" width="7.7109375" bestFit="1" customWidth="1"/>
    <col min="2" max="5" width="5" bestFit="1" customWidth="1"/>
    <col min="6" max="11" width="3.85546875" bestFit="1" customWidth="1"/>
    <col min="12" max="32" width="4.5703125" bestFit="1" customWidth="1"/>
    <col min="33" max="33" width="10.28515625" bestFit="1" customWidth="1"/>
    <col min="35" max="35" width="22.5703125" bestFit="1" customWidth="1"/>
    <col min="36" max="36" width="19.7109375" bestFit="1" customWidth="1"/>
    <col min="37" max="37" width="29.140625" bestFit="1" customWidth="1"/>
    <col min="38" max="38" width="21.140625" bestFit="1" customWidth="1"/>
    <col min="39" max="39" width="12.5703125" bestFit="1" customWidth="1"/>
  </cols>
  <sheetData>
    <row r="1" spans="1:39" ht="28.5" x14ac:dyDescent="0.25">
      <c r="A1" s="3" t="s">
        <v>1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2" t="s">
        <v>0</v>
      </c>
      <c r="AI1" s="16" t="s">
        <v>15</v>
      </c>
      <c r="AJ1" s="16" t="s">
        <v>14</v>
      </c>
      <c r="AK1" s="16" t="s">
        <v>17</v>
      </c>
      <c r="AL1" s="16" t="s">
        <v>18</v>
      </c>
      <c r="AM1" s="16" t="s">
        <v>16</v>
      </c>
    </row>
    <row r="2" spans="1:39" x14ac:dyDescent="0.25">
      <c r="A2" s="4">
        <v>0</v>
      </c>
      <c r="B2">
        <v>282</v>
      </c>
      <c r="C2">
        <v>37</v>
      </c>
      <c r="D2">
        <v>2</v>
      </c>
      <c r="E2">
        <v>21</v>
      </c>
      <c r="F2">
        <v>0</v>
      </c>
      <c r="G2">
        <v>0</v>
      </c>
      <c r="H2">
        <v>2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6">
        <f>(B2)/SUM(B2:AF2)</f>
        <v>0.81268011527377526</v>
      </c>
      <c r="AI2" s="17">
        <f>SUM(B2,C3,D4,E5,F6,G7,H8,I9,J10,K11,L12,M13,N14,O15,P16,Q17,R18,S19,T20,U21,V22,W23,X24,Y25,Z26,AA27,AB28,AC29,AD30,AE31,AF32)</f>
        <v>1428</v>
      </c>
      <c r="AJ2" s="18">
        <f>SUM(B2)/SUM(B2:B32)</f>
        <v>0.67464114832535882</v>
      </c>
      <c r="AK2" s="18">
        <f>B2/SUM(B2:AF2)</f>
        <v>0.81268011527377526</v>
      </c>
      <c r="AL2" s="18">
        <f>SUM(C3:AF32)/(SUM(C3:AF32)+SUM(B3:B32))</f>
        <v>0.97417394606912266</v>
      </c>
      <c r="AM2" s="18">
        <f>AI2/SUM(B2:AF32)</f>
        <v>0.25440940673436663</v>
      </c>
    </row>
    <row r="3" spans="1:39" x14ac:dyDescent="0.25">
      <c r="A3" s="4">
        <v>1</v>
      </c>
      <c r="B3">
        <v>92</v>
      </c>
      <c r="C3">
        <v>162</v>
      </c>
      <c r="D3">
        <v>69</v>
      </c>
      <c r="E3">
        <v>15</v>
      </c>
      <c r="F3">
        <v>4</v>
      </c>
      <c r="G3">
        <v>0</v>
      </c>
      <c r="H3">
        <v>2</v>
      </c>
      <c r="I3">
        <v>0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6">
        <f>(C3)/SUM(B3:AF3)</f>
        <v>0.4668587896253602</v>
      </c>
    </row>
    <row r="4" spans="1:39" x14ac:dyDescent="0.25">
      <c r="A4" s="4">
        <v>2</v>
      </c>
      <c r="B4">
        <v>9</v>
      </c>
      <c r="C4">
        <v>62</v>
      </c>
      <c r="D4">
        <v>202</v>
      </c>
      <c r="E4">
        <v>35</v>
      </c>
      <c r="F4">
        <v>14</v>
      </c>
      <c r="G4">
        <v>0</v>
      </c>
      <c r="H4">
        <v>17</v>
      </c>
      <c r="I4">
        <v>0</v>
      </c>
      <c r="J4">
        <v>2</v>
      </c>
      <c r="K4">
        <v>1</v>
      </c>
      <c r="L4">
        <v>3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6">
        <f>(D4)/SUM(B4:AF4)</f>
        <v>0.58213256484149856</v>
      </c>
    </row>
    <row r="5" spans="1:39" x14ac:dyDescent="0.25">
      <c r="A5" s="4">
        <v>3</v>
      </c>
      <c r="B5">
        <v>21</v>
      </c>
      <c r="C5">
        <v>11</v>
      </c>
      <c r="D5">
        <v>25</v>
      </c>
      <c r="E5">
        <v>90</v>
      </c>
      <c r="F5">
        <v>31</v>
      </c>
      <c r="G5">
        <v>0</v>
      </c>
      <c r="H5">
        <v>147</v>
      </c>
      <c r="I5">
        <v>9</v>
      </c>
      <c r="J5">
        <v>5</v>
      </c>
      <c r="K5">
        <v>1</v>
      </c>
      <c r="L5">
        <v>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6">
        <f>(E5)/SUM(B5:AF5)</f>
        <v>0.25936599423631124</v>
      </c>
    </row>
    <row r="6" spans="1:39" x14ac:dyDescent="0.25">
      <c r="A6" s="4">
        <v>4</v>
      </c>
      <c r="B6">
        <v>4</v>
      </c>
      <c r="C6">
        <v>11</v>
      </c>
      <c r="D6">
        <v>41</v>
      </c>
      <c r="E6">
        <v>58</v>
      </c>
      <c r="F6">
        <v>36</v>
      </c>
      <c r="G6">
        <v>0</v>
      </c>
      <c r="H6">
        <v>163</v>
      </c>
      <c r="I6">
        <v>8</v>
      </c>
      <c r="J6">
        <v>15</v>
      </c>
      <c r="K6">
        <v>1</v>
      </c>
      <c r="L6">
        <v>3</v>
      </c>
      <c r="M6">
        <v>1</v>
      </c>
      <c r="N6">
        <v>5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6">
        <f>(F6)/SUM(B6:AF6)</f>
        <v>0.1037463976945245</v>
      </c>
    </row>
    <row r="7" spans="1:39" x14ac:dyDescent="0.25">
      <c r="A7" s="4">
        <v>5</v>
      </c>
      <c r="B7">
        <v>4</v>
      </c>
      <c r="C7">
        <v>6</v>
      </c>
      <c r="D7">
        <v>23</v>
      </c>
      <c r="E7">
        <v>36</v>
      </c>
      <c r="F7">
        <v>23</v>
      </c>
      <c r="G7">
        <v>0</v>
      </c>
      <c r="H7">
        <v>188</v>
      </c>
      <c r="I7">
        <v>21</v>
      </c>
      <c r="J7">
        <v>26</v>
      </c>
      <c r="K7">
        <v>0</v>
      </c>
      <c r="L7">
        <v>12</v>
      </c>
      <c r="M7">
        <v>1</v>
      </c>
      <c r="N7">
        <v>4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6">
        <f>(G7)/SUM(B7:AF7)</f>
        <v>0</v>
      </c>
    </row>
    <row r="8" spans="1:39" ht="15.75" thickBot="1" x14ac:dyDescent="0.3">
      <c r="A8" s="4">
        <v>6</v>
      </c>
      <c r="B8">
        <v>2</v>
      </c>
      <c r="C8">
        <v>4</v>
      </c>
      <c r="D8">
        <v>15</v>
      </c>
      <c r="E8">
        <v>21</v>
      </c>
      <c r="F8">
        <v>10</v>
      </c>
      <c r="G8">
        <v>0</v>
      </c>
      <c r="H8">
        <v>178</v>
      </c>
      <c r="I8">
        <v>29</v>
      </c>
      <c r="J8">
        <v>48</v>
      </c>
      <c r="K8">
        <v>1</v>
      </c>
      <c r="L8">
        <v>22</v>
      </c>
      <c r="M8">
        <v>1</v>
      </c>
      <c r="N8">
        <v>11</v>
      </c>
      <c r="O8">
        <v>0</v>
      </c>
      <c r="P8">
        <v>2</v>
      </c>
      <c r="Q8">
        <v>1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6">
        <f>(H8)/SUM(B8:AF8)</f>
        <v>0.51296829971181557</v>
      </c>
    </row>
    <row r="9" spans="1:39" x14ac:dyDescent="0.25">
      <c r="A9" s="4">
        <v>7</v>
      </c>
      <c r="B9">
        <v>2</v>
      </c>
      <c r="C9">
        <v>5</v>
      </c>
      <c r="D9">
        <v>8</v>
      </c>
      <c r="E9">
        <v>12</v>
      </c>
      <c r="F9">
        <v>4</v>
      </c>
      <c r="G9">
        <v>0</v>
      </c>
      <c r="H9">
        <v>135</v>
      </c>
      <c r="I9">
        <v>40</v>
      </c>
      <c r="J9">
        <v>62</v>
      </c>
      <c r="K9">
        <v>1</v>
      </c>
      <c r="L9">
        <v>40</v>
      </c>
      <c r="M9">
        <v>8</v>
      </c>
      <c r="N9">
        <v>22</v>
      </c>
      <c r="O9">
        <v>0</v>
      </c>
      <c r="P9">
        <v>5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6">
        <f>(I9)/SUM(B9:AF9)</f>
        <v>0.11560693641618497</v>
      </c>
      <c r="AI9" s="21"/>
      <c r="AJ9" s="32" t="s">
        <v>20</v>
      </c>
      <c r="AK9" s="32"/>
      <c r="AL9" s="33"/>
    </row>
    <row r="10" spans="1:39" x14ac:dyDescent="0.25">
      <c r="A10" s="4">
        <v>8</v>
      </c>
      <c r="B10">
        <v>0</v>
      </c>
      <c r="C10">
        <v>5</v>
      </c>
      <c r="D10">
        <v>10</v>
      </c>
      <c r="E10">
        <v>4</v>
      </c>
      <c r="F10">
        <v>9</v>
      </c>
      <c r="G10">
        <v>0</v>
      </c>
      <c r="H10">
        <v>82</v>
      </c>
      <c r="I10">
        <v>38</v>
      </c>
      <c r="J10">
        <v>73</v>
      </c>
      <c r="K10">
        <v>0</v>
      </c>
      <c r="L10">
        <v>71</v>
      </c>
      <c r="M10">
        <v>6</v>
      </c>
      <c r="N10">
        <v>36</v>
      </c>
      <c r="O10">
        <v>0</v>
      </c>
      <c r="P10">
        <v>4</v>
      </c>
      <c r="Q10">
        <v>2</v>
      </c>
      <c r="R10">
        <v>0</v>
      </c>
      <c r="S10">
        <v>0</v>
      </c>
      <c r="T10">
        <v>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6">
        <f>(J10)/SUM(B10:AF10)</f>
        <v>0.21159420289855072</v>
      </c>
      <c r="AI10" s="29" t="s">
        <v>19</v>
      </c>
      <c r="AJ10" s="19"/>
      <c r="AK10" s="19"/>
      <c r="AL10" s="22"/>
    </row>
    <row r="11" spans="1:39" x14ac:dyDescent="0.25">
      <c r="A11" s="4">
        <v>9</v>
      </c>
      <c r="B11">
        <v>1</v>
      </c>
      <c r="C11">
        <v>0</v>
      </c>
      <c r="D11">
        <v>7</v>
      </c>
      <c r="E11">
        <v>3</v>
      </c>
      <c r="F11">
        <v>3</v>
      </c>
      <c r="G11">
        <v>0</v>
      </c>
      <c r="H11">
        <v>47</v>
      </c>
      <c r="I11">
        <v>20</v>
      </c>
      <c r="J11">
        <v>78</v>
      </c>
      <c r="K11">
        <v>1</v>
      </c>
      <c r="L11">
        <v>90</v>
      </c>
      <c r="M11">
        <v>13</v>
      </c>
      <c r="N11">
        <v>57</v>
      </c>
      <c r="O11">
        <v>0</v>
      </c>
      <c r="P11">
        <v>10</v>
      </c>
      <c r="Q11">
        <v>7</v>
      </c>
      <c r="R11">
        <v>0</v>
      </c>
      <c r="S11">
        <v>0</v>
      </c>
      <c r="T11"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6">
        <f>(K11)/SUM(B11:AF11)</f>
        <v>2.9154518950437317E-3</v>
      </c>
      <c r="AI11" s="30" t="s">
        <v>21</v>
      </c>
      <c r="AJ11" s="19"/>
      <c r="AK11" s="20" t="s">
        <v>22</v>
      </c>
      <c r="AL11" s="23" t="s">
        <v>23</v>
      </c>
    </row>
    <row r="12" spans="1:39" x14ac:dyDescent="0.25">
      <c r="A12" s="4">
        <v>10</v>
      </c>
      <c r="B12">
        <v>0</v>
      </c>
      <c r="C12">
        <v>1</v>
      </c>
      <c r="D12">
        <v>1</v>
      </c>
      <c r="E12">
        <v>5</v>
      </c>
      <c r="F12">
        <v>1</v>
      </c>
      <c r="G12">
        <v>0</v>
      </c>
      <c r="H12">
        <v>28</v>
      </c>
      <c r="I12">
        <v>17</v>
      </c>
      <c r="J12">
        <v>50</v>
      </c>
      <c r="K12">
        <v>1</v>
      </c>
      <c r="L12">
        <v>108</v>
      </c>
      <c r="M12">
        <v>15</v>
      </c>
      <c r="N12">
        <v>74</v>
      </c>
      <c r="O12">
        <v>0</v>
      </c>
      <c r="P12">
        <v>16</v>
      </c>
      <c r="Q12">
        <v>8</v>
      </c>
      <c r="R12">
        <v>0</v>
      </c>
      <c r="S12">
        <v>0</v>
      </c>
      <c r="T12">
        <v>16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6">
        <f>(L12)/SUM(B12:AF12)</f>
        <v>0.31671554252199413</v>
      </c>
      <c r="AI12" s="30"/>
      <c r="AJ12" s="20" t="s">
        <v>22</v>
      </c>
      <c r="AK12" s="25">
        <f>B2</f>
        <v>282</v>
      </c>
      <c r="AL12" s="26">
        <f>SUM(C2:AF2)</f>
        <v>65</v>
      </c>
    </row>
    <row r="13" spans="1:39" ht="15.75" thickBot="1" x14ac:dyDescent="0.3">
      <c r="A13">
        <v>11</v>
      </c>
      <c r="B13">
        <v>0</v>
      </c>
      <c r="C13">
        <v>0</v>
      </c>
      <c r="D13">
        <v>2</v>
      </c>
      <c r="E13">
        <v>0</v>
      </c>
      <c r="F13">
        <v>2</v>
      </c>
      <c r="G13">
        <v>0</v>
      </c>
      <c r="H13">
        <v>12</v>
      </c>
      <c r="I13">
        <v>11</v>
      </c>
      <c r="J13">
        <v>49</v>
      </c>
      <c r="K13">
        <v>0</v>
      </c>
      <c r="L13">
        <v>71</v>
      </c>
      <c r="M13">
        <v>19</v>
      </c>
      <c r="N13">
        <v>106</v>
      </c>
      <c r="O13">
        <v>0</v>
      </c>
      <c r="P13">
        <v>19</v>
      </c>
      <c r="Q13">
        <v>15</v>
      </c>
      <c r="R13">
        <v>0</v>
      </c>
      <c r="S13">
        <v>0</v>
      </c>
      <c r="T13">
        <v>28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f>(M13)/SUM(B13:AF13)</f>
        <v>5.6886227544910177E-2</v>
      </c>
      <c r="AI13" s="31"/>
      <c r="AJ13" s="24" t="s">
        <v>23</v>
      </c>
      <c r="AK13" s="27">
        <f>SUM(B3:B32)</f>
        <v>136</v>
      </c>
      <c r="AL13" s="28">
        <f>SUM(C3:AF32)</f>
        <v>5130</v>
      </c>
    </row>
    <row r="14" spans="1:39" x14ac:dyDescent="0.25">
      <c r="A14">
        <v>12</v>
      </c>
      <c r="B14">
        <v>0</v>
      </c>
      <c r="C14">
        <v>0</v>
      </c>
      <c r="D14">
        <v>0</v>
      </c>
      <c r="E14">
        <v>2</v>
      </c>
      <c r="F14">
        <v>1</v>
      </c>
      <c r="G14">
        <v>0</v>
      </c>
      <c r="H14">
        <v>8</v>
      </c>
      <c r="I14">
        <v>2</v>
      </c>
      <c r="J14">
        <v>25</v>
      </c>
      <c r="K14">
        <v>0</v>
      </c>
      <c r="L14">
        <v>54</v>
      </c>
      <c r="M14">
        <v>21</v>
      </c>
      <c r="N14">
        <v>123</v>
      </c>
      <c r="O14">
        <v>0</v>
      </c>
      <c r="P14">
        <v>26</v>
      </c>
      <c r="Q14">
        <v>17</v>
      </c>
      <c r="R14">
        <v>0</v>
      </c>
      <c r="S14">
        <v>0</v>
      </c>
      <c r="T14">
        <v>39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f>(N14)/SUM(B14:AF14)</f>
        <v>0.3867924528301887</v>
      </c>
    </row>
    <row r="15" spans="1:39" ht="15.75" thickBot="1" x14ac:dyDescent="0.3">
      <c r="A15">
        <v>13</v>
      </c>
      <c r="B15">
        <v>0</v>
      </c>
      <c r="C15">
        <v>0</v>
      </c>
      <c r="D15">
        <v>1</v>
      </c>
      <c r="E15">
        <v>0</v>
      </c>
      <c r="F15">
        <v>2</v>
      </c>
      <c r="G15">
        <v>0</v>
      </c>
      <c r="H15">
        <v>4</v>
      </c>
      <c r="I15">
        <v>2</v>
      </c>
      <c r="J15">
        <v>11</v>
      </c>
      <c r="K15">
        <v>0</v>
      </c>
      <c r="L15">
        <v>34</v>
      </c>
      <c r="M15">
        <v>8</v>
      </c>
      <c r="N15">
        <v>114</v>
      </c>
      <c r="O15">
        <v>0</v>
      </c>
      <c r="P15">
        <v>41</v>
      </c>
      <c r="Q15">
        <v>26</v>
      </c>
      <c r="R15">
        <v>0</v>
      </c>
      <c r="S15">
        <v>0</v>
      </c>
      <c r="T15">
        <v>42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f>(O15)/SUM(B15:AF15)</f>
        <v>0</v>
      </c>
    </row>
    <row r="16" spans="1:39" x14ac:dyDescent="0.25">
      <c r="A16">
        <v>14</v>
      </c>
      <c r="B16">
        <v>0</v>
      </c>
      <c r="C16">
        <v>0</v>
      </c>
      <c r="D16">
        <v>0</v>
      </c>
      <c r="E16">
        <v>2</v>
      </c>
      <c r="F16">
        <v>1</v>
      </c>
      <c r="G16">
        <v>0</v>
      </c>
      <c r="H16">
        <v>1</v>
      </c>
      <c r="I16">
        <v>4</v>
      </c>
      <c r="J16">
        <v>5</v>
      </c>
      <c r="K16">
        <v>0</v>
      </c>
      <c r="L16">
        <v>17</v>
      </c>
      <c r="M16">
        <v>4</v>
      </c>
      <c r="N16">
        <v>79</v>
      </c>
      <c r="O16">
        <v>0</v>
      </c>
      <c r="P16">
        <v>37</v>
      </c>
      <c r="Q16">
        <v>43</v>
      </c>
      <c r="R16">
        <v>0</v>
      </c>
      <c r="S16">
        <v>0</v>
      </c>
      <c r="T16">
        <v>54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f>(P16)/SUM(B16:AF16)</f>
        <v>0.14979757085020243</v>
      </c>
      <c r="AI16" s="21"/>
      <c r="AJ16" s="32" t="s">
        <v>20</v>
      </c>
      <c r="AK16" s="32"/>
      <c r="AL16" s="33"/>
    </row>
    <row r="17" spans="1:38" x14ac:dyDescent="0.25">
      <c r="A17">
        <v>15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2</v>
      </c>
      <c r="J17">
        <v>5</v>
      </c>
      <c r="K17">
        <v>0</v>
      </c>
      <c r="L17">
        <v>8</v>
      </c>
      <c r="M17">
        <v>2</v>
      </c>
      <c r="N17">
        <v>42</v>
      </c>
      <c r="O17">
        <v>0</v>
      </c>
      <c r="P17">
        <v>29</v>
      </c>
      <c r="Q17">
        <v>35</v>
      </c>
      <c r="R17">
        <v>0</v>
      </c>
      <c r="S17">
        <v>0</v>
      </c>
      <c r="T17">
        <v>72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f>(Q17)/SUM(B17:AF17)</f>
        <v>0.17676767676767677</v>
      </c>
      <c r="AI17" s="29" t="s">
        <v>24</v>
      </c>
      <c r="AJ17" s="19"/>
      <c r="AK17" s="19"/>
      <c r="AL17" s="22"/>
    </row>
    <row r="18" spans="1:38" x14ac:dyDescent="0.25">
      <c r="A18">
        <v>16</v>
      </c>
      <c r="B18">
        <v>0</v>
      </c>
      <c r="C18">
        <v>0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7</v>
      </c>
      <c r="M18">
        <v>3</v>
      </c>
      <c r="N18">
        <v>25</v>
      </c>
      <c r="O18">
        <v>0</v>
      </c>
      <c r="P18">
        <v>15</v>
      </c>
      <c r="Q18">
        <v>25</v>
      </c>
      <c r="R18">
        <v>0</v>
      </c>
      <c r="S18">
        <v>0</v>
      </c>
      <c r="T18">
        <v>65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1">
        <f>(R18)/SUM(B18:AF18)</f>
        <v>0</v>
      </c>
      <c r="AI18" s="30" t="s">
        <v>21</v>
      </c>
      <c r="AJ18" s="19"/>
      <c r="AK18" s="20" t="s">
        <v>25</v>
      </c>
      <c r="AL18" s="23" t="s">
        <v>27</v>
      </c>
    </row>
    <row r="19" spans="1:38" x14ac:dyDescent="0.2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1</v>
      </c>
      <c r="M19">
        <v>1</v>
      </c>
      <c r="N19">
        <v>16</v>
      </c>
      <c r="O19">
        <v>0</v>
      </c>
      <c r="P19">
        <v>14</v>
      </c>
      <c r="Q19">
        <v>8</v>
      </c>
      <c r="R19">
        <v>0</v>
      </c>
      <c r="S19">
        <v>0</v>
      </c>
      <c r="T19">
        <v>58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1">
        <f>(S19)/SUM(B19:AF19)</f>
        <v>0</v>
      </c>
      <c r="AI19" s="30"/>
      <c r="AJ19" s="20" t="s">
        <v>25</v>
      </c>
      <c r="AK19" s="25">
        <f>SUM(B2,B3,C3,C2)</f>
        <v>573</v>
      </c>
      <c r="AL19" s="26">
        <f>SUM(D2:AF2)</f>
        <v>28</v>
      </c>
    </row>
    <row r="20" spans="1:38" ht="15.75" thickBot="1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11</v>
      </c>
      <c r="O20">
        <v>0</v>
      </c>
      <c r="P20">
        <v>4</v>
      </c>
      <c r="Q20">
        <v>8</v>
      </c>
      <c r="R20">
        <v>0</v>
      </c>
      <c r="S20">
        <v>0</v>
      </c>
      <c r="T20">
        <v>42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f>(T20)/SUM(B20:AF20)</f>
        <v>0.61764705882352944</v>
      </c>
      <c r="AI20" s="31"/>
      <c r="AJ20" s="24" t="s">
        <v>26</v>
      </c>
      <c r="AK20" s="27">
        <f>SUM(B4:B32)</f>
        <v>44</v>
      </c>
      <c r="AL20" s="28">
        <f>SUM(C3:AF32)</f>
        <v>5130</v>
      </c>
    </row>
    <row r="21" spans="1:38" x14ac:dyDescent="0.25">
      <c r="A2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4</v>
      </c>
      <c r="O21">
        <v>0</v>
      </c>
      <c r="P21">
        <v>5</v>
      </c>
      <c r="Q21">
        <v>1</v>
      </c>
      <c r="R21">
        <v>0</v>
      </c>
      <c r="S21">
        <v>0</v>
      </c>
      <c r="T21">
        <v>31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1">
        <f t="shared" ref="AG13:AG32" si="0">(B21)/SUM(B21:AF21)</f>
        <v>0</v>
      </c>
    </row>
    <row r="22" spans="1:38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1</v>
      </c>
      <c r="R22">
        <v>0</v>
      </c>
      <c r="S22">
        <v>0</v>
      </c>
      <c r="T22">
        <v>17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1">
        <f t="shared" si="0"/>
        <v>0</v>
      </c>
    </row>
    <row r="23" spans="1:38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1">
        <f t="shared" si="0"/>
        <v>0</v>
      </c>
    </row>
    <row r="24" spans="1:38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1">
        <f t="shared" si="0"/>
        <v>0</v>
      </c>
    </row>
    <row r="25" spans="1:38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1">
        <f t="shared" si="0"/>
        <v>0</v>
      </c>
    </row>
    <row r="26" spans="1:38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1">
        <f t="shared" si="0"/>
        <v>0</v>
      </c>
    </row>
    <row r="27" spans="1:38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f t="shared" si="0"/>
        <v>0</v>
      </c>
    </row>
    <row r="28" spans="1:38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f t="shared" si="0"/>
        <v>0</v>
      </c>
    </row>
    <row r="29" spans="1:38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f t="shared" si="0"/>
        <v>0</v>
      </c>
    </row>
    <row r="30" spans="1:38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f t="shared" si="0"/>
        <v>0</v>
      </c>
    </row>
    <row r="31" spans="1:38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1">
        <f t="shared" si="0"/>
        <v>0</v>
      </c>
    </row>
    <row r="32" spans="1:38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1">
        <f t="shared" si="0"/>
        <v>0</v>
      </c>
    </row>
  </sheetData>
  <mergeCells count="4">
    <mergeCell ref="AI11:AI13"/>
    <mergeCell ref="AJ9:AL9"/>
    <mergeCell ref="AJ16:AL16"/>
    <mergeCell ref="AI18:AI20"/>
  </mergeCells>
  <conditionalFormatting sqref="B2:A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8576-DC4F-4611-8589-7109ABCDCFC8}">
  <dimension ref="A2:K10"/>
  <sheetViews>
    <sheetView zoomScaleNormal="100" workbookViewId="0">
      <selection activeCell="O10" sqref="O10"/>
    </sheetView>
  </sheetViews>
  <sheetFormatPr defaultColWidth="13.85546875" defaultRowHeight="15" x14ac:dyDescent="0.25"/>
  <cols>
    <col min="1" max="1" width="6.42578125" bestFit="1" customWidth="1"/>
    <col min="2" max="2" width="8.5703125" bestFit="1" customWidth="1"/>
    <col min="3" max="5" width="6.42578125" bestFit="1" customWidth="1"/>
    <col min="7" max="7" width="6.42578125" bestFit="1" customWidth="1"/>
    <col min="8" max="8" width="8.5703125" bestFit="1" customWidth="1"/>
    <col min="9" max="11" width="13.42578125" bestFit="1" customWidth="1"/>
  </cols>
  <sheetData>
    <row r="2" spans="1:11" ht="29.25" thickBot="1" x14ac:dyDescent="0.3">
      <c r="B2" s="3" t="s">
        <v>1</v>
      </c>
      <c r="C2" s="4">
        <v>0</v>
      </c>
      <c r="D2" s="4">
        <v>1</v>
      </c>
      <c r="H2" s="3" t="s">
        <v>1</v>
      </c>
      <c r="I2" s="4">
        <v>0</v>
      </c>
      <c r="J2" s="4">
        <v>1</v>
      </c>
    </row>
    <row r="3" spans="1:11" ht="15.75" thickBot="1" x14ac:dyDescent="0.3">
      <c r="B3" s="4">
        <v>0</v>
      </c>
      <c r="C3" s="5">
        <v>226</v>
      </c>
      <c r="D3" s="5">
        <v>65</v>
      </c>
      <c r="H3" s="4">
        <v>0</v>
      </c>
      <c r="I3" s="7" t="s">
        <v>0</v>
      </c>
      <c r="J3" s="8" t="s">
        <v>2</v>
      </c>
    </row>
    <row r="4" spans="1:11" ht="15.75" thickBot="1" x14ac:dyDescent="0.3">
      <c r="B4" s="4">
        <v>1</v>
      </c>
      <c r="C4" s="5">
        <v>47</v>
      </c>
      <c r="D4" s="5">
        <v>212</v>
      </c>
      <c r="H4" s="4">
        <v>1</v>
      </c>
      <c r="I4" s="8" t="s">
        <v>3</v>
      </c>
      <c r="J4" s="7" t="s">
        <v>3</v>
      </c>
    </row>
    <row r="5" spans="1:11" ht="15.75" thickBot="1" x14ac:dyDescent="0.3"/>
    <row r="6" spans="1:11" ht="27" thickBot="1" x14ac:dyDescent="0.45">
      <c r="C6" s="34" t="s">
        <v>12</v>
      </c>
      <c r="D6" s="35"/>
      <c r="E6" s="36"/>
      <c r="I6" s="34" t="s">
        <v>12</v>
      </c>
      <c r="J6" s="35"/>
      <c r="K6" s="36"/>
    </row>
    <row r="7" spans="1:11" ht="53.25" thickBot="1" x14ac:dyDescent="0.3">
      <c r="B7" s="10" t="s">
        <v>1</v>
      </c>
      <c r="C7" s="4">
        <v>0</v>
      </c>
      <c r="D7" s="4">
        <v>1</v>
      </c>
      <c r="E7" s="4">
        <v>2</v>
      </c>
      <c r="F7" s="4"/>
      <c r="G7" s="4"/>
      <c r="H7" s="10" t="s">
        <v>1</v>
      </c>
      <c r="I7" s="4">
        <v>0</v>
      </c>
      <c r="J7" s="4">
        <v>1</v>
      </c>
      <c r="K7" s="4">
        <v>2</v>
      </c>
    </row>
    <row r="8" spans="1:11" ht="24" thickBot="1" x14ac:dyDescent="0.3">
      <c r="A8" s="37" t="s">
        <v>13</v>
      </c>
      <c r="B8" s="4">
        <v>0</v>
      </c>
      <c r="C8" s="11">
        <v>226</v>
      </c>
      <c r="D8" s="11">
        <v>65</v>
      </c>
      <c r="E8" s="12">
        <v>20</v>
      </c>
      <c r="F8" s="4"/>
      <c r="G8" s="37" t="s">
        <v>13</v>
      </c>
      <c r="H8" s="4">
        <v>0</v>
      </c>
      <c r="I8" s="13" t="s">
        <v>4</v>
      </c>
      <c r="J8" s="14" t="s">
        <v>8</v>
      </c>
      <c r="K8" s="14" t="s">
        <v>9</v>
      </c>
    </row>
    <row r="9" spans="1:11" ht="24" thickBot="1" x14ac:dyDescent="0.3">
      <c r="A9" s="38"/>
      <c r="B9" s="4">
        <v>1</v>
      </c>
      <c r="C9" s="11">
        <v>47</v>
      </c>
      <c r="D9" s="11">
        <v>212</v>
      </c>
      <c r="E9" s="11">
        <v>36</v>
      </c>
      <c r="F9" s="9"/>
      <c r="G9" s="38"/>
      <c r="H9" s="4">
        <v>1</v>
      </c>
      <c r="I9" s="14" t="s">
        <v>6</v>
      </c>
      <c r="J9" s="13" t="s">
        <v>5</v>
      </c>
      <c r="K9" s="14" t="s">
        <v>10</v>
      </c>
    </row>
    <row r="10" spans="1:11" ht="24" thickBot="1" x14ac:dyDescent="0.3">
      <c r="A10" s="39"/>
      <c r="B10" s="4">
        <v>2</v>
      </c>
      <c r="C10" s="12">
        <v>28</v>
      </c>
      <c r="D10" s="11">
        <v>80</v>
      </c>
      <c r="E10" s="11">
        <v>144</v>
      </c>
      <c r="F10" s="9"/>
      <c r="G10" s="39"/>
      <c r="H10">
        <v>2</v>
      </c>
      <c r="I10" s="14" t="s">
        <v>7</v>
      </c>
      <c r="J10" s="14" t="s">
        <v>10</v>
      </c>
      <c r="K10" s="15" t="s">
        <v>11</v>
      </c>
    </row>
  </sheetData>
  <mergeCells count="4">
    <mergeCell ref="I6:K6"/>
    <mergeCell ref="G8:G10"/>
    <mergeCell ref="C6:E6"/>
    <mergeCell ref="A8:A10"/>
  </mergeCells>
  <conditionalFormatting sqref="C3:D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 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J9 J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G8 C9:F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confusion_m_RevA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Jain</dc:creator>
  <cp:lastModifiedBy>Mridul Jain</cp:lastModifiedBy>
  <dcterms:created xsi:type="dcterms:W3CDTF">2017-09-24T00:38:52Z</dcterms:created>
  <dcterms:modified xsi:type="dcterms:W3CDTF">2017-09-29T07:21:47Z</dcterms:modified>
</cp:coreProperties>
</file>