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7115" windowHeight="10230" activeTab="6"/>
  </bookViews>
  <sheets>
    <sheet name="bnet stats" sheetId="1" r:id="rId1"/>
    <sheet name="AI-elf" sheetId="2" r:id="rId2"/>
    <sheet name="AI-hmn" sheetId="3" r:id="rId3"/>
    <sheet name="AI-orc" sheetId="9" r:id="rId4"/>
    <sheet name="AI-und" sheetId="8" r:id="rId5"/>
    <sheet name="ELF" sheetId="7" r:id="rId6"/>
    <sheet name="HMN" sheetId="6" r:id="rId7"/>
    <sheet name="ORC" sheetId="5" r:id="rId8"/>
    <sheet name="UND" sheetId="4" r:id="rId9"/>
    <sheet name="Eex" sheetId="13" r:id="rId10"/>
    <sheet name="Hex" sheetId="12" r:id="rId11"/>
    <sheet name="Oex" sheetId="11" r:id="rId12"/>
    <sheet name="Uex" sheetId="10" r:id="rId13"/>
  </sheets>
  <calcPr calcId="124519"/>
</workbook>
</file>

<file path=xl/calcChain.xml><?xml version="1.0" encoding="utf-8"?>
<calcChain xmlns="http://schemas.openxmlformats.org/spreadsheetml/2006/main">
  <c r="C77" i="1"/>
  <c r="C76"/>
  <c r="C78"/>
  <c r="Q67"/>
  <c r="O67"/>
  <c r="N67"/>
  <c r="P67"/>
  <c r="M67"/>
  <c r="K67"/>
  <c r="J67"/>
  <c r="L67"/>
  <c r="I67"/>
  <c r="G67"/>
  <c r="F67"/>
  <c r="H67"/>
  <c r="E67"/>
  <c r="C67"/>
  <c r="B67"/>
  <c r="D67"/>
  <c r="K11" i="7"/>
  <c r="C11"/>
  <c r="C12"/>
  <c r="E11"/>
  <c r="E12"/>
  <c r="H10"/>
  <c r="G10"/>
  <c r="F10"/>
  <c r="E10"/>
  <c r="B10"/>
  <c r="K12" i="6"/>
  <c r="J12"/>
  <c r="I12"/>
  <c r="H12"/>
  <c r="H11"/>
  <c r="G11"/>
  <c r="E11"/>
  <c r="H10"/>
  <c r="G10"/>
  <c r="F10"/>
  <c r="E10"/>
  <c r="C12" i="5"/>
  <c r="D11"/>
  <c r="L12"/>
  <c r="K12"/>
  <c r="J12"/>
  <c r="I12"/>
  <c r="H12"/>
  <c r="F12"/>
  <c r="E12"/>
  <c r="H11"/>
  <c r="G11"/>
  <c r="F11"/>
  <c r="E11"/>
  <c r="H10"/>
  <c r="G10"/>
  <c r="F10"/>
  <c r="E10"/>
  <c r="B10"/>
  <c r="G13" i="4"/>
  <c r="F13"/>
  <c r="H12"/>
  <c r="G12"/>
  <c r="F12"/>
  <c r="E12"/>
  <c r="C11"/>
  <c r="G11"/>
  <c r="H11"/>
  <c r="K11"/>
  <c r="L10"/>
  <c r="H10"/>
  <c r="G10"/>
  <c r="F10"/>
  <c r="E10"/>
  <c r="D10"/>
  <c r="O13"/>
  <c r="N13"/>
  <c r="M13"/>
  <c r="O12"/>
  <c r="N12"/>
  <c r="M12"/>
  <c r="O11"/>
  <c r="N11"/>
  <c r="M11"/>
  <c r="O10"/>
  <c r="N10"/>
  <c r="M10"/>
  <c r="B13"/>
  <c r="B12"/>
  <c r="B11"/>
  <c r="B10"/>
  <c r="B9"/>
  <c r="B8"/>
  <c r="B7"/>
  <c r="B6"/>
  <c r="B5"/>
  <c r="B4"/>
  <c r="B3"/>
  <c r="B2"/>
  <c r="O13" i="5"/>
  <c r="N13"/>
  <c r="M13"/>
  <c r="O12"/>
  <c r="N12"/>
  <c r="M12"/>
  <c r="O11"/>
  <c r="N11"/>
  <c r="M11"/>
  <c r="O10"/>
  <c r="N10"/>
  <c r="M10"/>
  <c r="B13"/>
  <c r="B12"/>
  <c r="B11"/>
  <c r="B9"/>
  <c r="B8"/>
  <c r="B7"/>
  <c r="B6"/>
  <c r="B5"/>
  <c r="B4"/>
  <c r="B3"/>
  <c r="B2"/>
  <c r="O9"/>
  <c r="N9"/>
  <c r="M9"/>
  <c r="O8"/>
  <c r="N8"/>
  <c r="M8"/>
  <c r="O8" i="1"/>
  <c r="T8"/>
  <c r="R41"/>
  <c r="R44"/>
  <c r="S41"/>
  <c r="W8"/>
  <c r="AE8"/>
  <c r="U8"/>
  <c r="AC8"/>
  <c r="R46"/>
  <c r="S46"/>
  <c r="V8"/>
  <c r="AD8"/>
  <c r="AI8"/>
  <c r="AR8"/>
  <c r="AM8"/>
  <c r="O7" i="5"/>
  <c r="N7"/>
  <c r="M7"/>
  <c r="O7" i="1"/>
  <c r="T7"/>
  <c r="W7"/>
  <c r="AE7"/>
  <c r="U7"/>
  <c r="AC7"/>
  <c r="V7"/>
  <c r="AD7"/>
  <c r="AI7"/>
  <c r="AR7"/>
  <c r="AM7"/>
  <c r="O6" i="5"/>
  <c r="AH7" i="1"/>
  <c r="AQ7"/>
  <c r="AL7"/>
  <c r="N6" i="5"/>
  <c r="AG7" i="1"/>
  <c r="AP7"/>
  <c r="AK7"/>
  <c r="M6" i="5"/>
  <c r="O5"/>
  <c r="O6" i="1"/>
  <c r="T6"/>
  <c r="R40"/>
  <c r="S40"/>
  <c r="V6"/>
  <c r="AD6"/>
  <c r="S38"/>
  <c r="U6"/>
  <c r="AC6"/>
  <c r="S50"/>
  <c r="W6"/>
  <c r="AE6"/>
  <c r="AH6"/>
  <c r="AQ6"/>
  <c r="AL6"/>
  <c r="N5" i="5"/>
  <c r="M5"/>
  <c r="O4"/>
  <c r="N4"/>
  <c r="O5" i="1"/>
  <c r="T5"/>
  <c r="R48"/>
  <c r="S48"/>
  <c r="U5"/>
  <c r="AC5"/>
  <c r="R42"/>
  <c r="S42"/>
  <c r="V5"/>
  <c r="AD5"/>
  <c r="W5"/>
  <c r="AE5"/>
  <c r="AG5"/>
  <c r="AP5"/>
  <c r="AK5"/>
  <c r="M4" i="5"/>
  <c r="O3"/>
  <c r="N3"/>
  <c r="M3"/>
  <c r="O2"/>
  <c r="N2"/>
  <c r="O3" i="1"/>
  <c r="T3"/>
  <c r="U3"/>
  <c r="AC3"/>
  <c r="V3"/>
  <c r="AD3"/>
  <c r="W3"/>
  <c r="AE3"/>
  <c r="AG3"/>
  <c r="AP3"/>
  <c r="AK3"/>
  <c r="M2" i="5"/>
  <c r="O13" i="6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B13"/>
  <c r="B12"/>
  <c r="B11"/>
  <c r="B10"/>
  <c r="B9"/>
  <c r="B8"/>
  <c r="B7"/>
  <c r="B6"/>
  <c r="B5"/>
  <c r="B4"/>
  <c r="B3"/>
  <c r="B2"/>
  <c r="O3" i="7"/>
  <c r="B3"/>
  <c r="G17"/>
  <c r="B2"/>
  <c r="O2"/>
  <c r="G16"/>
  <c r="B4"/>
  <c r="O4"/>
  <c r="G18"/>
  <c r="B5"/>
  <c r="O5"/>
  <c r="G19"/>
  <c r="B6"/>
  <c r="O6"/>
  <c r="G20"/>
  <c r="B7"/>
  <c r="O7"/>
  <c r="G21"/>
  <c r="B8"/>
  <c r="O8"/>
  <c r="G22"/>
  <c r="B9"/>
  <c r="O9"/>
  <c r="G23"/>
  <c r="O10"/>
  <c r="G24"/>
  <c r="B11"/>
  <c r="O11"/>
  <c r="G25"/>
  <c r="B12"/>
  <c r="O12"/>
  <c r="G26"/>
  <c r="B13"/>
  <c r="O13"/>
  <c r="G27"/>
  <c r="G28"/>
  <c r="F28"/>
  <c r="N2"/>
  <c r="E16"/>
  <c r="N3"/>
  <c r="E17"/>
  <c r="N4"/>
  <c r="E18"/>
  <c r="N5"/>
  <c r="E19"/>
  <c r="N6"/>
  <c r="E20"/>
  <c r="N7"/>
  <c r="E21"/>
  <c r="N8"/>
  <c r="E22"/>
  <c r="N9"/>
  <c r="E23"/>
  <c r="N10"/>
  <c r="E24"/>
  <c r="N11"/>
  <c r="E25"/>
  <c r="N12"/>
  <c r="E26"/>
  <c r="N13"/>
  <c r="E27"/>
  <c r="E28"/>
  <c r="D28"/>
  <c r="M3"/>
  <c r="C17"/>
  <c r="M2"/>
  <c r="C16"/>
  <c r="M4"/>
  <c r="C18"/>
  <c r="M5"/>
  <c r="C19"/>
  <c r="M6"/>
  <c r="C20"/>
  <c r="M7"/>
  <c r="C21"/>
  <c r="M8"/>
  <c r="C22"/>
  <c r="M9"/>
  <c r="C23"/>
  <c r="M10"/>
  <c r="C24"/>
  <c r="M11"/>
  <c r="C25"/>
  <c r="M12"/>
  <c r="C26"/>
  <c r="M13"/>
  <c r="C27"/>
  <c r="C28"/>
  <c r="B28"/>
  <c r="O13" i="13"/>
  <c r="N13"/>
  <c r="M13"/>
  <c r="O12"/>
  <c r="N12"/>
  <c r="M12"/>
  <c r="O11"/>
  <c r="N11"/>
  <c r="M11"/>
  <c r="O10"/>
  <c r="N10"/>
  <c r="M10"/>
  <c r="B13"/>
  <c r="B12"/>
  <c r="B11"/>
  <c r="B10"/>
  <c r="AV30" i="1"/>
  <c r="AU30"/>
  <c r="AT30"/>
  <c r="AV29"/>
  <c r="AU29"/>
  <c r="AT29"/>
  <c r="AV28"/>
  <c r="AU28"/>
  <c r="AT28"/>
  <c r="AV27"/>
  <c r="AU27"/>
  <c r="AT27"/>
  <c r="AV25"/>
  <c r="AU25"/>
  <c r="AT25"/>
  <c r="AV24"/>
  <c r="AU24"/>
  <c r="AT24"/>
  <c r="AV23"/>
  <c r="AU23"/>
  <c r="AT23"/>
  <c r="AV22"/>
  <c r="AU22"/>
  <c r="AT22"/>
  <c r="AV20"/>
  <c r="AU20"/>
  <c r="AT20"/>
  <c r="AV19"/>
  <c r="AU19"/>
  <c r="AT19"/>
  <c r="AV18"/>
  <c r="AU18"/>
  <c r="AT18"/>
  <c r="AV17"/>
  <c r="AU17"/>
  <c r="AT17"/>
  <c r="AV15"/>
  <c r="AU15"/>
  <c r="AT15"/>
  <c r="AV14"/>
  <c r="AU14"/>
  <c r="AT14"/>
  <c r="AV13"/>
  <c r="AU13"/>
  <c r="AT13"/>
  <c r="AV12"/>
  <c r="AU12"/>
  <c r="AT12"/>
  <c r="AV31"/>
  <c r="AV26"/>
  <c r="AV21"/>
  <c r="AV16"/>
  <c r="O30"/>
  <c r="T30"/>
  <c r="W30"/>
  <c r="AE30"/>
  <c r="U30"/>
  <c r="AC30"/>
  <c r="V30"/>
  <c r="AD30"/>
  <c r="AI30"/>
  <c r="AR30"/>
  <c r="AH30"/>
  <c r="AQ30"/>
  <c r="AG30"/>
  <c r="AP30"/>
  <c r="O29"/>
  <c r="T29"/>
  <c r="W29"/>
  <c r="AE29"/>
  <c r="U29"/>
  <c r="AC29"/>
  <c r="V29"/>
  <c r="AD29"/>
  <c r="AI29"/>
  <c r="AR29"/>
  <c r="AH29"/>
  <c r="AQ29"/>
  <c r="AG29"/>
  <c r="AP29"/>
  <c r="O28"/>
  <c r="T28"/>
  <c r="W28"/>
  <c r="AE28"/>
  <c r="U28"/>
  <c r="AC28"/>
  <c r="V28"/>
  <c r="AD28"/>
  <c r="AI28"/>
  <c r="AR28"/>
  <c r="AH28"/>
  <c r="AQ28"/>
  <c r="AG28"/>
  <c r="AP28"/>
  <c r="O27"/>
  <c r="T27"/>
  <c r="W27"/>
  <c r="AE27"/>
  <c r="R49"/>
  <c r="S49"/>
  <c r="U27"/>
  <c r="AC27"/>
  <c r="V27"/>
  <c r="AD27"/>
  <c r="AI27"/>
  <c r="AR27"/>
  <c r="AH27"/>
  <c r="AQ27"/>
  <c r="AG27"/>
  <c r="AP27"/>
  <c r="O25"/>
  <c r="T25"/>
  <c r="W25"/>
  <c r="AE25"/>
  <c r="U25"/>
  <c r="AC25"/>
  <c r="V25"/>
  <c r="AD25"/>
  <c r="AI25"/>
  <c r="AR25"/>
  <c r="AH25"/>
  <c r="AQ25"/>
  <c r="AG25"/>
  <c r="AP25"/>
  <c r="O24"/>
  <c r="T24"/>
  <c r="W24"/>
  <c r="AE24"/>
  <c r="U24"/>
  <c r="AC24"/>
  <c r="V24"/>
  <c r="AD24"/>
  <c r="AI24"/>
  <c r="AR24"/>
  <c r="AH24"/>
  <c r="AQ24"/>
  <c r="AG24"/>
  <c r="AP24"/>
  <c r="O23"/>
  <c r="T23"/>
  <c r="W23"/>
  <c r="AE23"/>
  <c r="U23"/>
  <c r="AC23"/>
  <c r="V23"/>
  <c r="AD23"/>
  <c r="AI23"/>
  <c r="AR23"/>
  <c r="AH23"/>
  <c r="AQ23"/>
  <c r="AG23"/>
  <c r="AP23"/>
  <c r="O22"/>
  <c r="T22"/>
  <c r="W22"/>
  <c r="AE22"/>
  <c r="U22"/>
  <c r="AC22"/>
  <c r="V22"/>
  <c r="AD22"/>
  <c r="AI22"/>
  <c r="AR22"/>
  <c r="AH22"/>
  <c r="AQ22"/>
  <c r="AG22"/>
  <c r="AP22"/>
  <c r="O12"/>
  <c r="T12"/>
  <c r="W12"/>
  <c r="AE12"/>
  <c r="U12"/>
  <c r="AC12"/>
  <c r="V12"/>
  <c r="AD12"/>
  <c r="AI12"/>
  <c r="AR12"/>
  <c r="AH12"/>
  <c r="AQ12"/>
  <c r="AG12"/>
  <c r="AP12"/>
  <c r="O20"/>
  <c r="T20"/>
  <c r="W20"/>
  <c r="AE20"/>
  <c r="U20"/>
  <c r="AC20"/>
  <c r="V20"/>
  <c r="AD20"/>
  <c r="AI20"/>
  <c r="AR20"/>
  <c r="AH20"/>
  <c r="AQ20"/>
  <c r="AG20"/>
  <c r="AP20"/>
  <c r="O19"/>
  <c r="T19"/>
  <c r="W19"/>
  <c r="AE19"/>
  <c r="U19"/>
  <c r="AC19"/>
  <c r="V19"/>
  <c r="AD19"/>
  <c r="AI19"/>
  <c r="AR19"/>
  <c r="AH19"/>
  <c r="AQ19"/>
  <c r="AG19"/>
  <c r="AP19"/>
  <c r="O18"/>
  <c r="T18"/>
  <c r="W18"/>
  <c r="AE18"/>
  <c r="U18"/>
  <c r="AC18"/>
  <c r="V18"/>
  <c r="AD18"/>
  <c r="AI18"/>
  <c r="AR18"/>
  <c r="AH18"/>
  <c r="AQ18"/>
  <c r="AG18"/>
  <c r="AP18"/>
  <c r="O17"/>
  <c r="T17"/>
  <c r="W17"/>
  <c r="AE17"/>
  <c r="U17"/>
  <c r="AC17"/>
  <c r="V17"/>
  <c r="AD17"/>
  <c r="AI17"/>
  <c r="AR17"/>
  <c r="AH17"/>
  <c r="AQ17"/>
  <c r="AG17"/>
  <c r="AP17"/>
  <c r="O15"/>
  <c r="T15"/>
  <c r="W15"/>
  <c r="AE15"/>
  <c r="U15"/>
  <c r="AC15"/>
  <c r="V15"/>
  <c r="AD15"/>
  <c r="AI15"/>
  <c r="AR15"/>
  <c r="AH15"/>
  <c r="AQ15"/>
  <c r="AG15"/>
  <c r="AP15"/>
  <c r="O14"/>
  <c r="T14"/>
  <c r="W14"/>
  <c r="AE14"/>
  <c r="U14"/>
  <c r="AC14"/>
  <c r="V14"/>
  <c r="AD14"/>
  <c r="AI14"/>
  <c r="AR14"/>
  <c r="AH14"/>
  <c r="AQ14"/>
  <c r="AG14"/>
  <c r="AP14"/>
  <c r="O13"/>
  <c r="T13"/>
  <c r="W13"/>
  <c r="AE13"/>
  <c r="U13"/>
  <c r="AC13"/>
  <c r="V13"/>
  <c r="AD13"/>
  <c r="AI13"/>
  <c r="AR13"/>
  <c r="AH13"/>
  <c r="AQ13"/>
  <c r="AG13"/>
  <c r="AP13"/>
  <c r="Y30"/>
  <c r="AA30"/>
  <c r="Z30"/>
  <c r="Y29"/>
  <c r="AA29"/>
  <c r="Z29"/>
  <c r="Y28"/>
  <c r="AA28"/>
  <c r="Z28"/>
  <c r="Y27"/>
  <c r="AA27"/>
  <c r="Z27"/>
  <c r="Y25"/>
  <c r="AA25"/>
  <c r="Z25"/>
  <c r="Y24"/>
  <c r="AA24"/>
  <c r="Z24"/>
  <c r="Y23"/>
  <c r="AA23"/>
  <c r="Z23"/>
  <c r="Y22"/>
  <c r="AA22"/>
  <c r="Z22"/>
  <c r="Y20"/>
  <c r="AA20"/>
  <c r="Z20"/>
  <c r="Y19"/>
  <c r="AA19"/>
  <c r="Z19"/>
  <c r="Y18"/>
  <c r="AA18"/>
  <c r="Z18"/>
  <c r="Y17"/>
  <c r="AA17"/>
  <c r="Z17"/>
  <c r="Y15"/>
  <c r="AA15"/>
  <c r="Z15"/>
  <c r="Y14"/>
  <c r="AA14"/>
  <c r="Z14"/>
  <c r="Y13"/>
  <c r="AA13"/>
  <c r="Z13"/>
  <c r="Y12"/>
  <c r="AA12"/>
  <c r="Z12"/>
  <c r="O9" i="4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G16"/>
  <c r="G17"/>
  <c r="G18"/>
  <c r="G19"/>
  <c r="G20"/>
  <c r="G21"/>
  <c r="G22"/>
  <c r="G23"/>
  <c r="G24"/>
  <c r="G25"/>
  <c r="G26"/>
  <c r="G27"/>
  <c r="G28"/>
  <c r="F28"/>
  <c r="E16"/>
  <c r="E17"/>
  <c r="E18"/>
  <c r="E19"/>
  <c r="E20"/>
  <c r="E21"/>
  <c r="E22"/>
  <c r="E23"/>
  <c r="E24"/>
  <c r="E25"/>
  <c r="E26"/>
  <c r="E27"/>
  <c r="E28"/>
  <c r="D28"/>
  <c r="C16"/>
  <c r="C17"/>
  <c r="C18"/>
  <c r="C19"/>
  <c r="C20"/>
  <c r="C21"/>
  <c r="C22"/>
  <c r="C23"/>
  <c r="C24"/>
  <c r="C25"/>
  <c r="C26"/>
  <c r="C27"/>
  <c r="C28"/>
  <c r="B28"/>
  <c r="O13" i="10"/>
  <c r="N13"/>
  <c r="M13"/>
  <c r="L13"/>
  <c r="K13"/>
  <c r="J13"/>
  <c r="I13"/>
  <c r="H13"/>
  <c r="G13"/>
  <c r="F13"/>
  <c r="E13"/>
  <c r="D13"/>
  <c r="C13"/>
  <c r="B13"/>
  <c r="O12"/>
  <c r="N12"/>
  <c r="M12"/>
  <c r="L12"/>
  <c r="K12"/>
  <c r="J12"/>
  <c r="I12"/>
  <c r="H12"/>
  <c r="G12"/>
  <c r="F12"/>
  <c r="E12"/>
  <c r="D12"/>
  <c r="C12"/>
  <c r="B12"/>
  <c r="O11"/>
  <c r="N11"/>
  <c r="M11"/>
  <c r="L11"/>
  <c r="K11"/>
  <c r="J11"/>
  <c r="I11"/>
  <c r="H11"/>
  <c r="G11"/>
  <c r="F11"/>
  <c r="E11"/>
  <c r="D11"/>
  <c r="C11"/>
  <c r="B11"/>
  <c r="O10"/>
  <c r="N10"/>
  <c r="M10"/>
  <c r="L10"/>
  <c r="K10"/>
  <c r="J10"/>
  <c r="I10"/>
  <c r="H10"/>
  <c r="G10"/>
  <c r="F10"/>
  <c r="E10"/>
  <c r="D10"/>
  <c r="C10"/>
  <c r="B10"/>
  <c r="O9"/>
  <c r="N9"/>
  <c r="M9"/>
  <c r="L9"/>
  <c r="K9"/>
  <c r="J9"/>
  <c r="I9"/>
  <c r="H9"/>
  <c r="G9"/>
  <c r="F9"/>
  <c r="E9"/>
  <c r="D9"/>
  <c r="C9"/>
  <c r="B9"/>
  <c r="O8"/>
  <c r="N8"/>
  <c r="M8"/>
  <c r="L8"/>
  <c r="K8"/>
  <c r="J8"/>
  <c r="I8"/>
  <c r="H8"/>
  <c r="G8"/>
  <c r="F8"/>
  <c r="E8"/>
  <c r="D8"/>
  <c r="C8"/>
  <c r="B8"/>
  <c r="O7"/>
  <c r="N7"/>
  <c r="M7"/>
  <c r="L7"/>
  <c r="K7"/>
  <c r="J7"/>
  <c r="I7"/>
  <c r="H7"/>
  <c r="G7"/>
  <c r="F7"/>
  <c r="E7"/>
  <c r="D7"/>
  <c r="C7"/>
  <c r="B7"/>
  <c r="O6"/>
  <c r="N6"/>
  <c r="M6"/>
  <c r="L6"/>
  <c r="K6"/>
  <c r="J6"/>
  <c r="I6"/>
  <c r="H6"/>
  <c r="G6"/>
  <c r="F6"/>
  <c r="E6"/>
  <c r="D6"/>
  <c r="C6"/>
  <c r="B6"/>
  <c r="O5"/>
  <c r="N5"/>
  <c r="M5"/>
  <c r="L5"/>
  <c r="K5"/>
  <c r="J5"/>
  <c r="I5"/>
  <c r="H5"/>
  <c r="G5"/>
  <c r="F5"/>
  <c r="E5"/>
  <c r="D5"/>
  <c r="C5"/>
  <c r="B5"/>
  <c r="O4"/>
  <c r="N4"/>
  <c r="M4"/>
  <c r="L4"/>
  <c r="K4"/>
  <c r="J4"/>
  <c r="I4"/>
  <c r="H4"/>
  <c r="G4"/>
  <c r="F4"/>
  <c r="E4"/>
  <c r="D4"/>
  <c r="C4"/>
  <c r="B4"/>
  <c r="O3"/>
  <c r="N3"/>
  <c r="M3"/>
  <c r="L3"/>
  <c r="K3"/>
  <c r="J3"/>
  <c r="I3"/>
  <c r="H3"/>
  <c r="G3"/>
  <c r="F3"/>
  <c r="E3"/>
  <c r="D3"/>
  <c r="C3"/>
  <c r="B3"/>
  <c r="O2"/>
  <c r="N2"/>
  <c r="M2"/>
  <c r="L2"/>
  <c r="K2"/>
  <c r="J2"/>
  <c r="I2"/>
  <c r="H2"/>
  <c r="G2"/>
  <c r="F2"/>
  <c r="E2"/>
  <c r="D2"/>
  <c r="C2"/>
  <c r="B2"/>
  <c r="O13" i="11"/>
  <c r="N13"/>
  <c r="M13"/>
  <c r="L13"/>
  <c r="K13"/>
  <c r="J13"/>
  <c r="I13"/>
  <c r="H13"/>
  <c r="G13"/>
  <c r="F13"/>
  <c r="E13"/>
  <c r="D13"/>
  <c r="C13"/>
  <c r="B13"/>
  <c r="O12"/>
  <c r="N12"/>
  <c r="M12"/>
  <c r="L12"/>
  <c r="K12"/>
  <c r="J12"/>
  <c r="I12"/>
  <c r="H12"/>
  <c r="G12"/>
  <c r="F12"/>
  <c r="E12"/>
  <c r="D12"/>
  <c r="C12"/>
  <c r="B12"/>
  <c r="O11"/>
  <c r="N11"/>
  <c r="M11"/>
  <c r="L11"/>
  <c r="K11"/>
  <c r="J11"/>
  <c r="I11"/>
  <c r="H11"/>
  <c r="G11"/>
  <c r="F11"/>
  <c r="E11"/>
  <c r="D11"/>
  <c r="C11"/>
  <c r="B11"/>
  <c r="O10"/>
  <c r="N10"/>
  <c r="M10"/>
  <c r="L10"/>
  <c r="K10"/>
  <c r="J10"/>
  <c r="I10"/>
  <c r="H10"/>
  <c r="G10"/>
  <c r="F10"/>
  <c r="E10"/>
  <c r="D10"/>
  <c r="C10"/>
  <c r="B10"/>
  <c r="O9"/>
  <c r="N9"/>
  <c r="M9"/>
  <c r="L9"/>
  <c r="K9"/>
  <c r="J9"/>
  <c r="I9"/>
  <c r="H9"/>
  <c r="G9"/>
  <c r="F9"/>
  <c r="E9"/>
  <c r="D9"/>
  <c r="C9"/>
  <c r="B9"/>
  <c r="O8"/>
  <c r="N8"/>
  <c r="M8"/>
  <c r="L8"/>
  <c r="K8"/>
  <c r="J8"/>
  <c r="I8"/>
  <c r="H8"/>
  <c r="G8"/>
  <c r="F8"/>
  <c r="E8"/>
  <c r="D8"/>
  <c r="C8"/>
  <c r="B8"/>
  <c r="O7"/>
  <c r="N7"/>
  <c r="M7"/>
  <c r="L7"/>
  <c r="K7"/>
  <c r="J7"/>
  <c r="I7"/>
  <c r="H7"/>
  <c r="G7"/>
  <c r="F7"/>
  <c r="E7"/>
  <c r="D7"/>
  <c r="C7"/>
  <c r="B7"/>
  <c r="O6"/>
  <c r="N6"/>
  <c r="M6"/>
  <c r="L6"/>
  <c r="K6"/>
  <c r="J6"/>
  <c r="I6"/>
  <c r="H6"/>
  <c r="G6"/>
  <c r="F6"/>
  <c r="E6"/>
  <c r="D6"/>
  <c r="C6"/>
  <c r="B6"/>
  <c r="O5"/>
  <c r="N5"/>
  <c r="M5"/>
  <c r="L5"/>
  <c r="K5"/>
  <c r="J5"/>
  <c r="I5"/>
  <c r="H5"/>
  <c r="G5"/>
  <c r="F5"/>
  <c r="E5"/>
  <c r="D5"/>
  <c r="C5"/>
  <c r="B5"/>
  <c r="O4"/>
  <c r="N4"/>
  <c r="M4"/>
  <c r="L4"/>
  <c r="K4"/>
  <c r="J4"/>
  <c r="I4"/>
  <c r="H4"/>
  <c r="G4"/>
  <c r="F4"/>
  <c r="E4"/>
  <c r="D4"/>
  <c r="C4"/>
  <c r="B4"/>
  <c r="O3"/>
  <c r="N3"/>
  <c r="M3"/>
  <c r="L3"/>
  <c r="K3"/>
  <c r="J3"/>
  <c r="I3"/>
  <c r="H3"/>
  <c r="G3"/>
  <c r="F3"/>
  <c r="E3"/>
  <c r="D3"/>
  <c r="C3"/>
  <c r="B3"/>
  <c r="O2"/>
  <c r="N2"/>
  <c r="M2"/>
  <c r="L2"/>
  <c r="K2"/>
  <c r="J2"/>
  <c r="I2"/>
  <c r="H2"/>
  <c r="G2"/>
  <c r="F2"/>
  <c r="E2"/>
  <c r="D2"/>
  <c r="C2"/>
  <c r="B2"/>
  <c r="O13" i="12"/>
  <c r="N13"/>
  <c r="M13"/>
  <c r="L13"/>
  <c r="K13"/>
  <c r="J13"/>
  <c r="I13"/>
  <c r="H13"/>
  <c r="G13"/>
  <c r="F13"/>
  <c r="E13"/>
  <c r="D13"/>
  <c r="C13"/>
  <c r="B13"/>
  <c r="O12"/>
  <c r="N12"/>
  <c r="M12"/>
  <c r="L12"/>
  <c r="K12"/>
  <c r="J12"/>
  <c r="I12"/>
  <c r="H12"/>
  <c r="G12"/>
  <c r="F12"/>
  <c r="E12"/>
  <c r="D12"/>
  <c r="C12"/>
  <c r="B12"/>
  <c r="O11"/>
  <c r="N11"/>
  <c r="M11"/>
  <c r="L11"/>
  <c r="K11"/>
  <c r="J11"/>
  <c r="I11"/>
  <c r="H11"/>
  <c r="G11"/>
  <c r="F11"/>
  <c r="E11"/>
  <c r="D11"/>
  <c r="C11"/>
  <c r="B11"/>
  <c r="O10"/>
  <c r="N10"/>
  <c r="M10"/>
  <c r="L10"/>
  <c r="K10"/>
  <c r="J10"/>
  <c r="I10"/>
  <c r="H10"/>
  <c r="G10"/>
  <c r="F10"/>
  <c r="E10"/>
  <c r="D10"/>
  <c r="C10"/>
  <c r="B10"/>
  <c r="O9"/>
  <c r="N9"/>
  <c r="M9"/>
  <c r="L9"/>
  <c r="K9"/>
  <c r="J9"/>
  <c r="I9"/>
  <c r="H9"/>
  <c r="G9"/>
  <c r="F9"/>
  <c r="E9"/>
  <c r="D9"/>
  <c r="C9"/>
  <c r="B9"/>
  <c r="O8"/>
  <c r="N8"/>
  <c r="M8"/>
  <c r="L8"/>
  <c r="K8"/>
  <c r="J8"/>
  <c r="I8"/>
  <c r="H8"/>
  <c r="G8"/>
  <c r="F8"/>
  <c r="E8"/>
  <c r="D8"/>
  <c r="C8"/>
  <c r="B8"/>
  <c r="O7"/>
  <c r="N7"/>
  <c r="M7"/>
  <c r="L7"/>
  <c r="K7"/>
  <c r="J7"/>
  <c r="I7"/>
  <c r="H7"/>
  <c r="G7"/>
  <c r="F7"/>
  <c r="E7"/>
  <c r="D7"/>
  <c r="C7"/>
  <c r="B7"/>
  <c r="O6"/>
  <c r="N6"/>
  <c r="M6"/>
  <c r="L6"/>
  <c r="K6"/>
  <c r="J6"/>
  <c r="I6"/>
  <c r="H6"/>
  <c r="G6"/>
  <c r="F6"/>
  <c r="E6"/>
  <c r="D6"/>
  <c r="C6"/>
  <c r="B6"/>
  <c r="O5"/>
  <c r="N5"/>
  <c r="M5"/>
  <c r="L5"/>
  <c r="K5"/>
  <c r="J5"/>
  <c r="I5"/>
  <c r="H5"/>
  <c r="G5"/>
  <c r="F5"/>
  <c r="E5"/>
  <c r="D5"/>
  <c r="C5"/>
  <c r="B5"/>
  <c r="O4"/>
  <c r="N4"/>
  <c r="M4"/>
  <c r="L4"/>
  <c r="K4"/>
  <c r="J4"/>
  <c r="I4"/>
  <c r="H4"/>
  <c r="G4"/>
  <c r="F4"/>
  <c r="E4"/>
  <c r="D4"/>
  <c r="C4"/>
  <c r="B4"/>
  <c r="O3"/>
  <c r="N3"/>
  <c r="M3"/>
  <c r="L3"/>
  <c r="K3"/>
  <c r="J3"/>
  <c r="I3"/>
  <c r="H3"/>
  <c r="G3"/>
  <c r="F3"/>
  <c r="E3"/>
  <c r="D3"/>
  <c r="C3"/>
  <c r="B3"/>
  <c r="O2"/>
  <c r="N2"/>
  <c r="M2"/>
  <c r="L2"/>
  <c r="K2"/>
  <c r="J2"/>
  <c r="I2"/>
  <c r="H2"/>
  <c r="G2"/>
  <c r="F2"/>
  <c r="E2"/>
  <c r="D2"/>
  <c r="C2"/>
  <c r="B2"/>
  <c r="L13" i="13"/>
  <c r="K13"/>
  <c r="J13"/>
  <c r="I13"/>
  <c r="H13"/>
  <c r="G13"/>
  <c r="F13"/>
  <c r="E13"/>
  <c r="D13"/>
  <c r="C13"/>
  <c r="L12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O9"/>
  <c r="N9"/>
  <c r="M9"/>
  <c r="L9"/>
  <c r="K9"/>
  <c r="J9"/>
  <c r="I9"/>
  <c r="H9"/>
  <c r="G9"/>
  <c r="F9"/>
  <c r="E9"/>
  <c r="D9"/>
  <c r="C9"/>
  <c r="B9"/>
  <c r="O8"/>
  <c r="N8"/>
  <c r="M8"/>
  <c r="L8"/>
  <c r="K8"/>
  <c r="J8"/>
  <c r="I8"/>
  <c r="H8"/>
  <c r="G8"/>
  <c r="F8"/>
  <c r="E8"/>
  <c r="D8"/>
  <c r="C8"/>
  <c r="B8"/>
  <c r="O7"/>
  <c r="N7"/>
  <c r="M7"/>
  <c r="L7"/>
  <c r="K7"/>
  <c r="J7"/>
  <c r="I7"/>
  <c r="H7"/>
  <c r="G7"/>
  <c r="F7"/>
  <c r="E7"/>
  <c r="D7"/>
  <c r="C7"/>
  <c r="B7"/>
  <c r="O6"/>
  <c r="N6"/>
  <c r="M6"/>
  <c r="L6"/>
  <c r="K6"/>
  <c r="J6"/>
  <c r="I6"/>
  <c r="H6"/>
  <c r="G6"/>
  <c r="F6"/>
  <c r="E6"/>
  <c r="D6"/>
  <c r="C6"/>
  <c r="B6"/>
  <c r="O5"/>
  <c r="N5"/>
  <c r="M5"/>
  <c r="L5"/>
  <c r="K5"/>
  <c r="J5"/>
  <c r="I5"/>
  <c r="H5"/>
  <c r="G5"/>
  <c r="F5"/>
  <c r="E5"/>
  <c r="D5"/>
  <c r="C5"/>
  <c r="B5"/>
  <c r="O4"/>
  <c r="N4"/>
  <c r="M4"/>
  <c r="L4"/>
  <c r="K4"/>
  <c r="J4"/>
  <c r="I4"/>
  <c r="H4"/>
  <c r="G4"/>
  <c r="F4"/>
  <c r="E4"/>
  <c r="D4"/>
  <c r="C4"/>
  <c r="B4"/>
  <c r="O3"/>
  <c r="N3"/>
  <c r="M3"/>
  <c r="L3"/>
  <c r="K3"/>
  <c r="J3"/>
  <c r="I3"/>
  <c r="H3"/>
  <c r="G3"/>
  <c r="F3"/>
  <c r="E3"/>
  <c r="D3"/>
  <c r="C3"/>
  <c r="B3"/>
  <c r="O2"/>
  <c r="N2"/>
  <c r="M2"/>
  <c r="L2"/>
  <c r="K2"/>
  <c r="J2"/>
  <c r="I2"/>
  <c r="H2"/>
  <c r="G2"/>
  <c r="F2"/>
  <c r="E2"/>
  <c r="D2"/>
  <c r="C2"/>
  <c r="B2"/>
  <c r="AT4" i="1"/>
  <c r="AU4"/>
  <c r="AV4"/>
  <c r="AT6"/>
  <c r="AV6"/>
  <c r="AT10"/>
  <c r="AU10"/>
  <c r="AV10"/>
  <c r="AU5"/>
  <c r="AV5"/>
  <c r="AT9"/>
  <c r="AU9"/>
  <c r="AV9"/>
  <c r="AT8"/>
  <c r="AU8"/>
  <c r="AT3"/>
  <c r="AU3"/>
  <c r="AV3"/>
  <c r="AT5"/>
  <c r="AU6"/>
  <c r="AT7"/>
  <c r="AU7"/>
  <c r="AV7"/>
  <c r="AV8"/>
  <c r="AV11"/>
  <c r="O10"/>
  <c r="T10"/>
  <c r="W10"/>
  <c r="AE10"/>
  <c r="U10"/>
  <c r="AC10"/>
  <c r="V10"/>
  <c r="AD10"/>
  <c r="AI10"/>
  <c r="AR10"/>
  <c r="AH10"/>
  <c r="AQ10"/>
  <c r="AG10"/>
  <c r="AP10"/>
  <c r="O9"/>
  <c r="T9"/>
  <c r="W9"/>
  <c r="AE9"/>
  <c r="U9"/>
  <c r="AC9"/>
  <c r="V9"/>
  <c r="AD9"/>
  <c r="AI9"/>
  <c r="AR9"/>
  <c r="AH9"/>
  <c r="AQ9"/>
  <c r="AG9"/>
  <c r="AP9"/>
  <c r="AH8"/>
  <c r="AQ8"/>
  <c r="AG8"/>
  <c r="AP8"/>
  <c r="AI6"/>
  <c r="AR6"/>
  <c r="AG6"/>
  <c r="AP6"/>
  <c r="AI5"/>
  <c r="AR5"/>
  <c r="AH5"/>
  <c r="AQ5"/>
  <c r="O4"/>
  <c r="T4"/>
  <c r="W4"/>
  <c r="AE4"/>
  <c r="U4"/>
  <c r="AC4"/>
  <c r="V4"/>
  <c r="AD4"/>
  <c r="AI4"/>
  <c r="AR4"/>
  <c r="AH4"/>
  <c r="AQ4"/>
  <c r="AG4"/>
  <c r="AP4"/>
  <c r="AI3"/>
  <c r="AR3"/>
  <c r="AH3"/>
  <c r="AQ3"/>
  <c r="Y10"/>
  <c r="AA10"/>
  <c r="Z10"/>
  <c r="Y9"/>
  <c r="AA9"/>
  <c r="Z9"/>
  <c r="Y8"/>
  <c r="AA8"/>
  <c r="Z8"/>
  <c r="Y7"/>
  <c r="AA7"/>
  <c r="Z7"/>
  <c r="Y6"/>
  <c r="AA6"/>
  <c r="Z6"/>
  <c r="Y5"/>
  <c r="AA5"/>
  <c r="Z5"/>
  <c r="Y4"/>
  <c r="AA4"/>
  <c r="Z4"/>
  <c r="Y3"/>
  <c r="AA3"/>
  <c r="Z3"/>
  <c r="O13" i="8"/>
  <c r="N13"/>
  <c r="M13"/>
  <c r="O12"/>
  <c r="N12"/>
  <c r="M12"/>
  <c r="O11"/>
  <c r="N11"/>
  <c r="M11"/>
  <c r="O10"/>
  <c r="N10"/>
  <c r="M10"/>
  <c r="O7"/>
  <c r="N7"/>
  <c r="M7"/>
  <c r="O6"/>
  <c r="N6"/>
  <c r="M6"/>
  <c r="O5"/>
  <c r="N5"/>
  <c r="M5"/>
  <c r="O4"/>
  <c r="N4"/>
  <c r="M4"/>
  <c r="O3"/>
  <c r="N3"/>
  <c r="M3"/>
  <c r="O2"/>
  <c r="N2"/>
  <c r="M2"/>
  <c r="O13" i="9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O13" i="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O13" i="2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G16" i="5"/>
  <c r="G17"/>
  <c r="G18"/>
  <c r="G19"/>
  <c r="G20"/>
  <c r="G21"/>
  <c r="G22"/>
  <c r="G23"/>
  <c r="G24"/>
  <c r="G25"/>
  <c r="G26"/>
  <c r="G27"/>
  <c r="G28"/>
  <c r="F28"/>
  <c r="E16"/>
  <c r="E17"/>
  <c r="E18"/>
  <c r="E19"/>
  <c r="E20"/>
  <c r="E21"/>
  <c r="E22"/>
  <c r="E23"/>
  <c r="E24"/>
  <c r="E25"/>
  <c r="E26"/>
  <c r="E27"/>
  <c r="E28"/>
  <c r="D28"/>
  <c r="C16"/>
  <c r="C17"/>
  <c r="C18"/>
  <c r="C19"/>
  <c r="C20"/>
  <c r="C21"/>
  <c r="C22"/>
  <c r="C23"/>
  <c r="C24"/>
  <c r="C25"/>
  <c r="C26"/>
  <c r="C27"/>
  <c r="C28"/>
  <c r="B28"/>
  <c r="Q22"/>
  <c r="Q21"/>
  <c r="Q20"/>
  <c r="Q19"/>
  <c r="Q18"/>
  <c r="Q17"/>
  <c r="Q16"/>
  <c r="G16" i="6"/>
  <c r="G17"/>
  <c r="G18"/>
  <c r="G19"/>
  <c r="G20"/>
  <c r="G21"/>
  <c r="G22"/>
  <c r="G23"/>
  <c r="G24"/>
  <c r="G25"/>
  <c r="G26"/>
  <c r="G27"/>
  <c r="G28"/>
  <c r="F28"/>
  <c r="E16"/>
  <c r="E17"/>
  <c r="E18"/>
  <c r="E19"/>
  <c r="E20"/>
  <c r="E21"/>
  <c r="E22"/>
  <c r="E23"/>
  <c r="E24"/>
  <c r="E25"/>
  <c r="E26"/>
  <c r="E27"/>
  <c r="E28"/>
  <c r="D28"/>
  <c r="C16"/>
  <c r="C17"/>
  <c r="C18"/>
  <c r="C19"/>
  <c r="C20"/>
  <c r="C21"/>
  <c r="C22"/>
  <c r="C23"/>
  <c r="C24"/>
  <c r="C25"/>
  <c r="C26"/>
  <c r="C27"/>
  <c r="C28"/>
  <c r="B28"/>
  <c r="Q22"/>
  <c r="Q21"/>
  <c r="Q20"/>
  <c r="Q19"/>
  <c r="Q18"/>
  <c r="Q17"/>
  <c r="Q16"/>
  <c r="G16" i="9"/>
  <c r="G17"/>
  <c r="G18"/>
  <c r="G19"/>
  <c r="G20"/>
  <c r="G21"/>
  <c r="G22"/>
  <c r="G23"/>
  <c r="G24"/>
  <c r="G25"/>
  <c r="G26"/>
  <c r="G27"/>
  <c r="G28"/>
  <c r="F28"/>
  <c r="E16"/>
  <c r="E17"/>
  <c r="E18"/>
  <c r="E19"/>
  <c r="E20"/>
  <c r="E21"/>
  <c r="E22"/>
  <c r="E23"/>
  <c r="E24"/>
  <c r="E25"/>
  <c r="E26"/>
  <c r="E27"/>
  <c r="E28"/>
  <c r="D28"/>
  <c r="C16"/>
  <c r="C17"/>
  <c r="C18"/>
  <c r="C19"/>
  <c r="C20"/>
  <c r="C21"/>
  <c r="C22"/>
  <c r="C23"/>
  <c r="C24"/>
  <c r="C25"/>
  <c r="C26"/>
  <c r="C27"/>
  <c r="C28"/>
  <c r="B28"/>
  <c r="G16" i="8"/>
  <c r="G17"/>
  <c r="G18"/>
  <c r="G19"/>
  <c r="G20"/>
  <c r="G21"/>
  <c r="G22"/>
  <c r="G23"/>
  <c r="G24"/>
  <c r="G25"/>
  <c r="G26"/>
  <c r="G27"/>
  <c r="G28"/>
  <c r="F28"/>
  <c r="E16"/>
  <c r="E17"/>
  <c r="E18"/>
  <c r="E19"/>
  <c r="E20"/>
  <c r="E21"/>
  <c r="E22"/>
  <c r="E23"/>
  <c r="E24"/>
  <c r="E25"/>
  <c r="E26"/>
  <c r="E27"/>
  <c r="E28"/>
  <c r="D28"/>
  <c r="C16"/>
  <c r="C17"/>
  <c r="C18"/>
  <c r="C19"/>
  <c r="C20"/>
  <c r="C21"/>
  <c r="C22"/>
  <c r="C23"/>
  <c r="C24"/>
  <c r="C25"/>
  <c r="C26"/>
  <c r="C27"/>
  <c r="C28"/>
  <c r="B28"/>
  <c r="G16" i="3"/>
  <c r="G17"/>
  <c r="G18"/>
  <c r="G19"/>
  <c r="G20"/>
  <c r="G21"/>
  <c r="G22"/>
  <c r="G23"/>
  <c r="G24"/>
  <c r="G25"/>
  <c r="G26"/>
  <c r="G27"/>
  <c r="G28"/>
  <c r="F28"/>
  <c r="E16"/>
  <c r="E17"/>
  <c r="E18"/>
  <c r="E19"/>
  <c r="E20"/>
  <c r="E21"/>
  <c r="E22"/>
  <c r="E23"/>
  <c r="E24"/>
  <c r="E25"/>
  <c r="E26"/>
  <c r="E27"/>
  <c r="E28"/>
  <c r="D28"/>
  <c r="C16"/>
  <c r="C17"/>
  <c r="C18"/>
  <c r="C19"/>
  <c r="C20"/>
  <c r="C21"/>
  <c r="C22"/>
  <c r="C23"/>
  <c r="C24"/>
  <c r="C25"/>
  <c r="C26"/>
  <c r="C27"/>
  <c r="C28"/>
  <c r="B28"/>
  <c r="G27" i="2"/>
  <c r="E27"/>
  <c r="C27"/>
  <c r="G26"/>
  <c r="E26"/>
  <c r="C26"/>
  <c r="G25"/>
  <c r="E25"/>
  <c r="C25"/>
  <c r="G24"/>
  <c r="E24"/>
  <c r="C24"/>
  <c r="G23"/>
  <c r="E23"/>
  <c r="C23"/>
  <c r="G22"/>
  <c r="E22"/>
  <c r="C22"/>
  <c r="G21"/>
  <c r="E21"/>
  <c r="C21"/>
  <c r="G20"/>
  <c r="E20"/>
  <c r="C20"/>
  <c r="G19"/>
  <c r="E19"/>
  <c r="C19"/>
  <c r="G18"/>
  <c r="E18"/>
  <c r="C18"/>
  <c r="G17"/>
  <c r="E17"/>
  <c r="C17"/>
  <c r="G16"/>
  <c r="E16"/>
  <c r="C16"/>
  <c r="R47" i="1"/>
  <c r="S47"/>
  <c r="R45"/>
  <c r="S45"/>
  <c r="R39"/>
  <c r="S39"/>
  <c r="R43"/>
  <c r="S43"/>
  <c r="O47"/>
  <c r="O46"/>
  <c r="O45"/>
  <c r="O44"/>
  <c r="O43"/>
  <c r="O42"/>
  <c r="O41"/>
  <c r="O40"/>
  <c r="O39"/>
  <c r="O38"/>
  <c r="O48"/>
  <c r="L33"/>
  <c r="L32"/>
  <c r="Q30"/>
  <c r="P30"/>
  <c r="Q29"/>
  <c r="P29"/>
  <c r="Q28"/>
  <c r="P28"/>
  <c r="Q27"/>
  <c r="P27"/>
  <c r="Q25"/>
  <c r="P25"/>
  <c r="Q24"/>
  <c r="P24"/>
  <c r="Q23"/>
  <c r="P23"/>
  <c r="Q22"/>
  <c r="P22"/>
  <c r="Q20"/>
  <c r="P20"/>
  <c r="Q19"/>
  <c r="P19"/>
  <c r="Q18"/>
  <c r="P18"/>
  <c r="Q17"/>
  <c r="P17"/>
  <c r="Q15"/>
  <c r="P15"/>
  <c r="Q14"/>
  <c r="P14"/>
  <c r="Q13"/>
  <c r="P13"/>
  <c r="Q12"/>
  <c r="P12"/>
  <c r="P4"/>
  <c r="Q4"/>
  <c r="P5"/>
  <c r="Q5"/>
  <c r="P6"/>
  <c r="Q6"/>
  <c r="P7"/>
  <c r="Q7"/>
  <c r="P8"/>
  <c r="Q8"/>
  <c r="P9"/>
  <c r="Q9"/>
  <c r="P10"/>
  <c r="Q10"/>
  <c r="Q3"/>
  <c r="P3"/>
  <c r="H30"/>
  <c r="G30"/>
  <c r="F30"/>
  <c r="H29"/>
  <c r="G29"/>
  <c r="F29"/>
  <c r="H28"/>
  <c r="G28"/>
  <c r="F28"/>
  <c r="H27"/>
  <c r="G27"/>
  <c r="F27"/>
  <c r="H25"/>
  <c r="G25"/>
  <c r="F25"/>
  <c r="H24"/>
  <c r="G24"/>
  <c r="F24"/>
  <c r="H23"/>
  <c r="G23"/>
  <c r="F23"/>
  <c r="H22"/>
  <c r="G22"/>
  <c r="F22"/>
  <c r="H20"/>
  <c r="G20"/>
  <c r="F20"/>
  <c r="H19"/>
  <c r="G19"/>
  <c r="F19"/>
  <c r="H18"/>
  <c r="G18"/>
  <c r="F18"/>
  <c r="H17"/>
  <c r="G17"/>
  <c r="F17"/>
  <c r="H15"/>
  <c r="G15"/>
  <c r="F15"/>
  <c r="H14"/>
  <c r="G14"/>
  <c r="F14"/>
  <c r="H13"/>
  <c r="G13"/>
  <c r="F13"/>
  <c r="H12"/>
  <c r="G12"/>
  <c r="F12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H3"/>
  <c r="G3"/>
  <c r="F3"/>
</calcChain>
</file>

<file path=xl/sharedStrings.xml><?xml version="1.0" encoding="utf-8"?>
<sst xmlns="http://schemas.openxmlformats.org/spreadsheetml/2006/main" count="672" uniqueCount="127">
  <si>
    <t>NAGA_SORCERESS</t>
  </si>
  <si>
    <t>BEAST_MASTER</t>
  </si>
  <si>
    <t xml:space="preserve">DARK_RANGER </t>
  </si>
  <si>
    <t xml:space="preserve">NEUTRAL_PIT_LORD </t>
  </si>
  <si>
    <t xml:space="preserve">BREW_MASTER </t>
  </si>
  <si>
    <t>GOBLIN_TINKER</t>
  </si>
  <si>
    <t>FIRELORD</t>
  </si>
  <si>
    <t>ALCHEMIST</t>
  </si>
  <si>
    <t>North</t>
  </si>
  <si>
    <t>Azer</t>
  </si>
  <si>
    <t>Kalim</t>
  </si>
  <si>
    <t>ARCHMAGE</t>
  </si>
  <si>
    <t>MTN_KING</t>
  </si>
  <si>
    <t>PALADIN</t>
  </si>
  <si>
    <t>BLOOD_MAGE</t>
  </si>
  <si>
    <t>DEMON_HUNTER</t>
  </si>
  <si>
    <t>KEEPER</t>
  </si>
  <si>
    <t>MOON_CHICK</t>
  </si>
  <si>
    <t>WARDEN</t>
  </si>
  <si>
    <t>BLADE_MASTER</t>
  </si>
  <si>
    <t>FAR_SEER</t>
  </si>
  <si>
    <t>TAUREN_CHIEF</t>
  </si>
  <si>
    <t>SHADOW_HUNTER</t>
  </si>
  <si>
    <t>DEATH_KNIGHT</t>
  </si>
  <si>
    <t>DREAD_LORD</t>
  </si>
  <si>
    <t>LICH</t>
  </si>
  <si>
    <t>CRYPT_LORD</t>
  </si>
  <si>
    <t>Lord</t>
  </si>
  <si>
    <t>AVG</t>
  </si>
  <si>
    <t>min</t>
  </si>
  <si>
    <t>max</t>
  </si>
  <si>
    <t>table</t>
  </si>
  <si>
    <t>1st</t>
  </si>
  <si>
    <t>2nd</t>
  </si>
  <si>
    <t>3rd</t>
  </si>
  <si>
    <t>base_rp</t>
  </si>
  <si>
    <t>val</t>
  </si>
  <si>
    <t>breakpt</t>
  </si>
  <si>
    <t>final rp</t>
  </si>
  <si>
    <t>bp%</t>
  </si>
  <si>
    <t>Hero</t>
  </si>
  <si>
    <t>base rp</t>
  </si>
  <si>
    <t>ally bonus</t>
  </si>
  <si>
    <t>random enemy bonus</t>
  </si>
  <si>
    <t>ELF enemy bonus</t>
  </si>
  <si>
    <t>HUMAN enemy bonus</t>
  </si>
  <si>
    <t>ORC enemy bonus</t>
  </si>
  <si>
    <t>UNDEAD enemy bonus</t>
  </si>
  <si>
    <t>ELF ally bonus</t>
  </si>
  <si>
    <t>HUMAN ally bonus</t>
  </si>
  <si>
    <t>ORC ally bonus</t>
  </si>
  <si>
    <t>UNDEAD ally bonus</t>
  </si>
  <si>
    <t>first hero bonus</t>
  </si>
  <si>
    <t>second hero bonus</t>
  </si>
  <si>
    <t>third hero bonus</t>
  </si>
  <si>
    <t>DARK_RANGER</t>
  </si>
  <si>
    <t>NEUTRAL_PIT_LORD</t>
  </si>
  <si>
    <t>BREW_MASTER</t>
  </si>
  <si>
    <t>1st - before</t>
  </si>
  <si>
    <t>1st - after</t>
  </si>
  <si>
    <t>2nd - before</t>
  </si>
  <si>
    <t>2nd - after</t>
  </si>
  <si>
    <t>3rd - before</t>
  </si>
  <si>
    <t>3rd - after</t>
  </si>
  <si>
    <t>3rd analisys - no. of useful skills (low mana heroes with useful spells get +.5)</t>
  </si>
  <si>
    <t>no. of skills</t>
  </si>
  <si>
    <t>general bonuses</t>
  </si>
  <si>
    <t>arrow and AOE</t>
  </si>
  <si>
    <t>summon only</t>
  </si>
  <si>
    <t>drain is semi-useful</t>
  </si>
  <si>
    <t>AOE and howl</t>
  </si>
  <si>
    <t>melee is semi-useful</t>
  </si>
  <si>
    <t>rockets</t>
  </si>
  <si>
    <t>incinerate is semi-useful</t>
  </si>
  <si>
    <t>melee is semi-useful, acid also</t>
  </si>
  <si>
    <t>melee is semi-useful, as are windwalk and mirror</t>
  </si>
  <si>
    <t>dogs for scouting are semi-useful</t>
  </si>
  <si>
    <t>all usefull, except AOE and stun have small damage</t>
  </si>
  <si>
    <t>healing and hex</t>
  </si>
  <si>
    <t>2nd with summons get +5,  for a mass summons strategy</t>
  </si>
  <si>
    <t>3rd analisys - no. of useful skills</t>
  </si>
  <si>
    <t>temp rp</t>
  </si>
  <si>
    <t>temp bonus rp</t>
  </si>
  <si>
    <t>final bonus rp</t>
  </si>
  <si>
    <t>edited bonus rp</t>
  </si>
  <si>
    <t>equally useful as 2nd and 3rd</t>
  </si>
  <si>
    <t>edited for 1st value 1</t>
  </si>
  <si>
    <t>is fine</t>
  </si>
  <si>
    <t>increased 1st and 2nd, for summon build</t>
  </si>
  <si>
    <t>reduced 2nd, increased 3rd</t>
  </si>
  <si>
    <t>increased 1st, reduced 2nd</t>
  </si>
  <si>
    <t>increased 1st and 2nd, reduced 3rd</t>
  </si>
  <si>
    <t>increased 1st and 3rd, reduced 2nd</t>
  </si>
  <si>
    <t>Neutral factor:</t>
  </si>
  <si>
    <t>Elf</t>
  </si>
  <si>
    <t>Hmn</t>
  </si>
  <si>
    <t>Orc</t>
  </si>
  <si>
    <t>Und</t>
  </si>
  <si>
    <t>tavern / total %</t>
  </si>
  <si>
    <t>edited as summons only (80:20:0), left 1 as 3rd</t>
  </si>
  <si>
    <t>equalized 2nd and 3rd</t>
  </si>
  <si>
    <t>increased 1st, for factory build</t>
  </si>
  <si>
    <t>(added +15 team bonuses for aura)</t>
  </si>
  <si>
    <t>(added +10 for random enemy)</t>
  </si>
  <si>
    <t>(given +10 if undead ally, builds contain coil)</t>
  </si>
  <si>
    <t>(given +5 ally and +10 orc ally, builds contain aura; given +5 vs undead, for AOE)</t>
  </si>
  <si>
    <t>(given +10 bonus for non-undead ally, for heal and aura, given +10 bonus against undead)</t>
  </si>
  <si>
    <t>(given +10 bonus to ally, build contains aura)</t>
  </si>
  <si>
    <t>(given +10 bonus to ally, build contains aura, given +15 to orc ally, for melee/aura synergy)</t>
  </si>
  <si>
    <t>EL</t>
  </si>
  <si>
    <t>ELne</t>
  </si>
  <si>
    <t>HU</t>
  </si>
  <si>
    <t>HUne</t>
  </si>
  <si>
    <t>OR</t>
  </si>
  <si>
    <t>ORne</t>
  </si>
  <si>
    <t>UD</t>
  </si>
  <si>
    <t>UDne</t>
  </si>
  <si>
    <t>final</t>
  </si>
  <si>
    <t>asia</t>
  </si>
  <si>
    <t>europe</t>
  </si>
  <si>
    <t>total</t>
  </si>
  <si>
    <t>global tot</t>
  </si>
  <si>
    <t>global neut</t>
  </si>
  <si>
    <t>season 4 finals</t>
  </si>
  <si>
    <t>Nt+Kal</t>
  </si>
  <si>
    <t>Az+Lo</t>
  </si>
  <si>
    <t>increased 1st, greatly reduced 2nd and 3rd</t>
  </si>
</sst>
</file>

<file path=xl/styles.xml><?xml version="1.0" encoding="utf-8"?>
<styleSheet xmlns="http://schemas.openxmlformats.org/spreadsheetml/2006/main">
  <numFmts count="2">
    <numFmt numFmtId="178" formatCode="0.0"/>
    <numFmt numFmtId="179" formatCode="0.0%"/>
  </numFmts>
  <fonts count="9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7"/>
      <name val="Arial"/>
    </font>
    <font>
      <sz val="10"/>
      <color indexed="17"/>
      <name val="Arial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78" fontId="0" fillId="0" borderId="0" xfId="0" applyNumberFormat="1"/>
    <xf numFmtId="179" fontId="0" fillId="0" borderId="0" xfId="0" applyNumberFormat="1"/>
    <xf numFmtId="0" fontId="3" fillId="0" borderId="0" xfId="0" applyFont="1"/>
    <xf numFmtId="179" fontId="0" fillId="2" borderId="0" xfId="0" applyNumberFormat="1" applyFill="1"/>
    <xf numFmtId="0" fontId="0" fillId="2" borderId="0" xfId="0" applyFill="1"/>
    <xf numFmtId="178" fontId="0" fillId="2" borderId="0" xfId="0" applyNumberFormat="1" applyFill="1"/>
    <xf numFmtId="179" fontId="5" fillId="0" borderId="0" xfId="0" applyNumberFormat="1" applyFont="1"/>
    <xf numFmtId="0" fontId="5" fillId="0" borderId="0" xfId="0" applyFont="1"/>
    <xf numFmtId="179" fontId="7" fillId="0" borderId="0" xfId="0" applyNumberFormat="1" applyFont="1"/>
    <xf numFmtId="0" fontId="7" fillId="0" borderId="0" xfId="0" applyFont="1"/>
    <xf numFmtId="178" fontId="7" fillId="0" borderId="0" xfId="0" applyNumberFormat="1" applyFont="1"/>
    <xf numFmtId="178" fontId="5" fillId="0" borderId="0" xfId="0" applyNumberFormat="1" applyFont="1"/>
    <xf numFmtId="178" fontId="0" fillId="0" borderId="0" xfId="0" applyNumberForma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7" fillId="0" borderId="0" xfId="0" applyNumberFormat="1" applyFont="1"/>
    <xf numFmtId="10" fontId="5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0" xfId="0" applyFont="1" applyBorder="1"/>
    <xf numFmtId="0" fontId="8" fillId="0" borderId="11" xfId="0" applyFont="1" applyBorder="1"/>
    <xf numFmtId="0" fontId="8" fillId="0" borderId="4" xfId="0" applyFont="1" applyBorder="1"/>
    <xf numFmtId="0" fontId="8" fillId="0" borderId="0" xfId="0" applyFont="1"/>
    <xf numFmtId="179" fontId="0" fillId="0" borderId="11" xfId="0" applyNumberFormat="1" applyBorder="1"/>
    <xf numFmtId="179" fontId="8" fillId="0" borderId="1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78"/>
  <sheetViews>
    <sheetView workbookViewId="0">
      <pane xSplit="1" ySplit="2" topLeftCell="P27" activePane="bottomRight" state="frozenSplit"/>
      <selection pane="topRight" activeCell="B1" sqref="B1"/>
      <selection pane="bottomLeft" activeCell="A3" sqref="A3"/>
      <selection pane="bottomRight" activeCell="AP3" sqref="AP3"/>
    </sheetView>
  </sheetViews>
  <sheetFormatPr defaultRowHeight="12.75"/>
  <cols>
    <col min="1" max="1" width="20" style="3" bestFit="1" customWidth="1"/>
    <col min="2" max="5" width="6.7109375" customWidth="1"/>
    <col min="6" max="6" width="6.7109375" style="14" customWidth="1"/>
    <col min="7" max="7" width="6.7109375" style="8" customWidth="1"/>
    <col min="8" max="8" width="6.7109375" style="10" customWidth="1"/>
    <col min="9" max="14" width="6.7109375" customWidth="1"/>
    <col min="15" max="15" width="6.7109375" style="14" customWidth="1"/>
    <col min="16" max="16" width="6.7109375" style="8" customWidth="1"/>
    <col min="17" max="17" width="6.7109375" style="10" customWidth="1"/>
    <col min="18" max="40" width="6.7109375" customWidth="1"/>
    <col min="41" max="41" width="41" bestFit="1" customWidth="1"/>
    <col min="42" max="50" width="6.7109375" customWidth="1"/>
  </cols>
  <sheetData>
    <row r="1" spans="1:48">
      <c r="V1" s="19" t="s">
        <v>82</v>
      </c>
      <c r="Z1" s="19" t="s">
        <v>83</v>
      </c>
      <c r="AD1" t="s">
        <v>81</v>
      </c>
      <c r="AH1" t="s">
        <v>38</v>
      </c>
      <c r="AL1" s="19" t="s">
        <v>84</v>
      </c>
    </row>
    <row r="2" spans="1:48" s="15" customFormat="1">
      <c r="B2" s="15" t="s">
        <v>8</v>
      </c>
      <c r="C2" s="15" t="s">
        <v>10</v>
      </c>
      <c r="D2" s="15" t="s">
        <v>9</v>
      </c>
      <c r="E2" s="15" t="s">
        <v>27</v>
      </c>
      <c r="F2" s="18" t="s">
        <v>28</v>
      </c>
      <c r="G2" s="16" t="s">
        <v>124</v>
      </c>
      <c r="H2" s="17" t="s">
        <v>125</v>
      </c>
      <c r="I2" s="15" t="s">
        <v>35</v>
      </c>
      <c r="K2" s="15" t="s">
        <v>8</v>
      </c>
      <c r="L2" s="15" t="s">
        <v>10</v>
      </c>
      <c r="M2" s="15" t="s">
        <v>9</v>
      </c>
      <c r="N2" s="15" t="s">
        <v>27</v>
      </c>
      <c r="O2" s="18" t="s">
        <v>28</v>
      </c>
      <c r="P2" s="16" t="s">
        <v>124</v>
      </c>
      <c r="Q2" s="17" t="s">
        <v>125</v>
      </c>
      <c r="S2" s="15" t="s">
        <v>35</v>
      </c>
      <c r="T2" s="18" t="s">
        <v>28</v>
      </c>
      <c r="U2" s="15" t="s">
        <v>32</v>
      </c>
      <c r="V2" s="15" t="s">
        <v>33</v>
      </c>
      <c r="W2" s="15" t="s">
        <v>34</v>
      </c>
      <c r="Y2" s="15" t="s">
        <v>32</v>
      </c>
      <c r="Z2" s="15" t="s">
        <v>33</v>
      </c>
      <c r="AA2" s="15" t="s">
        <v>34</v>
      </c>
      <c r="AC2" s="15" t="s">
        <v>32</v>
      </c>
      <c r="AD2" s="15" t="s">
        <v>33</v>
      </c>
      <c r="AE2" s="15" t="s">
        <v>34</v>
      </c>
      <c r="AG2" s="15" t="s">
        <v>32</v>
      </c>
      <c r="AH2" s="15" t="s">
        <v>33</v>
      </c>
      <c r="AI2" s="15" t="s">
        <v>34</v>
      </c>
      <c r="AK2" s="15" t="s">
        <v>32</v>
      </c>
      <c r="AL2" s="15" t="s">
        <v>33</v>
      </c>
      <c r="AM2" s="15" t="s">
        <v>34</v>
      </c>
    </row>
    <row r="3" spans="1:48">
      <c r="A3" s="3" t="s">
        <v>0</v>
      </c>
      <c r="B3" s="2">
        <v>0.23630000000000001</v>
      </c>
      <c r="C3" s="2">
        <v>0.2026</v>
      </c>
      <c r="D3" s="2">
        <v>0.18179999999999999</v>
      </c>
      <c r="E3" s="2">
        <v>0.19170000000000001</v>
      </c>
      <c r="F3" s="4">
        <f>SUM(B3:E3)/4</f>
        <v>0.2031</v>
      </c>
      <c r="G3" s="7">
        <f>SUM(B3:C3)/2</f>
        <v>0.21945000000000001</v>
      </c>
      <c r="H3" s="9">
        <f>SUM(D3:E3)/2</f>
        <v>0.18675</v>
      </c>
      <c r="I3">
        <v>20</v>
      </c>
      <c r="K3" s="1">
        <v>3.1</v>
      </c>
      <c r="L3" s="1">
        <v>3.1</v>
      </c>
      <c r="M3" s="1">
        <v>3.2</v>
      </c>
      <c r="N3" s="1">
        <v>3.1</v>
      </c>
      <c r="O3" s="6">
        <f>SUM(K3:N3)/4</f>
        <v>3.125</v>
      </c>
      <c r="P3" s="12">
        <f>SUM(K3:L3)/2</f>
        <v>3.1</v>
      </c>
      <c r="Q3" s="11">
        <f>SUM(M3:N3)/2</f>
        <v>3.1500000000000004</v>
      </c>
      <c r="S3">
        <v>20</v>
      </c>
      <c r="T3" s="13">
        <f>O3</f>
        <v>3.125</v>
      </c>
      <c r="U3" s="24">
        <f>ROUND(S3*VLOOKUP(VLOOKUP(T3,$K$38:$N$48,2),$Q$38:$S$50,3),0)</f>
        <v>-18</v>
      </c>
      <c r="V3" s="24">
        <f>ROUND(S3*VLOOKUP(VLOOKUP(T3,$K$38:$N$48,3),$Q$38:$S$50,3),0)</f>
        <v>-12</v>
      </c>
      <c r="W3" s="24">
        <f>ROUND(S3*VLOOKUP(VLOOKUP(T3,$K$38:$N$48,4),$Q$38:$S$50,3),0)</f>
        <v>18</v>
      </c>
      <c r="X3" s="24"/>
      <c r="Y3" s="24">
        <f>U3*(ABS(SUM(U3:W3))/$S3)</f>
        <v>-10.799999999999999</v>
      </c>
      <c r="Z3" s="24">
        <f>V3*(ABS(SUM(V3:X3))/$S3)</f>
        <v>-3.5999999999999996</v>
      </c>
      <c r="AA3" s="24">
        <f>W3*(ABS(SUM(W3:Y3))/$S3)</f>
        <v>6.48</v>
      </c>
      <c r="AB3" s="24"/>
      <c r="AC3" s="24">
        <f>S3+U3</f>
        <v>2</v>
      </c>
      <c r="AD3" s="24">
        <f>S3+V3</f>
        <v>8</v>
      </c>
      <c r="AE3" s="24">
        <f>S3+W3</f>
        <v>38</v>
      </c>
      <c r="AG3" s="24">
        <f>ROUND(AC3*$S3/SUM($AC3:$AE3),0)</f>
        <v>1</v>
      </c>
      <c r="AH3" s="24">
        <f>ROUND(AD3*$S3/SUM($AC3:$AE3),0)</f>
        <v>3</v>
      </c>
      <c r="AI3" s="24">
        <f>ROUND(AE3*$S3/SUM($AC3:$AE3),0)</f>
        <v>16</v>
      </c>
      <c r="AK3" s="24">
        <f>AP3</f>
        <v>-19</v>
      </c>
      <c r="AL3" s="24">
        <v>-10</v>
      </c>
      <c r="AM3" s="24">
        <v>-11</v>
      </c>
      <c r="AO3" t="s">
        <v>85</v>
      </c>
      <c r="AP3" s="24">
        <f>AG3-$I3</f>
        <v>-19</v>
      </c>
      <c r="AQ3" s="24">
        <f>AH3-$I3</f>
        <v>-17</v>
      </c>
      <c r="AR3" s="24">
        <f>AI3-$I3</f>
        <v>-4</v>
      </c>
      <c r="AT3" s="24">
        <f>$I3+AK3</f>
        <v>1</v>
      </c>
      <c r="AU3" s="24">
        <f>$I3+AL3</f>
        <v>10</v>
      </c>
      <c r="AV3" s="24">
        <f>$I3+AM3</f>
        <v>9</v>
      </c>
    </row>
    <row r="4" spans="1:48">
      <c r="A4" s="3" t="s">
        <v>1</v>
      </c>
      <c r="B4" s="2">
        <v>0.15210000000000001</v>
      </c>
      <c r="C4" s="2">
        <v>0.20680000000000001</v>
      </c>
      <c r="D4" s="2">
        <v>0.12759999999999999</v>
      </c>
      <c r="E4" s="2">
        <v>0.13159999999999999</v>
      </c>
      <c r="F4" s="4">
        <f t="shared" ref="F4:F10" si="0">SUM(B4:E4)/4</f>
        <v>0.154525</v>
      </c>
      <c r="G4" s="7">
        <f t="shared" ref="G4:G10" si="1">SUM(B4:C4)/2</f>
        <v>0.17945</v>
      </c>
      <c r="H4" s="9">
        <f t="shared" ref="H4:H10" si="2">SUM(D4:E4)/2</f>
        <v>0.12959999999999999</v>
      </c>
      <c r="I4">
        <v>16</v>
      </c>
      <c r="K4" s="1">
        <v>3.5</v>
      </c>
      <c r="L4" s="1">
        <v>3.5</v>
      </c>
      <c r="M4" s="1">
        <v>3.4</v>
      </c>
      <c r="N4" s="1">
        <v>3.4</v>
      </c>
      <c r="O4" s="6">
        <f t="shared" ref="O4:O10" si="3">SUM(K4:N4)/4</f>
        <v>3.45</v>
      </c>
      <c r="P4" s="12">
        <f t="shared" ref="P4:P10" si="4">SUM(K4:L4)/2</f>
        <v>3.5</v>
      </c>
      <c r="Q4" s="11">
        <f t="shared" ref="Q4:Q10" si="5">SUM(M4:N4)/2</f>
        <v>3.4</v>
      </c>
      <c r="S4">
        <v>16</v>
      </c>
      <c r="T4" s="13">
        <f t="shared" ref="T4:T10" si="6">O4</f>
        <v>3.45</v>
      </c>
      <c r="U4" s="24">
        <f t="shared" ref="U4:U10" si="7">ROUND(S4*VLOOKUP(VLOOKUP(T4,$K$38:$N$48,2),$Q$38:$S$50,3),0)</f>
        <v>-7</v>
      </c>
      <c r="V4" s="24">
        <f t="shared" ref="V4:V10" si="8">ROUND(S4*VLOOKUP(VLOOKUP(T4,$K$38:$N$48,3),$Q$38:$S$50,3),0)</f>
        <v>5</v>
      </c>
      <c r="W4" s="24">
        <f t="shared" ref="W4:W10" si="9">ROUND(S4*VLOOKUP(VLOOKUP(T4,$K$38:$N$48,4),$Q$38:$S$50,3),0)</f>
        <v>-7</v>
      </c>
      <c r="X4" s="24"/>
      <c r="Y4" s="24">
        <f t="shared" ref="Y4:Y10" si="10">U4*(ABS(SUM(U4:W4))/$S4)</f>
        <v>-3.9375</v>
      </c>
      <c r="Z4" s="24">
        <f t="shared" ref="Z4:Z10" si="11">V4*(ABS(SUM(V4:X4))/$S4)</f>
        <v>0.625</v>
      </c>
      <c r="AA4" s="24">
        <f t="shared" ref="AA4:AA10" si="12">W4*(ABS(SUM(W4:Y4))/$S4)</f>
        <v>-4.78515625</v>
      </c>
      <c r="AB4" s="24"/>
      <c r="AC4" s="24">
        <f t="shared" ref="AC4:AC10" si="13">S4+U4</f>
        <v>9</v>
      </c>
      <c r="AD4" s="24">
        <f t="shared" ref="AD4:AD10" si="14">S4+V4</f>
        <v>21</v>
      </c>
      <c r="AE4" s="24">
        <f t="shared" ref="AE4:AE10" si="15">S4+W4</f>
        <v>9</v>
      </c>
      <c r="AG4" s="24">
        <f t="shared" ref="AG4:AG10" si="16">ROUND(AC4*$S4/SUM($AC4:$AE4),0)</f>
        <v>4</v>
      </c>
      <c r="AH4" s="24">
        <f t="shared" ref="AH4:AH10" si="17">ROUND(AD4*$S4/SUM($AC4:$AE4),0)</f>
        <v>9</v>
      </c>
      <c r="AI4" s="24">
        <f t="shared" ref="AI4:AI10" si="18">ROUND(AE4*$S4/SUM($AC4:$AE4),0)</f>
        <v>4</v>
      </c>
      <c r="AK4" s="24">
        <v>-5</v>
      </c>
      <c r="AL4" s="24">
        <v>-12</v>
      </c>
      <c r="AM4" s="24">
        <v>-15</v>
      </c>
      <c r="AO4" t="s">
        <v>99</v>
      </c>
      <c r="AP4" s="24">
        <f t="shared" ref="AP4:AP10" si="19">AG4-$I4</f>
        <v>-12</v>
      </c>
      <c r="AQ4" s="24">
        <f t="shared" ref="AQ4:AQ10" si="20">AH4-$I4</f>
        <v>-7</v>
      </c>
      <c r="AR4" s="24">
        <f t="shared" ref="AR4:AR10" si="21">AI4-$I4</f>
        <v>-12</v>
      </c>
      <c r="AT4" s="24">
        <f t="shared" ref="AT4:AT10" si="22">$I4+AK4</f>
        <v>11</v>
      </c>
      <c r="AU4" s="24">
        <f t="shared" ref="AU4:AU10" si="23">$I4+AL4</f>
        <v>4</v>
      </c>
      <c r="AV4" s="24">
        <f t="shared" ref="AV4:AV10" si="24">$I4+AM4</f>
        <v>1</v>
      </c>
    </row>
    <row r="5" spans="1:48">
      <c r="A5" s="3" t="s">
        <v>2</v>
      </c>
      <c r="B5" s="2">
        <v>0.15260000000000001</v>
      </c>
      <c r="C5" s="2">
        <v>0.1237</v>
      </c>
      <c r="D5" s="2">
        <v>0.2331</v>
      </c>
      <c r="E5" s="2">
        <v>0.2341</v>
      </c>
      <c r="F5" s="4">
        <f t="shared" si="0"/>
        <v>0.18587499999999998</v>
      </c>
      <c r="G5" s="7">
        <f t="shared" si="1"/>
        <v>0.13815</v>
      </c>
      <c r="H5" s="9">
        <f t="shared" si="2"/>
        <v>0.2336</v>
      </c>
      <c r="I5">
        <v>19</v>
      </c>
      <c r="K5" s="1">
        <v>3.7</v>
      </c>
      <c r="L5" s="1">
        <v>3.8</v>
      </c>
      <c r="M5" s="1">
        <v>3.9</v>
      </c>
      <c r="N5" s="1">
        <v>3.8</v>
      </c>
      <c r="O5" s="6">
        <f t="shared" si="3"/>
        <v>3.8</v>
      </c>
      <c r="P5" s="12">
        <f t="shared" si="4"/>
        <v>3.75</v>
      </c>
      <c r="Q5" s="11">
        <f t="shared" si="5"/>
        <v>3.8499999999999996</v>
      </c>
      <c r="S5">
        <v>19</v>
      </c>
      <c r="T5" s="13">
        <f t="shared" si="6"/>
        <v>3.8</v>
      </c>
      <c r="U5" s="24">
        <f t="shared" si="7"/>
        <v>11</v>
      </c>
      <c r="V5" s="24">
        <f t="shared" si="8"/>
        <v>-6</v>
      </c>
      <c r="W5" s="24">
        <f t="shared" si="9"/>
        <v>-17</v>
      </c>
      <c r="X5" s="24"/>
      <c r="Y5" s="24">
        <f t="shared" si="10"/>
        <v>6.947368421052631</v>
      </c>
      <c r="Z5" s="24">
        <f t="shared" si="11"/>
        <v>-7.2631578947368425</v>
      </c>
      <c r="AA5" s="24">
        <f t="shared" si="12"/>
        <v>-8.9944598337950143</v>
      </c>
      <c r="AB5" s="24"/>
      <c r="AC5" s="24">
        <f t="shared" si="13"/>
        <v>30</v>
      </c>
      <c r="AD5" s="24">
        <f t="shared" si="14"/>
        <v>13</v>
      </c>
      <c r="AE5" s="24">
        <f t="shared" si="15"/>
        <v>2</v>
      </c>
      <c r="AG5" s="24">
        <f t="shared" si="16"/>
        <v>13</v>
      </c>
      <c r="AH5" s="24">
        <f t="shared" si="17"/>
        <v>5</v>
      </c>
      <c r="AI5" s="24">
        <f t="shared" si="18"/>
        <v>1</v>
      </c>
      <c r="AK5" s="24">
        <f>AP5</f>
        <v>-6</v>
      </c>
      <c r="AL5" s="24">
        <v>-16</v>
      </c>
      <c r="AM5" s="24">
        <v>-16</v>
      </c>
      <c r="AO5" t="s">
        <v>100</v>
      </c>
      <c r="AP5" s="24">
        <f t="shared" si="19"/>
        <v>-6</v>
      </c>
      <c r="AQ5" s="24">
        <f t="shared" si="20"/>
        <v>-14</v>
      </c>
      <c r="AR5" s="24">
        <f t="shared" si="21"/>
        <v>-18</v>
      </c>
      <c r="AT5" s="24">
        <f t="shared" si="22"/>
        <v>13</v>
      </c>
      <c r="AU5" s="24">
        <f t="shared" si="23"/>
        <v>3</v>
      </c>
      <c r="AV5" s="24">
        <f t="shared" si="24"/>
        <v>3</v>
      </c>
    </row>
    <row r="6" spans="1:48">
      <c r="A6" s="3" t="s">
        <v>3</v>
      </c>
      <c r="B6" s="2">
        <v>5.9499999999999997E-2</v>
      </c>
      <c r="C6" s="2">
        <v>7.17E-2</v>
      </c>
      <c r="D6" s="2">
        <v>8.3400000000000002E-2</v>
      </c>
      <c r="E6" s="2">
        <v>9.2799999999999994E-2</v>
      </c>
      <c r="F6" s="4">
        <f t="shared" si="0"/>
        <v>7.6850000000000002E-2</v>
      </c>
      <c r="G6" s="7">
        <f t="shared" si="1"/>
        <v>6.5599999999999992E-2</v>
      </c>
      <c r="H6" s="9">
        <f t="shared" si="2"/>
        <v>8.8099999999999998E-2</v>
      </c>
      <c r="I6">
        <v>8</v>
      </c>
      <c r="K6" s="1">
        <v>3</v>
      </c>
      <c r="L6" s="1">
        <v>3</v>
      </c>
      <c r="M6" s="1">
        <v>3.3</v>
      </c>
      <c r="N6" s="1">
        <v>3.2</v>
      </c>
      <c r="O6" s="6">
        <f t="shared" si="3"/>
        <v>3.125</v>
      </c>
      <c r="P6" s="12">
        <f t="shared" si="4"/>
        <v>3</v>
      </c>
      <c r="Q6" s="11">
        <f t="shared" si="5"/>
        <v>3.25</v>
      </c>
      <c r="S6">
        <v>8</v>
      </c>
      <c r="T6" s="13">
        <f t="shared" si="6"/>
        <v>3.125</v>
      </c>
      <c r="U6" s="24">
        <f t="shared" si="7"/>
        <v>-7</v>
      </c>
      <c r="V6" s="24">
        <f t="shared" si="8"/>
        <v>-5</v>
      </c>
      <c r="W6" s="24">
        <f t="shared" si="9"/>
        <v>7</v>
      </c>
      <c r="X6" s="24"/>
      <c r="Y6" s="24">
        <f t="shared" si="10"/>
        <v>-4.375</v>
      </c>
      <c r="Z6" s="24">
        <f t="shared" si="11"/>
        <v>-1.25</v>
      </c>
      <c r="AA6" s="24">
        <f t="shared" si="12"/>
        <v>2.296875</v>
      </c>
      <c r="AB6" s="24"/>
      <c r="AC6" s="24">
        <f t="shared" si="13"/>
        <v>1</v>
      </c>
      <c r="AD6" s="24">
        <f t="shared" si="14"/>
        <v>3</v>
      </c>
      <c r="AE6" s="24">
        <f t="shared" si="15"/>
        <v>15</v>
      </c>
      <c r="AG6" s="24">
        <f t="shared" si="16"/>
        <v>0</v>
      </c>
      <c r="AH6" s="24">
        <f t="shared" si="17"/>
        <v>1</v>
      </c>
      <c r="AI6" s="24">
        <f t="shared" si="18"/>
        <v>6</v>
      </c>
      <c r="AK6" s="24">
        <v>-7</v>
      </c>
      <c r="AL6" s="24">
        <f>AQ6</f>
        <v>-7</v>
      </c>
      <c r="AM6" s="24">
        <v>-3</v>
      </c>
      <c r="AO6" t="s">
        <v>86</v>
      </c>
      <c r="AP6" s="24">
        <f t="shared" si="19"/>
        <v>-8</v>
      </c>
      <c r="AQ6" s="24">
        <f t="shared" si="20"/>
        <v>-7</v>
      </c>
      <c r="AR6" s="24">
        <f t="shared" si="21"/>
        <v>-2</v>
      </c>
      <c r="AT6" s="24">
        <f t="shared" si="22"/>
        <v>1</v>
      </c>
      <c r="AU6" s="24">
        <f t="shared" si="23"/>
        <v>1</v>
      </c>
      <c r="AV6" s="24">
        <f t="shared" si="24"/>
        <v>5</v>
      </c>
    </row>
    <row r="7" spans="1:48">
      <c r="A7" s="3" t="s">
        <v>4</v>
      </c>
      <c r="B7" s="2">
        <v>0.1128</v>
      </c>
      <c r="C7" s="2">
        <v>0.15989999999999999</v>
      </c>
      <c r="D7" s="2">
        <v>9.9599999999999994E-2</v>
      </c>
      <c r="E7" s="2">
        <v>9.2700000000000005E-2</v>
      </c>
      <c r="F7" s="4">
        <f t="shared" si="0"/>
        <v>0.11624999999999999</v>
      </c>
      <c r="G7" s="7">
        <f t="shared" si="1"/>
        <v>0.13635</v>
      </c>
      <c r="H7" s="9">
        <f t="shared" si="2"/>
        <v>9.6149999999999999E-2</v>
      </c>
      <c r="I7">
        <v>11</v>
      </c>
      <c r="K7" s="1">
        <v>3.4</v>
      </c>
      <c r="L7" s="1">
        <v>3.4</v>
      </c>
      <c r="M7" s="1">
        <v>3.6</v>
      </c>
      <c r="N7" s="1">
        <v>3.4</v>
      </c>
      <c r="O7" s="6">
        <f t="shared" si="3"/>
        <v>3.45</v>
      </c>
      <c r="P7" s="12">
        <f t="shared" si="4"/>
        <v>3.4</v>
      </c>
      <c r="Q7" s="11">
        <f t="shared" si="5"/>
        <v>3.5</v>
      </c>
      <c r="S7">
        <v>11</v>
      </c>
      <c r="T7" s="13">
        <f t="shared" si="6"/>
        <v>3.45</v>
      </c>
      <c r="U7" s="24">
        <f t="shared" si="7"/>
        <v>-5</v>
      </c>
      <c r="V7" s="24">
        <f t="shared" si="8"/>
        <v>3</v>
      </c>
      <c r="W7" s="24">
        <f t="shared" si="9"/>
        <v>-5</v>
      </c>
      <c r="X7" s="24"/>
      <c r="Y7" s="24">
        <f t="shared" si="10"/>
        <v>-3.1818181818181817</v>
      </c>
      <c r="Z7" s="24">
        <f t="shared" si="11"/>
        <v>0.54545454545454541</v>
      </c>
      <c r="AA7" s="24">
        <f t="shared" si="12"/>
        <v>-3.7190082644628095</v>
      </c>
      <c r="AB7" s="24"/>
      <c r="AC7" s="24">
        <f t="shared" si="13"/>
        <v>6</v>
      </c>
      <c r="AD7" s="24">
        <f t="shared" si="14"/>
        <v>14</v>
      </c>
      <c r="AE7" s="24">
        <f t="shared" si="15"/>
        <v>6</v>
      </c>
      <c r="AG7" s="24">
        <f t="shared" si="16"/>
        <v>3</v>
      </c>
      <c r="AH7" s="24">
        <f t="shared" si="17"/>
        <v>6</v>
      </c>
      <c r="AI7" s="24">
        <f t="shared" si="18"/>
        <v>3</v>
      </c>
      <c r="AK7" s="24">
        <f>AP7</f>
        <v>-8</v>
      </c>
      <c r="AL7" s="24">
        <f>AQ7</f>
        <v>-5</v>
      </c>
      <c r="AM7" s="24">
        <f>AR7</f>
        <v>-8</v>
      </c>
      <c r="AO7" t="s">
        <v>87</v>
      </c>
      <c r="AP7" s="24">
        <f t="shared" si="19"/>
        <v>-8</v>
      </c>
      <c r="AQ7" s="24">
        <f t="shared" si="20"/>
        <v>-5</v>
      </c>
      <c r="AR7" s="24">
        <f t="shared" si="21"/>
        <v>-8</v>
      </c>
      <c r="AT7" s="24">
        <f t="shared" si="22"/>
        <v>3</v>
      </c>
      <c r="AU7" s="24">
        <f t="shared" si="23"/>
        <v>6</v>
      </c>
      <c r="AV7" s="24">
        <f t="shared" si="24"/>
        <v>3</v>
      </c>
    </row>
    <row r="8" spans="1:48">
      <c r="A8" s="3" t="s">
        <v>5</v>
      </c>
      <c r="B8" s="2">
        <v>4.3900000000000002E-2</v>
      </c>
      <c r="C8" s="2">
        <v>3.6900000000000002E-2</v>
      </c>
      <c r="D8" s="2">
        <v>5.2400000000000002E-2</v>
      </c>
      <c r="E8" s="2">
        <v>4.4600000000000001E-2</v>
      </c>
      <c r="F8" s="4">
        <f t="shared" si="0"/>
        <v>4.4450000000000003E-2</v>
      </c>
      <c r="G8" s="7">
        <f t="shared" si="1"/>
        <v>4.0400000000000005E-2</v>
      </c>
      <c r="H8" s="9">
        <f t="shared" si="2"/>
        <v>4.8500000000000001E-2</v>
      </c>
      <c r="I8">
        <v>4</v>
      </c>
      <c r="K8" s="1">
        <v>3.5</v>
      </c>
      <c r="L8" s="1">
        <v>3.3</v>
      </c>
      <c r="M8" s="1">
        <v>3.5</v>
      </c>
      <c r="N8" s="1">
        <v>3.5</v>
      </c>
      <c r="O8" s="6">
        <f t="shared" si="3"/>
        <v>3.45</v>
      </c>
      <c r="P8" s="12">
        <f t="shared" si="4"/>
        <v>3.4</v>
      </c>
      <c r="Q8" s="11">
        <f t="shared" si="5"/>
        <v>3.5</v>
      </c>
      <c r="S8">
        <v>4</v>
      </c>
      <c r="T8" s="13">
        <f t="shared" si="6"/>
        <v>3.45</v>
      </c>
      <c r="U8" s="24">
        <f t="shared" si="7"/>
        <v>-2</v>
      </c>
      <c r="V8" s="24">
        <f t="shared" si="8"/>
        <v>1</v>
      </c>
      <c r="W8" s="24">
        <f t="shared" si="9"/>
        <v>-2</v>
      </c>
      <c r="X8" s="24"/>
      <c r="Y8" s="24">
        <f t="shared" si="10"/>
        <v>-1.5</v>
      </c>
      <c r="Z8" s="24">
        <f t="shared" si="11"/>
        <v>0.25</v>
      </c>
      <c r="AA8" s="24">
        <f t="shared" si="12"/>
        <v>-1.75</v>
      </c>
      <c r="AB8" s="24"/>
      <c r="AC8" s="24">
        <f t="shared" si="13"/>
        <v>2</v>
      </c>
      <c r="AD8" s="24">
        <f t="shared" si="14"/>
        <v>5</v>
      </c>
      <c r="AE8" s="24">
        <f t="shared" si="15"/>
        <v>2</v>
      </c>
      <c r="AG8" s="24">
        <f t="shared" si="16"/>
        <v>1</v>
      </c>
      <c r="AH8" s="24">
        <f t="shared" si="17"/>
        <v>2</v>
      </c>
      <c r="AI8" s="24">
        <f t="shared" si="18"/>
        <v>1</v>
      </c>
      <c r="AK8" s="24">
        <v>-2</v>
      </c>
      <c r="AL8" s="24">
        <v>-3</v>
      </c>
      <c r="AM8" s="24">
        <f>AR8</f>
        <v>-3</v>
      </c>
      <c r="AO8" t="s">
        <v>101</v>
      </c>
      <c r="AP8" s="24">
        <f t="shared" si="19"/>
        <v>-3</v>
      </c>
      <c r="AQ8" s="24">
        <f t="shared" si="20"/>
        <v>-2</v>
      </c>
      <c r="AR8" s="24">
        <f t="shared" si="21"/>
        <v>-3</v>
      </c>
      <c r="AT8" s="24">
        <f t="shared" si="22"/>
        <v>2</v>
      </c>
      <c r="AU8" s="24">
        <f t="shared" si="23"/>
        <v>1</v>
      </c>
      <c r="AV8" s="24">
        <f t="shared" si="24"/>
        <v>1</v>
      </c>
    </row>
    <row r="9" spans="1:48">
      <c r="A9" s="3" t="s">
        <v>6</v>
      </c>
      <c r="B9" s="2">
        <v>0.22239999999999999</v>
      </c>
      <c r="C9" s="2">
        <v>0.17280000000000001</v>
      </c>
      <c r="D9" s="2">
        <v>0.1807</v>
      </c>
      <c r="E9" s="2">
        <v>0.17810000000000001</v>
      </c>
      <c r="F9" s="4">
        <f t="shared" si="0"/>
        <v>0.1885</v>
      </c>
      <c r="G9" s="7">
        <f t="shared" si="1"/>
        <v>0.1976</v>
      </c>
      <c r="H9" s="9">
        <f t="shared" si="2"/>
        <v>0.1794</v>
      </c>
      <c r="I9">
        <v>19</v>
      </c>
      <c r="K9" s="1">
        <v>3.1</v>
      </c>
      <c r="L9" s="1">
        <v>3.1</v>
      </c>
      <c r="M9" s="1">
        <v>3.2</v>
      </c>
      <c r="N9" s="1">
        <v>3.2</v>
      </c>
      <c r="O9" s="6">
        <f t="shared" si="3"/>
        <v>3.1500000000000004</v>
      </c>
      <c r="P9" s="12">
        <f t="shared" si="4"/>
        <v>3.1</v>
      </c>
      <c r="Q9" s="11">
        <f t="shared" si="5"/>
        <v>3.2</v>
      </c>
      <c r="S9">
        <v>19</v>
      </c>
      <c r="T9" s="13">
        <f t="shared" si="6"/>
        <v>3.1500000000000004</v>
      </c>
      <c r="U9" s="24">
        <f t="shared" si="7"/>
        <v>-17</v>
      </c>
      <c r="V9" s="24">
        <f t="shared" si="8"/>
        <v>-11</v>
      </c>
      <c r="W9" s="24">
        <f t="shared" si="9"/>
        <v>17</v>
      </c>
      <c r="X9" s="24"/>
      <c r="Y9" s="24">
        <f t="shared" si="10"/>
        <v>-9.8421052631578956</v>
      </c>
      <c r="Z9" s="24">
        <f t="shared" si="11"/>
        <v>-3.4736842105263155</v>
      </c>
      <c r="AA9" s="24">
        <f t="shared" si="12"/>
        <v>6.4044321329639882</v>
      </c>
      <c r="AB9" s="24"/>
      <c r="AC9" s="24">
        <f t="shared" si="13"/>
        <v>2</v>
      </c>
      <c r="AD9" s="24">
        <f t="shared" si="14"/>
        <v>8</v>
      </c>
      <c r="AE9" s="24">
        <f t="shared" si="15"/>
        <v>36</v>
      </c>
      <c r="AG9" s="24">
        <f t="shared" si="16"/>
        <v>1</v>
      </c>
      <c r="AH9" s="24">
        <f t="shared" si="17"/>
        <v>3</v>
      </c>
      <c r="AI9" s="24">
        <f t="shared" si="18"/>
        <v>15</v>
      </c>
      <c r="AK9" s="24">
        <v>-16</v>
      </c>
      <c r="AL9" s="24">
        <v>-14</v>
      </c>
      <c r="AM9" s="24">
        <v>-8</v>
      </c>
      <c r="AO9" t="s">
        <v>88</v>
      </c>
      <c r="AP9" s="24">
        <f t="shared" si="19"/>
        <v>-18</v>
      </c>
      <c r="AQ9" s="24">
        <f t="shared" si="20"/>
        <v>-16</v>
      </c>
      <c r="AR9" s="24">
        <f t="shared" si="21"/>
        <v>-4</v>
      </c>
      <c r="AT9" s="24">
        <f t="shared" si="22"/>
        <v>3</v>
      </c>
      <c r="AU9" s="24">
        <f t="shared" si="23"/>
        <v>5</v>
      </c>
      <c r="AV9" s="24">
        <f t="shared" si="24"/>
        <v>11</v>
      </c>
    </row>
    <row r="10" spans="1:48">
      <c r="A10" s="3" t="s">
        <v>7</v>
      </c>
      <c r="B10" s="2">
        <v>2.0500000000000001E-2</v>
      </c>
      <c r="C10" s="2">
        <v>2.5700000000000001E-2</v>
      </c>
      <c r="D10" s="2">
        <v>4.1399999999999999E-2</v>
      </c>
      <c r="E10" s="2">
        <v>3.4299999999999997E-2</v>
      </c>
      <c r="F10" s="4">
        <f t="shared" si="0"/>
        <v>3.0475000000000002E-2</v>
      </c>
      <c r="G10" s="7">
        <f t="shared" si="1"/>
        <v>2.3100000000000002E-2</v>
      </c>
      <c r="H10" s="9">
        <f t="shared" si="2"/>
        <v>3.7849999999999995E-2</v>
      </c>
      <c r="I10">
        <v>3</v>
      </c>
      <c r="K10" s="1">
        <v>3</v>
      </c>
      <c r="L10" s="1">
        <v>3</v>
      </c>
      <c r="M10" s="1">
        <v>3.4</v>
      </c>
      <c r="N10" s="1">
        <v>3.2</v>
      </c>
      <c r="O10" s="6">
        <f t="shared" si="3"/>
        <v>3.1500000000000004</v>
      </c>
      <c r="P10" s="12">
        <f t="shared" si="4"/>
        <v>3</v>
      </c>
      <c r="Q10" s="11">
        <f t="shared" si="5"/>
        <v>3.3</v>
      </c>
      <c r="S10">
        <v>3</v>
      </c>
      <c r="T10" s="13">
        <f t="shared" si="6"/>
        <v>3.1500000000000004</v>
      </c>
      <c r="U10" s="24">
        <f t="shared" si="7"/>
        <v>-3</v>
      </c>
      <c r="V10" s="24">
        <f t="shared" si="8"/>
        <v>-2</v>
      </c>
      <c r="W10" s="24">
        <f t="shared" si="9"/>
        <v>3</v>
      </c>
      <c r="X10" s="24"/>
      <c r="Y10" s="24">
        <f t="shared" si="10"/>
        <v>-2</v>
      </c>
      <c r="Z10" s="24">
        <f t="shared" si="11"/>
        <v>-0.66666666666666663</v>
      </c>
      <c r="AA10" s="24">
        <f t="shared" si="12"/>
        <v>1</v>
      </c>
      <c r="AB10" s="24"/>
      <c r="AC10" s="24">
        <f t="shared" si="13"/>
        <v>0</v>
      </c>
      <c r="AD10" s="24">
        <f t="shared" si="14"/>
        <v>1</v>
      </c>
      <c r="AE10" s="24">
        <f t="shared" si="15"/>
        <v>6</v>
      </c>
      <c r="AG10" s="24">
        <f t="shared" si="16"/>
        <v>0</v>
      </c>
      <c r="AH10" s="24">
        <f t="shared" si="17"/>
        <v>0</v>
      </c>
      <c r="AI10" s="24">
        <f t="shared" si="18"/>
        <v>3</v>
      </c>
      <c r="AK10" s="24">
        <v>-2</v>
      </c>
      <c r="AL10" s="24">
        <v>-2</v>
      </c>
      <c r="AM10" s="24">
        <v>-2</v>
      </c>
      <c r="AO10" t="s">
        <v>86</v>
      </c>
      <c r="AP10" s="24">
        <f t="shared" si="19"/>
        <v>-3</v>
      </c>
      <c r="AQ10" s="24">
        <f t="shared" si="20"/>
        <v>-3</v>
      </c>
      <c r="AR10" s="24">
        <f t="shared" si="21"/>
        <v>0</v>
      </c>
      <c r="AT10" s="24">
        <f t="shared" si="22"/>
        <v>1</v>
      </c>
      <c r="AU10" s="24">
        <f t="shared" si="23"/>
        <v>1</v>
      </c>
      <c r="AV10" s="24">
        <f t="shared" si="24"/>
        <v>1</v>
      </c>
    </row>
    <row r="11" spans="1:48">
      <c r="B11" s="2"/>
      <c r="C11" s="2"/>
      <c r="D11" s="2"/>
      <c r="E11" s="2"/>
      <c r="F11" s="4"/>
      <c r="G11" s="7"/>
      <c r="H11" s="9"/>
      <c r="K11" s="1"/>
      <c r="L11" s="1"/>
      <c r="M11" s="1"/>
      <c r="N11" s="1"/>
      <c r="O11" s="5"/>
      <c r="T11" s="14"/>
      <c r="U11" s="24"/>
      <c r="V11" s="24"/>
      <c r="W11" s="24"/>
      <c r="X11" s="24"/>
      <c r="AB11" s="24"/>
      <c r="AC11" s="24"/>
      <c r="AG11" s="24"/>
      <c r="AH11" s="24"/>
      <c r="AI11" s="24"/>
      <c r="AT11" s="24"/>
      <c r="AU11" s="24"/>
      <c r="AV11" s="24">
        <f>SUM(AT3:AV10)</f>
        <v>100</v>
      </c>
    </row>
    <row r="12" spans="1:48">
      <c r="A12" s="3" t="s">
        <v>15</v>
      </c>
      <c r="B12" s="2">
        <v>0.38200000000000001</v>
      </c>
      <c r="C12" s="2">
        <v>0.44019999999999998</v>
      </c>
      <c r="D12" s="2">
        <v>0.31659999999999999</v>
      </c>
      <c r="E12" s="2">
        <v>0.33329999999999999</v>
      </c>
      <c r="F12" s="4">
        <f>SUM(B12:E12)/4</f>
        <v>0.36802499999999999</v>
      </c>
      <c r="G12" s="7">
        <f>SUM(B12:C12)/2</f>
        <v>0.41110000000000002</v>
      </c>
      <c r="H12" s="9">
        <f>SUM(D12:E12)/2</f>
        <v>0.32494999999999996</v>
      </c>
      <c r="I12">
        <v>37</v>
      </c>
      <c r="K12" s="1">
        <v>3.8</v>
      </c>
      <c r="L12" s="1">
        <v>3.9</v>
      </c>
      <c r="M12" s="1">
        <v>4</v>
      </c>
      <c r="N12" s="1">
        <v>3.9</v>
      </c>
      <c r="O12" s="6">
        <f>SUM(K12:N12)/4</f>
        <v>3.9</v>
      </c>
      <c r="P12" s="12">
        <f>SUM(K12:L12)/2</f>
        <v>3.8499999999999996</v>
      </c>
      <c r="Q12" s="11">
        <f>SUM(M12:N12)/2</f>
        <v>3.95</v>
      </c>
      <c r="S12">
        <v>37</v>
      </c>
      <c r="T12" s="13">
        <f>O12</f>
        <v>3.9</v>
      </c>
      <c r="U12" s="24">
        <f>ROUND(S12*VLOOKUP(VLOOKUP(T12,$K$38:$N$48,2),$Q$38:$S$50,3),0)</f>
        <v>28</v>
      </c>
      <c r="V12" s="24">
        <f>ROUND(S12*VLOOKUP(VLOOKUP(T12,$K$38:$N$48,3),$Q$38:$S$50,3),0)</f>
        <v>-17</v>
      </c>
      <c r="W12" s="24">
        <f>ROUND(S12*VLOOKUP(VLOOKUP(T12,$K$38:$N$48,4),$Q$38:$S$50,3),0)</f>
        <v>-33</v>
      </c>
      <c r="X12" s="24"/>
      <c r="Y12" s="24">
        <f t="shared" ref="Y12:AA15" si="25">U12*(ABS(SUM(U12:W12))/$S12)</f>
        <v>16.648648648648649</v>
      </c>
      <c r="Z12" s="24">
        <f t="shared" si="25"/>
        <v>-22.972972972972972</v>
      </c>
      <c r="AA12" s="24">
        <f t="shared" si="25"/>
        <v>-14.5836376917458</v>
      </c>
      <c r="AB12" s="24"/>
      <c r="AC12" s="24">
        <f>S12+U12</f>
        <v>65</v>
      </c>
      <c r="AD12" s="24">
        <f>S12+V12</f>
        <v>20</v>
      </c>
      <c r="AE12" s="24">
        <f>S12+W12</f>
        <v>4</v>
      </c>
      <c r="AG12" s="24">
        <f t="shared" ref="AG12:AI15" si="26">ROUND(AC12*$S12/SUM($AC12:$AE12),0)</f>
        <v>27</v>
      </c>
      <c r="AH12" s="24">
        <f t="shared" si="26"/>
        <v>8</v>
      </c>
      <c r="AI12" s="24">
        <f t="shared" si="26"/>
        <v>2</v>
      </c>
      <c r="AK12" s="24">
        <v>-10</v>
      </c>
      <c r="AL12" s="24">
        <v>-29</v>
      </c>
      <c r="AM12" s="24">
        <v>-35</v>
      </c>
      <c r="AO12" t="s">
        <v>87</v>
      </c>
      <c r="AP12" s="24">
        <f t="shared" ref="AP12:AR13" si="27">AG12-$I12</f>
        <v>-10</v>
      </c>
      <c r="AQ12" s="24">
        <f t="shared" si="27"/>
        <v>-29</v>
      </c>
      <c r="AR12" s="24">
        <f t="shared" si="27"/>
        <v>-35</v>
      </c>
      <c r="AT12" s="24">
        <f t="shared" ref="AT12:AV15" si="28">$I12+AK12</f>
        <v>27</v>
      </c>
      <c r="AU12" s="24">
        <f t="shared" si="28"/>
        <v>8</v>
      </c>
      <c r="AV12" s="24">
        <f t="shared" si="28"/>
        <v>2</v>
      </c>
    </row>
    <row r="13" spans="1:48">
      <c r="A13" s="3" t="s">
        <v>16</v>
      </c>
      <c r="B13" s="2">
        <v>0.22309999999999999</v>
      </c>
      <c r="C13" s="2">
        <v>0.186</v>
      </c>
      <c r="D13" s="2">
        <v>0.25800000000000001</v>
      </c>
      <c r="E13" s="2">
        <v>0.26579999999999998</v>
      </c>
      <c r="F13" s="4">
        <f>SUM(B13:E13)/4</f>
        <v>0.23322500000000002</v>
      </c>
      <c r="G13" s="7">
        <f>SUM(B13:C13)/2</f>
        <v>0.20455000000000001</v>
      </c>
      <c r="H13" s="9">
        <f>SUM(D13:E13)/2</f>
        <v>0.26190000000000002</v>
      </c>
      <c r="I13">
        <v>23</v>
      </c>
      <c r="K13" s="1">
        <v>3.6</v>
      </c>
      <c r="L13">
        <v>3.4</v>
      </c>
      <c r="M13">
        <v>3.8</v>
      </c>
      <c r="N13" s="1">
        <v>3.7</v>
      </c>
      <c r="O13" s="6">
        <f>SUM(K13:N13)/4</f>
        <v>3.625</v>
      </c>
      <c r="P13" s="12">
        <f>SUM(K13:L13)/2</f>
        <v>3.5</v>
      </c>
      <c r="Q13" s="11">
        <f>SUM(M13:N13)/2</f>
        <v>3.75</v>
      </c>
      <c r="S13">
        <v>23</v>
      </c>
      <c r="T13" s="13">
        <f>O13</f>
        <v>3.625</v>
      </c>
      <c r="U13" s="24">
        <f>ROUND(S13*VLOOKUP(VLOOKUP(T13,$K$38:$N$48,2),$Q$38:$S$50,3),0)</f>
        <v>0</v>
      </c>
      <c r="V13" s="24">
        <f>ROUND(S13*VLOOKUP(VLOOKUP(T13,$K$38:$N$48,3),$Q$38:$S$50,3),0)</f>
        <v>0</v>
      </c>
      <c r="W13" s="24">
        <f>ROUND(S13*VLOOKUP(VLOOKUP(T13,$K$38:$N$48,4),$Q$38:$S$50,3),0)</f>
        <v>-14</v>
      </c>
      <c r="X13" s="24"/>
      <c r="Y13" s="24">
        <f t="shared" si="25"/>
        <v>0</v>
      </c>
      <c r="Z13" s="24">
        <f t="shared" si="25"/>
        <v>0</v>
      </c>
      <c r="AA13" s="24">
        <f t="shared" si="25"/>
        <v>-8.5217391304347831</v>
      </c>
      <c r="AB13" s="24"/>
      <c r="AC13" s="24">
        <f>S13+U13</f>
        <v>23</v>
      </c>
      <c r="AD13" s="24">
        <f>S13+V13</f>
        <v>23</v>
      </c>
      <c r="AE13" s="24">
        <f>S13+W13</f>
        <v>9</v>
      </c>
      <c r="AG13" s="24">
        <f t="shared" si="26"/>
        <v>10</v>
      </c>
      <c r="AH13" s="24">
        <f t="shared" si="26"/>
        <v>10</v>
      </c>
      <c r="AI13" s="24">
        <f t="shared" si="26"/>
        <v>4</v>
      </c>
      <c r="AK13" s="24">
        <v>-13</v>
      </c>
      <c r="AL13" s="24">
        <v>-13</v>
      </c>
      <c r="AM13" s="24">
        <v>-19</v>
      </c>
      <c r="AO13" t="s">
        <v>87</v>
      </c>
      <c r="AP13" s="24">
        <f t="shared" si="27"/>
        <v>-13</v>
      </c>
      <c r="AQ13" s="24">
        <f t="shared" si="27"/>
        <v>-13</v>
      </c>
      <c r="AR13" s="24">
        <f t="shared" si="27"/>
        <v>-19</v>
      </c>
      <c r="AT13" s="24">
        <f t="shared" si="28"/>
        <v>10</v>
      </c>
      <c r="AU13" s="24">
        <f t="shared" si="28"/>
        <v>10</v>
      </c>
      <c r="AV13" s="24">
        <f t="shared" si="28"/>
        <v>4</v>
      </c>
    </row>
    <row r="14" spans="1:48">
      <c r="A14" s="3" t="s">
        <v>17</v>
      </c>
      <c r="B14" s="2">
        <v>0.21929999999999999</v>
      </c>
      <c r="C14" s="2">
        <v>0.25180000000000002</v>
      </c>
      <c r="D14" s="2">
        <v>0.27360000000000001</v>
      </c>
      <c r="E14" s="2">
        <v>0.26179999999999998</v>
      </c>
      <c r="F14" s="4">
        <f>SUM(B14:E14)/4</f>
        <v>0.25162499999999999</v>
      </c>
      <c r="G14" s="7">
        <f>SUM(B14:C14)/2</f>
        <v>0.23555000000000001</v>
      </c>
      <c r="H14" s="9">
        <f>SUM(D14:E14)/2</f>
        <v>0.26769999999999999</v>
      </c>
      <c r="I14">
        <v>25</v>
      </c>
      <c r="K14" s="1">
        <v>3.7</v>
      </c>
      <c r="L14" s="1">
        <v>3.7</v>
      </c>
      <c r="M14" s="1">
        <v>3.9</v>
      </c>
      <c r="N14" s="1">
        <v>3.7</v>
      </c>
      <c r="O14" s="6">
        <f>SUM(K14:N14)/4</f>
        <v>3.75</v>
      </c>
      <c r="P14" s="12">
        <f>SUM(K14:L14)/2</f>
        <v>3.7</v>
      </c>
      <c r="Q14" s="11">
        <f>SUM(M14:N14)/2</f>
        <v>3.8</v>
      </c>
      <c r="S14">
        <v>25</v>
      </c>
      <c r="T14" s="13">
        <f>O14</f>
        <v>3.75</v>
      </c>
      <c r="U14" s="24">
        <f>ROUND(S14*VLOOKUP(VLOOKUP(T14,$K$38:$N$48,2),$Q$38:$S$50,3),0)</f>
        <v>7</v>
      </c>
      <c r="V14" s="24">
        <f>ROUND(S14*VLOOKUP(VLOOKUP(T14,$K$38:$N$48,3),$Q$38:$S$50,3),0)</f>
        <v>-8</v>
      </c>
      <c r="W14" s="24">
        <f>ROUND(S14*VLOOKUP(VLOOKUP(T14,$K$38:$N$48,4),$Q$38:$S$50,3),0)</f>
        <v>-15</v>
      </c>
      <c r="X14" s="24"/>
      <c r="Y14" s="24">
        <f t="shared" si="25"/>
        <v>4.4800000000000004</v>
      </c>
      <c r="Z14" s="24">
        <f t="shared" si="25"/>
        <v>-7.36</v>
      </c>
      <c r="AA14" s="24">
        <f t="shared" si="25"/>
        <v>-6.3120000000000003</v>
      </c>
      <c r="AB14" s="24"/>
      <c r="AC14" s="24">
        <f>S14+U14</f>
        <v>32</v>
      </c>
      <c r="AD14" s="24">
        <f>S14+V14</f>
        <v>17</v>
      </c>
      <c r="AE14" s="24">
        <f>S14+W14</f>
        <v>10</v>
      </c>
      <c r="AG14" s="24">
        <f t="shared" si="26"/>
        <v>14</v>
      </c>
      <c r="AH14" s="24">
        <f t="shared" si="26"/>
        <v>7</v>
      </c>
      <c r="AI14" s="24">
        <f t="shared" si="26"/>
        <v>4</v>
      </c>
      <c r="AK14" s="24">
        <v>-11</v>
      </c>
      <c r="AL14" s="24">
        <v>-18</v>
      </c>
      <c r="AM14" s="24">
        <v>-21</v>
      </c>
      <c r="AO14" t="s">
        <v>87</v>
      </c>
      <c r="AP14" s="24">
        <f t="shared" ref="AP14:AP20" si="29">AG14-$I14</f>
        <v>-11</v>
      </c>
      <c r="AQ14" s="24">
        <f t="shared" ref="AQ14:AQ20" si="30">AH14-$I14</f>
        <v>-18</v>
      </c>
      <c r="AR14" s="24">
        <f t="shared" ref="AR14:AR20" si="31">AI14-$I14</f>
        <v>-21</v>
      </c>
      <c r="AT14" s="24">
        <f t="shared" si="28"/>
        <v>14</v>
      </c>
      <c r="AU14" s="24">
        <f t="shared" si="28"/>
        <v>7</v>
      </c>
      <c r="AV14" s="24">
        <f t="shared" si="28"/>
        <v>4</v>
      </c>
    </row>
    <row r="15" spans="1:48">
      <c r="A15" s="3" t="s">
        <v>18</v>
      </c>
      <c r="B15" s="2">
        <v>0.17549999999999999</v>
      </c>
      <c r="C15" s="2">
        <v>0.122</v>
      </c>
      <c r="D15" s="2">
        <v>0.15190000000000001</v>
      </c>
      <c r="E15" s="2">
        <v>0.1391</v>
      </c>
      <c r="F15" s="4">
        <f>SUM(B15:E15)/4</f>
        <v>0.14712500000000001</v>
      </c>
      <c r="G15" s="7">
        <f>SUM(B15:C15)/2</f>
        <v>0.14874999999999999</v>
      </c>
      <c r="H15" s="9">
        <f>SUM(D15:E15)/2</f>
        <v>0.14550000000000002</v>
      </c>
      <c r="I15">
        <v>15</v>
      </c>
      <c r="K15" s="1">
        <v>3.8</v>
      </c>
      <c r="L15" s="1">
        <v>3.7</v>
      </c>
      <c r="M15" s="1">
        <v>3.9</v>
      </c>
      <c r="N15" s="1">
        <v>3.7</v>
      </c>
      <c r="O15" s="6">
        <f>SUM(K15:N15)/4</f>
        <v>3.7750000000000004</v>
      </c>
      <c r="P15" s="12">
        <f>SUM(K15:L15)/2</f>
        <v>3.75</v>
      </c>
      <c r="Q15" s="11">
        <f>SUM(M15:N15)/2</f>
        <v>3.8</v>
      </c>
      <c r="S15">
        <v>15</v>
      </c>
      <c r="T15" s="13">
        <f>O15</f>
        <v>3.7750000000000004</v>
      </c>
      <c r="U15" s="24">
        <f>ROUND(S15*VLOOKUP(VLOOKUP(T15,$K$38:$N$48,2),$Q$38:$S$50,3),0)</f>
        <v>5</v>
      </c>
      <c r="V15" s="24">
        <f>ROUND(S15*VLOOKUP(VLOOKUP(T15,$K$38:$N$48,3),$Q$38:$S$50,3),0)</f>
        <v>-5</v>
      </c>
      <c r="W15" s="24">
        <f>ROUND(S15*VLOOKUP(VLOOKUP(T15,$K$38:$N$48,4),$Q$38:$S$50,3),0)</f>
        <v>-9</v>
      </c>
      <c r="X15" s="24"/>
      <c r="Y15" s="24">
        <f t="shared" si="25"/>
        <v>3</v>
      </c>
      <c r="Z15" s="24">
        <f t="shared" si="25"/>
        <v>-4.666666666666667</v>
      </c>
      <c r="AA15" s="24">
        <f t="shared" si="25"/>
        <v>-3.6</v>
      </c>
      <c r="AB15" s="24"/>
      <c r="AC15" s="24">
        <f>S15+U15</f>
        <v>20</v>
      </c>
      <c r="AD15" s="24">
        <f>S15+V15</f>
        <v>10</v>
      </c>
      <c r="AE15" s="24">
        <f>S15+W15</f>
        <v>6</v>
      </c>
      <c r="AG15" s="24">
        <f t="shared" si="26"/>
        <v>8</v>
      </c>
      <c r="AH15" s="24">
        <f t="shared" si="26"/>
        <v>4</v>
      </c>
      <c r="AI15" s="24">
        <f t="shared" si="26"/>
        <v>3</v>
      </c>
      <c r="AK15" s="24">
        <v>-7</v>
      </c>
      <c r="AL15" s="24">
        <v>-11</v>
      </c>
      <c r="AM15" s="24">
        <v>-12</v>
      </c>
      <c r="AO15" t="s">
        <v>87</v>
      </c>
      <c r="AP15" s="24">
        <f t="shared" si="29"/>
        <v>-7</v>
      </c>
      <c r="AQ15" s="24">
        <f t="shared" si="30"/>
        <v>-11</v>
      </c>
      <c r="AR15" s="24">
        <f t="shared" si="31"/>
        <v>-12</v>
      </c>
      <c r="AT15" s="24">
        <f t="shared" si="28"/>
        <v>8</v>
      </c>
      <c r="AU15" s="24">
        <f t="shared" si="28"/>
        <v>4</v>
      </c>
      <c r="AV15" s="24">
        <f t="shared" si="28"/>
        <v>3</v>
      </c>
    </row>
    <row r="16" spans="1:48">
      <c r="B16" s="2"/>
      <c r="C16" s="2"/>
      <c r="D16" s="2"/>
      <c r="E16" s="2"/>
      <c r="F16" s="4"/>
      <c r="G16" s="7"/>
      <c r="H16" s="9"/>
      <c r="K16" s="1"/>
      <c r="L16" s="1"/>
      <c r="M16" s="1"/>
      <c r="N16" s="1"/>
      <c r="O16" s="5"/>
      <c r="T16" s="14"/>
      <c r="U16" s="24"/>
      <c r="V16" s="24"/>
      <c r="W16" s="24"/>
      <c r="X16" s="24"/>
      <c r="AB16" s="24"/>
      <c r="AC16" s="24"/>
      <c r="AG16" s="24"/>
      <c r="AH16" s="24"/>
      <c r="AI16" s="24"/>
      <c r="AP16" s="24"/>
      <c r="AQ16" s="24"/>
      <c r="AR16" s="24"/>
      <c r="AT16" s="24"/>
      <c r="AU16" s="24"/>
      <c r="AV16" s="24">
        <f>SUM(AT12:AV15)</f>
        <v>101</v>
      </c>
    </row>
    <row r="17" spans="1:48">
      <c r="A17" s="3" t="s">
        <v>11</v>
      </c>
      <c r="B17" s="2">
        <v>0.43609999999999999</v>
      </c>
      <c r="C17" s="2">
        <v>0.43769999999999998</v>
      </c>
      <c r="D17" s="2">
        <v>0.37580000000000002</v>
      </c>
      <c r="E17" s="2">
        <v>0.38879999999999998</v>
      </c>
      <c r="F17" s="4">
        <f>SUM(B17:E17)/4</f>
        <v>0.40960000000000002</v>
      </c>
      <c r="G17" s="7">
        <f>SUM(B17:C17)/2</f>
        <v>0.43689999999999996</v>
      </c>
      <c r="H17" s="9">
        <f>SUM(D17:E17)/2</f>
        <v>0.38229999999999997</v>
      </c>
      <c r="I17">
        <v>41</v>
      </c>
      <c r="K17" s="1">
        <v>3.9</v>
      </c>
      <c r="L17" s="1">
        <v>3.9</v>
      </c>
      <c r="M17" s="1">
        <v>3.9</v>
      </c>
      <c r="N17" s="1">
        <v>3.8</v>
      </c>
      <c r="O17" s="6">
        <f>SUM(K17:N17)/4</f>
        <v>3.875</v>
      </c>
      <c r="P17" s="12">
        <f>SUM(K17:L17)/2</f>
        <v>3.9</v>
      </c>
      <c r="Q17" s="11">
        <f>SUM(M17:N17)/2</f>
        <v>3.8499999999999996</v>
      </c>
      <c r="S17">
        <v>41</v>
      </c>
      <c r="T17" s="13">
        <f>O17</f>
        <v>3.875</v>
      </c>
      <c r="U17" s="24">
        <f>ROUND(S17*VLOOKUP(VLOOKUP(T17,$K$38:$N$48,2),$Q$38:$S$50,3),0)</f>
        <v>25</v>
      </c>
      <c r="V17" s="24">
        <f>ROUND(S17*VLOOKUP(VLOOKUP(T17,$K$38:$N$48,3),$Q$38:$S$50,3),0)</f>
        <v>-12</v>
      </c>
      <c r="W17" s="24">
        <f>ROUND(S17*VLOOKUP(VLOOKUP(T17,$K$38:$N$48,4),$Q$38:$S$50,3),0)</f>
        <v>-37</v>
      </c>
      <c r="X17" s="24"/>
      <c r="Y17" s="24">
        <f t="shared" ref="Y17:AA20" si="32">U17*(ABS(SUM(U17:W17))/$S17)</f>
        <v>14.634146341463413</v>
      </c>
      <c r="Z17" s="24">
        <f t="shared" si="32"/>
        <v>-14.341463414634145</v>
      </c>
      <c r="AA17" s="24">
        <f t="shared" si="32"/>
        <v>-20.183819155264725</v>
      </c>
      <c r="AB17" s="24"/>
      <c r="AC17" s="24">
        <f>S17+U17</f>
        <v>66</v>
      </c>
      <c r="AD17" s="24">
        <f>S17+V17</f>
        <v>29</v>
      </c>
      <c r="AE17" s="24">
        <f>S17+W17</f>
        <v>4</v>
      </c>
      <c r="AG17" s="24">
        <f t="shared" ref="AG17:AI20" si="33">ROUND(AC17*$S17/SUM($AC17:$AE17),0)</f>
        <v>27</v>
      </c>
      <c r="AH17" s="24">
        <f t="shared" si="33"/>
        <v>12</v>
      </c>
      <c r="AI17" s="24">
        <f t="shared" si="33"/>
        <v>2</v>
      </c>
      <c r="AK17" s="24">
        <v>-14</v>
      </c>
      <c r="AL17" s="24">
        <v>-29</v>
      </c>
      <c r="AM17" s="24">
        <v>-39</v>
      </c>
      <c r="AO17" t="s">
        <v>87</v>
      </c>
      <c r="AP17" s="24">
        <f t="shared" si="29"/>
        <v>-14</v>
      </c>
      <c r="AQ17" s="24">
        <f t="shared" si="30"/>
        <v>-29</v>
      </c>
      <c r="AR17" s="24">
        <f t="shared" si="31"/>
        <v>-39</v>
      </c>
      <c r="AT17" s="24">
        <f t="shared" ref="AT17:AV20" si="34">$I17+AK17</f>
        <v>27</v>
      </c>
      <c r="AU17" s="24">
        <f t="shared" si="34"/>
        <v>12</v>
      </c>
      <c r="AV17" s="24">
        <f t="shared" si="34"/>
        <v>2</v>
      </c>
    </row>
    <row r="18" spans="1:48">
      <c r="A18" s="3" t="s">
        <v>12</v>
      </c>
      <c r="B18" s="2">
        <v>0.32890000000000003</v>
      </c>
      <c r="C18" s="2">
        <v>0.33110000000000001</v>
      </c>
      <c r="D18" s="2">
        <v>0.26690000000000003</v>
      </c>
      <c r="E18" s="2">
        <v>0.28039999999999998</v>
      </c>
      <c r="F18" s="4">
        <f>SUM(B18:E18)/4</f>
        <v>0.30182500000000001</v>
      </c>
      <c r="G18" s="7">
        <f>SUM(B18:C18)/2</f>
        <v>0.33</v>
      </c>
      <c r="H18" s="9">
        <f>SUM(D18:E18)/2</f>
        <v>0.27365</v>
      </c>
      <c r="I18">
        <v>30</v>
      </c>
      <c r="K18" s="1">
        <v>3.4</v>
      </c>
      <c r="L18" s="1">
        <v>3.4</v>
      </c>
      <c r="M18" s="1">
        <v>3.7</v>
      </c>
      <c r="N18" s="1">
        <v>3.6</v>
      </c>
      <c r="O18" s="6">
        <f>SUM(K18:N18)/4</f>
        <v>3.5249999999999999</v>
      </c>
      <c r="P18" s="12">
        <f>SUM(K18:L18)/2</f>
        <v>3.4</v>
      </c>
      <c r="Q18" s="11">
        <f>SUM(M18:N18)/2</f>
        <v>3.6500000000000004</v>
      </c>
      <c r="S18">
        <v>30</v>
      </c>
      <c r="T18" s="13">
        <f>O18</f>
        <v>3.5249999999999999</v>
      </c>
      <c r="U18" s="24">
        <f>ROUND(S18*VLOOKUP(VLOOKUP(T18,$K$38:$N$48,2),$Q$38:$S$50,3),0)</f>
        <v>-9</v>
      </c>
      <c r="V18" s="24">
        <f>ROUND(S18*VLOOKUP(VLOOKUP(T18,$K$38:$N$48,3),$Q$38:$S$50,3),0)</f>
        <v>9</v>
      </c>
      <c r="W18" s="24">
        <f>ROUND(S18*VLOOKUP(VLOOKUP(T18,$K$38:$N$48,4),$Q$38:$S$50,3),0)</f>
        <v>-18</v>
      </c>
      <c r="X18" s="24"/>
      <c r="Y18" s="24">
        <f t="shared" si="32"/>
        <v>-5.3999999999999995</v>
      </c>
      <c r="Z18" s="24">
        <f t="shared" si="32"/>
        <v>2.6999999999999997</v>
      </c>
      <c r="AA18" s="24">
        <f t="shared" si="32"/>
        <v>-14.04</v>
      </c>
      <c r="AB18" s="24"/>
      <c r="AC18" s="24">
        <f>S18+U18</f>
        <v>21</v>
      </c>
      <c r="AD18" s="24">
        <f>S18+V18</f>
        <v>39</v>
      </c>
      <c r="AE18" s="24">
        <f>S18+W18</f>
        <v>12</v>
      </c>
      <c r="AG18" s="24">
        <f t="shared" si="33"/>
        <v>9</v>
      </c>
      <c r="AH18" s="24">
        <f t="shared" si="33"/>
        <v>16</v>
      </c>
      <c r="AI18" s="24">
        <f t="shared" si="33"/>
        <v>5</v>
      </c>
      <c r="AK18" s="24">
        <v>-21</v>
      </c>
      <c r="AL18" s="24">
        <v>-14</v>
      </c>
      <c r="AM18" s="24">
        <v>-25</v>
      </c>
      <c r="AO18" t="s">
        <v>87</v>
      </c>
      <c r="AP18" s="24">
        <f t="shared" si="29"/>
        <v>-21</v>
      </c>
      <c r="AQ18" s="24">
        <f t="shared" si="30"/>
        <v>-14</v>
      </c>
      <c r="AR18" s="24">
        <f t="shared" si="31"/>
        <v>-25</v>
      </c>
      <c r="AT18" s="24">
        <f t="shared" si="34"/>
        <v>9</v>
      </c>
      <c r="AU18" s="24">
        <f t="shared" si="34"/>
        <v>16</v>
      </c>
      <c r="AV18" s="24">
        <f t="shared" si="34"/>
        <v>5</v>
      </c>
    </row>
    <row r="19" spans="1:48">
      <c r="A19" s="3" t="s">
        <v>13</v>
      </c>
      <c r="B19" s="2">
        <v>0.15260000000000001</v>
      </c>
      <c r="C19" s="2">
        <v>0.12859999999999999</v>
      </c>
      <c r="D19" s="2">
        <v>0.2198</v>
      </c>
      <c r="E19" s="2">
        <v>0.2016</v>
      </c>
      <c r="F19" s="4">
        <f>SUM(B19:E19)/4</f>
        <v>0.17565</v>
      </c>
      <c r="G19" s="7">
        <f>SUM(B19:C19)/2</f>
        <v>0.1406</v>
      </c>
      <c r="H19" s="9">
        <f>SUM(D19:E19)/2</f>
        <v>0.2107</v>
      </c>
      <c r="I19">
        <v>18</v>
      </c>
      <c r="K19" s="1">
        <v>3.3</v>
      </c>
      <c r="L19" s="1">
        <v>3</v>
      </c>
      <c r="M19" s="1">
        <v>3.7</v>
      </c>
      <c r="N19" s="1">
        <v>3.5</v>
      </c>
      <c r="O19" s="6">
        <f>SUM(K19:N19)/4</f>
        <v>3.375</v>
      </c>
      <c r="P19" s="12">
        <f>SUM(K19:L19)/2</f>
        <v>3.15</v>
      </c>
      <c r="Q19" s="11">
        <f>SUM(M19:N19)/2</f>
        <v>3.6</v>
      </c>
      <c r="S19">
        <v>18</v>
      </c>
      <c r="T19" s="13">
        <f>O19</f>
        <v>3.375</v>
      </c>
      <c r="U19" s="24">
        <f>ROUND(S19*VLOOKUP(VLOOKUP(T19,$K$38:$N$48,2),$Q$38:$S$50,3),0)</f>
        <v>-11</v>
      </c>
      <c r="V19" s="24">
        <f>ROUND(S19*VLOOKUP(VLOOKUP(T19,$K$38:$N$48,3),$Q$38:$S$50,3),0)</f>
        <v>11</v>
      </c>
      <c r="W19" s="24">
        <f>ROUND(S19*VLOOKUP(VLOOKUP(T19,$K$38:$N$48,4),$Q$38:$S$50,3),0)</f>
        <v>-11</v>
      </c>
      <c r="X19" s="24"/>
      <c r="Y19" s="24">
        <f t="shared" si="32"/>
        <v>-6.7222222222222232</v>
      </c>
      <c r="Z19" s="24">
        <f t="shared" si="32"/>
        <v>0</v>
      </c>
      <c r="AA19" s="24">
        <f t="shared" si="32"/>
        <v>-10.830246913580247</v>
      </c>
      <c r="AB19" s="24"/>
      <c r="AC19" s="24">
        <f>S19+U19</f>
        <v>7</v>
      </c>
      <c r="AD19" s="24">
        <f>S19+V19</f>
        <v>29</v>
      </c>
      <c r="AE19" s="24">
        <f>S19+W19</f>
        <v>7</v>
      </c>
      <c r="AG19" s="24">
        <f t="shared" si="33"/>
        <v>3</v>
      </c>
      <c r="AH19" s="24">
        <f t="shared" si="33"/>
        <v>12</v>
      </c>
      <c r="AI19" s="24">
        <f t="shared" si="33"/>
        <v>3</v>
      </c>
      <c r="AK19" s="24">
        <v>-15</v>
      </c>
      <c r="AL19" s="24">
        <v>-10</v>
      </c>
      <c r="AM19" s="24">
        <v>-11</v>
      </c>
      <c r="AO19" t="s">
        <v>89</v>
      </c>
      <c r="AP19" s="24">
        <f t="shared" si="29"/>
        <v>-15</v>
      </c>
      <c r="AQ19" s="24">
        <f t="shared" si="30"/>
        <v>-6</v>
      </c>
      <c r="AR19" s="24">
        <f t="shared" si="31"/>
        <v>-15</v>
      </c>
      <c r="AT19" s="24">
        <f t="shared" si="34"/>
        <v>3</v>
      </c>
      <c r="AU19" s="24">
        <f t="shared" si="34"/>
        <v>8</v>
      </c>
      <c r="AV19" s="24">
        <f t="shared" si="34"/>
        <v>7</v>
      </c>
    </row>
    <row r="20" spans="1:48">
      <c r="A20" s="3" t="s">
        <v>14</v>
      </c>
      <c r="B20" s="2">
        <v>8.2400000000000001E-2</v>
      </c>
      <c r="C20" s="2">
        <v>0.1026</v>
      </c>
      <c r="D20" s="2">
        <v>0.13750000000000001</v>
      </c>
      <c r="E20" s="2">
        <v>0.1293</v>
      </c>
      <c r="F20" s="4">
        <f>SUM(B20:E20)/4</f>
        <v>0.11294999999999999</v>
      </c>
      <c r="G20" s="7">
        <f>SUM(B20:C20)/2</f>
        <v>9.2499999999999999E-2</v>
      </c>
      <c r="H20" s="9">
        <f>SUM(D20:E20)/2</f>
        <v>0.13340000000000002</v>
      </c>
      <c r="I20">
        <v>11</v>
      </c>
      <c r="K20" s="1">
        <v>3.1</v>
      </c>
      <c r="L20" s="1">
        <v>3</v>
      </c>
      <c r="M20" s="1">
        <v>3.4</v>
      </c>
      <c r="N20" s="1">
        <v>3.2</v>
      </c>
      <c r="O20" s="6">
        <f>SUM(K20:N20)/4</f>
        <v>3.1749999999999998</v>
      </c>
      <c r="P20" s="12">
        <f>SUM(K20:L20)/2</f>
        <v>3.05</v>
      </c>
      <c r="Q20" s="11">
        <f>SUM(M20:N20)/2</f>
        <v>3.3</v>
      </c>
      <c r="S20">
        <v>11</v>
      </c>
      <c r="T20" s="13">
        <f>O20</f>
        <v>3.1749999999999998</v>
      </c>
      <c r="U20" s="24">
        <f>ROUND(S20*VLOOKUP(VLOOKUP(T20,$K$38:$N$48,2),$Q$38:$S$50,3),0)</f>
        <v>-10</v>
      </c>
      <c r="V20" s="24">
        <f>ROUND(S20*VLOOKUP(VLOOKUP(T20,$K$38:$N$48,3),$Q$38:$S$50,3),0)</f>
        <v>-7</v>
      </c>
      <c r="W20" s="24">
        <f>ROUND(S20*VLOOKUP(VLOOKUP(T20,$K$38:$N$48,4),$Q$38:$S$50,3),0)</f>
        <v>10</v>
      </c>
      <c r="X20" s="24"/>
      <c r="Y20" s="24">
        <f t="shared" si="32"/>
        <v>-6.3636363636363633</v>
      </c>
      <c r="Z20" s="24">
        <f t="shared" si="32"/>
        <v>-1.9090909090909089</v>
      </c>
      <c r="AA20" s="24">
        <f t="shared" si="32"/>
        <v>3.3057851239669422</v>
      </c>
      <c r="AB20" s="24"/>
      <c r="AC20" s="24">
        <f>S20+U20</f>
        <v>1</v>
      </c>
      <c r="AD20" s="24">
        <f>S20+V20</f>
        <v>4</v>
      </c>
      <c r="AE20" s="24">
        <f>S20+W20</f>
        <v>21</v>
      </c>
      <c r="AG20" s="24">
        <f t="shared" si="33"/>
        <v>0</v>
      </c>
      <c r="AH20" s="24">
        <f t="shared" si="33"/>
        <v>2</v>
      </c>
      <c r="AI20" s="24">
        <f t="shared" si="33"/>
        <v>9</v>
      </c>
      <c r="AK20" s="24">
        <v>-10</v>
      </c>
      <c r="AL20" s="24">
        <v>-9</v>
      </c>
      <c r="AM20" s="24">
        <v>-3</v>
      </c>
      <c r="AO20" t="s">
        <v>86</v>
      </c>
      <c r="AP20" s="24">
        <f t="shared" si="29"/>
        <v>-11</v>
      </c>
      <c r="AQ20" s="24">
        <f t="shared" si="30"/>
        <v>-9</v>
      </c>
      <c r="AR20" s="24">
        <f t="shared" si="31"/>
        <v>-2</v>
      </c>
      <c r="AT20" s="24">
        <f t="shared" si="34"/>
        <v>1</v>
      </c>
      <c r="AU20" s="24">
        <f t="shared" si="34"/>
        <v>2</v>
      </c>
      <c r="AV20" s="24">
        <f t="shared" si="34"/>
        <v>8</v>
      </c>
    </row>
    <row r="21" spans="1:48">
      <c r="B21" s="2"/>
      <c r="C21" s="2"/>
      <c r="D21" s="2"/>
      <c r="E21" s="2"/>
      <c r="F21" s="4"/>
      <c r="G21" s="7"/>
      <c r="H21" s="9"/>
      <c r="K21" s="1"/>
      <c r="L21" s="1"/>
      <c r="M21" s="1"/>
      <c r="N21" s="1"/>
      <c r="O21" s="5"/>
      <c r="T21" s="14"/>
      <c r="U21" s="24"/>
      <c r="V21" s="24"/>
      <c r="W21" s="24"/>
      <c r="X21" s="24"/>
      <c r="AB21" s="24"/>
      <c r="AC21" s="24"/>
      <c r="AG21" s="24"/>
      <c r="AH21" s="24"/>
      <c r="AI21" s="24"/>
      <c r="AK21" s="24"/>
      <c r="AL21" s="24"/>
      <c r="AM21" s="24"/>
      <c r="AT21" s="24"/>
      <c r="AU21" s="24"/>
      <c r="AV21" s="24">
        <f>SUM(AT17:AV20)</f>
        <v>100</v>
      </c>
    </row>
    <row r="22" spans="1:48">
      <c r="A22" s="3" t="s">
        <v>19</v>
      </c>
      <c r="B22" s="2">
        <v>0.21690000000000001</v>
      </c>
      <c r="C22" s="2">
        <v>0.30609999999999998</v>
      </c>
      <c r="D22" s="2">
        <v>0.31929999999999997</v>
      </c>
      <c r="E22" s="2">
        <v>0.30270000000000002</v>
      </c>
      <c r="F22" s="4">
        <f>SUM(B22:E22)/4</f>
        <v>0.28625</v>
      </c>
      <c r="G22" s="7">
        <f>SUM(B22:C22)/2</f>
        <v>0.26150000000000001</v>
      </c>
      <c r="H22" s="9">
        <f>SUM(D22:E22)/2</f>
        <v>0.311</v>
      </c>
      <c r="I22">
        <v>29</v>
      </c>
      <c r="K22" s="1">
        <v>3.9</v>
      </c>
      <c r="L22" s="1">
        <v>3.9</v>
      </c>
      <c r="M22" s="1">
        <v>4</v>
      </c>
      <c r="N22" s="1">
        <v>4</v>
      </c>
      <c r="O22" s="6">
        <f>SUM(K22:N22)/4</f>
        <v>3.95</v>
      </c>
      <c r="P22" s="12">
        <f>SUM(K22:L22)/2</f>
        <v>3.9</v>
      </c>
      <c r="Q22" s="11">
        <f>SUM(M22:N22)/2</f>
        <v>4</v>
      </c>
      <c r="S22">
        <v>29</v>
      </c>
      <c r="T22" s="13">
        <f>O22</f>
        <v>3.95</v>
      </c>
      <c r="U22" s="24">
        <f>ROUND(S22*VLOOKUP(VLOOKUP(T22,$K$38:$N$48,2),$Q$38:$S$50,3),0)</f>
        <v>22</v>
      </c>
      <c r="V22" s="24">
        <f>ROUND(S22*VLOOKUP(VLOOKUP(T22,$K$38:$N$48,3),$Q$38:$S$50,3),0)</f>
        <v>-13</v>
      </c>
      <c r="W22" s="24">
        <f>ROUND(S22*VLOOKUP(VLOOKUP(T22,$K$38:$N$48,4),$Q$38:$S$50,3),0)</f>
        <v>-26</v>
      </c>
      <c r="X22" s="24"/>
      <c r="Y22" s="24">
        <f t="shared" ref="Y22:AA25" si="35">U22*(ABS(SUM(U22:W22))/$S22)</f>
        <v>12.896551724137931</v>
      </c>
      <c r="Z22" s="24">
        <f t="shared" si="35"/>
        <v>-17.482758620689655</v>
      </c>
      <c r="AA22" s="24">
        <f t="shared" si="35"/>
        <v>-11.747919143876338</v>
      </c>
      <c r="AB22" s="24"/>
      <c r="AC22" s="24">
        <f>S22+U22</f>
        <v>51</v>
      </c>
      <c r="AD22" s="24">
        <f>S22+V22</f>
        <v>16</v>
      </c>
      <c r="AE22" s="24">
        <f>S22+W22</f>
        <v>3</v>
      </c>
      <c r="AG22" s="24">
        <f t="shared" ref="AG22:AI25" si="36">ROUND(AC22*$S22/SUM($AC22:$AE22),0)</f>
        <v>21</v>
      </c>
      <c r="AH22" s="24">
        <f t="shared" si="36"/>
        <v>7</v>
      </c>
      <c r="AI22" s="24">
        <f t="shared" si="36"/>
        <v>1</v>
      </c>
      <c r="AK22" s="24">
        <v>-3</v>
      </c>
      <c r="AL22" s="24">
        <v>-28</v>
      </c>
      <c r="AM22" s="24">
        <v>-28</v>
      </c>
      <c r="AO22" t="s">
        <v>90</v>
      </c>
      <c r="AP22" s="24">
        <f t="shared" ref="AP22:AR25" si="37">AG22-$I22</f>
        <v>-8</v>
      </c>
      <c r="AQ22" s="24">
        <f t="shared" si="37"/>
        <v>-22</v>
      </c>
      <c r="AR22" s="24">
        <f t="shared" si="37"/>
        <v>-28</v>
      </c>
      <c r="AT22" s="24">
        <f t="shared" ref="AT22:AV25" si="38">$I22+AK22</f>
        <v>26</v>
      </c>
      <c r="AU22" s="24">
        <f t="shared" si="38"/>
        <v>1</v>
      </c>
      <c r="AV22" s="24">
        <f t="shared" si="38"/>
        <v>1</v>
      </c>
    </row>
    <row r="23" spans="1:48">
      <c r="A23" s="3" t="s">
        <v>20</v>
      </c>
      <c r="B23" s="2">
        <v>0.36359999999999998</v>
      </c>
      <c r="C23" s="2">
        <v>0.19769999999999999</v>
      </c>
      <c r="D23" s="2">
        <v>0.27100000000000002</v>
      </c>
      <c r="E23" s="2">
        <v>0.26960000000000001</v>
      </c>
      <c r="F23" s="4">
        <f>SUM(B23:E23)/4</f>
        <v>0.27547499999999997</v>
      </c>
      <c r="G23" s="7">
        <f>SUM(B23:C23)/2</f>
        <v>0.28064999999999996</v>
      </c>
      <c r="H23" s="9">
        <f>SUM(D23:E23)/2</f>
        <v>0.27029999999999998</v>
      </c>
      <c r="I23">
        <v>27</v>
      </c>
      <c r="K23" s="1">
        <v>3.7</v>
      </c>
      <c r="L23">
        <v>3.7</v>
      </c>
      <c r="M23" s="1">
        <v>3.8</v>
      </c>
      <c r="N23" s="1">
        <v>3.7</v>
      </c>
      <c r="O23" s="6">
        <f>SUM(K23:N23)/4</f>
        <v>3.7249999999999996</v>
      </c>
      <c r="P23" s="12">
        <f>SUM(K23:L23)/2</f>
        <v>3.7</v>
      </c>
      <c r="Q23" s="11">
        <f>SUM(M23:N23)/2</f>
        <v>3.75</v>
      </c>
      <c r="S23">
        <v>27</v>
      </c>
      <c r="T23" s="13">
        <f>O23</f>
        <v>3.7249999999999996</v>
      </c>
      <c r="U23" s="24">
        <f>ROUND(S23*VLOOKUP(VLOOKUP(T23,$K$38:$N$48,2),$Q$38:$S$50,3),0)</f>
        <v>8</v>
      </c>
      <c r="V23" s="24">
        <f>ROUND(S23*VLOOKUP(VLOOKUP(T23,$K$38:$N$48,3),$Q$38:$S$50,3),0)</f>
        <v>-8</v>
      </c>
      <c r="W23" s="24">
        <f>ROUND(S23*VLOOKUP(VLOOKUP(T23,$K$38:$N$48,4),$Q$38:$S$50,3),0)</f>
        <v>-16</v>
      </c>
      <c r="X23" s="24"/>
      <c r="Y23" s="24">
        <f t="shared" si="35"/>
        <v>4.7407407407407405</v>
      </c>
      <c r="Z23" s="24">
        <f t="shared" si="35"/>
        <v>-7.1111111111111107</v>
      </c>
      <c r="AA23" s="24">
        <f t="shared" si="35"/>
        <v>-6.6721536351165982</v>
      </c>
      <c r="AB23" s="24"/>
      <c r="AC23" s="24">
        <f>S23+U23</f>
        <v>35</v>
      </c>
      <c r="AD23" s="24">
        <f>S23+V23</f>
        <v>19</v>
      </c>
      <c r="AE23" s="24">
        <f>S23+W23</f>
        <v>11</v>
      </c>
      <c r="AG23" s="24">
        <f t="shared" si="36"/>
        <v>15</v>
      </c>
      <c r="AH23" s="24">
        <f t="shared" si="36"/>
        <v>8</v>
      </c>
      <c r="AI23" s="24">
        <f t="shared" si="36"/>
        <v>5</v>
      </c>
      <c r="AK23" s="24">
        <v>-1</v>
      </c>
      <c r="AL23" s="24">
        <v>-26</v>
      </c>
      <c r="AM23" s="24">
        <v>-26</v>
      </c>
      <c r="AO23" t="s">
        <v>126</v>
      </c>
      <c r="AP23" s="24">
        <f t="shared" si="37"/>
        <v>-12</v>
      </c>
      <c r="AQ23" s="24">
        <f t="shared" si="37"/>
        <v>-19</v>
      </c>
      <c r="AR23" s="24">
        <f t="shared" si="37"/>
        <v>-22</v>
      </c>
      <c r="AT23" s="24">
        <f t="shared" si="38"/>
        <v>26</v>
      </c>
      <c r="AU23" s="24">
        <f t="shared" si="38"/>
        <v>1</v>
      </c>
      <c r="AV23" s="24">
        <f t="shared" si="38"/>
        <v>1</v>
      </c>
    </row>
    <row r="24" spans="1:48">
      <c r="A24" s="3" t="s">
        <v>21</v>
      </c>
      <c r="B24" s="2">
        <v>0.19919999999999999</v>
      </c>
      <c r="C24" s="2">
        <v>0.27800000000000002</v>
      </c>
      <c r="D24" s="2">
        <v>0.18870000000000001</v>
      </c>
      <c r="E24" s="2">
        <v>0.19800000000000001</v>
      </c>
      <c r="F24" s="4">
        <f>SUM(B24:E24)/4</f>
        <v>0.21597500000000003</v>
      </c>
      <c r="G24" s="7">
        <f>SUM(B24:C24)/2</f>
        <v>0.23860000000000001</v>
      </c>
      <c r="H24" s="9">
        <f>SUM(D24:E24)/2</f>
        <v>0.19335000000000002</v>
      </c>
      <c r="I24">
        <v>22</v>
      </c>
      <c r="K24" s="1">
        <v>3.3</v>
      </c>
      <c r="L24" s="1">
        <v>3.6</v>
      </c>
      <c r="M24" s="1">
        <v>3.5</v>
      </c>
      <c r="N24" s="1">
        <v>3.4</v>
      </c>
      <c r="O24" s="6">
        <f>SUM(K24:N24)/4</f>
        <v>3.45</v>
      </c>
      <c r="P24" s="12">
        <f>SUM(K24:L24)/2</f>
        <v>3.45</v>
      </c>
      <c r="Q24" s="11">
        <f>SUM(M24:N24)/2</f>
        <v>3.45</v>
      </c>
      <c r="S24">
        <v>22</v>
      </c>
      <c r="T24" s="13">
        <f>O24</f>
        <v>3.45</v>
      </c>
      <c r="U24" s="24">
        <f>ROUND(S24*VLOOKUP(VLOOKUP(T24,$K$38:$N$48,2),$Q$38:$S$50,3),0)</f>
        <v>-10</v>
      </c>
      <c r="V24" s="24">
        <f>ROUND(S24*VLOOKUP(VLOOKUP(T24,$K$38:$N$48,3),$Q$38:$S$50,3),0)</f>
        <v>7</v>
      </c>
      <c r="W24" s="24">
        <f>ROUND(S24*VLOOKUP(VLOOKUP(T24,$K$38:$N$48,4),$Q$38:$S$50,3),0)</f>
        <v>-10</v>
      </c>
      <c r="X24" s="24"/>
      <c r="Y24" s="24">
        <f t="shared" si="35"/>
        <v>-5.9090909090909092</v>
      </c>
      <c r="Z24" s="24">
        <f t="shared" si="35"/>
        <v>0.95454545454545447</v>
      </c>
      <c r="AA24" s="24">
        <f t="shared" si="35"/>
        <v>-7.2314049586776861</v>
      </c>
      <c r="AB24" s="24"/>
      <c r="AC24" s="24">
        <f>S24+U24</f>
        <v>12</v>
      </c>
      <c r="AD24" s="24">
        <f>S24+V24</f>
        <v>29</v>
      </c>
      <c r="AE24" s="24">
        <f>S24+W24</f>
        <v>12</v>
      </c>
      <c r="AG24" s="24">
        <f t="shared" si="36"/>
        <v>5</v>
      </c>
      <c r="AH24" s="24">
        <f t="shared" si="36"/>
        <v>12</v>
      </c>
      <c r="AI24" s="24">
        <f t="shared" si="36"/>
        <v>5</v>
      </c>
      <c r="AK24" s="24">
        <v>-17</v>
      </c>
      <c r="AL24" s="24">
        <v>-10</v>
      </c>
      <c r="AM24" s="24">
        <v>-17</v>
      </c>
      <c r="AO24" t="s">
        <v>87</v>
      </c>
      <c r="AP24" s="24">
        <f t="shared" si="37"/>
        <v>-17</v>
      </c>
      <c r="AQ24" s="24">
        <f t="shared" si="37"/>
        <v>-10</v>
      </c>
      <c r="AR24" s="24">
        <f t="shared" si="37"/>
        <v>-17</v>
      </c>
      <c r="AT24" s="24">
        <f t="shared" si="38"/>
        <v>5</v>
      </c>
      <c r="AU24" s="24">
        <f t="shared" si="38"/>
        <v>12</v>
      </c>
      <c r="AV24" s="24">
        <f t="shared" si="38"/>
        <v>5</v>
      </c>
    </row>
    <row r="25" spans="1:48">
      <c r="A25" s="3" t="s">
        <v>22</v>
      </c>
      <c r="B25" s="2">
        <v>0.2203</v>
      </c>
      <c r="C25" s="2">
        <v>0.21820000000000001</v>
      </c>
      <c r="D25" s="2">
        <v>0.22109999999999999</v>
      </c>
      <c r="E25" s="2">
        <v>0.2298</v>
      </c>
      <c r="F25" s="4">
        <f>SUM(B25:E25)/4</f>
        <v>0.22234999999999999</v>
      </c>
      <c r="G25" s="7">
        <f>SUM(B25:C25)/2</f>
        <v>0.21925</v>
      </c>
      <c r="H25" s="9">
        <f>SUM(D25:E25)/2</f>
        <v>0.22544999999999998</v>
      </c>
      <c r="I25">
        <v>22</v>
      </c>
      <c r="K25" s="1">
        <v>3.1</v>
      </c>
      <c r="L25" s="1">
        <v>3</v>
      </c>
      <c r="M25" s="1">
        <v>3.3</v>
      </c>
      <c r="N25" s="1">
        <v>3.2</v>
      </c>
      <c r="O25" s="6">
        <f>SUM(K25:N25)/4</f>
        <v>3.1499999999999995</v>
      </c>
      <c r="P25" s="12">
        <f>SUM(K25:L25)/2</f>
        <v>3.05</v>
      </c>
      <c r="Q25" s="11">
        <f>SUM(M25:N25)/2</f>
        <v>3.25</v>
      </c>
      <c r="S25">
        <v>22</v>
      </c>
      <c r="T25" s="13">
        <f>O25</f>
        <v>3.1499999999999995</v>
      </c>
      <c r="U25" s="24">
        <f>ROUND(S25*VLOOKUP(VLOOKUP(T25,$K$38:$N$48,2),$Q$38:$S$50,3),0)</f>
        <v>-20</v>
      </c>
      <c r="V25" s="24">
        <f>ROUND(S25*VLOOKUP(VLOOKUP(T25,$K$38:$N$48,3),$Q$38:$S$50,3),0)</f>
        <v>-13</v>
      </c>
      <c r="W25" s="24">
        <f>ROUND(S25*VLOOKUP(VLOOKUP(T25,$K$38:$N$48,4),$Q$38:$S$50,3),0)</f>
        <v>20</v>
      </c>
      <c r="X25" s="24"/>
      <c r="Y25" s="24">
        <f t="shared" si="35"/>
        <v>-11.818181818181818</v>
      </c>
      <c r="Z25" s="24">
        <f t="shared" si="35"/>
        <v>-4.1363636363636367</v>
      </c>
      <c r="AA25" s="24">
        <f t="shared" si="35"/>
        <v>7.438016528925619</v>
      </c>
      <c r="AB25" s="24"/>
      <c r="AC25" s="24">
        <f>S25+U25</f>
        <v>2</v>
      </c>
      <c r="AD25" s="24">
        <f>S25+V25</f>
        <v>9</v>
      </c>
      <c r="AE25" s="24">
        <f>S25+W25</f>
        <v>42</v>
      </c>
      <c r="AG25" s="24">
        <f t="shared" si="36"/>
        <v>1</v>
      </c>
      <c r="AH25" s="24">
        <f t="shared" si="36"/>
        <v>4</v>
      </c>
      <c r="AI25" s="24">
        <f t="shared" si="36"/>
        <v>17</v>
      </c>
      <c r="AK25" s="24">
        <v>-20</v>
      </c>
      <c r="AL25" s="24">
        <v>-16</v>
      </c>
      <c r="AM25" s="24">
        <v>-8</v>
      </c>
      <c r="AO25" t="s">
        <v>91</v>
      </c>
      <c r="AP25" s="24">
        <f t="shared" si="37"/>
        <v>-21</v>
      </c>
      <c r="AQ25" s="24">
        <f t="shared" si="37"/>
        <v>-18</v>
      </c>
      <c r="AR25" s="24">
        <f t="shared" si="37"/>
        <v>-5</v>
      </c>
      <c r="AT25" s="24">
        <f t="shared" si="38"/>
        <v>2</v>
      </c>
      <c r="AU25" s="24">
        <f t="shared" si="38"/>
        <v>6</v>
      </c>
      <c r="AV25" s="24">
        <f t="shared" si="38"/>
        <v>14</v>
      </c>
    </row>
    <row r="26" spans="1:48">
      <c r="B26" s="2"/>
      <c r="C26" s="2"/>
      <c r="D26" s="2"/>
      <c r="E26" s="2"/>
      <c r="F26" s="4"/>
      <c r="G26" s="7"/>
      <c r="H26" s="9"/>
      <c r="K26" s="1"/>
      <c r="L26" s="1"/>
      <c r="M26" s="1"/>
      <c r="N26" s="1"/>
      <c r="O26" s="5"/>
      <c r="T26" s="14"/>
      <c r="U26" s="24"/>
      <c r="V26" s="24"/>
      <c r="W26" s="24"/>
      <c r="X26" s="24"/>
      <c r="AB26" s="24"/>
      <c r="AC26" s="24"/>
      <c r="AG26" s="24"/>
      <c r="AH26" s="24"/>
      <c r="AI26" s="24"/>
      <c r="AK26" s="24"/>
      <c r="AL26" s="24"/>
      <c r="AM26" s="24"/>
      <c r="AT26" s="24"/>
      <c r="AU26" s="24"/>
      <c r="AV26" s="24">
        <f>SUM(AT22:AV25)</f>
        <v>100</v>
      </c>
    </row>
    <row r="27" spans="1:48">
      <c r="A27" s="3" t="s">
        <v>23</v>
      </c>
      <c r="B27" s="2">
        <v>0.45440000000000003</v>
      </c>
      <c r="C27" s="2">
        <v>0.45419999999999999</v>
      </c>
      <c r="D27" s="2">
        <v>0.43559999999999999</v>
      </c>
      <c r="E27" s="2">
        <v>0.45</v>
      </c>
      <c r="F27" s="4">
        <f>SUM(B27:E27)/4</f>
        <v>0.44855</v>
      </c>
      <c r="G27" s="7">
        <f>SUM(B27:C27)/2</f>
        <v>0.45430000000000004</v>
      </c>
      <c r="H27" s="9">
        <f>SUM(D27:E27)/2</f>
        <v>0.44279999999999997</v>
      </c>
      <c r="I27">
        <v>45</v>
      </c>
      <c r="K27" s="1">
        <v>3.9</v>
      </c>
      <c r="L27" s="1">
        <v>4</v>
      </c>
      <c r="M27" s="1">
        <v>4</v>
      </c>
      <c r="N27" s="1">
        <v>4</v>
      </c>
      <c r="O27" s="6">
        <f>SUM(K27:N27)/4</f>
        <v>3.9750000000000001</v>
      </c>
      <c r="P27" s="12">
        <f>SUM(K27:L27)/2</f>
        <v>3.95</v>
      </c>
      <c r="Q27" s="11">
        <f>SUM(M27:N27)/2</f>
        <v>4</v>
      </c>
      <c r="S27">
        <v>45</v>
      </c>
      <c r="T27" s="13">
        <f>O27</f>
        <v>3.9750000000000001</v>
      </c>
      <c r="U27" s="24">
        <f>ROUND(S27*VLOOKUP(VLOOKUP(T27,$K$38:$N$48,2),$Q$38:$S$50,3),0)</f>
        <v>34</v>
      </c>
      <c r="V27" s="24">
        <f>ROUND(S27*VLOOKUP(VLOOKUP(T27,$K$38:$N$48,3),$Q$38:$S$50,3),0)</f>
        <v>-20</v>
      </c>
      <c r="W27" s="24">
        <f>ROUND(S27*VLOOKUP(VLOOKUP(T27,$K$38:$N$48,4),$Q$38:$S$50,3),0)</f>
        <v>-41</v>
      </c>
      <c r="X27" s="24"/>
      <c r="Y27" s="24">
        <f t="shared" ref="Y27:AA30" si="39">U27*(ABS(SUM(U27:W27))/$S27)</f>
        <v>20.399999999999999</v>
      </c>
      <c r="Z27" s="24">
        <f t="shared" si="39"/>
        <v>-27.111111111111114</v>
      </c>
      <c r="AA27" s="24">
        <f t="shared" si="39"/>
        <v>-18.768888888888888</v>
      </c>
      <c r="AB27" s="24"/>
      <c r="AC27" s="24">
        <f>S27+U27</f>
        <v>79</v>
      </c>
      <c r="AD27" s="24">
        <f>S27+V27</f>
        <v>25</v>
      </c>
      <c r="AE27" s="24">
        <f>S27+W27</f>
        <v>4</v>
      </c>
      <c r="AG27" s="24">
        <f t="shared" ref="AG27:AI30" si="40">ROUND(AC27*$S27/SUM($AC27:$AE27),0)</f>
        <v>33</v>
      </c>
      <c r="AH27" s="24">
        <f t="shared" si="40"/>
        <v>10</v>
      </c>
      <c r="AI27" s="24">
        <f t="shared" si="40"/>
        <v>2</v>
      </c>
      <c r="AK27" s="24">
        <v>-12</v>
      </c>
      <c r="AL27" s="24">
        <v>-35</v>
      </c>
      <c r="AM27" s="24">
        <v>-43</v>
      </c>
      <c r="AO27" t="s">
        <v>87</v>
      </c>
      <c r="AP27" s="24">
        <f t="shared" ref="AP27:AR30" si="41">AG27-$I27</f>
        <v>-12</v>
      </c>
      <c r="AQ27" s="24">
        <f t="shared" si="41"/>
        <v>-35</v>
      </c>
      <c r="AR27" s="24">
        <f t="shared" si="41"/>
        <v>-43</v>
      </c>
      <c r="AT27" s="24">
        <f t="shared" ref="AT27:AV30" si="42">$I27+AK27</f>
        <v>33</v>
      </c>
      <c r="AU27" s="24">
        <f t="shared" si="42"/>
        <v>10</v>
      </c>
      <c r="AV27" s="24">
        <f t="shared" si="42"/>
        <v>2</v>
      </c>
    </row>
    <row r="28" spans="1:48">
      <c r="A28" s="3" t="s">
        <v>24</v>
      </c>
      <c r="B28" s="2">
        <v>0.14649999999999999</v>
      </c>
      <c r="C28" s="2">
        <v>0.1129</v>
      </c>
      <c r="D28" s="2">
        <v>0.16470000000000001</v>
      </c>
      <c r="E28" s="2">
        <v>0.1462</v>
      </c>
      <c r="F28" s="4">
        <f>SUM(B28:E28)/4</f>
        <v>0.14257500000000001</v>
      </c>
      <c r="G28" s="7">
        <f>SUM(B28:C28)/2</f>
        <v>0.12969999999999998</v>
      </c>
      <c r="H28" s="9">
        <f>SUM(D28:E28)/2</f>
        <v>0.15545</v>
      </c>
      <c r="I28">
        <v>14</v>
      </c>
      <c r="K28" s="1">
        <v>3.6</v>
      </c>
      <c r="L28" s="1">
        <v>3.4</v>
      </c>
      <c r="M28" s="1">
        <v>3.8</v>
      </c>
      <c r="N28" s="1">
        <v>3.6</v>
      </c>
      <c r="O28" s="6">
        <f>SUM(K28:N28)/4</f>
        <v>3.6</v>
      </c>
      <c r="P28" s="12">
        <f>SUM(K28:L28)/2</f>
        <v>3.5</v>
      </c>
      <c r="Q28" s="11">
        <f>SUM(M28:N28)/2</f>
        <v>3.7</v>
      </c>
      <c r="S28">
        <v>14</v>
      </c>
      <c r="T28" s="13">
        <f>O28</f>
        <v>3.6</v>
      </c>
      <c r="U28" s="24">
        <f>ROUND(S28*VLOOKUP(VLOOKUP(T28,$K$38:$N$48,2),$Q$38:$S$50,3),0)</f>
        <v>0</v>
      </c>
      <c r="V28" s="24">
        <f>ROUND(S28*VLOOKUP(VLOOKUP(T28,$K$38:$N$48,3),$Q$38:$S$50,3),0)</f>
        <v>0</v>
      </c>
      <c r="W28" s="24">
        <f>ROUND(S28*VLOOKUP(VLOOKUP(T28,$K$38:$N$48,4),$Q$38:$S$50,3),0)</f>
        <v>-8</v>
      </c>
      <c r="X28" s="24"/>
      <c r="Y28" s="24">
        <f t="shared" si="39"/>
        <v>0</v>
      </c>
      <c r="Z28" s="24">
        <f t="shared" si="39"/>
        <v>0</v>
      </c>
      <c r="AA28" s="24">
        <f t="shared" si="39"/>
        <v>-4.5714285714285712</v>
      </c>
      <c r="AB28" s="24"/>
      <c r="AC28" s="24">
        <f>S28+U28</f>
        <v>14</v>
      </c>
      <c r="AD28" s="24">
        <f>S28+V28</f>
        <v>14</v>
      </c>
      <c r="AE28" s="24">
        <f>S28+W28</f>
        <v>6</v>
      </c>
      <c r="AG28" s="24">
        <f t="shared" si="40"/>
        <v>6</v>
      </c>
      <c r="AH28" s="24">
        <f t="shared" si="40"/>
        <v>6</v>
      </c>
      <c r="AI28" s="24">
        <f t="shared" si="40"/>
        <v>2</v>
      </c>
      <c r="AK28" s="24">
        <v>-8</v>
      </c>
      <c r="AL28" s="24">
        <v>-8</v>
      </c>
      <c r="AM28" s="24">
        <v>-12</v>
      </c>
      <c r="AO28" t="s">
        <v>87</v>
      </c>
      <c r="AP28" s="24">
        <f t="shared" si="41"/>
        <v>-8</v>
      </c>
      <c r="AQ28" s="24">
        <f t="shared" si="41"/>
        <v>-8</v>
      </c>
      <c r="AR28" s="24">
        <f t="shared" si="41"/>
        <v>-12</v>
      </c>
      <c r="AT28" s="24">
        <f t="shared" si="42"/>
        <v>6</v>
      </c>
      <c r="AU28" s="24">
        <f t="shared" si="42"/>
        <v>6</v>
      </c>
      <c r="AV28" s="24">
        <f t="shared" si="42"/>
        <v>2</v>
      </c>
    </row>
    <row r="29" spans="1:48">
      <c r="A29" s="3" t="s">
        <v>25</v>
      </c>
      <c r="B29" s="2">
        <v>0.2833</v>
      </c>
      <c r="C29" s="2">
        <v>0.3196</v>
      </c>
      <c r="D29" s="2">
        <v>0.24679999999999999</v>
      </c>
      <c r="E29" s="2">
        <v>0.2596</v>
      </c>
      <c r="F29" s="4">
        <f>SUM(B29:E29)/4</f>
        <v>0.27732499999999999</v>
      </c>
      <c r="G29" s="7">
        <f>SUM(B29:C29)/2</f>
        <v>0.30145</v>
      </c>
      <c r="H29" s="9">
        <f>SUM(D29:E29)/2</f>
        <v>0.25319999999999998</v>
      </c>
      <c r="I29">
        <v>28</v>
      </c>
      <c r="K29" s="1">
        <v>3.3</v>
      </c>
      <c r="L29" s="1">
        <v>3.2</v>
      </c>
      <c r="M29" s="1">
        <v>3.4</v>
      </c>
      <c r="N29" s="1">
        <v>3.3</v>
      </c>
      <c r="O29" s="6">
        <f>SUM(K29:N29)/4</f>
        <v>3.3</v>
      </c>
      <c r="P29" s="12">
        <f>SUM(K29:L29)/2</f>
        <v>3.25</v>
      </c>
      <c r="Q29" s="11">
        <f>SUM(M29:N29)/2</f>
        <v>3.3499999999999996</v>
      </c>
      <c r="S29">
        <v>28</v>
      </c>
      <c r="T29" s="13">
        <f>O29</f>
        <v>3.3</v>
      </c>
      <c r="U29" s="24">
        <f>ROUND(S29*VLOOKUP(VLOOKUP(T29,$K$38:$N$48,2),$Q$38:$S$50,3),0)</f>
        <v>-17</v>
      </c>
      <c r="V29" s="24">
        <f>ROUND(S29*VLOOKUP(VLOOKUP(T29,$K$38:$N$48,3),$Q$38:$S$50,3),0)</f>
        <v>17</v>
      </c>
      <c r="W29" s="24">
        <f>ROUND(S29*VLOOKUP(VLOOKUP(T29,$K$38:$N$48,4),$Q$38:$S$50,3),0)</f>
        <v>-17</v>
      </c>
      <c r="X29" s="24"/>
      <c r="Y29" s="24">
        <f t="shared" si="39"/>
        <v>-10.321428571428571</v>
      </c>
      <c r="Z29" s="24">
        <f t="shared" si="39"/>
        <v>0</v>
      </c>
      <c r="AA29" s="24">
        <f t="shared" si="39"/>
        <v>-16.58801020408163</v>
      </c>
      <c r="AB29" s="24"/>
      <c r="AC29" s="24">
        <f>S29+U29</f>
        <v>11</v>
      </c>
      <c r="AD29" s="24">
        <f>S29+V29</f>
        <v>45</v>
      </c>
      <c r="AE29" s="24">
        <f>S29+W29</f>
        <v>11</v>
      </c>
      <c r="AG29" s="24">
        <f t="shared" si="40"/>
        <v>5</v>
      </c>
      <c r="AH29" s="24">
        <f t="shared" si="40"/>
        <v>19</v>
      </c>
      <c r="AI29" s="24">
        <f t="shared" si="40"/>
        <v>5</v>
      </c>
      <c r="AK29" s="24">
        <v>-23</v>
      </c>
      <c r="AL29" s="24">
        <v>-9</v>
      </c>
      <c r="AM29" s="24">
        <v>-23</v>
      </c>
      <c r="AO29" t="s">
        <v>87</v>
      </c>
      <c r="AP29" s="24">
        <f t="shared" si="41"/>
        <v>-23</v>
      </c>
      <c r="AQ29" s="24">
        <f t="shared" si="41"/>
        <v>-9</v>
      </c>
      <c r="AR29" s="24">
        <f t="shared" si="41"/>
        <v>-23</v>
      </c>
      <c r="AT29" s="24">
        <f t="shared" si="42"/>
        <v>5</v>
      </c>
      <c r="AU29" s="24">
        <f t="shared" si="42"/>
        <v>19</v>
      </c>
      <c r="AV29" s="24">
        <f t="shared" si="42"/>
        <v>5</v>
      </c>
    </row>
    <row r="30" spans="1:48">
      <c r="A30" s="3" t="s">
        <v>26</v>
      </c>
      <c r="B30" s="2">
        <v>0.1158</v>
      </c>
      <c r="C30" s="2">
        <v>0.1133</v>
      </c>
      <c r="D30" s="2">
        <v>0.15279999999999999</v>
      </c>
      <c r="E30" s="2">
        <v>0.14419999999999999</v>
      </c>
      <c r="F30" s="4">
        <f>SUM(B30:E30)/4</f>
        <v>0.131525</v>
      </c>
      <c r="G30" s="7">
        <f>SUM(B30:C30)/2</f>
        <v>0.11455</v>
      </c>
      <c r="H30" s="9">
        <f>SUM(D30:E30)/2</f>
        <v>0.14849999999999999</v>
      </c>
      <c r="I30">
        <v>13</v>
      </c>
      <c r="K30" s="1">
        <v>3.6</v>
      </c>
      <c r="L30" s="1">
        <v>3</v>
      </c>
      <c r="M30" s="1">
        <v>3.7</v>
      </c>
      <c r="N30" s="1">
        <v>3.5</v>
      </c>
      <c r="O30" s="6">
        <f>SUM(K30:N30)/4</f>
        <v>3.45</v>
      </c>
      <c r="P30" s="12">
        <f>SUM(K30:L30)/2</f>
        <v>3.3</v>
      </c>
      <c r="Q30" s="11">
        <f>SUM(M30:N30)/2</f>
        <v>3.6</v>
      </c>
      <c r="S30">
        <v>13</v>
      </c>
      <c r="T30" s="13">
        <f>O30</f>
        <v>3.45</v>
      </c>
      <c r="U30" s="24">
        <f>ROUND(S30*VLOOKUP(VLOOKUP(T30,$K$38:$N$48,2),$Q$38:$S$50,3),0)</f>
        <v>-6</v>
      </c>
      <c r="V30" s="24">
        <f>ROUND(S30*VLOOKUP(VLOOKUP(T30,$K$38:$N$48,3),$Q$38:$S$50,3),0)</f>
        <v>4</v>
      </c>
      <c r="W30" s="24">
        <f>ROUND(S30*VLOOKUP(VLOOKUP(T30,$K$38:$N$48,4),$Q$38:$S$50,3),0)</f>
        <v>-6</v>
      </c>
      <c r="X30" s="24"/>
      <c r="Y30" s="24">
        <f t="shared" si="39"/>
        <v>-3.6923076923076925</v>
      </c>
      <c r="Z30" s="24">
        <f t="shared" si="39"/>
        <v>0.61538461538461542</v>
      </c>
      <c r="AA30" s="24">
        <f t="shared" si="39"/>
        <v>-4.4733727810650894</v>
      </c>
      <c r="AB30" s="24"/>
      <c r="AC30" s="24">
        <f>S30+U30</f>
        <v>7</v>
      </c>
      <c r="AD30" s="24">
        <f>S30+V30</f>
        <v>17</v>
      </c>
      <c r="AE30" s="24">
        <f>S30+W30</f>
        <v>7</v>
      </c>
      <c r="AG30" s="24">
        <f t="shared" si="40"/>
        <v>3</v>
      </c>
      <c r="AH30" s="24">
        <f t="shared" si="40"/>
        <v>7</v>
      </c>
      <c r="AI30" s="24">
        <f t="shared" si="40"/>
        <v>3</v>
      </c>
      <c r="AK30" s="24">
        <v>-9</v>
      </c>
      <c r="AL30" s="24">
        <v>-10</v>
      </c>
      <c r="AM30" s="24">
        <v>-7</v>
      </c>
      <c r="AO30" t="s">
        <v>92</v>
      </c>
      <c r="AP30" s="24">
        <f t="shared" si="41"/>
        <v>-10</v>
      </c>
      <c r="AQ30" s="24">
        <f t="shared" si="41"/>
        <v>-6</v>
      </c>
      <c r="AR30" s="24">
        <f t="shared" si="41"/>
        <v>-10</v>
      </c>
      <c r="AT30" s="24">
        <f t="shared" si="42"/>
        <v>4</v>
      </c>
      <c r="AU30" s="24">
        <f t="shared" si="42"/>
        <v>3</v>
      </c>
      <c r="AV30" s="24">
        <f t="shared" si="42"/>
        <v>6</v>
      </c>
    </row>
    <row r="31" spans="1:48">
      <c r="AT31" s="24"/>
      <c r="AU31" s="24"/>
      <c r="AV31" s="24">
        <f>SUM(AT27:AV30)</f>
        <v>101</v>
      </c>
    </row>
    <row r="32" spans="1:48">
      <c r="K32" t="s">
        <v>29</v>
      </c>
      <c r="L32" s="1">
        <f>MIN(K3:N30)</f>
        <v>3</v>
      </c>
    </row>
    <row r="33" spans="1:20">
      <c r="A33" s="3" t="s">
        <v>93</v>
      </c>
      <c r="K33" t="s">
        <v>30</v>
      </c>
      <c r="L33" s="1">
        <f>MAX(K3:N30)</f>
        <v>4</v>
      </c>
    </row>
    <row r="34" spans="1:20">
      <c r="A34" s="3" t="s">
        <v>94</v>
      </c>
      <c r="B34">
        <v>1</v>
      </c>
    </row>
    <row r="35" spans="1:20">
      <c r="A35" s="3" t="s">
        <v>95</v>
      </c>
      <c r="B35">
        <v>3</v>
      </c>
    </row>
    <row r="36" spans="1:20">
      <c r="A36" s="3" t="s">
        <v>96</v>
      </c>
      <c r="B36">
        <v>7</v>
      </c>
    </row>
    <row r="37" spans="1:20" s="19" customFormat="1">
      <c r="A37" s="31" t="s">
        <v>97</v>
      </c>
      <c r="B37" s="32">
        <v>5</v>
      </c>
      <c r="F37" s="25"/>
      <c r="G37" s="26"/>
      <c r="H37" s="27"/>
      <c r="K37" s="19" t="s">
        <v>31</v>
      </c>
      <c r="L37" s="19" t="s">
        <v>32</v>
      </c>
      <c r="M37" s="19" t="s">
        <v>33</v>
      </c>
      <c r="N37" s="19" t="s">
        <v>34</v>
      </c>
      <c r="O37" s="25"/>
      <c r="P37" s="26"/>
      <c r="Q37" s="28" t="s">
        <v>36</v>
      </c>
      <c r="R37" s="28" t="s">
        <v>37</v>
      </c>
      <c r="S37" s="28" t="s">
        <v>39</v>
      </c>
    </row>
    <row r="38" spans="1:20">
      <c r="K38" s="1">
        <v>3</v>
      </c>
      <c r="L38">
        <v>10</v>
      </c>
      <c r="M38">
        <v>20</v>
      </c>
      <c r="N38">
        <v>70</v>
      </c>
      <c r="O38" s="14">
        <f t="shared" ref="O38:O47" si="43">SUM(L38:N38)</f>
        <v>100</v>
      </c>
      <c r="Q38" s="23">
        <v>10</v>
      </c>
      <c r="R38" s="20">
        <v>0.1</v>
      </c>
      <c r="S38" s="20">
        <f t="shared" ref="S38:S43" si="44">(R38-$R$44)*2.25</f>
        <v>-0.90000000000000036</v>
      </c>
      <c r="T38" s="22"/>
    </row>
    <row r="39" spans="1:20">
      <c r="K39" s="1">
        <v>3.1</v>
      </c>
      <c r="L39">
        <v>10</v>
      </c>
      <c r="M39">
        <v>20</v>
      </c>
      <c r="N39">
        <v>70</v>
      </c>
      <c r="O39" s="14">
        <f t="shared" si="43"/>
        <v>100</v>
      </c>
      <c r="Q39" s="21">
        <v>15</v>
      </c>
      <c r="R39" s="20">
        <f>$R$38+(COUNT($Q$39:Q39)*($R$50-$R$38))/12</f>
        <v>0.16666666666666669</v>
      </c>
      <c r="S39" s="20">
        <f t="shared" si="44"/>
        <v>-0.75000000000000022</v>
      </c>
      <c r="T39" s="22"/>
    </row>
    <row r="40" spans="1:20">
      <c r="K40" s="1">
        <v>3.2</v>
      </c>
      <c r="L40">
        <v>10</v>
      </c>
      <c r="M40">
        <v>30</v>
      </c>
      <c r="N40">
        <v>60</v>
      </c>
      <c r="O40" s="14">
        <f t="shared" si="43"/>
        <v>100</v>
      </c>
      <c r="Q40" s="23">
        <v>20</v>
      </c>
      <c r="R40" s="20">
        <f>$R$38+(COUNT($Q$39:Q40)*($R$50-$R$38))/12</f>
        <v>0.23333333333333334</v>
      </c>
      <c r="S40" s="20">
        <f t="shared" si="44"/>
        <v>-0.6000000000000002</v>
      </c>
      <c r="T40" s="22"/>
    </row>
    <row r="41" spans="1:20">
      <c r="K41" s="1">
        <v>3.3</v>
      </c>
      <c r="L41">
        <v>20</v>
      </c>
      <c r="M41">
        <v>60</v>
      </c>
      <c r="N41">
        <v>20</v>
      </c>
      <c r="O41" s="14">
        <f t="shared" si="43"/>
        <v>100</v>
      </c>
      <c r="Q41" s="23">
        <v>25</v>
      </c>
      <c r="R41" s="20">
        <f>$R$38+(COUNT($Q$39:Q41)*($R$50-$R$38))/12</f>
        <v>0.30000000000000004</v>
      </c>
      <c r="S41" s="20">
        <f t="shared" si="44"/>
        <v>-0.45000000000000018</v>
      </c>
      <c r="T41" s="22"/>
    </row>
    <row r="42" spans="1:20">
      <c r="K42" s="1">
        <v>3.4</v>
      </c>
      <c r="L42">
        <v>25</v>
      </c>
      <c r="M42">
        <v>50</v>
      </c>
      <c r="N42">
        <v>25</v>
      </c>
      <c r="O42" s="14">
        <f t="shared" si="43"/>
        <v>100</v>
      </c>
      <c r="Q42" s="23">
        <v>30</v>
      </c>
      <c r="R42" s="20">
        <f>$R$38+(COUNT($Q$39:Q42)*($R$50-$R$38))/12</f>
        <v>0.3666666666666667</v>
      </c>
      <c r="S42" s="20">
        <f t="shared" si="44"/>
        <v>-0.30000000000000016</v>
      </c>
      <c r="T42" s="22"/>
    </row>
    <row r="43" spans="1:20">
      <c r="K43" s="1">
        <v>3.5</v>
      </c>
      <c r="L43">
        <v>30</v>
      </c>
      <c r="M43">
        <v>50</v>
      </c>
      <c r="N43">
        <v>20</v>
      </c>
      <c r="O43" s="14">
        <f t="shared" si="43"/>
        <v>100</v>
      </c>
      <c r="Q43" s="23">
        <v>35</v>
      </c>
      <c r="R43" s="20">
        <f>$R$38+(COUNT($Q$39:Q43)*($R$50-$R$38))/12</f>
        <v>0.43333333333333335</v>
      </c>
      <c r="S43" s="20">
        <f t="shared" si="44"/>
        <v>-0.15000000000000022</v>
      </c>
      <c r="T43" s="22"/>
    </row>
    <row r="44" spans="1:20">
      <c r="K44" s="1">
        <v>3.6</v>
      </c>
      <c r="L44">
        <v>40</v>
      </c>
      <c r="M44">
        <v>40</v>
      </c>
      <c r="N44">
        <v>20</v>
      </c>
      <c r="O44" s="14">
        <f t="shared" si="43"/>
        <v>100</v>
      </c>
      <c r="Q44" s="23">
        <v>40</v>
      </c>
      <c r="R44" s="20">
        <f>$R$38+(COUNT($Q$39:Q44)*($R$50-$R$38))/12</f>
        <v>0.50000000000000011</v>
      </c>
      <c r="S44" s="20">
        <v>0</v>
      </c>
      <c r="T44" s="22"/>
    </row>
    <row r="45" spans="1:20">
      <c r="K45" s="1">
        <v>3.7</v>
      </c>
      <c r="L45">
        <v>50</v>
      </c>
      <c r="M45">
        <v>30</v>
      </c>
      <c r="N45">
        <v>20</v>
      </c>
      <c r="O45" s="14">
        <f t="shared" si="43"/>
        <v>100</v>
      </c>
      <c r="Q45" s="23">
        <v>45</v>
      </c>
      <c r="R45" s="20">
        <f>$R$38+(COUNT($Q$39:Q45)*($R$50-$R$38))/12</f>
        <v>0.56666666666666676</v>
      </c>
      <c r="S45" s="20">
        <f t="shared" ref="S45:S50" si="45">(R45-$R$44)*2.25</f>
        <v>0.14999999999999997</v>
      </c>
      <c r="T45" s="22"/>
    </row>
    <row r="46" spans="1:20">
      <c r="K46" s="1">
        <v>3.8</v>
      </c>
      <c r="L46">
        <v>60</v>
      </c>
      <c r="M46">
        <v>30</v>
      </c>
      <c r="N46">
        <v>10</v>
      </c>
      <c r="O46" s="14">
        <f t="shared" si="43"/>
        <v>100</v>
      </c>
      <c r="Q46" s="23">
        <v>50</v>
      </c>
      <c r="R46" s="20">
        <f>$R$38+(COUNT($Q$39:Q46)*($R$50-$R$38))/12</f>
        <v>0.6333333333333333</v>
      </c>
      <c r="S46" s="20">
        <f t="shared" si="45"/>
        <v>0.29999999999999971</v>
      </c>
      <c r="T46" s="22"/>
    </row>
    <row r="47" spans="1:20">
      <c r="K47" s="1">
        <v>3.9</v>
      </c>
      <c r="L47">
        <v>65</v>
      </c>
      <c r="M47">
        <v>25</v>
      </c>
      <c r="N47">
        <v>10</v>
      </c>
      <c r="O47" s="14">
        <f t="shared" si="43"/>
        <v>100</v>
      </c>
      <c r="Q47" s="21">
        <v>55</v>
      </c>
      <c r="R47" s="20">
        <f>$R$38+(COUNT($Q$39:Q47)*($R$50-$R$38))/12</f>
        <v>0.7</v>
      </c>
      <c r="S47" s="20">
        <f t="shared" si="45"/>
        <v>0.44999999999999962</v>
      </c>
      <c r="T47" s="22"/>
    </row>
    <row r="48" spans="1:20">
      <c r="K48" s="1">
        <v>4</v>
      </c>
      <c r="L48">
        <v>70</v>
      </c>
      <c r="M48">
        <v>20</v>
      </c>
      <c r="N48">
        <v>10</v>
      </c>
      <c r="O48" s="14">
        <f>SUM(L48:N48)</f>
        <v>100</v>
      </c>
      <c r="Q48" s="23">
        <v>60</v>
      </c>
      <c r="R48" s="20">
        <f>$R$38+(COUNT($Q$39:Q48)*($R$50-$R$38))/12</f>
        <v>0.76666666666666661</v>
      </c>
      <c r="S48" s="20">
        <f t="shared" si="45"/>
        <v>0.59999999999999964</v>
      </c>
      <c r="T48" s="22"/>
    </row>
    <row r="49" spans="2:20">
      <c r="Q49" s="21">
        <v>65</v>
      </c>
      <c r="R49" s="20">
        <f>$R$38+(COUNT($Q$39:Q49)*($R$50-$R$38))/12</f>
        <v>0.83333333333333337</v>
      </c>
      <c r="S49" s="20">
        <f t="shared" si="45"/>
        <v>0.74999999999999978</v>
      </c>
      <c r="T49" s="22"/>
    </row>
    <row r="50" spans="2:20">
      <c r="Q50" s="23">
        <v>70</v>
      </c>
      <c r="R50" s="22">
        <v>0.9</v>
      </c>
      <c r="S50" s="20">
        <f t="shared" si="45"/>
        <v>0.8999999999999998</v>
      </c>
      <c r="T50" s="22"/>
    </row>
    <row r="56" spans="2:20">
      <c r="B56" t="s">
        <v>123</v>
      </c>
    </row>
    <row r="57" spans="2:20" ht="13.5" thickBot="1">
      <c r="F57"/>
      <c r="G57"/>
      <c r="H57"/>
      <c r="O57"/>
      <c r="P57"/>
      <c r="Q57"/>
    </row>
    <row r="58" spans="2:20" ht="13.5" thickBot="1">
      <c r="B58" s="34" t="s">
        <v>109</v>
      </c>
      <c r="C58" s="35"/>
      <c r="D58" s="35" t="s">
        <v>110</v>
      </c>
      <c r="E58" s="36"/>
      <c r="F58" s="34" t="s">
        <v>111</v>
      </c>
      <c r="G58" s="35"/>
      <c r="H58" s="35" t="s">
        <v>112</v>
      </c>
      <c r="I58" s="36"/>
      <c r="J58" s="34" t="s">
        <v>113</v>
      </c>
      <c r="K58" s="35"/>
      <c r="L58" s="35" t="s">
        <v>114</v>
      </c>
      <c r="M58" s="36"/>
      <c r="N58" s="34" t="s">
        <v>115</v>
      </c>
      <c r="O58" s="35"/>
      <c r="P58" s="35" t="s">
        <v>116</v>
      </c>
      <c r="Q58" s="37"/>
    </row>
    <row r="59" spans="2:20">
      <c r="B59" s="34" t="s">
        <v>15</v>
      </c>
      <c r="C59" s="35">
        <v>26</v>
      </c>
      <c r="D59" s="35" t="s">
        <v>0</v>
      </c>
      <c r="E59" s="36">
        <v>16</v>
      </c>
      <c r="F59" s="34" t="s">
        <v>11</v>
      </c>
      <c r="G59" s="35">
        <v>37</v>
      </c>
      <c r="H59" s="35" t="s">
        <v>0</v>
      </c>
      <c r="I59" s="36">
        <v>5</v>
      </c>
      <c r="J59" s="34" t="s">
        <v>19</v>
      </c>
      <c r="K59" s="35">
        <v>24</v>
      </c>
      <c r="L59" s="35" t="s">
        <v>0</v>
      </c>
      <c r="M59" s="36">
        <v>0</v>
      </c>
      <c r="N59" s="34" t="s">
        <v>23</v>
      </c>
      <c r="O59" s="35">
        <v>65</v>
      </c>
      <c r="P59" s="35" t="s">
        <v>0</v>
      </c>
      <c r="Q59" s="38">
        <v>11</v>
      </c>
    </row>
    <row r="60" spans="2:20">
      <c r="B60" s="39" t="s">
        <v>16</v>
      </c>
      <c r="C60" s="40">
        <v>4</v>
      </c>
      <c r="D60" s="40" t="s">
        <v>1</v>
      </c>
      <c r="E60" s="38">
        <v>10</v>
      </c>
      <c r="F60" s="39" t="s">
        <v>12</v>
      </c>
      <c r="G60" s="40">
        <v>15</v>
      </c>
      <c r="H60" s="40" t="s">
        <v>1</v>
      </c>
      <c r="I60" s="38">
        <v>1</v>
      </c>
      <c r="J60" s="39" t="s">
        <v>20</v>
      </c>
      <c r="K60" s="40">
        <v>10</v>
      </c>
      <c r="L60" s="40" t="s">
        <v>1</v>
      </c>
      <c r="M60" s="38">
        <v>1</v>
      </c>
      <c r="N60" s="39" t="s">
        <v>24</v>
      </c>
      <c r="O60" s="40">
        <v>16</v>
      </c>
      <c r="P60" s="40" t="s">
        <v>1</v>
      </c>
      <c r="Q60" s="38">
        <v>1</v>
      </c>
    </row>
    <row r="61" spans="2:20">
      <c r="B61" s="39" t="s">
        <v>17</v>
      </c>
      <c r="C61" s="40">
        <v>1</v>
      </c>
      <c r="D61" s="40" t="s">
        <v>55</v>
      </c>
      <c r="E61" s="38">
        <v>4</v>
      </c>
      <c r="F61" s="39" t="s">
        <v>13</v>
      </c>
      <c r="G61" s="40">
        <v>14</v>
      </c>
      <c r="H61" s="40" t="s">
        <v>55</v>
      </c>
      <c r="I61" s="38">
        <v>1</v>
      </c>
      <c r="J61" s="39" t="s">
        <v>21</v>
      </c>
      <c r="K61" s="40">
        <v>18</v>
      </c>
      <c r="L61" s="40" t="s">
        <v>55</v>
      </c>
      <c r="M61" s="38">
        <v>0</v>
      </c>
      <c r="N61" s="39" t="s">
        <v>25</v>
      </c>
      <c r="O61" s="40">
        <v>66</v>
      </c>
      <c r="P61" s="40" t="s">
        <v>55</v>
      </c>
      <c r="Q61" s="38">
        <v>4</v>
      </c>
    </row>
    <row r="62" spans="2:20">
      <c r="B62" s="39" t="s">
        <v>18</v>
      </c>
      <c r="C62" s="40">
        <v>6</v>
      </c>
      <c r="D62" s="40" t="s">
        <v>56</v>
      </c>
      <c r="E62" s="38">
        <v>1</v>
      </c>
      <c r="F62" s="39" t="s">
        <v>14</v>
      </c>
      <c r="G62" s="40"/>
      <c r="H62" s="40" t="s">
        <v>56</v>
      </c>
      <c r="I62" s="38">
        <v>0</v>
      </c>
      <c r="J62" s="39" t="s">
        <v>22</v>
      </c>
      <c r="K62" s="40">
        <v>17</v>
      </c>
      <c r="L62" s="40" t="s">
        <v>56</v>
      </c>
      <c r="M62" s="38">
        <v>0</v>
      </c>
      <c r="N62" s="39" t="s">
        <v>26</v>
      </c>
      <c r="O62" s="41">
        <v>10</v>
      </c>
      <c r="P62" s="40" t="s">
        <v>56</v>
      </c>
      <c r="Q62" s="38">
        <v>0</v>
      </c>
    </row>
    <row r="63" spans="2:20">
      <c r="B63" s="39"/>
      <c r="C63" s="40"/>
      <c r="D63" s="40" t="s">
        <v>57</v>
      </c>
      <c r="E63" s="38">
        <v>19</v>
      </c>
      <c r="F63" s="39"/>
      <c r="G63" s="40"/>
      <c r="H63" s="40" t="s">
        <v>57</v>
      </c>
      <c r="I63" s="38">
        <v>15</v>
      </c>
      <c r="J63" s="39"/>
      <c r="K63" s="40"/>
      <c r="L63" s="40" t="s">
        <v>57</v>
      </c>
      <c r="M63" s="38">
        <v>0</v>
      </c>
      <c r="N63" s="39"/>
      <c r="O63" s="40"/>
      <c r="P63" s="40" t="s">
        <v>57</v>
      </c>
      <c r="Q63" s="38">
        <v>2</v>
      </c>
    </row>
    <row r="64" spans="2:20">
      <c r="B64" s="39"/>
      <c r="C64" s="40"/>
      <c r="D64" s="40" t="s">
        <v>5</v>
      </c>
      <c r="E64" s="38">
        <v>0</v>
      </c>
      <c r="F64" s="39"/>
      <c r="G64" s="40"/>
      <c r="H64" s="40" t="s">
        <v>5</v>
      </c>
      <c r="I64" s="38">
        <v>0</v>
      </c>
      <c r="J64" s="39"/>
      <c r="K64" s="40"/>
      <c r="L64" s="40" t="s">
        <v>5</v>
      </c>
      <c r="M64" s="38">
        <v>0</v>
      </c>
      <c r="N64" s="39"/>
      <c r="O64" s="40"/>
      <c r="P64" s="40" t="s">
        <v>5</v>
      </c>
      <c r="Q64" s="38">
        <v>0</v>
      </c>
    </row>
    <row r="65" spans="2:18">
      <c r="B65" s="39"/>
      <c r="C65" s="40"/>
      <c r="D65" s="40" t="s">
        <v>6</v>
      </c>
      <c r="E65" s="38">
        <v>0</v>
      </c>
      <c r="F65" s="39"/>
      <c r="G65" s="40"/>
      <c r="H65" s="40" t="s">
        <v>6</v>
      </c>
      <c r="I65" s="38">
        <v>0</v>
      </c>
      <c r="J65" s="39"/>
      <c r="K65" s="40"/>
      <c r="L65" s="40" t="s">
        <v>6</v>
      </c>
      <c r="M65" s="38">
        <v>0</v>
      </c>
      <c r="N65" s="39"/>
      <c r="O65" s="40"/>
      <c r="P65" s="40" t="s">
        <v>6</v>
      </c>
      <c r="Q65" s="38">
        <v>0</v>
      </c>
    </row>
    <row r="66" spans="2:18" ht="13.5" thickBot="1">
      <c r="B66" s="42"/>
      <c r="C66" s="43"/>
      <c r="D66" s="43" t="s">
        <v>7</v>
      </c>
      <c r="E66" s="44">
        <v>0</v>
      </c>
      <c r="F66" s="42"/>
      <c r="G66" s="43"/>
      <c r="H66" s="43" t="s">
        <v>7</v>
      </c>
      <c r="I66" s="44">
        <v>0</v>
      </c>
      <c r="J66" s="42"/>
      <c r="K66" s="43"/>
      <c r="L66" s="43" t="s">
        <v>7</v>
      </c>
      <c r="M66" s="44">
        <v>0</v>
      </c>
      <c r="N66" s="42"/>
      <c r="O66" s="43"/>
      <c r="P66" s="43" t="s">
        <v>7</v>
      </c>
      <c r="Q66" s="44">
        <v>0</v>
      </c>
    </row>
    <row r="67" spans="2:18" ht="13.5" thickBot="1">
      <c r="B67" s="45">
        <f>C67+E67</f>
        <v>87</v>
      </c>
      <c r="C67" s="46">
        <f>SUM(C59:C66)</f>
        <v>37</v>
      </c>
      <c r="D67" s="51">
        <f>E67/B67</f>
        <v>0.57471264367816088</v>
      </c>
      <c r="E67" s="37">
        <f>SUM(E59:E66)</f>
        <v>50</v>
      </c>
      <c r="F67" s="45">
        <f>G67+I67</f>
        <v>88</v>
      </c>
      <c r="G67" s="46">
        <f>SUM(G59:G66)</f>
        <v>66</v>
      </c>
      <c r="H67" s="51">
        <f>I67/F67</f>
        <v>0.25</v>
      </c>
      <c r="I67" s="37">
        <f>SUM(I59:I66)</f>
        <v>22</v>
      </c>
      <c r="J67" s="45">
        <f>K67+M67</f>
        <v>70</v>
      </c>
      <c r="K67" s="46">
        <f>SUM(K59:K66)</f>
        <v>69</v>
      </c>
      <c r="L67" s="51">
        <f>M67/J67</f>
        <v>1.4285714285714285E-2</v>
      </c>
      <c r="M67" s="37">
        <f>SUM(M59:M66)</f>
        <v>1</v>
      </c>
      <c r="N67" s="45">
        <f>O67+Q67</f>
        <v>175</v>
      </c>
      <c r="O67" s="46">
        <f>SUM(O59:O66)</f>
        <v>157</v>
      </c>
      <c r="P67" s="51">
        <f>Q67/N67</f>
        <v>0.10285714285714286</v>
      </c>
      <c r="Q67" s="37">
        <f>SUM(Q59:Q66)</f>
        <v>18</v>
      </c>
    </row>
    <row r="68" spans="2:18">
      <c r="D68" s="2"/>
      <c r="F68"/>
      <c r="G68"/>
      <c r="H68" s="2"/>
      <c r="L68" s="2"/>
      <c r="O68"/>
      <c r="P68" s="2"/>
      <c r="Q68"/>
    </row>
    <row r="69" spans="2:18" ht="13.5" thickBot="1">
      <c r="D69" s="2"/>
      <c r="F69"/>
      <c r="G69"/>
      <c r="H69" s="2"/>
      <c r="L69" s="2"/>
      <c r="O69"/>
      <c r="P69" s="2"/>
      <c r="Q69"/>
    </row>
    <row r="70" spans="2:18" ht="13.5" thickBot="1">
      <c r="B70" s="45">
        <v>27</v>
      </c>
      <c r="C70" s="46">
        <v>12</v>
      </c>
      <c r="D70" s="51">
        <v>0.55555555555555558</v>
      </c>
      <c r="E70" s="37">
        <v>15</v>
      </c>
      <c r="F70" s="45">
        <v>31</v>
      </c>
      <c r="G70" s="46">
        <v>23</v>
      </c>
      <c r="H70" s="51">
        <v>0.25806451612903225</v>
      </c>
      <c r="I70" s="37">
        <v>8</v>
      </c>
      <c r="J70" s="45">
        <v>36</v>
      </c>
      <c r="K70" s="46">
        <v>35</v>
      </c>
      <c r="L70" s="51">
        <v>2.7777777777777776E-2</v>
      </c>
      <c r="M70" s="37">
        <v>1</v>
      </c>
      <c r="N70" s="45">
        <v>50</v>
      </c>
      <c r="O70" s="46">
        <v>46</v>
      </c>
      <c r="P70" s="51">
        <v>0.08</v>
      </c>
      <c r="Q70" s="37">
        <v>4</v>
      </c>
      <c r="R70" t="s">
        <v>117</v>
      </c>
    </row>
    <row r="71" spans="2:18" ht="13.5" thickBot="1">
      <c r="B71" s="45">
        <v>34</v>
      </c>
      <c r="C71" s="46">
        <v>12</v>
      </c>
      <c r="D71" s="51">
        <v>0.6470588235294118</v>
      </c>
      <c r="E71" s="37">
        <v>22</v>
      </c>
      <c r="F71" s="45">
        <v>19</v>
      </c>
      <c r="G71" s="46">
        <v>18</v>
      </c>
      <c r="H71" s="51">
        <v>5.2631578947368418E-2</v>
      </c>
      <c r="I71" s="37">
        <v>1</v>
      </c>
      <c r="J71" s="45">
        <v>16</v>
      </c>
      <c r="K71" s="46">
        <v>16</v>
      </c>
      <c r="L71" s="51">
        <v>0</v>
      </c>
      <c r="M71" s="37">
        <v>0</v>
      </c>
      <c r="N71" s="45">
        <v>115</v>
      </c>
      <c r="O71" s="46">
        <v>102</v>
      </c>
      <c r="P71" s="51">
        <v>0.11304347826086956</v>
      </c>
      <c r="Q71" s="37">
        <v>13</v>
      </c>
      <c r="R71" t="s">
        <v>118</v>
      </c>
    </row>
    <row r="72" spans="2:18" ht="13.5" thickBot="1">
      <c r="B72" s="45">
        <v>26</v>
      </c>
      <c r="C72" s="46">
        <v>13</v>
      </c>
      <c r="D72" s="51">
        <v>0.5</v>
      </c>
      <c r="E72" s="37">
        <v>13</v>
      </c>
      <c r="F72" s="45">
        <v>38</v>
      </c>
      <c r="G72" s="46">
        <v>25</v>
      </c>
      <c r="H72" s="51">
        <v>0.34210526315789475</v>
      </c>
      <c r="I72" s="37">
        <v>13</v>
      </c>
      <c r="J72" s="45">
        <v>18</v>
      </c>
      <c r="K72" s="46">
        <v>18</v>
      </c>
      <c r="L72" s="51">
        <v>0</v>
      </c>
      <c r="M72" s="37">
        <v>0</v>
      </c>
      <c r="N72" s="45">
        <v>10</v>
      </c>
      <c r="O72" s="46">
        <v>9</v>
      </c>
      <c r="P72" s="51">
        <v>0.1</v>
      </c>
      <c r="Q72" s="37">
        <v>1</v>
      </c>
      <c r="R72" t="s">
        <v>119</v>
      </c>
    </row>
    <row r="73" spans="2:18" ht="13.5" thickBot="1">
      <c r="B73" s="47">
        <v>87</v>
      </c>
      <c r="C73" s="48">
        <v>37</v>
      </c>
      <c r="D73" s="52">
        <v>0.57471264367816088</v>
      </c>
      <c r="E73" s="49">
        <v>50</v>
      </c>
      <c r="F73" s="47">
        <v>88</v>
      </c>
      <c r="G73" s="48">
        <v>66</v>
      </c>
      <c r="H73" s="52">
        <v>0.25</v>
      </c>
      <c r="I73" s="49">
        <v>22</v>
      </c>
      <c r="J73" s="47">
        <v>70</v>
      </c>
      <c r="K73" s="48">
        <v>69</v>
      </c>
      <c r="L73" s="52">
        <v>1.4285714285714285E-2</v>
      </c>
      <c r="M73" s="49">
        <v>1</v>
      </c>
      <c r="N73" s="47">
        <v>175</v>
      </c>
      <c r="O73" s="48">
        <v>157</v>
      </c>
      <c r="P73" s="52">
        <v>0.10285714285714286</v>
      </c>
      <c r="Q73" s="49">
        <v>18</v>
      </c>
      <c r="R73" s="50" t="s">
        <v>120</v>
      </c>
    </row>
    <row r="74" spans="2:18">
      <c r="F74"/>
      <c r="G74"/>
      <c r="H74"/>
      <c r="O74"/>
      <c r="P74"/>
      <c r="Q74"/>
    </row>
    <row r="75" spans="2:18">
      <c r="F75"/>
      <c r="G75"/>
      <c r="H75"/>
      <c r="O75"/>
      <c r="P75"/>
      <c r="Q75"/>
    </row>
    <row r="76" spans="2:18">
      <c r="B76" t="s">
        <v>121</v>
      </c>
      <c r="C76">
        <f>B73+F73+J73+N73</f>
        <v>420</v>
      </c>
      <c r="F76"/>
      <c r="G76"/>
      <c r="H76"/>
      <c r="O76"/>
      <c r="P76"/>
      <c r="Q76"/>
    </row>
    <row r="77" spans="2:18">
      <c r="B77" t="s">
        <v>122</v>
      </c>
      <c r="C77">
        <f>E73+I73+M73+Q73</f>
        <v>91</v>
      </c>
      <c r="F77"/>
      <c r="G77"/>
      <c r="H77"/>
      <c r="O77"/>
      <c r="P77"/>
      <c r="Q77"/>
    </row>
    <row r="78" spans="2:18">
      <c r="C78" s="2">
        <f>C77/C76</f>
        <v>0.21666666666666667</v>
      </c>
      <c r="F78"/>
      <c r="G78"/>
      <c r="H78"/>
      <c r="O78"/>
      <c r="P78"/>
      <c r="Q78"/>
    </row>
  </sheetData>
  <phoneticPr fontId="2" type="noConversion"/>
  <pageMargins left="0.75" right="0.75" top="1" bottom="1" header="0.5" footer="0.5"/>
  <headerFooter alignWithMargins="0"/>
  <ignoredErrors>
    <ignoredError sqref="G4:H10 G3:H3 G12:H15 G17:H20 G22:H25 G27:H30 P3:Q3 P4:Q10 P12:Q15 P17:Q20 P22:Q25 P27:Q30 R40:R4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M2" sqref="M2"/>
    </sheetView>
  </sheetViews>
  <sheetFormatPr defaultRowHeight="12.75"/>
  <sheetData>
    <row r="1" spans="1:1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>
      <c r="A2" t="s">
        <v>0</v>
      </c>
      <c r="B2">
        <f>ELF!B2</f>
        <v>20</v>
      </c>
      <c r="C2">
        <f>ELF!C2</f>
        <v>0</v>
      </c>
      <c r="D2">
        <f>ELF!D2</f>
        <v>0</v>
      </c>
      <c r="E2">
        <f>ELF!E2</f>
        <v>5</v>
      </c>
      <c r="F2">
        <f>ELF!F2</f>
        <v>5</v>
      </c>
      <c r="G2">
        <f>ELF!G2</f>
        <v>0</v>
      </c>
      <c r="H2">
        <f>ELF!H2</f>
        <v>0</v>
      </c>
      <c r="I2">
        <f>ELF!I2</f>
        <v>0</v>
      </c>
      <c r="J2">
        <f>ELF!J2</f>
        <v>0</v>
      </c>
      <c r="K2">
        <f>ELF!K2</f>
        <v>0</v>
      </c>
      <c r="L2">
        <f>ELF!L2</f>
        <v>0</v>
      </c>
      <c r="M2">
        <f>ELF!M2</f>
        <v>-19</v>
      </c>
      <c r="N2">
        <f>ELF!N2</f>
        <v>-10</v>
      </c>
      <c r="O2">
        <f>ELF!O2</f>
        <v>-11</v>
      </c>
    </row>
    <row r="3" spans="1:15">
      <c r="A3" t="s">
        <v>1</v>
      </c>
      <c r="B3">
        <f>ELF!B3</f>
        <v>16</v>
      </c>
      <c r="C3">
        <f>ELF!C3</f>
        <v>0</v>
      </c>
      <c r="D3">
        <f>ELF!D3</f>
        <v>0</v>
      </c>
      <c r="E3">
        <f>ELF!E3</f>
        <v>0</v>
      </c>
      <c r="F3">
        <f>ELF!F3</f>
        <v>0</v>
      </c>
      <c r="G3">
        <f>ELF!G3</f>
        <v>10</v>
      </c>
      <c r="H3">
        <f>ELF!H3</f>
        <v>0</v>
      </c>
      <c r="I3">
        <f>ELF!I3</f>
        <v>0</v>
      </c>
      <c r="J3">
        <f>ELF!J3</f>
        <v>0</v>
      </c>
      <c r="K3">
        <f>ELF!K3</f>
        <v>0</v>
      </c>
      <c r="L3">
        <f>ELF!L3</f>
        <v>0</v>
      </c>
      <c r="M3">
        <f>ELF!M3</f>
        <v>-5</v>
      </c>
      <c r="N3">
        <f>ELF!N3</f>
        <v>-12</v>
      </c>
      <c r="O3">
        <f>ELF!O3</f>
        <v>-15</v>
      </c>
    </row>
    <row r="4" spans="1:15">
      <c r="A4" t="s">
        <v>55</v>
      </c>
      <c r="B4">
        <f>ELF!B4</f>
        <v>19</v>
      </c>
      <c r="C4">
        <f>ELF!C4</f>
        <v>0</v>
      </c>
      <c r="D4">
        <f>ELF!D4</f>
        <v>0</v>
      </c>
      <c r="E4">
        <f>ELF!E4</f>
        <v>0</v>
      </c>
      <c r="F4">
        <f>ELF!F4</f>
        <v>0</v>
      </c>
      <c r="G4">
        <f>ELF!G4</f>
        <v>0</v>
      </c>
      <c r="H4">
        <f>ELF!H4</f>
        <v>10</v>
      </c>
      <c r="I4">
        <f>ELF!I4</f>
        <v>0</v>
      </c>
      <c r="J4">
        <f>ELF!J4</f>
        <v>0</v>
      </c>
      <c r="K4">
        <f>ELF!K4</f>
        <v>0</v>
      </c>
      <c r="L4">
        <f>ELF!L4</f>
        <v>0</v>
      </c>
      <c r="M4">
        <f>ELF!M4</f>
        <v>-6</v>
      </c>
      <c r="N4">
        <f>ELF!N4</f>
        <v>-16</v>
      </c>
      <c r="O4">
        <f>ELF!O4</f>
        <v>-16</v>
      </c>
    </row>
    <row r="5" spans="1:15">
      <c r="A5" t="s">
        <v>56</v>
      </c>
      <c r="B5">
        <f>ELF!B5</f>
        <v>8</v>
      </c>
      <c r="C5">
        <f>ELF!C5</f>
        <v>0</v>
      </c>
      <c r="D5">
        <f>ELF!D5</f>
        <v>0</v>
      </c>
      <c r="E5">
        <f>ELF!E5</f>
        <v>0</v>
      </c>
      <c r="F5">
        <f>ELF!F5</f>
        <v>0</v>
      </c>
      <c r="G5">
        <f>ELF!G5</f>
        <v>0</v>
      </c>
      <c r="H5">
        <f>ELF!H5</f>
        <v>0</v>
      </c>
      <c r="I5">
        <f>ELF!I5</f>
        <v>0</v>
      </c>
      <c r="J5">
        <f>ELF!J5</f>
        <v>0</v>
      </c>
      <c r="K5">
        <f>ELF!K5</f>
        <v>0</v>
      </c>
      <c r="L5">
        <f>ELF!L5</f>
        <v>0</v>
      </c>
      <c r="M5">
        <f>ELF!M5</f>
        <v>-7</v>
      </c>
      <c r="N5">
        <f>ELF!N5</f>
        <v>-7</v>
      </c>
      <c r="O5">
        <f>ELF!O5</f>
        <v>-3</v>
      </c>
    </row>
    <row r="6" spans="1:15">
      <c r="A6" t="s">
        <v>57</v>
      </c>
      <c r="B6">
        <f>ELF!B6</f>
        <v>11</v>
      </c>
      <c r="C6">
        <f>ELF!C6</f>
        <v>0</v>
      </c>
      <c r="D6">
        <f>ELF!D6</f>
        <v>0</v>
      </c>
      <c r="E6">
        <f>ELF!E6</f>
        <v>0</v>
      </c>
      <c r="F6">
        <f>ELF!F6</f>
        <v>5</v>
      </c>
      <c r="G6">
        <f>ELF!G6</f>
        <v>0</v>
      </c>
      <c r="H6">
        <f>ELF!H6</f>
        <v>5</v>
      </c>
      <c r="I6">
        <f>ELF!I6</f>
        <v>0</v>
      </c>
      <c r="J6">
        <f>ELF!J6</f>
        <v>0</v>
      </c>
      <c r="K6">
        <f>ELF!K6</f>
        <v>0</v>
      </c>
      <c r="L6">
        <f>ELF!L6</f>
        <v>0</v>
      </c>
      <c r="M6">
        <f>ELF!M6</f>
        <v>-8</v>
      </c>
      <c r="N6">
        <f>ELF!N6</f>
        <v>-5</v>
      </c>
      <c r="O6">
        <f>ELF!O6</f>
        <v>-8</v>
      </c>
    </row>
    <row r="7" spans="1:15">
      <c r="A7" t="s">
        <v>5</v>
      </c>
      <c r="B7">
        <f>ELF!B7</f>
        <v>4</v>
      </c>
      <c r="C7">
        <f>ELF!C7</f>
        <v>0</v>
      </c>
      <c r="D7">
        <f>ELF!D7</f>
        <v>0</v>
      </c>
      <c r="E7">
        <f>ELF!E7</f>
        <v>0</v>
      </c>
      <c r="F7">
        <f>ELF!F7</f>
        <v>0</v>
      </c>
      <c r="G7">
        <f>ELF!G7</f>
        <v>5</v>
      </c>
      <c r="H7">
        <f>ELF!H7</f>
        <v>0</v>
      </c>
      <c r="I7">
        <f>ELF!I7</f>
        <v>0</v>
      </c>
      <c r="J7">
        <f>ELF!J7</f>
        <v>0</v>
      </c>
      <c r="K7">
        <f>ELF!K7</f>
        <v>0</v>
      </c>
      <c r="L7">
        <f>ELF!L7</f>
        <v>0</v>
      </c>
      <c r="M7">
        <f>ELF!M7</f>
        <v>-2</v>
      </c>
      <c r="N7">
        <f>ELF!N7</f>
        <v>-3</v>
      </c>
      <c r="O7">
        <f>ELF!O7</f>
        <v>-3</v>
      </c>
    </row>
    <row r="8" spans="1:15">
      <c r="A8" t="s">
        <v>6</v>
      </c>
      <c r="B8">
        <f>ELF!B8</f>
        <v>19</v>
      </c>
      <c r="C8">
        <f>ELF!C8</f>
        <v>0</v>
      </c>
      <c r="D8">
        <f>ELF!D8</f>
        <v>0</v>
      </c>
      <c r="E8">
        <f>ELF!E8</f>
        <v>0</v>
      </c>
      <c r="F8">
        <f>ELF!F8</f>
        <v>0</v>
      </c>
      <c r="G8">
        <f>ELF!G8</f>
        <v>5</v>
      </c>
      <c r="H8">
        <f>ELF!H8</f>
        <v>0</v>
      </c>
      <c r="I8">
        <f>ELF!I8</f>
        <v>0</v>
      </c>
      <c r="J8">
        <f>ELF!J8</f>
        <v>0</v>
      </c>
      <c r="K8">
        <f>ELF!K8</f>
        <v>0</v>
      </c>
      <c r="L8">
        <f>ELF!L8</f>
        <v>0</v>
      </c>
      <c r="M8">
        <f>ELF!M8</f>
        <v>-16</v>
      </c>
      <c r="N8">
        <f>ELF!N8</f>
        <v>-14</v>
      </c>
      <c r="O8">
        <f>ELF!O8</f>
        <v>-8</v>
      </c>
    </row>
    <row r="9" spans="1:15">
      <c r="A9" t="s">
        <v>7</v>
      </c>
      <c r="B9">
        <f>ELF!B9</f>
        <v>3</v>
      </c>
      <c r="C9">
        <f>ELF!C9</f>
        <v>0</v>
      </c>
      <c r="D9">
        <f>ELF!D9</f>
        <v>0</v>
      </c>
      <c r="E9">
        <f>ELF!E9</f>
        <v>0</v>
      </c>
      <c r="F9">
        <f>ELF!F9</f>
        <v>0</v>
      </c>
      <c r="G9">
        <f>ELF!G9</f>
        <v>0</v>
      </c>
      <c r="H9">
        <f>ELF!H9</f>
        <v>0</v>
      </c>
      <c r="I9">
        <f>ELF!I9</f>
        <v>0</v>
      </c>
      <c r="J9">
        <f>ELF!J9</f>
        <v>0</v>
      </c>
      <c r="K9">
        <f>ELF!K9</f>
        <v>0</v>
      </c>
      <c r="L9">
        <f>ELF!L9</f>
        <v>0</v>
      </c>
      <c r="M9">
        <f>ELF!M9</f>
        <v>-2</v>
      </c>
      <c r="N9">
        <f>ELF!N9</f>
        <v>-2</v>
      </c>
      <c r="O9">
        <f>ELF!O9</f>
        <v>-2</v>
      </c>
    </row>
    <row r="10" spans="1:15">
      <c r="A10" t="s">
        <v>15</v>
      </c>
      <c r="B10">
        <f>ELF!B10*'bnet stats'!$B$34</f>
        <v>37</v>
      </c>
      <c r="C10">
        <f>ELF!C10</f>
        <v>0</v>
      </c>
      <c r="D10">
        <f>ELF!D10</f>
        <v>0</v>
      </c>
      <c r="E10">
        <f>ELF!E10</f>
        <v>10</v>
      </c>
      <c r="F10">
        <f>ELF!F10</f>
        <v>10</v>
      </c>
      <c r="G10">
        <f>ELF!G10</f>
        <v>10</v>
      </c>
      <c r="H10">
        <f>ELF!H10</f>
        <v>10</v>
      </c>
      <c r="I10">
        <f>ELF!I10</f>
        <v>0</v>
      </c>
      <c r="J10">
        <f>ELF!J10</f>
        <v>0</v>
      </c>
      <c r="K10">
        <f>ELF!K10</f>
        <v>0</v>
      </c>
      <c r="L10">
        <f>ELF!L10</f>
        <v>0</v>
      </c>
      <c r="M10">
        <f>ELF!M10*'bnet stats'!$B$34</f>
        <v>-10</v>
      </c>
      <c r="N10">
        <f>ELF!N10*'bnet stats'!$B$34</f>
        <v>-29</v>
      </c>
      <c r="O10">
        <f>ELF!O10*'bnet stats'!$B$34</f>
        <v>-35</v>
      </c>
    </row>
    <row r="11" spans="1:15">
      <c r="A11" t="s">
        <v>16</v>
      </c>
      <c r="B11">
        <f>ELF!B11*'bnet stats'!$B$34</f>
        <v>23</v>
      </c>
      <c r="C11">
        <f>ELF!C11</f>
        <v>10</v>
      </c>
      <c r="D11">
        <f>ELF!D11</f>
        <v>0</v>
      </c>
      <c r="E11">
        <f>ELF!E11</f>
        <v>5</v>
      </c>
      <c r="F11">
        <f>ELF!F11</f>
        <v>0</v>
      </c>
      <c r="G11">
        <f>ELF!G11</f>
        <v>0</v>
      </c>
      <c r="H11">
        <f>ELF!H11</f>
        <v>0</v>
      </c>
      <c r="I11">
        <f>ELF!I11</f>
        <v>0</v>
      </c>
      <c r="J11">
        <f>ELF!J11</f>
        <v>0</v>
      </c>
      <c r="K11">
        <f>ELF!K11</f>
        <v>15</v>
      </c>
      <c r="L11">
        <f>ELF!L11</f>
        <v>0</v>
      </c>
      <c r="M11">
        <f>ELF!M11*'bnet stats'!$B$34</f>
        <v>-13</v>
      </c>
      <c r="N11">
        <f>ELF!N11*'bnet stats'!$B$34</f>
        <v>-13</v>
      </c>
      <c r="O11">
        <f>ELF!O11*'bnet stats'!$B$34</f>
        <v>-19</v>
      </c>
    </row>
    <row r="12" spans="1:15">
      <c r="A12" t="s">
        <v>17</v>
      </c>
      <c r="B12">
        <f>ELF!B12*'bnet stats'!$B$34</f>
        <v>25</v>
      </c>
      <c r="C12">
        <f>ELF!C12</f>
        <v>10</v>
      </c>
      <c r="D12">
        <f>ELF!D12</f>
        <v>0</v>
      </c>
      <c r="E12">
        <f>ELF!E12</f>
        <v>10</v>
      </c>
      <c r="F12">
        <f>ELF!F12</f>
        <v>0</v>
      </c>
      <c r="G12">
        <f>ELF!G12</f>
        <v>0</v>
      </c>
      <c r="H12">
        <f>ELF!H12</f>
        <v>0</v>
      </c>
      <c r="I12">
        <f>ELF!I12</f>
        <v>0</v>
      </c>
      <c r="J12">
        <f>ELF!J12</f>
        <v>0</v>
      </c>
      <c r="K12">
        <f>ELF!K12</f>
        <v>0</v>
      </c>
      <c r="L12">
        <f>ELF!L12</f>
        <v>0</v>
      </c>
      <c r="M12">
        <f>ELF!M12*'bnet stats'!$B$34</f>
        <v>-11</v>
      </c>
      <c r="N12">
        <f>ELF!N12*'bnet stats'!$B$34</f>
        <v>-18</v>
      </c>
      <c r="O12">
        <f>ELF!O12*'bnet stats'!$B$34</f>
        <v>-21</v>
      </c>
    </row>
    <row r="13" spans="1:15">
      <c r="A13" t="s">
        <v>18</v>
      </c>
      <c r="B13">
        <f>ELF!B13*'bnet stats'!$B$34</f>
        <v>15</v>
      </c>
      <c r="C13">
        <f>ELF!C13</f>
        <v>0</v>
      </c>
      <c r="D13">
        <f>ELF!D13</f>
        <v>0</v>
      </c>
      <c r="E13">
        <f>ELF!E13</f>
        <v>0</v>
      </c>
      <c r="F13">
        <f>ELF!F13</f>
        <v>0</v>
      </c>
      <c r="G13">
        <f>ELF!G13</f>
        <v>0</v>
      </c>
      <c r="H13">
        <f>ELF!H13</f>
        <v>0</v>
      </c>
      <c r="I13">
        <f>ELF!I13</f>
        <v>0</v>
      </c>
      <c r="J13">
        <f>ELF!J13</f>
        <v>0</v>
      </c>
      <c r="K13">
        <f>ELF!K13</f>
        <v>0</v>
      </c>
      <c r="L13">
        <f>ELF!L13</f>
        <v>0</v>
      </c>
      <c r="M13">
        <f>ELF!M13*'bnet stats'!$B$34</f>
        <v>-7</v>
      </c>
      <c r="N13">
        <f>ELF!N13*'bnet stats'!$B$34</f>
        <v>-11</v>
      </c>
      <c r="O13">
        <f>ELF!O13*'bnet stats'!$B$34</f>
        <v>-12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B10" sqref="B10"/>
    </sheetView>
  </sheetViews>
  <sheetFormatPr defaultRowHeight="12.75"/>
  <sheetData>
    <row r="1" spans="1:1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>
      <c r="A2" t="s">
        <v>0</v>
      </c>
      <c r="B2">
        <f>HMN!B2</f>
        <v>20</v>
      </c>
      <c r="C2">
        <f>HMN!C2</f>
        <v>0</v>
      </c>
      <c r="D2">
        <f>HMN!D2</f>
        <v>0</v>
      </c>
      <c r="E2">
        <f>HMN!E2</f>
        <v>10</v>
      </c>
      <c r="F2">
        <f>HMN!F2</f>
        <v>0</v>
      </c>
      <c r="G2">
        <f>HMN!G2</f>
        <v>0</v>
      </c>
      <c r="H2">
        <f>HMN!H2</f>
        <v>0</v>
      </c>
      <c r="I2">
        <f>HMN!I2</f>
        <v>0</v>
      </c>
      <c r="J2">
        <f>HMN!J2</f>
        <v>0</v>
      </c>
      <c r="K2">
        <f>HMN!K2</f>
        <v>0</v>
      </c>
      <c r="L2">
        <f>HMN!L2</f>
        <v>0</v>
      </c>
      <c r="M2">
        <f>HMN!M2</f>
        <v>-19</v>
      </c>
      <c r="N2">
        <f>HMN!N2</f>
        <v>-10</v>
      </c>
      <c r="O2">
        <f>HMN!O2</f>
        <v>-11</v>
      </c>
    </row>
    <row r="3" spans="1:15">
      <c r="A3" t="s">
        <v>1</v>
      </c>
      <c r="B3">
        <f>HMN!B3</f>
        <v>16</v>
      </c>
      <c r="C3">
        <f>HMN!C3</f>
        <v>0</v>
      </c>
      <c r="D3">
        <f>HMN!D3</f>
        <v>0</v>
      </c>
      <c r="E3">
        <f>HMN!E3</f>
        <v>0</v>
      </c>
      <c r="F3">
        <f>HMN!F3</f>
        <v>0</v>
      </c>
      <c r="G3">
        <f>HMN!G3</f>
        <v>10</v>
      </c>
      <c r="H3">
        <f>HMN!H3</f>
        <v>0</v>
      </c>
      <c r="I3">
        <f>HMN!I3</f>
        <v>0</v>
      </c>
      <c r="J3">
        <f>HMN!J3</f>
        <v>0</v>
      </c>
      <c r="K3">
        <f>HMN!K3</f>
        <v>0</v>
      </c>
      <c r="L3">
        <f>HMN!L3</f>
        <v>0</v>
      </c>
      <c r="M3">
        <f>HMN!M3</f>
        <v>-5</v>
      </c>
      <c r="N3">
        <f>HMN!N3</f>
        <v>-12</v>
      </c>
      <c r="O3">
        <f>HMN!O3</f>
        <v>-15</v>
      </c>
    </row>
    <row r="4" spans="1:15">
      <c r="A4" t="s">
        <v>55</v>
      </c>
      <c r="B4">
        <f>HMN!B4</f>
        <v>19</v>
      </c>
      <c r="C4">
        <f>HMN!C4</f>
        <v>0</v>
      </c>
      <c r="D4">
        <f>HMN!D4</f>
        <v>0</v>
      </c>
      <c r="E4">
        <f>HMN!E4</f>
        <v>0</v>
      </c>
      <c r="F4">
        <f>HMN!F4</f>
        <v>0</v>
      </c>
      <c r="G4">
        <f>HMN!G4</f>
        <v>0</v>
      </c>
      <c r="H4">
        <f>HMN!H4</f>
        <v>0</v>
      </c>
      <c r="I4">
        <f>HMN!I4</f>
        <v>0</v>
      </c>
      <c r="J4">
        <f>HMN!J4</f>
        <v>0</v>
      </c>
      <c r="K4">
        <f>HMN!K4</f>
        <v>0</v>
      </c>
      <c r="L4">
        <f>HMN!L4</f>
        <v>0</v>
      </c>
      <c r="M4">
        <f>HMN!M4</f>
        <v>-6</v>
      </c>
      <c r="N4">
        <f>HMN!N4</f>
        <v>-16</v>
      </c>
      <c r="O4">
        <f>HMN!O4</f>
        <v>-16</v>
      </c>
    </row>
    <row r="5" spans="1:15">
      <c r="A5" t="s">
        <v>56</v>
      </c>
      <c r="B5">
        <f>HMN!B5</f>
        <v>8</v>
      </c>
      <c r="C5">
        <f>HMN!C5</f>
        <v>0</v>
      </c>
      <c r="D5">
        <f>HMN!D5</f>
        <v>0</v>
      </c>
      <c r="E5">
        <f>HMN!E5</f>
        <v>0</v>
      </c>
      <c r="F5">
        <f>HMN!F5</f>
        <v>0</v>
      </c>
      <c r="G5">
        <f>HMN!G5</f>
        <v>0</v>
      </c>
      <c r="H5">
        <f>HMN!H5</f>
        <v>0</v>
      </c>
      <c r="I5">
        <f>HMN!I5</f>
        <v>0</v>
      </c>
      <c r="J5">
        <f>HMN!J5</f>
        <v>0</v>
      </c>
      <c r="K5">
        <f>HMN!K5</f>
        <v>0</v>
      </c>
      <c r="L5">
        <f>HMN!L5</f>
        <v>0</v>
      </c>
      <c r="M5">
        <f>HMN!M5</f>
        <v>-7</v>
      </c>
      <c r="N5">
        <f>HMN!N5</f>
        <v>-7</v>
      </c>
      <c r="O5">
        <f>HMN!O5</f>
        <v>-3</v>
      </c>
    </row>
    <row r="6" spans="1:15">
      <c r="A6" t="s">
        <v>57</v>
      </c>
      <c r="B6">
        <f>HMN!B6</f>
        <v>11</v>
      </c>
      <c r="C6">
        <f>HMN!C6</f>
        <v>0</v>
      </c>
      <c r="D6">
        <f>HMN!D6</f>
        <v>0</v>
      </c>
      <c r="E6">
        <f>HMN!E6</f>
        <v>0</v>
      </c>
      <c r="F6">
        <f>HMN!F6</f>
        <v>0</v>
      </c>
      <c r="G6">
        <f>HMN!G6</f>
        <v>0</v>
      </c>
      <c r="H6">
        <f>HMN!H6</f>
        <v>0</v>
      </c>
      <c r="I6">
        <f>HMN!I6</f>
        <v>0</v>
      </c>
      <c r="J6">
        <f>HMN!J6</f>
        <v>0</v>
      </c>
      <c r="K6">
        <f>HMN!K6</f>
        <v>0</v>
      </c>
      <c r="L6">
        <f>HMN!L6</f>
        <v>0</v>
      </c>
      <c r="M6">
        <f>HMN!M6</f>
        <v>-8</v>
      </c>
      <c r="N6">
        <f>HMN!N6</f>
        <v>-5</v>
      </c>
      <c r="O6">
        <f>HMN!O6</f>
        <v>-8</v>
      </c>
    </row>
    <row r="7" spans="1:15">
      <c r="A7" t="s">
        <v>5</v>
      </c>
      <c r="B7">
        <f>HMN!B7</f>
        <v>4</v>
      </c>
      <c r="C7">
        <f>HMN!C7</f>
        <v>0</v>
      </c>
      <c r="D7">
        <f>HMN!D7</f>
        <v>0</v>
      </c>
      <c r="E7">
        <f>HMN!E7</f>
        <v>0</v>
      </c>
      <c r="F7">
        <f>HMN!F7</f>
        <v>0</v>
      </c>
      <c r="G7">
        <f>HMN!G7</f>
        <v>0</v>
      </c>
      <c r="H7">
        <f>HMN!H7</f>
        <v>0</v>
      </c>
      <c r="I7">
        <f>HMN!I7</f>
        <v>0</v>
      </c>
      <c r="J7">
        <f>HMN!J7</f>
        <v>0</v>
      </c>
      <c r="K7">
        <f>HMN!K7</f>
        <v>0</v>
      </c>
      <c r="L7">
        <f>HMN!L7</f>
        <v>0</v>
      </c>
      <c r="M7">
        <f>HMN!M7</f>
        <v>-2</v>
      </c>
      <c r="N7">
        <f>HMN!N7</f>
        <v>-3</v>
      </c>
      <c r="O7">
        <f>HMN!O7</f>
        <v>-3</v>
      </c>
    </row>
    <row r="8" spans="1:15">
      <c r="A8" t="s">
        <v>6</v>
      </c>
      <c r="B8">
        <f>HMN!B8</f>
        <v>19</v>
      </c>
      <c r="C8">
        <f>HMN!C8</f>
        <v>0</v>
      </c>
      <c r="D8">
        <f>HMN!D8</f>
        <v>0</v>
      </c>
      <c r="E8">
        <f>HMN!E8</f>
        <v>0</v>
      </c>
      <c r="F8">
        <f>HMN!F8</f>
        <v>0</v>
      </c>
      <c r="G8">
        <f>HMN!G8</f>
        <v>0</v>
      </c>
      <c r="H8">
        <f>HMN!H8</f>
        <v>0</v>
      </c>
      <c r="I8">
        <f>HMN!I8</f>
        <v>0</v>
      </c>
      <c r="J8">
        <f>HMN!J8</f>
        <v>0</v>
      </c>
      <c r="K8">
        <f>HMN!K8</f>
        <v>0</v>
      </c>
      <c r="L8">
        <f>HMN!L8</f>
        <v>0</v>
      </c>
      <c r="M8">
        <f>HMN!M8</f>
        <v>-16</v>
      </c>
      <c r="N8">
        <f>HMN!N8</f>
        <v>-14</v>
      </c>
      <c r="O8">
        <f>HMN!O8</f>
        <v>-8</v>
      </c>
    </row>
    <row r="9" spans="1:15">
      <c r="A9" t="s">
        <v>7</v>
      </c>
      <c r="B9">
        <f>HMN!B9</f>
        <v>3</v>
      </c>
      <c r="C9">
        <f>HMN!C9</f>
        <v>0</v>
      </c>
      <c r="D9">
        <f>HMN!D9</f>
        <v>0</v>
      </c>
      <c r="E9">
        <f>HMN!E9</f>
        <v>0</v>
      </c>
      <c r="F9">
        <f>HMN!F9</f>
        <v>0</v>
      </c>
      <c r="G9">
        <f>HMN!G9</f>
        <v>0</v>
      </c>
      <c r="H9">
        <f>HMN!H9</f>
        <v>0</v>
      </c>
      <c r="I9">
        <f>HMN!I9</f>
        <v>0</v>
      </c>
      <c r="J9">
        <f>HMN!J9</f>
        <v>0</v>
      </c>
      <c r="K9">
        <f>HMN!K9</f>
        <v>0</v>
      </c>
      <c r="L9">
        <f>HMN!L9</f>
        <v>0</v>
      </c>
      <c r="M9">
        <f>HMN!M9</f>
        <v>-2</v>
      </c>
      <c r="N9">
        <f>HMN!N9</f>
        <v>-2</v>
      </c>
      <c r="O9">
        <f>HMN!O9</f>
        <v>-2</v>
      </c>
    </row>
    <row r="10" spans="1:15">
      <c r="A10" t="s">
        <v>11</v>
      </c>
      <c r="B10">
        <f>HMN!B10</f>
        <v>123</v>
      </c>
      <c r="C10">
        <f>HMN!C10</f>
        <v>0</v>
      </c>
      <c r="D10">
        <f>HMN!D10</f>
        <v>0</v>
      </c>
      <c r="E10">
        <f>HMN!E10</f>
        <v>30</v>
      </c>
      <c r="F10">
        <f>HMN!F10</f>
        <v>30</v>
      </c>
      <c r="G10">
        <f>HMN!G10</f>
        <v>30</v>
      </c>
      <c r="H10">
        <f>HMN!H10</f>
        <v>30</v>
      </c>
      <c r="I10">
        <f>HMN!I10</f>
        <v>0</v>
      </c>
      <c r="J10">
        <f>HMN!J10</f>
        <v>0</v>
      </c>
      <c r="K10">
        <f>HMN!K10</f>
        <v>0</v>
      </c>
      <c r="L10">
        <f>HMN!L10</f>
        <v>0</v>
      </c>
      <c r="M10">
        <f>HMN!M10</f>
        <v>-42</v>
      </c>
      <c r="N10">
        <f>HMN!N10</f>
        <v>-87</v>
      </c>
      <c r="O10">
        <f>HMN!O10</f>
        <v>-117</v>
      </c>
    </row>
    <row r="11" spans="1:15">
      <c r="A11" t="s">
        <v>12</v>
      </c>
      <c r="B11">
        <f>HMN!B11</f>
        <v>90</v>
      </c>
      <c r="C11">
        <f>HMN!C11</f>
        <v>0</v>
      </c>
      <c r="D11">
        <f>HMN!D11</f>
        <v>0</v>
      </c>
      <c r="E11">
        <f>HMN!E11</f>
        <v>30</v>
      </c>
      <c r="F11">
        <f>HMN!F11</f>
        <v>0</v>
      </c>
      <c r="G11">
        <f>HMN!G11</f>
        <v>30</v>
      </c>
      <c r="H11">
        <f>HMN!H11</f>
        <v>30</v>
      </c>
      <c r="I11">
        <f>HMN!I11</f>
        <v>0</v>
      </c>
      <c r="J11">
        <f>HMN!J11</f>
        <v>0</v>
      </c>
      <c r="K11">
        <f>HMN!K11</f>
        <v>0</v>
      </c>
      <c r="L11">
        <f>HMN!L11</f>
        <v>0</v>
      </c>
      <c r="M11">
        <f>HMN!M11</f>
        <v>-63</v>
      </c>
      <c r="N11">
        <f>HMN!N11</f>
        <v>-42</v>
      </c>
      <c r="O11">
        <f>HMN!O11</f>
        <v>-75</v>
      </c>
    </row>
    <row r="12" spans="1:15">
      <c r="A12" t="s">
        <v>13</v>
      </c>
      <c r="B12">
        <f>HMN!B12</f>
        <v>54</v>
      </c>
      <c r="C12">
        <f>HMN!C12</f>
        <v>0</v>
      </c>
      <c r="D12">
        <f>HMN!D12</f>
        <v>0</v>
      </c>
      <c r="E12">
        <f>HMN!E12</f>
        <v>0</v>
      </c>
      <c r="F12">
        <f>HMN!F12</f>
        <v>0</v>
      </c>
      <c r="G12">
        <f>HMN!G12</f>
        <v>0</v>
      </c>
      <c r="H12">
        <f>HMN!H12</f>
        <v>30</v>
      </c>
      <c r="I12">
        <f>HMN!I12</f>
        <v>30</v>
      </c>
      <c r="J12">
        <f>HMN!J12</f>
        <v>30</v>
      </c>
      <c r="K12">
        <f>HMN!K12</f>
        <v>30</v>
      </c>
      <c r="L12">
        <f>HMN!L12</f>
        <v>0</v>
      </c>
      <c r="M12">
        <f>HMN!M12</f>
        <v>-45</v>
      </c>
      <c r="N12">
        <f>HMN!N12</f>
        <v>-30</v>
      </c>
      <c r="O12">
        <f>HMN!O12</f>
        <v>-33</v>
      </c>
    </row>
    <row r="13" spans="1:15">
      <c r="A13" t="s">
        <v>14</v>
      </c>
      <c r="B13">
        <f>HMN!B13</f>
        <v>33</v>
      </c>
      <c r="C13">
        <f>HMN!C13</f>
        <v>0</v>
      </c>
      <c r="D13">
        <f>HMN!D13</f>
        <v>0</v>
      </c>
      <c r="E13">
        <f>HMN!E13</f>
        <v>0</v>
      </c>
      <c r="F13">
        <f>HMN!F13</f>
        <v>0</v>
      </c>
      <c r="G13">
        <f>HMN!G13</f>
        <v>0</v>
      </c>
      <c r="H13">
        <f>HMN!H13</f>
        <v>0</v>
      </c>
      <c r="I13">
        <f>HMN!I13</f>
        <v>0</v>
      </c>
      <c r="J13">
        <f>HMN!J13</f>
        <v>0</v>
      </c>
      <c r="K13">
        <f>HMN!K13</f>
        <v>0</v>
      </c>
      <c r="L13">
        <f>HMN!L13</f>
        <v>0</v>
      </c>
      <c r="M13">
        <f>HMN!M13</f>
        <v>-30</v>
      </c>
      <c r="N13">
        <f>HMN!N13</f>
        <v>-27</v>
      </c>
      <c r="O13">
        <f>HMN!O13</f>
        <v>-9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I15" sqref="I15"/>
    </sheetView>
  </sheetViews>
  <sheetFormatPr defaultRowHeight="12.75"/>
  <sheetData>
    <row r="1" spans="1:1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>
      <c r="A2" t="s">
        <v>0</v>
      </c>
      <c r="B2">
        <f>ORC!B2</f>
        <v>20</v>
      </c>
      <c r="C2">
        <f>ORC!C2</f>
        <v>0</v>
      </c>
      <c r="D2">
        <f>ORC!D2</f>
        <v>0</v>
      </c>
      <c r="E2">
        <f>ORC!E2</f>
        <v>0</v>
      </c>
      <c r="F2">
        <f>ORC!F2</f>
        <v>0</v>
      </c>
      <c r="G2">
        <f>ORC!G2</f>
        <v>0</v>
      </c>
      <c r="H2">
        <f>ORC!H2</f>
        <v>0</v>
      </c>
      <c r="I2">
        <f>ORC!I2</f>
        <v>0</v>
      </c>
      <c r="J2">
        <f>ORC!J2</f>
        <v>0</v>
      </c>
      <c r="K2">
        <f>ORC!K2</f>
        <v>0</v>
      </c>
      <c r="L2">
        <f>ORC!L2</f>
        <v>0</v>
      </c>
      <c r="M2">
        <f>ORC!M2</f>
        <v>-19</v>
      </c>
      <c r="N2">
        <f>ORC!N2</f>
        <v>-10</v>
      </c>
      <c r="O2">
        <f>ORC!O2</f>
        <v>-11</v>
      </c>
    </row>
    <row r="3" spans="1:15">
      <c r="A3" t="s">
        <v>1</v>
      </c>
      <c r="B3">
        <f>ORC!B3</f>
        <v>16</v>
      </c>
      <c r="C3">
        <f>ORC!C3</f>
        <v>0</v>
      </c>
      <c r="D3">
        <f>ORC!D3</f>
        <v>0</v>
      </c>
      <c r="E3">
        <f>ORC!E3</f>
        <v>0</v>
      </c>
      <c r="F3">
        <f>ORC!F3</f>
        <v>0</v>
      </c>
      <c r="G3">
        <f>ORC!G3</f>
        <v>0</v>
      </c>
      <c r="H3">
        <f>ORC!H3</f>
        <v>0</v>
      </c>
      <c r="I3">
        <f>ORC!I3</f>
        <v>0</v>
      </c>
      <c r="J3">
        <f>ORC!J3</f>
        <v>0</v>
      </c>
      <c r="K3">
        <f>ORC!K3</f>
        <v>0</v>
      </c>
      <c r="L3">
        <f>ORC!L3</f>
        <v>0</v>
      </c>
      <c r="M3">
        <f>ORC!M3</f>
        <v>-5</v>
      </c>
      <c r="N3">
        <f>ORC!N3</f>
        <v>-12</v>
      </c>
      <c r="O3">
        <f>ORC!O3</f>
        <v>-15</v>
      </c>
    </row>
    <row r="4" spans="1:15">
      <c r="A4" t="s">
        <v>55</v>
      </c>
      <c r="B4">
        <f>ORC!B4</f>
        <v>19</v>
      </c>
      <c r="C4">
        <f>ORC!C4</f>
        <v>0</v>
      </c>
      <c r="D4">
        <f>ORC!D4</f>
        <v>0</v>
      </c>
      <c r="E4">
        <f>ORC!E4</f>
        <v>0</v>
      </c>
      <c r="F4">
        <f>ORC!F4</f>
        <v>0</v>
      </c>
      <c r="G4">
        <f>ORC!G4</f>
        <v>0</v>
      </c>
      <c r="H4">
        <f>ORC!H4</f>
        <v>0</v>
      </c>
      <c r="I4">
        <f>ORC!I4</f>
        <v>0</v>
      </c>
      <c r="J4">
        <f>ORC!J4</f>
        <v>0</v>
      </c>
      <c r="K4">
        <f>ORC!K4</f>
        <v>0</v>
      </c>
      <c r="L4">
        <f>ORC!L4</f>
        <v>0</v>
      </c>
      <c r="M4">
        <f>ORC!M4</f>
        <v>-6</v>
      </c>
      <c r="N4">
        <f>ORC!N4</f>
        <v>-16</v>
      </c>
      <c r="O4">
        <f>ORC!O4</f>
        <v>-16</v>
      </c>
    </row>
    <row r="5" spans="1:15">
      <c r="A5" t="s">
        <v>56</v>
      </c>
      <c r="B5">
        <f>ORC!B5</f>
        <v>8</v>
      </c>
      <c r="C5">
        <f>ORC!C5</f>
        <v>0</v>
      </c>
      <c r="D5">
        <f>ORC!D5</f>
        <v>0</v>
      </c>
      <c r="E5">
        <f>ORC!E5</f>
        <v>0</v>
      </c>
      <c r="F5">
        <f>ORC!F5</f>
        <v>0</v>
      </c>
      <c r="G5">
        <f>ORC!G5</f>
        <v>0</v>
      </c>
      <c r="H5">
        <f>ORC!H5</f>
        <v>0</v>
      </c>
      <c r="I5">
        <f>ORC!I5</f>
        <v>0</v>
      </c>
      <c r="J5">
        <f>ORC!J5</f>
        <v>0</v>
      </c>
      <c r="K5">
        <f>ORC!K5</f>
        <v>0</v>
      </c>
      <c r="L5">
        <f>ORC!L5</f>
        <v>0</v>
      </c>
      <c r="M5">
        <f>ORC!M5</f>
        <v>-7</v>
      </c>
      <c r="N5">
        <f>ORC!N5</f>
        <v>-7</v>
      </c>
      <c r="O5">
        <f>ORC!O5</f>
        <v>-3</v>
      </c>
    </row>
    <row r="6" spans="1:15">
      <c r="A6" t="s">
        <v>57</v>
      </c>
      <c r="B6">
        <f>ORC!B6</f>
        <v>11</v>
      </c>
      <c r="C6">
        <f>ORC!C6</f>
        <v>0</v>
      </c>
      <c r="D6">
        <f>ORC!D6</f>
        <v>0</v>
      </c>
      <c r="E6">
        <f>ORC!E6</f>
        <v>0</v>
      </c>
      <c r="F6">
        <f>ORC!F6</f>
        <v>0</v>
      </c>
      <c r="G6">
        <f>ORC!G6</f>
        <v>0</v>
      </c>
      <c r="H6">
        <f>ORC!H6</f>
        <v>0</v>
      </c>
      <c r="I6">
        <f>ORC!I6</f>
        <v>0</v>
      </c>
      <c r="J6">
        <f>ORC!J6</f>
        <v>0</v>
      </c>
      <c r="K6">
        <f>ORC!K6</f>
        <v>0</v>
      </c>
      <c r="L6">
        <f>ORC!L6</f>
        <v>0</v>
      </c>
      <c r="M6">
        <f>ORC!M6</f>
        <v>-8</v>
      </c>
      <c r="N6">
        <f>ORC!N6</f>
        <v>-5</v>
      </c>
      <c r="O6">
        <f>ORC!O6</f>
        <v>-8</v>
      </c>
    </row>
    <row r="7" spans="1:15">
      <c r="A7" t="s">
        <v>5</v>
      </c>
      <c r="B7">
        <f>ORC!B7</f>
        <v>4</v>
      </c>
      <c r="C7">
        <f>ORC!C7</f>
        <v>0</v>
      </c>
      <c r="D7">
        <f>ORC!D7</f>
        <v>0</v>
      </c>
      <c r="E7">
        <f>ORC!E7</f>
        <v>0</v>
      </c>
      <c r="F7">
        <f>ORC!F7</f>
        <v>0</v>
      </c>
      <c r="G7">
        <f>ORC!G7</f>
        <v>0</v>
      </c>
      <c r="H7">
        <f>ORC!H7</f>
        <v>0</v>
      </c>
      <c r="I7">
        <f>ORC!I7</f>
        <v>0</v>
      </c>
      <c r="J7">
        <f>ORC!J7</f>
        <v>0</v>
      </c>
      <c r="K7">
        <f>ORC!K7</f>
        <v>0</v>
      </c>
      <c r="L7">
        <f>ORC!L7</f>
        <v>0</v>
      </c>
      <c r="M7">
        <f>ORC!M7</f>
        <v>-2</v>
      </c>
      <c r="N7">
        <f>ORC!N7</f>
        <v>-3</v>
      </c>
      <c r="O7">
        <f>ORC!O7</f>
        <v>-3</v>
      </c>
    </row>
    <row r="8" spans="1:15">
      <c r="A8" t="s">
        <v>6</v>
      </c>
      <c r="B8">
        <f>ORC!B8</f>
        <v>19</v>
      </c>
      <c r="C8">
        <f>ORC!C8</f>
        <v>0</v>
      </c>
      <c r="D8">
        <f>ORC!D8</f>
        <v>0</v>
      </c>
      <c r="E8">
        <f>ORC!E8</f>
        <v>0</v>
      </c>
      <c r="F8">
        <f>ORC!F8</f>
        <v>0</v>
      </c>
      <c r="G8">
        <f>ORC!G8</f>
        <v>0</v>
      </c>
      <c r="H8">
        <f>ORC!H8</f>
        <v>0</v>
      </c>
      <c r="I8">
        <f>ORC!I8</f>
        <v>0</v>
      </c>
      <c r="J8">
        <f>ORC!J8</f>
        <v>0</v>
      </c>
      <c r="K8">
        <f>ORC!K8</f>
        <v>0</v>
      </c>
      <c r="L8">
        <f>ORC!L8</f>
        <v>0</v>
      </c>
      <c r="M8">
        <f>ORC!M8</f>
        <v>-16</v>
      </c>
      <c r="N8">
        <f>ORC!N8</f>
        <v>-14</v>
      </c>
      <c r="O8">
        <f>ORC!O8</f>
        <v>-8</v>
      </c>
    </row>
    <row r="9" spans="1:15">
      <c r="A9" t="s">
        <v>7</v>
      </c>
      <c r="B9">
        <f>ORC!B9</f>
        <v>3</v>
      </c>
      <c r="C9">
        <f>ORC!C9</f>
        <v>0</v>
      </c>
      <c r="D9">
        <f>ORC!D9</f>
        <v>0</v>
      </c>
      <c r="E9">
        <f>ORC!E9</f>
        <v>0</v>
      </c>
      <c r="F9">
        <f>ORC!F9</f>
        <v>0</v>
      </c>
      <c r="G9">
        <f>ORC!G9</f>
        <v>0</v>
      </c>
      <c r="H9">
        <f>ORC!H9</f>
        <v>0</v>
      </c>
      <c r="I9">
        <f>ORC!I9</f>
        <v>0</v>
      </c>
      <c r="J9">
        <f>ORC!J9</f>
        <v>0</v>
      </c>
      <c r="K9">
        <f>ORC!K9</f>
        <v>0</v>
      </c>
      <c r="L9">
        <f>ORC!L9</f>
        <v>0</v>
      </c>
      <c r="M9">
        <f>ORC!M9</f>
        <v>-2</v>
      </c>
      <c r="N9">
        <f>ORC!N9</f>
        <v>-2</v>
      </c>
      <c r="O9">
        <f>ORC!O9</f>
        <v>-2</v>
      </c>
    </row>
    <row r="10" spans="1:15">
      <c r="A10" t="s">
        <v>19</v>
      </c>
      <c r="B10">
        <f>ORC!B10</f>
        <v>203</v>
      </c>
      <c r="C10">
        <f>ORC!C10</f>
        <v>0</v>
      </c>
      <c r="D10">
        <f>ORC!D10</f>
        <v>0</v>
      </c>
      <c r="E10">
        <f>ORC!E10</f>
        <v>35</v>
      </c>
      <c r="F10">
        <f>ORC!F10</f>
        <v>35</v>
      </c>
      <c r="G10">
        <f>ORC!G10</f>
        <v>35</v>
      </c>
      <c r="H10">
        <f>ORC!H10</f>
        <v>35</v>
      </c>
      <c r="I10">
        <f>ORC!I10</f>
        <v>0</v>
      </c>
      <c r="J10">
        <f>ORC!J10</f>
        <v>0</v>
      </c>
      <c r="K10">
        <f>ORC!K10</f>
        <v>0</v>
      </c>
      <c r="L10">
        <f>ORC!L10</f>
        <v>0</v>
      </c>
      <c r="M10">
        <f>ORC!M10</f>
        <v>-21</v>
      </c>
      <c r="N10">
        <f>ORC!N10</f>
        <v>-196</v>
      </c>
      <c r="O10">
        <f>ORC!O10</f>
        <v>-196</v>
      </c>
    </row>
    <row r="11" spans="1:15">
      <c r="A11" t="s">
        <v>20</v>
      </c>
      <c r="B11">
        <f>ORC!B11</f>
        <v>189</v>
      </c>
      <c r="C11">
        <f>ORC!C11</f>
        <v>0</v>
      </c>
      <c r="D11">
        <f>ORC!D11</f>
        <v>70</v>
      </c>
      <c r="E11">
        <f>ORC!E11</f>
        <v>70</v>
      </c>
      <c r="F11">
        <f>ORC!F11</f>
        <v>70</v>
      </c>
      <c r="G11">
        <f>ORC!G11</f>
        <v>70</v>
      </c>
      <c r="H11">
        <f>ORC!H11</f>
        <v>70</v>
      </c>
      <c r="I11">
        <f>ORC!I11</f>
        <v>0</v>
      </c>
      <c r="J11">
        <f>ORC!J11</f>
        <v>0</v>
      </c>
      <c r="K11">
        <f>ORC!K11</f>
        <v>0</v>
      </c>
      <c r="L11">
        <f>ORC!L11</f>
        <v>0</v>
      </c>
      <c r="M11">
        <f>ORC!M11</f>
        <v>-7</v>
      </c>
      <c r="N11">
        <f>ORC!N11</f>
        <v>-182</v>
      </c>
      <c r="O11">
        <f>ORC!O11</f>
        <v>-182</v>
      </c>
    </row>
    <row r="12" spans="1:15">
      <c r="A12" t="s">
        <v>21</v>
      </c>
      <c r="B12">
        <f>ORC!B12</f>
        <v>154</v>
      </c>
      <c r="C12">
        <f>ORC!C12</f>
        <v>105</v>
      </c>
      <c r="D12">
        <f>ORC!D12</f>
        <v>0</v>
      </c>
      <c r="E12">
        <f>ORC!E12</f>
        <v>70</v>
      </c>
      <c r="F12">
        <f>ORC!F12</f>
        <v>35</v>
      </c>
      <c r="G12">
        <f>ORC!G12</f>
        <v>0</v>
      </c>
      <c r="H12">
        <f>ORC!H12</f>
        <v>35</v>
      </c>
      <c r="I12">
        <f>ORC!I12</f>
        <v>105</v>
      </c>
      <c r="J12">
        <f>ORC!J12</f>
        <v>105</v>
      </c>
      <c r="K12">
        <f>ORC!K12</f>
        <v>105</v>
      </c>
      <c r="L12">
        <f>ORC!L12</f>
        <v>105</v>
      </c>
      <c r="M12">
        <f>ORC!M12</f>
        <v>-119</v>
      </c>
      <c r="N12">
        <f>ORC!N12</f>
        <v>-70</v>
      </c>
      <c r="O12">
        <f>ORC!O12</f>
        <v>-119</v>
      </c>
    </row>
    <row r="13" spans="1:15">
      <c r="A13" t="s">
        <v>22</v>
      </c>
      <c r="B13">
        <f>ORC!B13</f>
        <v>154</v>
      </c>
      <c r="C13">
        <f>ORC!C13</f>
        <v>0</v>
      </c>
      <c r="D13">
        <f>ORC!D13</f>
        <v>0</v>
      </c>
      <c r="E13">
        <f>ORC!E13</f>
        <v>5</v>
      </c>
      <c r="F13">
        <f>ORC!F13</f>
        <v>5</v>
      </c>
      <c r="G13">
        <f>ORC!G13</f>
        <v>10</v>
      </c>
      <c r="H13">
        <f>ORC!H13</f>
        <v>5</v>
      </c>
      <c r="I13">
        <f>ORC!I13</f>
        <v>0</v>
      </c>
      <c r="J13">
        <f>ORC!J13</f>
        <v>0</v>
      </c>
      <c r="K13">
        <f>ORC!K13</f>
        <v>0</v>
      </c>
      <c r="L13">
        <f>ORC!L13</f>
        <v>0</v>
      </c>
      <c r="M13">
        <f>ORC!M13</f>
        <v>-140</v>
      </c>
      <c r="N13">
        <f>ORC!N13</f>
        <v>-112</v>
      </c>
      <c r="O13">
        <f>ORC!O13</f>
        <v>-56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H17" sqref="H17"/>
    </sheetView>
  </sheetViews>
  <sheetFormatPr defaultRowHeight="12.75"/>
  <sheetData>
    <row r="1" spans="1:1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>
      <c r="A2" t="s">
        <v>0</v>
      </c>
      <c r="B2">
        <f>UND!B2</f>
        <v>20</v>
      </c>
      <c r="C2">
        <f>UND!C2</f>
        <v>0</v>
      </c>
      <c r="D2">
        <f>UND!D2</f>
        <v>0</v>
      </c>
      <c r="E2">
        <f>UND!E2</f>
        <v>0</v>
      </c>
      <c r="F2">
        <f>UND!F2</f>
        <v>0</v>
      </c>
      <c r="G2">
        <f>UND!G2</f>
        <v>0</v>
      </c>
      <c r="H2">
        <f>UND!H2</f>
        <v>0</v>
      </c>
      <c r="I2">
        <f>UND!I2</f>
        <v>0</v>
      </c>
      <c r="J2">
        <f>UND!J2</f>
        <v>0</v>
      </c>
      <c r="K2">
        <f>UND!K2</f>
        <v>0</v>
      </c>
      <c r="L2">
        <f>UND!L2</f>
        <v>0</v>
      </c>
      <c r="M2">
        <f>UND!M2</f>
        <v>-19</v>
      </c>
      <c r="N2">
        <f>UND!N2</f>
        <v>-10</v>
      </c>
      <c r="O2">
        <f>UND!O2</f>
        <v>-11</v>
      </c>
    </row>
    <row r="3" spans="1:15">
      <c r="A3" t="s">
        <v>1</v>
      </c>
      <c r="B3">
        <f>UND!B3</f>
        <v>16</v>
      </c>
      <c r="C3">
        <f>UND!C3</f>
        <v>0</v>
      </c>
      <c r="D3">
        <f>UND!D3</f>
        <v>0</v>
      </c>
      <c r="E3">
        <f>UND!E3</f>
        <v>0</v>
      </c>
      <c r="F3">
        <f>UND!F3</f>
        <v>0</v>
      </c>
      <c r="G3">
        <f>UND!G3</f>
        <v>0</v>
      </c>
      <c r="H3">
        <f>UND!H3</f>
        <v>0</v>
      </c>
      <c r="I3">
        <f>UND!I3</f>
        <v>0</v>
      </c>
      <c r="J3">
        <f>UND!J3</f>
        <v>0</v>
      </c>
      <c r="K3">
        <f>UND!K3</f>
        <v>0</v>
      </c>
      <c r="L3">
        <f>UND!L3</f>
        <v>0</v>
      </c>
      <c r="M3">
        <f>UND!M3</f>
        <v>-5</v>
      </c>
      <c r="N3">
        <f>UND!N3</f>
        <v>-12</v>
      </c>
      <c r="O3">
        <f>UND!O3</f>
        <v>-15</v>
      </c>
    </row>
    <row r="4" spans="1:15">
      <c r="A4" t="s">
        <v>55</v>
      </c>
      <c r="B4">
        <f>UND!B4</f>
        <v>19</v>
      </c>
      <c r="C4">
        <f>UND!C4</f>
        <v>0</v>
      </c>
      <c r="D4">
        <f>UND!D4</f>
        <v>0</v>
      </c>
      <c r="E4">
        <f>UND!E4</f>
        <v>0</v>
      </c>
      <c r="F4">
        <f>UND!F4</f>
        <v>0</v>
      </c>
      <c r="G4">
        <f>UND!G4</f>
        <v>0</v>
      </c>
      <c r="H4">
        <f>UND!H4</f>
        <v>0</v>
      </c>
      <c r="I4">
        <f>UND!I4</f>
        <v>0</v>
      </c>
      <c r="J4">
        <f>UND!J4</f>
        <v>0</v>
      </c>
      <c r="K4">
        <f>UND!K4</f>
        <v>0</v>
      </c>
      <c r="L4">
        <f>UND!L4</f>
        <v>0</v>
      </c>
      <c r="M4">
        <f>UND!M4</f>
        <v>-6</v>
      </c>
      <c r="N4">
        <f>UND!N4</f>
        <v>-16</v>
      </c>
      <c r="O4">
        <f>UND!O4</f>
        <v>-16</v>
      </c>
    </row>
    <row r="5" spans="1:15">
      <c r="A5" t="s">
        <v>56</v>
      </c>
      <c r="B5">
        <f>UND!B5</f>
        <v>8</v>
      </c>
      <c r="C5">
        <f>UND!C5</f>
        <v>0</v>
      </c>
      <c r="D5">
        <f>UND!D5</f>
        <v>0</v>
      </c>
      <c r="E5">
        <f>UND!E5</f>
        <v>0</v>
      </c>
      <c r="F5">
        <f>UND!F5</f>
        <v>0</v>
      </c>
      <c r="G5">
        <f>UND!G5</f>
        <v>0</v>
      </c>
      <c r="H5">
        <f>UND!H5</f>
        <v>0</v>
      </c>
      <c r="I5">
        <f>UND!I5</f>
        <v>0</v>
      </c>
      <c r="J5">
        <f>UND!J5</f>
        <v>0</v>
      </c>
      <c r="K5">
        <f>UND!K5</f>
        <v>0</v>
      </c>
      <c r="L5">
        <f>UND!L5</f>
        <v>0</v>
      </c>
      <c r="M5">
        <f>UND!M5</f>
        <v>-7</v>
      </c>
      <c r="N5">
        <f>UND!N5</f>
        <v>-7</v>
      </c>
      <c r="O5">
        <f>UND!O5</f>
        <v>-3</v>
      </c>
    </row>
    <row r="6" spans="1:15">
      <c r="A6" t="s">
        <v>57</v>
      </c>
      <c r="B6">
        <f>UND!B6</f>
        <v>11</v>
      </c>
      <c r="C6">
        <f>UND!C6</f>
        <v>0</v>
      </c>
      <c r="D6">
        <f>UND!D6</f>
        <v>0</v>
      </c>
      <c r="E6">
        <f>UND!E6</f>
        <v>0</v>
      </c>
      <c r="F6">
        <f>UND!F6</f>
        <v>0</v>
      </c>
      <c r="G6">
        <f>UND!G6</f>
        <v>0</v>
      </c>
      <c r="H6">
        <f>UND!H6</f>
        <v>0</v>
      </c>
      <c r="I6">
        <f>UND!I6</f>
        <v>0</v>
      </c>
      <c r="J6">
        <f>UND!J6</f>
        <v>0</v>
      </c>
      <c r="K6">
        <f>UND!K6</f>
        <v>0</v>
      </c>
      <c r="L6">
        <f>UND!L6</f>
        <v>0</v>
      </c>
      <c r="M6">
        <f>UND!M6</f>
        <v>-8</v>
      </c>
      <c r="N6">
        <f>UND!N6</f>
        <v>-5</v>
      </c>
      <c r="O6">
        <f>UND!O6</f>
        <v>-8</v>
      </c>
    </row>
    <row r="7" spans="1:15">
      <c r="A7" t="s">
        <v>5</v>
      </c>
      <c r="B7">
        <f>UND!B7</f>
        <v>4</v>
      </c>
      <c r="C7">
        <f>UND!C7</f>
        <v>0</v>
      </c>
      <c r="D7">
        <f>UND!D7</f>
        <v>0</v>
      </c>
      <c r="E7">
        <f>UND!E7</f>
        <v>0</v>
      </c>
      <c r="F7">
        <f>UND!F7</f>
        <v>0</v>
      </c>
      <c r="G7">
        <f>UND!G7</f>
        <v>0</v>
      </c>
      <c r="H7">
        <f>UND!H7</f>
        <v>0</v>
      </c>
      <c r="I7">
        <f>UND!I7</f>
        <v>0</v>
      </c>
      <c r="J7">
        <f>UND!J7</f>
        <v>0</v>
      </c>
      <c r="K7">
        <f>UND!K7</f>
        <v>0</v>
      </c>
      <c r="L7">
        <f>UND!L7</f>
        <v>0</v>
      </c>
      <c r="M7">
        <f>UND!M7</f>
        <v>-2</v>
      </c>
      <c r="N7">
        <f>UND!N7</f>
        <v>-3</v>
      </c>
      <c r="O7">
        <f>UND!O7</f>
        <v>-3</v>
      </c>
    </row>
    <row r="8" spans="1:15">
      <c r="A8" t="s">
        <v>6</v>
      </c>
      <c r="B8">
        <f>UND!B8</f>
        <v>19</v>
      </c>
      <c r="C8">
        <f>UND!C8</f>
        <v>0</v>
      </c>
      <c r="D8">
        <f>UND!D8</f>
        <v>0</v>
      </c>
      <c r="E8">
        <f>UND!E8</f>
        <v>0</v>
      </c>
      <c r="F8">
        <f>UND!F8</f>
        <v>0</v>
      </c>
      <c r="G8">
        <f>UND!G8</f>
        <v>0</v>
      </c>
      <c r="H8">
        <f>UND!H8</f>
        <v>0</v>
      </c>
      <c r="I8">
        <f>UND!I8</f>
        <v>0</v>
      </c>
      <c r="J8">
        <f>UND!J8</f>
        <v>0</v>
      </c>
      <c r="K8">
        <f>UND!K8</f>
        <v>0</v>
      </c>
      <c r="L8">
        <f>UND!L8</f>
        <v>0</v>
      </c>
      <c r="M8">
        <f>UND!M8</f>
        <v>-16</v>
      </c>
      <c r="N8">
        <f>UND!N8</f>
        <v>-14</v>
      </c>
      <c r="O8">
        <f>UND!O8</f>
        <v>-8</v>
      </c>
    </row>
    <row r="9" spans="1:15">
      <c r="A9" t="s">
        <v>7</v>
      </c>
      <c r="B9">
        <f>UND!B9</f>
        <v>3</v>
      </c>
      <c r="C9">
        <f>UND!C9</f>
        <v>0</v>
      </c>
      <c r="D9">
        <f>UND!D9</f>
        <v>0</v>
      </c>
      <c r="E9">
        <f>UND!E9</f>
        <v>0</v>
      </c>
      <c r="F9">
        <f>UND!F9</f>
        <v>0</v>
      </c>
      <c r="G9">
        <f>UND!G9</f>
        <v>0</v>
      </c>
      <c r="H9">
        <f>UND!H9</f>
        <v>0</v>
      </c>
      <c r="I9">
        <f>UND!I9</f>
        <v>0</v>
      </c>
      <c r="J9">
        <f>UND!J9</f>
        <v>0</v>
      </c>
      <c r="K9">
        <f>UND!K9</f>
        <v>0</v>
      </c>
      <c r="L9">
        <f>UND!L9</f>
        <v>0</v>
      </c>
      <c r="M9">
        <f>UND!M9</f>
        <v>-2</v>
      </c>
      <c r="N9">
        <f>UND!N9</f>
        <v>-2</v>
      </c>
      <c r="O9">
        <f>UND!O9</f>
        <v>-2</v>
      </c>
    </row>
    <row r="10" spans="1:15">
      <c r="A10" t="s">
        <v>23</v>
      </c>
      <c r="B10">
        <f>UND!B10</f>
        <v>225</v>
      </c>
      <c r="C10">
        <f>UND!C10</f>
        <v>0</v>
      </c>
      <c r="D10">
        <f>UND!D10</f>
        <v>50</v>
      </c>
      <c r="E10">
        <f>UND!E10</f>
        <v>50</v>
      </c>
      <c r="F10">
        <f>UND!F10</f>
        <v>50</v>
      </c>
      <c r="G10">
        <f>UND!G10</f>
        <v>50</v>
      </c>
      <c r="H10">
        <f>UND!H10</f>
        <v>50</v>
      </c>
      <c r="I10">
        <f>UND!I10</f>
        <v>0</v>
      </c>
      <c r="J10">
        <f>UND!J10</f>
        <v>0</v>
      </c>
      <c r="K10">
        <f>UND!K10</f>
        <v>0</v>
      </c>
      <c r="L10">
        <f>UND!L10</f>
        <v>50</v>
      </c>
      <c r="M10">
        <f>UND!M10</f>
        <v>-60</v>
      </c>
      <c r="N10">
        <f>UND!N10</f>
        <v>-175</v>
      </c>
      <c r="O10">
        <f>UND!O10</f>
        <v>-215</v>
      </c>
    </row>
    <row r="11" spans="1:15">
      <c r="A11" t="s">
        <v>24</v>
      </c>
      <c r="B11">
        <f>UND!B11</f>
        <v>70</v>
      </c>
      <c r="C11">
        <f>UND!C11</f>
        <v>25</v>
      </c>
      <c r="D11">
        <f>UND!D11</f>
        <v>0</v>
      </c>
      <c r="E11">
        <f>UND!E11</f>
        <v>0</v>
      </c>
      <c r="F11">
        <f>UND!F11</f>
        <v>0</v>
      </c>
      <c r="G11">
        <f>UND!G11</f>
        <v>25</v>
      </c>
      <c r="H11">
        <f>UND!H11</f>
        <v>25</v>
      </c>
      <c r="I11">
        <f>UND!I11</f>
        <v>0</v>
      </c>
      <c r="J11">
        <f>UND!J11</f>
        <v>0</v>
      </c>
      <c r="K11">
        <f>UND!K11</f>
        <v>50</v>
      </c>
      <c r="L11">
        <f>UND!L11</f>
        <v>0</v>
      </c>
      <c r="M11">
        <f>UND!M11</f>
        <v>-40</v>
      </c>
      <c r="N11">
        <f>UND!N11</f>
        <v>-40</v>
      </c>
      <c r="O11">
        <f>UND!O11</f>
        <v>-60</v>
      </c>
    </row>
    <row r="12" spans="1:15">
      <c r="A12" t="s">
        <v>25</v>
      </c>
      <c r="B12">
        <f>UND!B12</f>
        <v>140</v>
      </c>
      <c r="C12">
        <f>UND!C12</f>
        <v>0</v>
      </c>
      <c r="D12">
        <f>UND!D12</f>
        <v>0</v>
      </c>
      <c r="E12">
        <f>UND!E12</f>
        <v>50</v>
      </c>
      <c r="F12">
        <f>UND!F12</f>
        <v>50</v>
      </c>
      <c r="G12">
        <f>UND!G12</f>
        <v>50</v>
      </c>
      <c r="H12">
        <f>UND!H12</f>
        <v>150</v>
      </c>
      <c r="I12">
        <f>UND!I12</f>
        <v>0</v>
      </c>
      <c r="J12">
        <f>UND!J12</f>
        <v>0</v>
      </c>
      <c r="K12">
        <f>UND!K12</f>
        <v>0</v>
      </c>
      <c r="L12">
        <f>UND!L12</f>
        <v>0</v>
      </c>
      <c r="M12">
        <f>UND!M12</f>
        <v>-115</v>
      </c>
      <c r="N12">
        <f>UND!N12</f>
        <v>-45</v>
      </c>
      <c r="O12">
        <f>UND!O12</f>
        <v>-115</v>
      </c>
    </row>
    <row r="13" spans="1:15">
      <c r="A13" t="s">
        <v>26</v>
      </c>
      <c r="B13">
        <f>UND!B13</f>
        <v>65</v>
      </c>
      <c r="C13">
        <f>UND!C13</f>
        <v>0</v>
      </c>
      <c r="D13">
        <f>UND!D13</f>
        <v>0</v>
      </c>
      <c r="E13">
        <f>UND!E13</f>
        <v>0</v>
      </c>
      <c r="F13">
        <f>UND!F13</f>
        <v>50</v>
      </c>
      <c r="G13">
        <f>UND!G13</f>
        <v>25</v>
      </c>
      <c r="H13">
        <f>UND!H13</f>
        <v>0</v>
      </c>
      <c r="I13">
        <f>UND!I13</f>
        <v>0</v>
      </c>
      <c r="J13">
        <f>UND!J13</f>
        <v>0</v>
      </c>
      <c r="K13">
        <f>UND!K13</f>
        <v>0</v>
      </c>
      <c r="L13">
        <f>UND!L13</f>
        <v>0</v>
      </c>
      <c r="M13">
        <f>UND!M13</f>
        <v>-45</v>
      </c>
      <c r="N13">
        <f>UND!N13</f>
        <v>-50</v>
      </c>
      <c r="O13">
        <f>UND!O13</f>
        <v>-35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M2" sqref="M2"/>
    </sheetView>
  </sheetViews>
  <sheetFormatPr defaultRowHeight="12.75"/>
  <cols>
    <col min="1" max="1" width="19.42578125" bestFit="1" customWidth="1"/>
  </cols>
  <sheetData>
    <row r="1" spans="1:1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>
      <c r="A2" t="s">
        <v>0</v>
      </c>
      <c r="B2">
        <v>20</v>
      </c>
      <c r="C2">
        <v>0</v>
      </c>
      <c r="D2">
        <v>0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stats'!U3</f>
        <v>-18</v>
      </c>
      <c r="N2" s="24">
        <f>'bnet stats'!V3</f>
        <v>-12</v>
      </c>
      <c r="O2" s="24">
        <f>'bnet stats'!W3</f>
        <v>18</v>
      </c>
    </row>
    <row r="3" spans="1:15">
      <c r="A3" t="s">
        <v>1</v>
      </c>
      <c r="B3">
        <v>16</v>
      </c>
      <c r="C3">
        <v>0</v>
      </c>
      <c r="D3">
        <v>0</v>
      </c>
      <c r="E3">
        <v>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stats'!U4</f>
        <v>-7</v>
      </c>
      <c r="N3" s="24">
        <f>'bnet stats'!V4</f>
        <v>5</v>
      </c>
      <c r="O3" s="24">
        <f>'bnet stats'!W4</f>
        <v>-7</v>
      </c>
    </row>
    <row r="4" spans="1:15">
      <c r="A4" t="s">
        <v>55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10</v>
      </c>
      <c r="I4">
        <v>0</v>
      </c>
      <c r="J4">
        <v>0</v>
      </c>
      <c r="K4">
        <v>0</v>
      </c>
      <c r="L4">
        <v>0</v>
      </c>
      <c r="M4" s="24">
        <f>'bnet stats'!U5</f>
        <v>11</v>
      </c>
      <c r="N4" s="24">
        <f>'bnet stats'!V5</f>
        <v>-6</v>
      </c>
      <c r="O4" s="24">
        <f>'bnet stats'!W5</f>
        <v>-17</v>
      </c>
    </row>
    <row r="5" spans="1:15">
      <c r="A5" t="s">
        <v>56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stats'!U6</f>
        <v>-7</v>
      </c>
      <c r="N5" s="24">
        <f>'bnet stats'!V6</f>
        <v>-5</v>
      </c>
      <c r="O5" s="24">
        <f>'bnet stats'!W6</f>
        <v>7</v>
      </c>
    </row>
    <row r="6" spans="1:15">
      <c r="A6" t="s">
        <v>57</v>
      </c>
      <c r="B6">
        <v>11</v>
      </c>
      <c r="C6">
        <v>0</v>
      </c>
      <c r="D6">
        <v>0</v>
      </c>
      <c r="E6">
        <v>0</v>
      </c>
      <c r="F6">
        <v>5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 s="24">
        <f>'bnet stats'!U7</f>
        <v>-5</v>
      </c>
      <c r="N6" s="24">
        <f>'bnet stats'!V7</f>
        <v>3</v>
      </c>
      <c r="O6" s="24">
        <f>'bnet stats'!W7</f>
        <v>-5</v>
      </c>
    </row>
    <row r="7" spans="1:15">
      <c r="A7" t="s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stats'!U8</f>
        <v>-2</v>
      </c>
      <c r="N7" s="24">
        <f>'bnet stats'!V8</f>
        <v>1</v>
      </c>
      <c r="O7" s="24">
        <f>'bnet stats'!W8</f>
        <v>-2</v>
      </c>
    </row>
    <row r="8" spans="1:15">
      <c r="A8" t="s">
        <v>6</v>
      </c>
      <c r="B8">
        <v>19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stats'!U9</f>
        <v>-17</v>
      </c>
      <c r="N8" s="24">
        <f>'bnet stats'!V9</f>
        <v>-11</v>
      </c>
      <c r="O8" s="24">
        <f>'bnet stats'!W9</f>
        <v>17</v>
      </c>
    </row>
    <row r="9" spans="1:15">
      <c r="A9" t="s">
        <v>7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stats'!U10</f>
        <v>-3</v>
      </c>
      <c r="N9" s="24">
        <f>'bnet stats'!V10</f>
        <v>-2</v>
      </c>
      <c r="O9" s="24">
        <f>'bnet stats'!W10</f>
        <v>3</v>
      </c>
    </row>
    <row r="10" spans="1:15">
      <c r="A10" t="s">
        <v>15</v>
      </c>
      <c r="B10">
        <v>37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 s="24">
        <f>'bnet stats'!U12</f>
        <v>28</v>
      </c>
      <c r="N10" s="24">
        <f>'bnet stats'!V12</f>
        <v>-17</v>
      </c>
      <c r="O10" s="24">
        <f>'bnet stats'!W12</f>
        <v>-33</v>
      </c>
    </row>
    <row r="11" spans="1:15">
      <c r="A11" t="s">
        <v>16</v>
      </c>
      <c r="B11">
        <v>23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4">
        <f>'bnet stats'!U13</f>
        <v>0</v>
      </c>
      <c r="N11" s="24">
        <f>'bnet stats'!V13</f>
        <v>0</v>
      </c>
      <c r="O11" s="24">
        <f>'bnet stats'!W13</f>
        <v>-14</v>
      </c>
    </row>
    <row r="12" spans="1:15">
      <c r="A12" t="s">
        <v>17</v>
      </c>
      <c r="B12">
        <v>25</v>
      </c>
      <c r="C12">
        <v>0</v>
      </c>
      <c r="D12">
        <v>0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4">
        <f>'bnet stats'!U14</f>
        <v>7</v>
      </c>
      <c r="N12" s="24">
        <f>'bnet stats'!V14</f>
        <v>-8</v>
      </c>
      <c r="O12" s="24">
        <f>'bnet stats'!W14</f>
        <v>-15</v>
      </c>
    </row>
    <row r="13" spans="1:15">
      <c r="A13" t="s">
        <v>18</v>
      </c>
      <c r="B13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4">
        <f>'bnet stats'!U15</f>
        <v>5</v>
      </c>
      <c r="N13" s="24">
        <f>'bnet stats'!V15</f>
        <v>-5</v>
      </c>
      <c r="O13" s="24">
        <f>'bnet stats'!W15</f>
        <v>-9</v>
      </c>
    </row>
    <row r="15" spans="1:15">
      <c r="B15" s="10" t="s">
        <v>58</v>
      </c>
      <c r="C15" s="8" t="s">
        <v>59</v>
      </c>
      <c r="D15" s="10" t="s">
        <v>60</v>
      </c>
      <c r="E15" s="8" t="s">
        <v>61</v>
      </c>
      <c r="F15" s="10" t="s">
        <v>62</v>
      </c>
      <c r="G15" s="8" t="s">
        <v>63</v>
      </c>
    </row>
    <row r="16" spans="1:15">
      <c r="A16" t="s">
        <v>0</v>
      </c>
      <c r="B16" s="10">
        <v>8</v>
      </c>
      <c r="C16" s="8">
        <f>B2+M2</f>
        <v>2</v>
      </c>
      <c r="D16" s="10">
        <v>33</v>
      </c>
      <c r="E16" s="8">
        <f>B2+N2</f>
        <v>8</v>
      </c>
      <c r="F16" s="10">
        <v>23</v>
      </c>
      <c r="G16" s="8">
        <f>B2+O2</f>
        <v>38</v>
      </c>
    </row>
    <row r="17" spans="1:7">
      <c r="A17" t="s">
        <v>1</v>
      </c>
      <c r="B17" s="10">
        <v>25</v>
      </c>
      <c r="C17" s="8">
        <f t="shared" ref="C17:C27" si="0">B3+M3</f>
        <v>9</v>
      </c>
      <c r="D17" s="10">
        <v>25</v>
      </c>
      <c r="E17" s="8">
        <f t="shared" ref="E17:E27" si="1">B3+N3</f>
        <v>21</v>
      </c>
      <c r="F17" s="10">
        <v>15</v>
      </c>
      <c r="G17" s="8">
        <f t="shared" ref="G17:G27" si="2">B3+O3</f>
        <v>9</v>
      </c>
    </row>
    <row r="18" spans="1:7">
      <c r="A18" t="s">
        <v>55</v>
      </c>
      <c r="B18" s="10">
        <v>10</v>
      </c>
      <c r="C18" s="8">
        <f t="shared" si="0"/>
        <v>30</v>
      </c>
      <c r="D18" s="10">
        <v>10</v>
      </c>
      <c r="E18" s="8">
        <f t="shared" si="1"/>
        <v>13</v>
      </c>
      <c r="F18" s="10">
        <v>10</v>
      </c>
      <c r="G18" s="8">
        <f t="shared" si="2"/>
        <v>2</v>
      </c>
    </row>
    <row r="19" spans="1:7">
      <c r="A19" t="s">
        <v>56</v>
      </c>
      <c r="B19" s="10">
        <v>0</v>
      </c>
      <c r="C19" s="8">
        <f t="shared" si="0"/>
        <v>1</v>
      </c>
      <c r="D19" s="10">
        <v>5</v>
      </c>
      <c r="E19" s="8">
        <f t="shared" si="1"/>
        <v>3</v>
      </c>
      <c r="F19" s="10">
        <v>8</v>
      </c>
      <c r="G19" s="8">
        <f t="shared" si="2"/>
        <v>15</v>
      </c>
    </row>
    <row r="20" spans="1:7">
      <c r="A20" t="s">
        <v>57</v>
      </c>
      <c r="B20" s="10">
        <v>5</v>
      </c>
      <c r="C20" s="8">
        <f t="shared" si="0"/>
        <v>6</v>
      </c>
      <c r="D20" s="10">
        <v>31</v>
      </c>
      <c r="E20" s="8">
        <f t="shared" si="1"/>
        <v>14</v>
      </c>
      <c r="F20" s="10">
        <v>11</v>
      </c>
      <c r="G20" s="8">
        <f t="shared" si="2"/>
        <v>6</v>
      </c>
    </row>
    <row r="21" spans="1:7">
      <c r="A21" t="s">
        <v>5</v>
      </c>
      <c r="B21" s="10">
        <v>5</v>
      </c>
      <c r="C21" s="8">
        <f t="shared" si="0"/>
        <v>2</v>
      </c>
      <c r="D21" s="10">
        <v>5</v>
      </c>
      <c r="E21" s="8">
        <f t="shared" si="1"/>
        <v>5</v>
      </c>
      <c r="F21" s="10">
        <v>5</v>
      </c>
      <c r="G21" s="8">
        <f t="shared" si="2"/>
        <v>2</v>
      </c>
    </row>
    <row r="22" spans="1:7">
      <c r="A22" t="s">
        <v>6</v>
      </c>
      <c r="B22" s="10">
        <v>5</v>
      </c>
      <c r="C22" s="8">
        <f t="shared" si="0"/>
        <v>2</v>
      </c>
      <c r="D22" s="10">
        <v>30</v>
      </c>
      <c r="E22" s="8">
        <f t="shared" si="1"/>
        <v>8</v>
      </c>
      <c r="F22" s="10">
        <v>20</v>
      </c>
      <c r="G22" s="8">
        <f t="shared" si="2"/>
        <v>36</v>
      </c>
    </row>
    <row r="23" spans="1:7">
      <c r="A23" t="s">
        <v>7</v>
      </c>
      <c r="B23" s="10">
        <v>0</v>
      </c>
      <c r="C23" s="8">
        <f t="shared" si="0"/>
        <v>0</v>
      </c>
      <c r="D23" s="10">
        <v>2</v>
      </c>
      <c r="E23" s="8">
        <f t="shared" si="1"/>
        <v>1</v>
      </c>
      <c r="F23" s="10">
        <v>3</v>
      </c>
      <c r="G23" s="8">
        <f t="shared" si="2"/>
        <v>6</v>
      </c>
    </row>
    <row r="24" spans="1:7">
      <c r="A24" t="s">
        <v>15</v>
      </c>
      <c r="B24" s="10">
        <v>66</v>
      </c>
      <c r="C24" s="8">
        <f t="shared" si="0"/>
        <v>65</v>
      </c>
      <c r="D24" s="10">
        <v>36</v>
      </c>
      <c r="E24" s="8">
        <f t="shared" si="1"/>
        <v>20</v>
      </c>
      <c r="F24" s="10">
        <v>36</v>
      </c>
      <c r="G24" s="8">
        <f t="shared" si="2"/>
        <v>4</v>
      </c>
    </row>
    <row r="25" spans="1:7">
      <c r="A25" t="s">
        <v>16</v>
      </c>
      <c r="B25" s="10">
        <v>31</v>
      </c>
      <c r="C25" s="8">
        <f t="shared" si="0"/>
        <v>23</v>
      </c>
      <c r="D25" s="10">
        <v>21</v>
      </c>
      <c r="E25" s="8">
        <f t="shared" si="1"/>
        <v>23</v>
      </c>
      <c r="F25" s="10">
        <v>21</v>
      </c>
      <c r="G25" s="8">
        <f t="shared" si="2"/>
        <v>9</v>
      </c>
    </row>
    <row r="26" spans="1:7">
      <c r="A26" t="s">
        <v>17</v>
      </c>
      <c r="B26" s="10">
        <v>25</v>
      </c>
      <c r="C26" s="8">
        <f t="shared" si="0"/>
        <v>32</v>
      </c>
      <c r="D26" s="10">
        <v>20</v>
      </c>
      <c r="E26" s="8">
        <f t="shared" si="1"/>
        <v>17</v>
      </c>
      <c r="F26" s="10">
        <v>20</v>
      </c>
      <c r="G26" s="8">
        <f t="shared" si="2"/>
        <v>10</v>
      </c>
    </row>
    <row r="27" spans="1:7">
      <c r="A27" t="s">
        <v>18</v>
      </c>
      <c r="B27" s="10">
        <v>18</v>
      </c>
      <c r="C27" s="8">
        <f t="shared" si="0"/>
        <v>20</v>
      </c>
      <c r="D27" s="10">
        <v>18</v>
      </c>
      <c r="E27" s="8">
        <f t="shared" si="1"/>
        <v>10</v>
      </c>
      <c r="F27" s="10">
        <v>18</v>
      </c>
      <c r="G27" s="8">
        <f t="shared" si="2"/>
        <v>6</v>
      </c>
    </row>
    <row r="28" spans="1:7">
      <c r="B28" s="10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K27" sqref="K27"/>
    </sheetView>
  </sheetViews>
  <sheetFormatPr defaultRowHeight="12.75"/>
  <cols>
    <col min="1" max="1" width="20" bestFit="1" customWidth="1"/>
  </cols>
  <sheetData>
    <row r="1" spans="1:16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6">
      <c r="A2" t="s">
        <v>0</v>
      </c>
      <c r="B2">
        <v>20</v>
      </c>
      <c r="C2">
        <v>0</v>
      </c>
      <c r="D2">
        <v>0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stats'!U3</f>
        <v>-18</v>
      </c>
      <c r="N2" s="24">
        <f>'bnet stats'!V3</f>
        <v>-12</v>
      </c>
      <c r="O2" s="24">
        <f>'bnet stats'!W3</f>
        <v>18</v>
      </c>
    </row>
    <row r="3" spans="1:16">
      <c r="A3" t="s">
        <v>1</v>
      </c>
      <c r="B3">
        <v>16</v>
      </c>
      <c r="C3">
        <v>0</v>
      </c>
      <c r="D3">
        <v>0</v>
      </c>
      <c r="E3">
        <v>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stats'!U4</f>
        <v>-7</v>
      </c>
      <c r="N3" s="24">
        <f>'bnet stats'!V4</f>
        <v>5</v>
      </c>
      <c r="O3" s="24">
        <f>'bnet stats'!W4</f>
        <v>-7</v>
      </c>
    </row>
    <row r="4" spans="1:16">
      <c r="A4" t="s">
        <v>2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4">
        <f>'bnet stats'!U5</f>
        <v>11</v>
      </c>
      <c r="N4" s="24">
        <f>'bnet stats'!V5</f>
        <v>-6</v>
      </c>
      <c r="O4" s="24">
        <f>'bnet stats'!W5</f>
        <v>-17</v>
      </c>
    </row>
    <row r="5" spans="1:16">
      <c r="A5" t="s">
        <v>3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stats'!U6</f>
        <v>-7</v>
      </c>
      <c r="N5" s="24">
        <f>'bnet stats'!V6</f>
        <v>-5</v>
      </c>
      <c r="O5" s="24">
        <f>'bnet stats'!W6</f>
        <v>7</v>
      </c>
    </row>
    <row r="6" spans="1:16">
      <c r="A6" t="s">
        <v>4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4">
        <f>'bnet stats'!U7</f>
        <v>-5</v>
      </c>
      <c r="N6" s="24">
        <f>'bnet stats'!V7</f>
        <v>3</v>
      </c>
      <c r="O6" s="24">
        <f>'bnet stats'!W7</f>
        <v>-5</v>
      </c>
    </row>
    <row r="7" spans="1:16">
      <c r="A7" t="s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stats'!U8</f>
        <v>-2</v>
      </c>
      <c r="N7" s="24">
        <f>'bnet stats'!V8</f>
        <v>1</v>
      </c>
      <c r="O7" s="24">
        <f>'bnet stats'!W8</f>
        <v>-2</v>
      </c>
    </row>
    <row r="8" spans="1:16">
      <c r="A8" t="s">
        <v>6</v>
      </c>
      <c r="B8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stats'!U9</f>
        <v>-17</v>
      </c>
      <c r="N8" s="24">
        <f>'bnet stats'!V9</f>
        <v>-11</v>
      </c>
      <c r="O8" s="24">
        <f>'bnet stats'!W9</f>
        <v>17</v>
      </c>
    </row>
    <row r="9" spans="1:16">
      <c r="A9" t="s">
        <v>7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stats'!U10</f>
        <v>-3</v>
      </c>
      <c r="N9" s="24">
        <f>'bnet stats'!V10</f>
        <v>-2</v>
      </c>
      <c r="O9" s="24">
        <f>'bnet stats'!W10</f>
        <v>3</v>
      </c>
    </row>
    <row r="10" spans="1:16">
      <c r="A10" t="s">
        <v>11</v>
      </c>
      <c r="B10">
        <v>41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 s="24">
        <f>'bnet stats'!U17</f>
        <v>25</v>
      </c>
      <c r="N10" s="24">
        <f>'bnet stats'!V17</f>
        <v>-12</v>
      </c>
      <c r="O10" s="24">
        <f>'bnet stats'!W17</f>
        <v>-37</v>
      </c>
    </row>
    <row r="11" spans="1:16">
      <c r="A11" t="s">
        <v>12</v>
      </c>
      <c r="B11">
        <v>30</v>
      </c>
      <c r="C11">
        <v>0</v>
      </c>
      <c r="D11">
        <v>0</v>
      </c>
      <c r="E11">
        <v>10</v>
      </c>
      <c r="F11">
        <v>0</v>
      </c>
      <c r="G11">
        <v>10</v>
      </c>
      <c r="H11">
        <v>10</v>
      </c>
      <c r="I11">
        <v>0</v>
      </c>
      <c r="J11">
        <v>0</v>
      </c>
      <c r="K11">
        <v>0</v>
      </c>
      <c r="L11">
        <v>0</v>
      </c>
      <c r="M11" s="24">
        <f>'bnet stats'!U18</f>
        <v>-9</v>
      </c>
      <c r="N11" s="24">
        <f>'bnet stats'!V18</f>
        <v>9</v>
      </c>
      <c r="O11" s="24">
        <f>'bnet stats'!W18</f>
        <v>-18</v>
      </c>
    </row>
    <row r="12" spans="1:16">
      <c r="A12" t="s">
        <v>13</v>
      </c>
      <c r="B12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>
        <v>10</v>
      </c>
      <c r="J12">
        <v>10</v>
      </c>
      <c r="K12">
        <v>10</v>
      </c>
      <c r="L12">
        <v>0</v>
      </c>
      <c r="M12" s="24">
        <f>'bnet stats'!U19</f>
        <v>-11</v>
      </c>
      <c r="N12" s="24">
        <f>'bnet stats'!V19</f>
        <v>11</v>
      </c>
      <c r="O12" s="24">
        <f>'bnet stats'!W19</f>
        <v>-11</v>
      </c>
    </row>
    <row r="13" spans="1:16">
      <c r="A13" t="s">
        <v>14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4">
        <f>'bnet stats'!U20</f>
        <v>-10</v>
      </c>
      <c r="N13" s="24">
        <f>'bnet stats'!V20</f>
        <v>-7</v>
      </c>
      <c r="O13" s="24">
        <f>'bnet stats'!W20</f>
        <v>10</v>
      </c>
    </row>
    <row r="15" spans="1:16">
      <c r="B15" s="10" t="s">
        <v>58</v>
      </c>
      <c r="C15" s="8" t="s">
        <v>59</v>
      </c>
      <c r="D15" s="10" t="s">
        <v>60</v>
      </c>
      <c r="E15" s="8" t="s">
        <v>61</v>
      </c>
      <c r="F15" s="10" t="s">
        <v>62</v>
      </c>
      <c r="G15" s="8" t="s">
        <v>63</v>
      </c>
    </row>
    <row r="16" spans="1:16">
      <c r="A16" t="s">
        <v>0</v>
      </c>
      <c r="B16" s="10">
        <v>3</v>
      </c>
      <c r="C16" s="8">
        <f>B2+M2</f>
        <v>2</v>
      </c>
      <c r="D16" s="10">
        <v>33</v>
      </c>
      <c r="E16" s="8">
        <f>B2+N2</f>
        <v>8</v>
      </c>
      <c r="F16" s="10">
        <v>23</v>
      </c>
      <c r="G16" s="8">
        <f>B2+O2</f>
        <v>38</v>
      </c>
      <c r="P16" s="1"/>
    </row>
    <row r="17" spans="1:16">
      <c r="A17" t="s">
        <v>1</v>
      </c>
      <c r="B17" s="10">
        <v>3</v>
      </c>
      <c r="C17" s="8">
        <f t="shared" ref="C17:C27" si="0">B3+M3</f>
        <v>9</v>
      </c>
      <c r="D17" s="10">
        <v>25</v>
      </c>
      <c r="E17" s="8">
        <f t="shared" ref="E17:E27" si="1">B3+N3</f>
        <v>21</v>
      </c>
      <c r="F17" s="10">
        <v>15</v>
      </c>
      <c r="G17" s="8">
        <f t="shared" ref="G17:G27" si="2">B3+O3</f>
        <v>9</v>
      </c>
      <c r="P17" s="1"/>
    </row>
    <row r="18" spans="1:16">
      <c r="A18" t="s">
        <v>2</v>
      </c>
      <c r="B18" s="10">
        <v>0</v>
      </c>
      <c r="C18" s="8">
        <f t="shared" si="0"/>
        <v>30</v>
      </c>
      <c r="D18" s="10">
        <v>12</v>
      </c>
      <c r="E18" s="8">
        <f t="shared" si="1"/>
        <v>13</v>
      </c>
      <c r="F18" s="10">
        <v>18</v>
      </c>
      <c r="G18" s="8">
        <f t="shared" si="2"/>
        <v>2</v>
      </c>
      <c r="P18" s="1"/>
    </row>
    <row r="19" spans="1:16">
      <c r="A19" t="s">
        <v>3</v>
      </c>
      <c r="B19" s="10">
        <v>0</v>
      </c>
      <c r="C19" s="8">
        <f t="shared" si="0"/>
        <v>1</v>
      </c>
      <c r="D19" s="10">
        <v>5</v>
      </c>
      <c r="E19" s="8">
        <f t="shared" si="1"/>
        <v>3</v>
      </c>
      <c r="F19" s="10">
        <v>8</v>
      </c>
      <c r="G19" s="8">
        <f t="shared" si="2"/>
        <v>15</v>
      </c>
      <c r="P19" s="1"/>
    </row>
    <row r="20" spans="1:16">
      <c r="A20" t="s">
        <v>4</v>
      </c>
      <c r="B20" s="10">
        <v>1</v>
      </c>
      <c r="C20" s="8">
        <f t="shared" si="0"/>
        <v>6</v>
      </c>
      <c r="D20" s="10">
        <v>8</v>
      </c>
      <c r="E20" s="8">
        <f t="shared" si="1"/>
        <v>14</v>
      </c>
      <c r="F20" s="10">
        <v>11</v>
      </c>
      <c r="G20" s="8">
        <f t="shared" si="2"/>
        <v>6</v>
      </c>
      <c r="P20" s="1"/>
    </row>
    <row r="21" spans="1:16">
      <c r="A21" t="s">
        <v>5</v>
      </c>
      <c r="B21" s="10">
        <v>0</v>
      </c>
      <c r="C21" s="8">
        <f t="shared" si="0"/>
        <v>2</v>
      </c>
      <c r="D21" s="10">
        <v>3</v>
      </c>
      <c r="E21" s="8">
        <f t="shared" si="1"/>
        <v>5</v>
      </c>
      <c r="F21" s="10">
        <v>5</v>
      </c>
      <c r="G21" s="8">
        <f t="shared" si="2"/>
        <v>2</v>
      </c>
      <c r="P21" s="1"/>
    </row>
    <row r="22" spans="1:16">
      <c r="A22" t="s">
        <v>6</v>
      </c>
      <c r="B22" s="10">
        <v>1</v>
      </c>
      <c r="C22" s="8">
        <f t="shared" si="0"/>
        <v>2</v>
      </c>
      <c r="D22" s="10">
        <v>14</v>
      </c>
      <c r="E22" s="8">
        <f t="shared" si="1"/>
        <v>8</v>
      </c>
      <c r="F22" s="10">
        <v>20</v>
      </c>
      <c r="G22" s="8">
        <f t="shared" si="2"/>
        <v>36</v>
      </c>
      <c r="P22" s="1"/>
    </row>
    <row r="23" spans="1:16">
      <c r="A23" t="s">
        <v>7</v>
      </c>
      <c r="B23" s="10">
        <v>0</v>
      </c>
      <c r="C23" s="8">
        <f t="shared" si="0"/>
        <v>0</v>
      </c>
      <c r="D23" s="10">
        <v>2</v>
      </c>
      <c r="E23" s="8">
        <f t="shared" si="1"/>
        <v>1</v>
      </c>
      <c r="F23" s="10">
        <v>3</v>
      </c>
      <c r="G23" s="8">
        <f t="shared" si="2"/>
        <v>6</v>
      </c>
    </row>
    <row r="24" spans="1:16">
      <c r="A24" t="s">
        <v>11</v>
      </c>
      <c r="B24" s="10">
        <v>64</v>
      </c>
      <c r="C24" s="8">
        <f t="shared" si="0"/>
        <v>66</v>
      </c>
      <c r="D24" s="10">
        <v>44</v>
      </c>
      <c r="E24" s="8">
        <f t="shared" si="1"/>
        <v>29</v>
      </c>
      <c r="F24" s="10">
        <v>44</v>
      </c>
      <c r="G24" s="8">
        <f t="shared" si="2"/>
        <v>4</v>
      </c>
    </row>
    <row r="25" spans="1:16">
      <c r="A25" t="s">
        <v>12</v>
      </c>
      <c r="B25" s="10">
        <v>34</v>
      </c>
      <c r="C25" s="8">
        <f t="shared" si="0"/>
        <v>21</v>
      </c>
      <c r="D25" s="10">
        <v>44</v>
      </c>
      <c r="E25" s="8">
        <f t="shared" si="1"/>
        <v>39</v>
      </c>
      <c r="F25" s="10">
        <v>34</v>
      </c>
      <c r="G25" s="8">
        <f t="shared" si="2"/>
        <v>12</v>
      </c>
    </row>
    <row r="26" spans="1:16">
      <c r="A26" t="s">
        <v>13</v>
      </c>
      <c r="B26" s="10">
        <v>0</v>
      </c>
      <c r="C26" s="8">
        <f t="shared" si="0"/>
        <v>7</v>
      </c>
      <c r="D26" s="10">
        <v>12</v>
      </c>
      <c r="E26" s="8">
        <f t="shared" si="1"/>
        <v>29</v>
      </c>
      <c r="F26" s="10">
        <v>44</v>
      </c>
      <c r="G26" s="8">
        <f t="shared" si="2"/>
        <v>7</v>
      </c>
    </row>
    <row r="27" spans="1:16">
      <c r="A27" t="s">
        <v>14</v>
      </c>
      <c r="B27" s="10">
        <v>0</v>
      </c>
      <c r="C27" s="8">
        <f t="shared" si="0"/>
        <v>1</v>
      </c>
      <c r="D27" s="10">
        <v>10</v>
      </c>
      <c r="E27" s="8">
        <f t="shared" si="1"/>
        <v>4</v>
      </c>
      <c r="F27" s="10">
        <v>10</v>
      </c>
      <c r="G27" s="8">
        <f t="shared" si="2"/>
        <v>21</v>
      </c>
    </row>
    <row r="28" spans="1:16">
      <c r="B28" s="29">
        <f t="shared" ref="B28:G28" si="3">SUM(B16:B23)/SUM(B16:B27)</f>
        <v>7.5471698113207544E-2</v>
      </c>
      <c r="C28" s="30">
        <f t="shared" si="3"/>
        <v>0.35374149659863946</v>
      </c>
      <c r="D28" s="29">
        <f t="shared" si="3"/>
        <v>0.48113207547169812</v>
      </c>
      <c r="E28" s="30">
        <f t="shared" si="3"/>
        <v>0.41954022988505746</v>
      </c>
      <c r="F28" s="29">
        <f t="shared" si="3"/>
        <v>0.43829787234042555</v>
      </c>
      <c r="G28" s="30">
        <f t="shared" si="3"/>
        <v>0.72151898734177211</v>
      </c>
      <c r="H28" s="30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M13" sqref="M13"/>
    </sheetView>
  </sheetViews>
  <sheetFormatPr defaultRowHeight="12.75"/>
  <cols>
    <col min="1" max="1" width="20" bestFit="1" customWidth="1"/>
  </cols>
  <sheetData>
    <row r="1" spans="1:16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6">
      <c r="A2" t="s">
        <v>0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stats'!U3</f>
        <v>-18</v>
      </c>
      <c r="N2" s="24">
        <f>'bnet stats'!V3</f>
        <v>-12</v>
      </c>
      <c r="O2" s="24">
        <f>'bnet stats'!W3</f>
        <v>18</v>
      </c>
    </row>
    <row r="3" spans="1:16">
      <c r="A3" t="s">
        <v>1</v>
      </c>
      <c r="B3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stats'!U4</f>
        <v>-7</v>
      </c>
      <c r="N3" s="24">
        <f>'bnet stats'!V4</f>
        <v>5</v>
      </c>
      <c r="O3" s="24">
        <f>'bnet stats'!W4</f>
        <v>-7</v>
      </c>
    </row>
    <row r="4" spans="1:16">
      <c r="A4" t="s">
        <v>2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4">
        <f>'bnet stats'!U5</f>
        <v>11</v>
      </c>
      <c r="N4" s="24">
        <f>'bnet stats'!V5</f>
        <v>-6</v>
      </c>
      <c r="O4" s="24">
        <f>'bnet stats'!W5</f>
        <v>-17</v>
      </c>
    </row>
    <row r="5" spans="1:16">
      <c r="A5" t="s">
        <v>3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stats'!U6</f>
        <v>-7</v>
      </c>
      <c r="N5" s="24">
        <f>'bnet stats'!V6</f>
        <v>-5</v>
      </c>
      <c r="O5" s="24">
        <f>'bnet stats'!W6</f>
        <v>7</v>
      </c>
    </row>
    <row r="6" spans="1:16">
      <c r="A6" t="s">
        <v>4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4">
        <f>'bnet stats'!U7</f>
        <v>-5</v>
      </c>
      <c r="N6" s="24">
        <f>'bnet stats'!V7</f>
        <v>3</v>
      </c>
      <c r="O6" s="24">
        <f>'bnet stats'!W7</f>
        <v>-5</v>
      </c>
    </row>
    <row r="7" spans="1:16">
      <c r="A7" t="s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stats'!U8</f>
        <v>-2</v>
      </c>
      <c r="N7" s="24">
        <f>'bnet stats'!V8</f>
        <v>1</v>
      </c>
      <c r="O7" s="24">
        <f>'bnet stats'!W8</f>
        <v>-2</v>
      </c>
    </row>
    <row r="8" spans="1:16">
      <c r="A8" t="s">
        <v>6</v>
      </c>
      <c r="B8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stats'!U9</f>
        <v>-17</v>
      </c>
      <c r="N8" s="24">
        <f>'bnet stats'!V9</f>
        <v>-11</v>
      </c>
      <c r="O8" s="24">
        <f>'bnet stats'!W9</f>
        <v>17</v>
      </c>
    </row>
    <row r="9" spans="1:16">
      <c r="A9" t="s">
        <v>7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stats'!U10</f>
        <v>-3</v>
      </c>
      <c r="N9" s="24">
        <f>'bnet stats'!V10</f>
        <v>-2</v>
      </c>
      <c r="O9" s="24">
        <f>'bnet stats'!W10</f>
        <v>3</v>
      </c>
    </row>
    <row r="10" spans="1:16">
      <c r="A10" t="s">
        <v>19</v>
      </c>
      <c r="B10">
        <v>29</v>
      </c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0</v>
      </c>
      <c r="J10">
        <v>0</v>
      </c>
      <c r="K10">
        <v>0</v>
      </c>
      <c r="L10">
        <v>0</v>
      </c>
      <c r="M10" s="24">
        <f>'bnet stats'!U22</f>
        <v>22</v>
      </c>
      <c r="N10" s="24">
        <f>'bnet stats'!V22</f>
        <v>-13</v>
      </c>
      <c r="O10" s="24">
        <f>'bnet stats'!W22</f>
        <v>-26</v>
      </c>
    </row>
    <row r="11" spans="1:16">
      <c r="A11" t="s">
        <v>20</v>
      </c>
      <c r="B11">
        <v>27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0</v>
      </c>
      <c r="J11">
        <v>0</v>
      </c>
      <c r="K11">
        <v>0</v>
      </c>
      <c r="L11">
        <v>0</v>
      </c>
      <c r="M11" s="24">
        <f>'bnet stats'!U23</f>
        <v>8</v>
      </c>
      <c r="N11" s="24">
        <f>'bnet stats'!V23</f>
        <v>-8</v>
      </c>
      <c r="O11" s="24">
        <f>'bnet stats'!W23</f>
        <v>-16</v>
      </c>
    </row>
    <row r="12" spans="1:16">
      <c r="A12" t="s">
        <v>21</v>
      </c>
      <c r="B12">
        <v>22</v>
      </c>
      <c r="C12">
        <v>0</v>
      </c>
      <c r="D12">
        <v>0</v>
      </c>
      <c r="E12">
        <v>10</v>
      </c>
      <c r="F12">
        <v>5</v>
      </c>
      <c r="G12">
        <v>0</v>
      </c>
      <c r="H12">
        <v>5</v>
      </c>
      <c r="I12">
        <v>15</v>
      </c>
      <c r="J12">
        <v>15</v>
      </c>
      <c r="K12">
        <v>15</v>
      </c>
      <c r="L12">
        <v>15</v>
      </c>
      <c r="M12" s="24">
        <f>'bnet stats'!U24</f>
        <v>-10</v>
      </c>
      <c r="N12" s="24">
        <f>'bnet stats'!V24</f>
        <v>7</v>
      </c>
      <c r="O12" s="24">
        <f>'bnet stats'!W24</f>
        <v>-10</v>
      </c>
    </row>
    <row r="13" spans="1:16">
      <c r="A13" t="s">
        <v>22</v>
      </c>
      <c r="B13">
        <v>22</v>
      </c>
      <c r="C13">
        <v>0</v>
      </c>
      <c r="D13">
        <v>0</v>
      </c>
      <c r="E13">
        <v>5</v>
      </c>
      <c r="F13">
        <v>5</v>
      </c>
      <c r="G13">
        <v>10</v>
      </c>
      <c r="H13">
        <v>5</v>
      </c>
      <c r="I13">
        <v>0</v>
      </c>
      <c r="J13">
        <v>0</v>
      </c>
      <c r="K13">
        <v>0</v>
      </c>
      <c r="L13">
        <v>0</v>
      </c>
      <c r="M13" s="24">
        <f>'bnet stats'!U25</f>
        <v>-20</v>
      </c>
      <c r="N13" s="24">
        <f>'bnet stats'!V25</f>
        <v>-13</v>
      </c>
      <c r="O13" s="24">
        <f>'bnet stats'!W25</f>
        <v>20</v>
      </c>
    </row>
    <row r="15" spans="1:16">
      <c r="B15" t="s">
        <v>58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</row>
    <row r="16" spans="1:16">
      <c r="A16" t="s">
        <v>0</v>
      </c>
      <c r="B16" s="10">
        <v>3</v>
      </c>
      <c r="C16" s="8">
        <f>B2+M2</f>
        <v>2</v>
      </c>
      <c r="D16" s="10">
        <v>16</v>
      </c>
      <c r="E16" s="8">
        <f>B2+N2</f>
        <v>8</v>
      </c>
      <c r="F16" s="10">
        <v>23</v>
      </c>
      <c r="G16" s="8">
        <f>B2+O2</f>
        <v>38</v>
      </c>
      <c r="P16" s="1"/>
    </row>
    <row r="17" spans="1:16">
      <c r="A17" t="s">
        <v>1</v>
      </c>
      <c r="B17" s="10">
        <v>1</v>
      </c>
      <c r="C17" s="8">
        <f t="shared" ref="C17:C27" si="0">B3+M3</f>
        <v>9</v>
      </c>
      <c r="D17" s="10">
        <v>10</v>
      </c>
      <c r="E17" s="8">
        <f t="shared" ref="E17:E27" si="1">B3+N3</f>
        <v>21</v>
      </c>
      <c r="F17" s="10">
        <v>15</v>
      </c>
      <c r="G17" s="8">
        <f t="shared" ref="G17:G27" si="2">B3+O3</f>
        <v>9</v>
      </c>
      <c r="P17" s="1"/>
    </row>
    <row r="18" spans="1:16">
      <c r="A18" t="s">
        <v>2</v>
      </c>
      <c r="B18" s="10">
        <v>0</v>
      </c>
      <c r="C18" s="8">
        <f t="shared" si="0"/>
        <v>30</v>
      </c>
      <c r="D18" s="10">
        <v>12</v>
      </c>
      <c r="E18" s="8">
        <f t="shared" si="1"/>
        <v>13</v>
      </c>
      <c r="F18" s="10">
        <v>18</v>
      </c>
      <c r="G18" s="8">
        <f t="shared" si="2"/>
        <v>2</v>
      </c>
      <c r="P18" s="1"/>
    </row>
    <row r="19" spans="1:16">
      <c r="A19" t="s">
        <v>3</v>
      </c>
      <c r="B19" s="10">
        <v>0</v>
      </c>
      <c r="C19" s="8">
        <f t="shared" si="0"/>
        <v>1</v>
      </c>
      <c r="D19" s="10">
        <v>5</v>
      </c>
      <c r="E19" s="8">
        <f t="shared" si="1"/>
        <v>3</v>
      </c>
      <c r="F19" s="10">
        <v>8</v>
      </c>
      <c r="G19" s="8">
        <f t="shared" si="2"/>
        <v>15</v>
      </c>
      <c r="P19" s="1"/>
    </row>
    <row r="20" spans="1:16">
      <c r="A20" t="s">
        <v>4</v>
      </c>
      <c r="B20" s="10">
        <v>1</v>
      </c>
      <c r="C20" s="8">
        <f t="shared" si="0"/>
        <v>6</v>
      </c>
      <c r="D20" s="10">
        <v>8</v>
      </c>
      <c r="E20" s="8">
        <f t="shared" si="1"/>
        <v>14</v>
      </c>
      <c r="F20" s="10">
        <v>11</v>
      </c>
      <c r="G20" s="8">
        <f t="shared" si="2"/>
        <v>6</v>
      </c>
      <c r="P20" s="1"/>
    </row>
    <row r="21" spans="1:16">
      <c r="A21" t="s">
        <v>5</v>
      </c>
      <c r="B21" s="10">
        <v>0</v>
      </c>
      <c r="C21" s="8">
        <f t="shared" si="0"/>
        <v>2</v>
      </c>
      <c r="D21" s="10">
        <v>3</v>
      </c>
      <c r="E21" s="8">
        <f t="shared" si="1"/>
        <v>5</v>
      </c>
      <c r="F21" s="10">
        <v>5</v>
      </c>
      <c r="G21" s="8">
        <f t="shared" si="2"/>
        <v>2</v>
      </c>
      <c r="P21" s="1"/>
    </row>
    <row r="22" spans="1:16">
      <c r="A22" t="s">
        <v>6</v>
      </c>
      <c r="B22" s="10">
        <v>1</v>
      </c>
      <c r="C22" s="8">
        <f t="shared" si="0"/>
        <v>2</v>
      </c>
      <c r="D22" s="10">
        <v>14</v>
      </c>
      <c r="E22" s="8">
        <f t="shared" si="1"/>
        <v>8</v>
      </c>
      <c r="F22" s="10">
        <v>20</v>
      </c>
      <c r="G22" s="8">
        <f t="shared" si="2"/>
        <v>36</v>
      </c>
      <c r="P22" s="1"/>
    </row>
    <row r="23" spans="1:16">
      <c r="A23" t="s">
        <v>7</v>
      </c>
      <c r="B23" s="10">
        <v>0</v>
      </c>
      <c r="C23" s="8">
        <f t="shared" si="0"/>
        <v>0</v>
      </c>
      <c r="D23" s="10">
        <v>2</v>
      </c>
      <c r="E23" s="8">
        <f t="shared" si="1"/>
        <v>1</v>
      </c>
      <c r="F23" s="10">
        <v>3</v>
      </c>
      <c r="G23" s="8">
        <f t="shared" si="2"/>
        <v>6</v>
      </c>
    </row>
    <row r="24" spans="1:16">
      <c r="A24" t="s">
        <v>19</v>
      </c>
      <c r="B24" s="10">
        <v>31</v>
      </c>
      <c r="C24" s="8">
        <f t="shared" si="0"/>
        <v>51</v>
      </c>
      <c r="D24" s="10">
        <v>11</v>
      </c>
      <c r="E24" s="8">
        <f t="shared" si="1"/>
        <v>16</v>
      </c>
      <c r="F24" s="10">
        <v>21</v>
      </c>
      <c r="G24" s="8">
        <f t="shared" si="2"/>
        <v>3</v>
      </c>
    </row>
    <row r="25" spans="1:16">
      <c r="A25" t="s">
        <v>20</v>
      </c>
      <c r="B25" s="10">
        <v>45</v>
      </c>
      <c r="C25" s="8">
        <f t="shared" si="0"/>
        <v>35</v>
      </c>
      <c r="D25" s="10">
        <v>25</v>
      </c>
      <c r="E25" s="8">
        <f t="shared" si="1"/>
        <v>19</v>
      </c>
      <c r="F25" s="10">
        <v>35</v>
      </c>
      <c r="G25" s="8">
        <f t="shared" si="2"/>
        <v>11</v>
      </c>
    </row>
    <row r="26" spans="1:16">
      <c r="A26" t="s">
        <v>21</v>
      </c>
      <c r="B26" s="10">
        <v>9</v>
      </c>
      <c r="C26" s="8">
        <f t="shared" si="0"/>
        <v>12</v>
      </c>
      <c r="D26" s="10">
        <v>34</v>
      </c>
      <c r="E26" s="8">
        <f t="shared" si="1"/>
        <v>29</v>
      </c>
      <c r="F26" s="10">
        <v>24</v>
      </c>
      <c r="G26" s="8">
        <f t="shared" si="2"/>
        <v>12</v>
      </c>
    </row>
    <row r="27" spans="1:16">
      <c r="A27" t="s">
        <v>22</v>
      </c>
      <c r="B27" s="10">
        <v>6</v>
      </c>
      <c r="C27" s="8">
        <f t="shared" si="0"/>
        <v>2</v>
      </c>
      <c r="D27" s="10">
        <v>31</v>
      </c>
      <c r="E27" s="8">
        <f t="shared" si="1"/>
        <v>9</v>
      </c>
      <c r="F27" s="10">
        <v>21</v>
      </c>
      <c r="G27" s="8">
        <f t="shared" si="2"/>
        <v>42</v>
      </c>
    </row>
    <row r="28" spans="1:16">
      <c r="B28" s="29">
        <f t="shared" ref="B28:G28" si="3">SUM(B16:B23)/SUM(B16:B27)</f>
        <v>6.1855670103092786E-2</v>
      </c>
      <c r="C28" s="30">
        <f t="shared" si="3"/>
        <v>0.34210526315789475</v>
      </c>
      <c r="D28" s="29">
        <f t="shared" si="3"/>
        <v>0.40935672514619881</v>
      </c>
      <c r="E28" s="30">
        <f t="shared" si="3"/>
        <v>0.5</v>
      </c>
      <c r="F28" s="29">
        <f t="shared" si="3"/>
        <v>0.50490196078431371</v>
      </c>
      <c r="G28" s="30">
        <f t="shared" si="3"/>
        <v>0.62637362637362637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sqref="A1:A3"/>
    </sheetView>
  </sheetViews>
  <sheetFormatPr defaultRowHeight="12.75"/>
  <cols>
    <col min="1" max="1" width="19.42578125" bestFit="1" customWidth="1"/>
  </cols>
  <sheetData>
    <row r="1" spans="1:16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6">
      <c r="A2" t="s">
        <v>0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stats'!U3</f>
        <v>-18</v>
      </c>
      <c r="N2" s="24">
        <f>'bnet stats'!V3</f>
        <v>-12</v>
      </c>
      <c r="O2" s="24">
        <f>'bnet stats'!W3</f>
        <v>18</v>
      </c>
    </row>
    <row r="3" spans="1:16">
      <c r="A3" t="s">
        <v>1</v>
      </c>
      <c r="B3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stats'!U4</f>
        <v>-7</v>
      </c>
      <c r="N3" s="24">
        <f>'bnet stats'!V4</f>
        <v>5</v>
      </c>
      <c r="O3" s="24">
        <f>'bnet stats'!W4</f>
        <v>-7</v>
      </c>
    </row>
    <row r="4" spans="1:16">
      <c r="A4" t="s">
        <v>55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5</v>
      </c>
      <c r="I4">
        <v>0</v>
      </c>
      <c r="J4">
        <v>0</v>
      </c>
      <c r="K4">
        <v>0</v>
      </c>
      <c r="L4">
        <v>5</v>
      </c>
      <c r="M4" s="24">
        <f>'bnet stats'!U5</f>
        <v>11</v>
      </c>
      <c r="N4" s="24">
        <f>'bnet stats'!V5</f>
        <v>-6</v>
      </c>
      <c r="O4" s="24">
        <f>'bnet stats'!W5</f>
        <v>-17</v>
      </c>
    </row>
    <row r="5" spans="1:16">
      <c r="A5" t="s">
        <v>56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5</v>
      </c>
      <c r="M5" s="24">
        <f>'bnet stats'!U6</f>
        <v>-7</v>
      </c>
      <c r="N5" s="24">
        <f>'bnet stats'!V6</f>
        <v>-5</v>
      </c>
      <c r="O5" s="24">
        <f>'bnet stats'!W6</f>
        <v>7</v>
      </c>
    </row>
    <row r="6" spans="1:16">
      <c r="A6" t="s">
        <v>57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4">
        <f>'bnet stats'!U7</f>
        <v>-5</v>
      </c>
      <c r="N6" s="24">
        <f>'bnet stats'!V7</f>
        <v>3</v>
      </c>
      <c r="O6" s="24">
        <f>'bnet stats'!W7</f>
        <v>-5</v>
      </c>
    </row>
    <row r="7" spans="1:16">
      <c r="A7" t="s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stats'!U8</f>
        <v>-2</v>
      </c>
      <c r="N7" s="24">
        <f>'bnet stats'!V8</f>
        <v>1</v>
      </c>
      <c r="O7" s="24">
        <f>'bnet stats'!W8</f>
        <v>-2</v>
      </c>
    </row>
    <row r="8" spans="1:16">
      <c r="A8" t="s">
        <v>6</v>
      </c>
      <c r="B8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-17</v>
      </c>
      <c r="N8">
        <v>-11</v>
      </c>
      <c r="O8">
        <v>17</v>
      </c>
    </row>
    <row r="9" spans="1:16">
      <c r="A9" t="s">
        <v>7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-3</v>
      </c>
      <c r="N9">
        <v>-2</v>
      </c>
      <c r="O9">
        <v>3</v>
      </c>
    </row>
    <row r="10" spans="1:16">
      <c r="A10" t="s">
        <v>23</v>
      </c>
      <c r="B10">
        <v>45</v>
      </c>
      <c r="C10">
        <v>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 s="24">
        <f>'bnet stats'!U27</f>
        <v>34</v>
      </c>
      <c r="N10" s="24">
        <f>'bnet stats'!V27</f>
        <v>-20</v>
      </c>
      <c r="O10" s="24">
        <f>'bnet stats'!W27</f>
        <v>-41</v>
      </c>
    </row>
    <row r="11" spans="1:16">
      <c r="A11" t="s">
        <v>24</v>
      </c>
      <c r="B11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10</v>
      </c>
      <c r="L11">
        <v>0</v>
      </c>
      <c r="M11" s="24">
        <f>'bnet stats'!U28</f>
        <v>0</v>
      </c>
      <c r="N11" s="24">
        <f>'bnet stats'!V28</f>
        <v>0</v>
      </c>
      <c r="O11" s="24">
        <f>'bnet stats'!W28</f>
        <v>-8</v>
      </c>
    </row>
    <row r="12" spans="1:16">
      <c r="A12" t="s">
        <v>25</v>
      </c>
      <c r="B12">
        <v>28</v>
      </c>
      <c r="C12">
        <v>0</v>
      </c>
      <c r="D12">
        <v>0</v>
      </c>
      <c r="E12">
        <v>10</v>
      </c>
      <c r="F12">
        <v>10</v>
      </c>
      <c r="G12">
        <v>10</v>
      </c>
      <c r="H12">
        <v>30</v>
      </c>
      <c r="I12">
        <v>0</v>
      </c>
      <c r="J12">
        <v>0</v>
      </c>
      <c r="K12">
        <v>0</v>
      </c>
      <c r="L12">
        <v>0</v>
      </c>
      <c r="M12" s="24">
        <f>'bnet stats'!U29</f>
        <v>-17</v>
      </c>
      <c r="N12" s="24">
        <f>'bnet stats'!V29</f>
        <v>17</v>
      </c>
      <c r="O12" s="24">
        <f>'bnet stats'!W29</f>
        <v>-17</v>
      </c>
    </row>
    <row r="13" spans="1:16">
      <c r="A13" t="s">
        <v>26</v>
      </c>
      <c r="B13">
        <v>13</v>
      </c>
      <c r="C13">
        <v>0</v>
      </c>
      <c r="D13">
        <v>0</v>
      </c>
      <c r="E13">
        <v>0</v>
      </c>
      <c r="F13">
        <v>10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 s="24">
        <f>'bnet stats'!U30</f>
        <v>-6</v>
      </c>
      <c r="N13" s="24">
        <f>'bnet stats'!V30</f>
        <v>4</v>
      </c>
      <c r="O13" s="24">
        <f>'bnet stats'!W30</f>
        <v>-6</v>
      </c>
    </row>
    <row r="15" spans="1:16">
      <c r="B15" t="s">
        <v>58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</row>
    <row r="16" spans="1:16">
      <c r="A16" t="s">
        <v>0</v>
      </c>
      <c r="B16" s="10">
        <v>3</v>
      </c>
      <c r="C16" s="8">
        <f>B2+M2</f>
        <v>2</v>
      </c>
      <c r="D16" s="10">
        <v>16</v>
      </c>
      <c r="E16" s="8">
        <f>B2+N2</f>
        <v>8</v>
      </c>
      <c r="F16" s="10">
        <v>23</v>
      </c>
      <c r="G16" s="8">
        <f>B2+O2</f>
        <v>38</v>
      </c>
      <c r="P16" s="1"/>
    </row>
    <row r="17" spans="1:16">
      <c r="A17" t="s">
        <v>1</v>
      </c>
      <c r="B17" s="10">
        <v>1</v>
      </c>
      <c r="C17" s="8">
        <f t="shared" ref="C17:C27" si="0">B3+M3</f>
        <v>9</v>
      </c>
      <c r="D17" s="10">
        <v>10</v>
      </c>
      <c r="E17" s="8">
        <f t="shared" ref="E17:E27" si="1">B3+N3</f>
        <v>21</v>
      </c>
      <c r="F17" s="10">
        <v>15</v>
      </c>
      <c r="G17" s="8">
        <f t="shared" ref="G17:G27" si="2">B3+O3</f>
        <v>9</v>
      </c>
      <c r="P17" s="1"/>
    </row>
    <row r="18" spans="1:16">
      <c r="A18" t="s">
        <v>55</v>
      </c>
      <c r="B18" s="10">
        <v>0</v>
      </c>
      <c r="C18" s="8">
        <f t="shared" si="0"/>
        <v>30</v>
      </c>
      <c r="D18" s="10">
        <v>12</v>
      </c>
      <c r="E18" s="8">
        <f t="shared" si="1"/>
        <v>13</v>
      </c>
      <c r="F18" s="10">
        <v>18</v>
      </c>
      <c r="G18" s="8">
        <f t="shared" si="2"/>
        <v>2</v>
      </c>
      <c r="P18" s="1"/>
    </row>
    <row r="19" spans="1:16">
      <c r="A19" t="s">
        <v>56</v>
      </c>
      <c r="B19" s="10">
        <v>0</v>
      </c>
      <c r="C19" s="8">
        <f t="shared" si="0"/>
        <v>1</v>
      </c>
      <c r="D19" s="10">
        <v>5</v>
      </c>
      <c r="E19" s="8">
        <f t="shared" si="1"/>
        <v>3</v>
      </c>
      <c r="F19" s="10">
        <v>8</v>
      </c>
      <c r="G19" s="8">
        <f t="shared" si="2"/>
        <v>15</v>
      </c>
      <c r="P19" s="1"/>
    </row>
    <row r="20" spans="1:16">
      <c r="A20" t="s">
        <v>57</v>
      </c>
      <c r="B20" s="10">
        <v>1</v>
      </c>
      <c r="C20" s="8">
        <f t="shared" si="0"/>
        <v>6</v>
      </c>
      <c r="D20" s="10">
        <v>8</v>
      </c>
      <c r="E20" s="8">
        <f t="shared" si="1"/>
        <v>14</v>
      </c>
      <c r="F20" s="10">
        <v>11</v>
      </c>
      <c r="G20" s="8">
        <f t="shared" si="2"/>
        <v>6</v>
      </c>
      <c r="P20" s="1"/>
    </row>
    <row r="21" spans="1:16">
      <c r="A21" t="s">
        <v>5</v>
      </c>
      <c r="B21" s="10">
        <v>0</v>
      </c>
      <c r="C21" s="8">
        <f t="shared" si="0"/>
        <v>2</v>
      </c>
      <c r="D21" s="10">
        <v>3</v>
      </c>
      <c r="E21" s="8">
        <f t="shared" si="1"/>
        <v>5</v>
      </c>
      <c r="F21" s="10">
        <v>5</v>
      </c>
      <c r="G21" s="8">
        <f t="shared" si="2"/>
        <v>2</v>
      </c>
      <c r="P21" s="1"/>
    </row>
    <row r="22" spans="1:16">
      <c r="A22" t="s">
        <v>6</v>
      </c>
      <c r="B22" s="10">
        <v>1</v>
      </c>
      <c r="C22" s="8">
        <f t="shared" si="0"/>
        <v>2</v>
      </c>
      <c r="D22" s="10">
        <v>14</v>
      </c>
      <c r="E22" s="8">
        <f t="shared" si="1"/>
        <v>8</v>
      </c>
      <c r="F22" s="10">
        <v>20</v>
      </c>
      <c r="G22" s="8">
        <f t="shared" si="2"/>
        <v>36</v>
      </c>
      <c r="P22" s="1"/>
    </row>
    <row r="23" spans="1:16">
      <c r="A23" t="s">
        <v>7</v>
      </c>
      <c r="B23" s="10">
        <v>0</v>
      </c>
      <c r="C23" s="8">
        <f t="shared" si="0"/>
        <v>0</v>
      </c>
      <c r="D23" s="10">
        <v>2</v>
      </c>
      <c r="E23" s="8">
        <f t="shared" si="1"/>
        <v>1</v>
      </c>
      <c r="F23" s="10">
        <v>3</v>
      </c>
      <c r="G23" s="8">
        <f t="shared" si="2"/>
        <v>6</v>
      </c>
    </row>
    <row r="24" spans="1:16">
      <c r="A24" t="s">
        <v>23</v>
      </c>
      <c r="B24" s="10">
        <v>64</v>
      </c>
      <c r="C24" s="8">
        <f t="shared" si="0"/>
        <v>79</v>
      </c>
      <c r="D24" s="10">
        <v>44</v>
      </c>
      <c r="E24" s="8">
        <f t="shared" si="1"/>
        <v>25</v>
      </c>
      <c r="F24" s="10">
        <v>44</v>
      </c>
      <c r="G24" s="8">
        <f t="shared" si="2"/>
        <v>4</v>
      </c>
    </row>
    <row r="25" spans="1:16">
      <c r="A25" t="s">
        <v>24</v>
      </c>
      <c r="B25" s="10">
        <v>3</v>
      </c>
      <c r="C25" s="8">
        <f t="shared" si="0"/>
        <v>14</v>
      </c>
      <c r="D25" s="10">
        <v>23</v>
      </c>
      <c r="E25" s="8">
        <f t="shared" si="1"/>
        <v>14</v>
      </c>
      <c r="F25" s="10">
        <v>28</v>
      </c>
      <c r="G25" s="8">
        <f t="shared" si="2"/>
        <v>6</v>
      </c>
    </row>
    <row r="26" spans="1:16">
      <c r="A26" t="s">
        <v>25</v>
      </c>
      <c r="B26" s="10">
        <v>39</v>
      </c>
      <c r="C26" s="8">
        <f t="shared" si="0"/>
        <v>11</v>
      </c>
      <c r="D26" s="10">
        <v>29</v>
      </c>
      <c r="E26" s="8">
        <f t="shared" si="1"/>
        <v>45</v>
      </c>
      <c r="F26" s="10">
        <v>29</v>
      </c>
      <c r="G26" s="8">
        <f t="shared" si="2"/>
        <v>11</v>
      </c>
    </row>
    <row r="27" spans="1:16">
      <c r="A27" t="s">
        <v>26</v>
      </c>
      <c r="B27" s="10">
        <v>4</v>
      </c>
      <c r="C27" s="8">
        <f t="shared" si="0"/>
        <v>7</v>
      </c>
      <c r="D27" s="10">
        <v>14</v>
      </c>
      <c r="E27" s="8">
        <f t="shared" si="1"/>
        <v>17</v>
      </c>
      <c r="F27" s="10">
        <v>14</v>
      </c>
      <c r="G27" s="8">
        <f t="shared" si="2"/>
        <v>7</v>
      </c>
    </row>
    <row r="28" spans="1:16">
      <c r="B28" s="29">
        <f t="shared" ref="B28:G28" si="3">SUM(B16:B23)/SUM(B16:B27)</f>
        <v>5.1724137931034482E-2</v>
      </c>
      <c r="C28" s="30">
        <f t="shared" si="3"/>
        <v>0.31901840490797545</v>
      </c>
      <c r="D28" s="29">
        <f t="shared" si="3"/>
        <v>0.3888888888888889</v>
      </c>
      <c r="E28" s="30">
        <f t="shared" si="3"/>
        <v>0.41954022988505746</v>
      </c>
      <c r="F28" s="29">
        <f t="shared" si="3"/>
        <v>0.47247706422018348</v>
      </c>
      <c r="G28" s="30">
        <f t="shared" si="3"/>
        <v>0.80281690140845074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M2" sqref="M2"/>
    </sheetView>
  </sheetViews>
  <sheetFormatPr defaultRowHeight="12.75"/>
  <cols>
    <col min="1" max="1" width="19.42578125" bestFit="1" customWidth="1"/>
  </cols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7">
      <c r="A2" t="s">
        <v>0</v>
      </c>
      <c r="B2">
        <f>'bnet stats'!I3</f>
        <v>20</v>
      </c>
      <c r="C2">
        <v>0</v>
      </c>
      <c r="D2">
        <v>0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stats'!AK3</f>
        <v>-19</v>
      </c>
      <c r="N2" s="24">
        <f>'bnet stats'!AL3</f>
        <v>-10</v>
      </c>
      <c r="O2" s="24">
        <f>'bnet stats'!AM3</f>
        <v>-11</v>
      </c>
    </row>
    <row r="3" spans="1:17">
      <c r="A3" t="s">
        <v>1</v>
      </c>
      <c r="B3">
        <f>'bnet stats'!I4</f>
        <v>16</v>
      </c>
      <c r="C3">
        <v>0</v>
      </c>
      <c r="D3">
        <v>0</v>
      </c>
      <c r="E3">
        <v>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stats'!AK4</f>
        <v>-5</v>
      </c>
      <c r="N3" s="24">
        <f>'bnet stats'!AL4</f>
        <v>-12</v>
      </c>
      <c r="O3" s="24">
        <f>'bnet stats'!AM4</f>
        <v>-15</v>
      </c>
    </row>
    <row r="4" spans="1:17">
      <c r="A4" t="s">
        <v>55</v>
      </c>
      <c r="B4">
        <f>'bnet stats'!I5</f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10</v>
      </c>
      <c r="I4">
        <v>0</v>
      </c>
      <c r="J4">
        <v>0</v>
      </c>
      <c r="K4">
        <v>0</v>
      </c>
      <c r="L4">
        <v>0</v>
      </c>
      <c r="M4" s="24">
        <f>'bnet stats'!AK5</f>
        <v>-6</v>
      </c>
      <c r="N4" s="24">
        <f>'bnet stats'!AL5</f>
        <v>-16</v>
      </c>
      <c r="O4" s="24">
        <f>'bnet stats'!AM5</f>
        <v>-16</v>
      </c>
    </row>
    <row r="5" spans="1:17">
      <c r="A5" t="s">
        <v>56</v>
      </c>
      <c r="B5">
        <f>'bnet stats'!I6</f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stats'!AK6</f>
        <v>-7</v>
      </c>
      <c r="N5" s="24">
        <f>'bnet stats'!AL6</f>
        <v>-7</v>
      </c>
      <c r="O5" s="24">
        <f>'bnet stats'!AM6</f>
        <v>-3</v>
      </c>
    </row>
    <row r="6" spans="1:17">
      <c r="A6" t="s">
        <v>57</v>
      </c>
      <c r="B6">
        <f>'bnet stats'!I7</f>
        <v>11</v>
      </c>
      <c r="C6">
        <v>0</v>
      </c>
      <c r="D6">
        <v>0</v>
      </c>
      <c r="E6">
        <v>0</v>
      </c>
      <c r="F6">
        <v>5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 s="24">
        <f>'bnet stats'!AK7</f>
        <v>-8</v>
      </c>
      <c r="N6" s="24">
        <f>'bnet stats'!AL7</f>
        <v>-5</v>
      </c>
      <c r="O6" s="24">
        <f>'bnet stats'!AM7</f>
        <v>-8</v>
      </c>
    </row>
    <row r="7" spans="1:17">
      <c r="A7" t="s">
        <v>5</v>
      </c>
      <c r="B7">
        <f>'bnet stats'!I8</f>
        <v>4</v>
      </c>
      <c r="C7">
        <v>0</v>
      </c>
      <c r="D7">
        <v>0</v>
      </c>
      <c r="E7">
        <v>0</v>
      </c>
      <c r="F7">
        <v>0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stats'!AK8</f>
        <v>-2</v>
      </c>
      <c r="N7" s="24">
        <f>'bnet stats'!AL8</f>
        <v>-3</v>
      </c>
      <c r="O7" s="24">
        <f>'bnet stats'!AM8</f>
        <v>-3</v>
      </c>
    </row>
    <row r="8" spans="1:17">
      <c r="A8" t="s">
        <v>6</v>
      </c>
      <c r="B8">
        <f>'bnet stats'!I9</f>
        <v>19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stats'!AK9</f>
        <v>-16</v>
      </c>
      <c r="N8" s="24">
        <f>'bnet stats'!AL9</f>
        <v>-14</v>
      </c>
      <c r="O8" s="24">
        <f>'bnet stats'!AM9</f>
        <v>-8</v>
      </c>
    </row>
    <row r="9" spans="1:17">
      <c r="A9" t="s">
        <v>7</v>
      </c>
      <c r="B9">
        <f>'bnet stats'!I10</f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stats'!AK10</f>
        <v>-2</v>
      </c>
      <c r="N9" s="24">
        <f>'bnet stats'!AL10</f>
        <v>-2</v>
      </c>
      <c r="O9" s="24">
        <f>'bnet stats'!AM10</f>
        <v>-2</v>
      </c>
    </row>
    <row r="10" spans="1:17">
      <c r="A10" t="s">
        <v>15</v>
      </c>
      <c r="B10">
        <f>'bnet stats'!I12*'bnet stats'!$B$34</f>
        <v>37</v>
      </c>
      <c r="C10">
        <v>0</v>
      </c>
      <c r="D10">
        <v>0</v>
      </c>
      <c r="E10">
        <f>10*'bnet stats'!$B$34</f>
        <v>10</v>
      </c>
      <c r="F10">
        <f>10*'bnet stats'!$B$34</f>
        <v>10</v>
      </c>
      <c r="G10">
        <f>10*'bnet stats'!$B$34</f>
        <v>10</v>
      </c>
      <c r="H10">
        <f>10*'bnet stats'!$B$34</f>
        <v>10</v>
      </c>
      <c r="I10">
        <v>0</v>
      </c>
      <c r="J10">
        <v>0</v>
      </c>
      <c r="K10">
        <v>0</v>
      </c>
      <c r="L10">
        <v>0</v>
      </c>
      <c r="M10" s="24">
        <f>'bnet stats'!AK12*'bnet stats'!$B$34</f>
        <v>-10</v>
      </c>
      <c r="N10" s="24">
        <f>'bnet stats'!AL12*'bnet stats'!$B$34</f>
        <v>-29</v>
      </c>
      <c r="O10" s="24">
        <f>'bnet stats'!AM12*'bnet stats'!$B$34</f>
        <v>-35</v>
      </c>
    </row>
    <row r="11" spans="1:17">
      <c r="A11" t="s">
        <v>16</v>
      </c>
      <c r="B11">
        <f>'bnet stats'!I13*'bnet stats'!$B$34</f>
        <v>23</v>
      </c>
      <c r="C11">
        <f>10*'bnet stats'!$B$34</f>
        <v>10</v>
      </c>
      <c r="D11">
        <v>0</v>
      </c>
      <c r="E11">
        <f>5*'bnet stats'!$B$34</f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f>15*'bnet stats'!$B$34</f>
        <v>15</v>
      </c>
      <c r="L11">
        <v>0</v>
      </c>
      <c r="M11" s="24">
        <f>'bnet stats'!AK13*'bnet stats'!$B$34</f>
        <v>-13</v>
      </c>
      <c r="N11" s="24">
        <f>'bnet stats'!AL13*'bnet stats'!$B$34</f>
        <v>-13</v>
      </c>
      <c r="O11" s="24">
        <f>'bnet stats'!AM13*'bnet stats'!$B$34</f>
        <v>-19</v>
      </c>
      <c r="Q11" t="s">
        <v>108</v>
      </c>
    </row>
    <row r="12" spans="1:17">
      <c r="A12" t="s">
        <v>17</v>
      </c>
      <c r="B12">
        <f>'bnet stats'!I14*'bnet stats'!$B$34</f>
        <v>25</v>
      </c>
      <c r="C12">
        <f>10*'bnet stats'!$B$34</f>
        <v>10</v>
      </c>
      <c r="D12">
        <v>0</v>
      </c>
      <c r="E12">
        <f>10*'bnet stats'!$B$34</f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4">
        <f>'bnet stats'!AK14*'bnet stats'!$B$34</f>
        <v>-11</v>
      </c>
      <c r="N12" s="24">
        <f>'bnet stats'!AL14*'bnet stats'!$B$34</f>
        <v>-18</v>
      </c>
      <c r="O12" s="24">
        <f>'bnet stats'!AM14*'bnet stats'!$B$34</f>
        <v>-21</v>
      </c>
      <c r="Q12" t="s">
        <v>107</v>
      </c>
    </row>
    <row r="13" spans="1:17">
      <c r="A13" t="s">
        <v>18</v>
      </c>
      <c r="B13">
        <f>'bnet stats'!I15*'bnet stats'!$B$34</f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4">
        <f>'bnet stats'!AK15*'bnet stats'!$B$34</f>
        <v>-7</v>
      </c>
      <c r="N13" s="24">
        <f>'bnet stats'!AL15*'bnet stats'!$B$34</f>
        <v>-11</v>
      </c>
      <c r="O13" s="24">
        <f>'bnet stats'!AM15*'bnet stats'!$B$34</f>
        <v>-12</v>
      </c>
    </row>
    <row r="15" spans="1:17">
      <c r="B15" s="10" t="s">
        <v>58</v>
      </c>
      <c r="C15" s="8" t="s">
        <v>59</v>
      </c>
      <c r="D15" s="10" t="s">
        <v>60</v>
      </c>
      <c r="E15" s="8" t="s">
        <v>61</v>
      </c>
      <c r="F15" s="10" t="s">
        <v>62</v>
      </c>
      <c r="G15" s="8" t="s">
        <v>63</v>
      </c>
    </row>
    <row r="16" spans="1:17">
      <c r="A16" t="s">
        <v>0</v>
      </c>
      <c r="B16" s="10">
        <v>8</v>
      </c>
      <c r="C16" s="8">
        <f>B2+M2</f>
        <v>1</v>
      </c>
      <c r="D16" s="10">
        <v>33</v>
      </c>
      <c r="E16" s="8">
        <f>B2+N2</f>
        <v>10</v>
      </c>
      <c r="F16" s="10">
        <v>23</v>
      </c>
      <c r="G16" s="8">
        <f>B2+O2</f>
        <v>9</v>
      </c>
    </row>
    <row r="17" spans="1:7">
      <c r="A17" t="s">
        <v>1</v>
      </c>
      <c r="B17" s="10">
        <v>25</v>
      </c>
      <c r="C17" s="8">
        <f t="shared" ref="C17:C27" si="0">B3+M3</f>
        <v>11</v>
      </c>
      <c r="D17" s="10">
        <v>25</v>
      </c>
      <c r="E17" s="8">
        <f t="shared" ref="E17:E27" si="1">B3+N3</f>
        <v>4</v>
      </c>
      <c r="F17" s="10">
        <v>15</v>
      </c>
      <c r="G17" s="8">
        <f t="shared" ref="G17:G27" si="2">B3+O3</f>
        <v>1</v>
      </c>
    </row>
    <row r="18" spans="1:7">
      <c r="A18" t="s">
        <v>55</v>
      </c>
      <c r="B18" s="10">
        <v>10</v>
      </c>
      <c r="C18" s="8">
        <f t="shared" si="0"/>
        <v>13</v>
      </c>
      <c r="D18" s="10">
        <v>10</v>
      </c>
      <c r="E18" s="8">
        <f t="shared" si="1"/>
        <v>3</v>
      </c>
      <c r="F18" s="10">
        <v>10</v>
      </c>
      <c r="G18" s="8">
        <f t="shared" si="2"/>
        <v>3</v>
      </c>
    </row>
    <row r="19" spans="1:7">
      <c r="A19" t="s">
        <v>56</v>
      </c>
      <c r="B19" s="10">
        <v>0</v>
      </c>
      <c r="C19" s="8">
        <f t="shared" si="0"/>
        <v>1</v>
      </c>
      <c r="D19" s="10">
        <v>5</v>
      </c>
      <c r="E19" s="8">
        <f t="shared" si="1"/>
        <v>1</v>
      </c>
      <c r="F19" s="10">
        <v>8</v>
      </c>
      <c r="G19" s="8">
        <f t="shared" si="2"/>
        <v>5</v>
      </c>
    </row>
    <row r="20" spans="1:7">
      <c r="A20" t="s">
        <v>57</v>
      </c>
      <c r="B20" s="10">
        <v>5</v>
      </c>
      <c r="C20" s="8">
        <f t="shared" si="0"/>
        <v>3</v>
      </c>
      <c r="D20" s="10">
        <v>31</v>
      </c>
      <c r="E20" s="8">
        <f t="shared" si="1"/>
        <v>6</v>
      </c>
      <c r="F20" s="10">
        <v>11</v>
      </c>
      <c r="G20" s="8">
        <f t="shared" si="2"/>
        <v>3</v>
      </c>
    </row>
    <row r="21" spans="1:7">
      <c r="A21" t="s">
        <v>5</v>
      </c>
      <c r="B21" s="10">
        <v>5</v>
      </c>
      <c r="C21" s="8">
        <f t="shared" si="0"/>
        <v>2</v>
      </c>
      <c r="D21" s="10">
        <v>5</v>
      </c>
      <c r="E21" s="8">
        <f t="shared" si="1"/>
        <v>1</v>
      </c>
      <c r="F21" s="10">
        <v>5</v>
      </c>
      <c r="G21" s="8">
        <f t="shared" si="2"/>
        <v>1</v>
      </c>
    </row>
    <row r="22" spans="1:7">
      <c r="A22" t="s">
        <v>6</v>
      </c>
      <c r="B22" s="10">
        <v>5</v>
      </c>
      <c r="C22" s="8">
        <f t="shared" si="0"/>
        <v>3</v>
      </c>
      <c r="D22" s="10">
        <v>30</v>
      </c>
      <c r="E22" s="8">
        <f t="shared" si="1"/>
        <v>5</v>
      </c>
      <c r="F22" s="10">
        <v>20</v>
      </c>
      <c r="G22" s="8">
        <f t="shared" si="2"/>
        <v>11</v>
      </c>
    </row>
    <row r="23" spans="1:7">
      <c r="A23" t="s">
        <v>7</v>
      </c>
      <c r="B23" s="10">
        <v>0</v>
      </c>
      <c r="C23" s="8">
        <f t="shared" si="0"/>
        <v>1</v>
      </c>
      <c r="D23" s="10">
        <v>2</v>
      </c>
      <c r="E23" s="8">
        <f t="shared" si="1"/>
        <v>1</v>
      </c>
      <c r="F23" s="10">
        <v>3</v>
      </c>
      <c r="G23" s="8">
        <f t="shared" si="2"/>
        <v>1</v>
      </c>
    </row>
    <row r="24" spans="1:7">
      <c r="A24" t="s">
        <v>15</v>
      </c>
      <c r="B24" s="10">
        <v>66</v>
      </c>
      <c r="C24" s="8">
        <f t="shared" si="0"/>
        <v>27</v>
      </c>
      <c r="D24" s="10">
        <v>36</v>
      </c>
      <c r="E24" s="8">
        <f t="shared" si="1"/>
        <v>8</v>
      </c>
      <c r="F24" s="10">
        <v>36</v>
      </c>
      <c r="G24" s="8">
        <f t="shared" si="2"/>
        <v>2</v>
      </c>
    </row>
    <row r="25" spans="1:7">
      <c r="A25" t="s">
        <v>16</v>
      </c>
      <c r="B25" s="10">
        <v>31</v>
      </c>
      <c r="C25" s="8">
        <f t="shared" si="0"/>
        <v>10</v>
      </c>
      <c r="D25" s="10">
        <v>21</v>
      </c>
      <c r="E25" s="8">
        <f t="shared" si="1"/>
        <v>10</v>
      </c>
      <c r="F25" s="10">
        <v>21</v>
      </c>
      <c r="G25" s="8">
        <f t="shared" si="2"/>
        <v>4</v>
      </c>
    </row>
    <row r="26" spans="1:7">
      <c r="A26" t="s">
        <v>17</v>
      </c>
      <c r="B26" s="10">
        <v>25</v>
      </c>
      <c r="C26" s="8">
        <f t="shared" si="0"/>
        <v>14</v>
      </c>
      <c r="D26" s="10">
        <v>20</v>
      </c>
      <c r="E26" s="8">
        <f t="shared" si="1"/>
        <v>7</v>
      </c>
      <c r="F26" s="10">
        <v>20</v>
      </c>
      <c r="G26" s="8">
        <f t="shared" si="2"/>
        <v>4</v>
      </c>
    </row>
    <row r="27" spans="1:7">
      <c r="A27" t="s">
        <v>18</v>
      </c>
      <c r="B27" s="10">
        <v>18</v>
      </c>
      <c r="C27" s="8">
        <f t="shared" si="0"/>
        <v>8</v>
      </c>
      <c r="D27" s="10">
        <v>18</v>
      </c>
      <c r="E27" s="8">
        <f t="shared" si="1"/>
        <v>4</v>
      </c>
      <c r="F27" s="10">
        <v>18</v>
      </c>
      <c r="G27" s="8">
        <f t="shared" si="2"/>
        <v>3</v>
      </c>
    </row>
    <row r="28" spans="1:7">
      <c r="A28" s="33" t="s">
        <v>98</v>
      </c>
      <c r="B28" s="29">
        <f t="shared" ref="B28:G28" si="3">SUM(B16:B23)/SUM(B16:B27)</f>
        <v>0.29292929292929293</v>
      </c>
      <c r="C28" s="30">
        <f t="shared" si="3"/>
        <v>0.37234042553191488</v>
      </c>
      <c r="D28" s="29">
        <f t="shared" si="3"/>
        <v>0.59745762711864403</v>
      </c>
      <c r="E28" s="30">
        <f t="shared" si="3"/>
        <v>0.51666666666666672</v>
      </c>
      <c r="F28" s="29">
        <f t="shared" si="3"/>
        <v>0.5</v>
      </c>
      <c r="G28" s="30">
        <f t="shared" si="3"/>
        <v>0.72340425531914898</v>
      </c>
    </row>
  </sheetData>
  <phoneticPr fontId="2" type="noConversion"/>
  <pageMargins left="0.75" right="0.75" top="1" bottom="1" header="0.5" footer="0.5"/>
  <headerFooter alignWithMargins="0"/>
  <ignoredErrors>
    <ignoredError sqref="E1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29"/>
  <sheetViews>
    <sheetView tabSelected="1" workbookViewId="0">
      <selection activeCell="B10" sqref="B10"/>
    </sheetView>
  </sheetViews>
  <sheetFormatPr defaultRowHeight="12.75"/>
  <cols>
    <col min="1" max="1" width="20" bestFit="1" customWidth="1"/>
  </cols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7">
      <c r="A2" t="s">
        <v>0</v>
      </c>
      <c r="B2">
        <f>'bnet stats'!I3</f>
        <v>20</v>
      </c>
      <c r="C2">
        <v>0</v>
      </c>
      <c r="D2">
        <v>0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stats'!AK3</f>
        <v>-19</v>
      </c>
      <c r="N2" s="24">
        <f>'bnet stats'!AL3</f>
        <v>-10</v>
      </c>
      <c r="O2" s="24">
        <f>'bnet stats'!AM3</f>
        <v>-11</v>
      </c>
    </row>
    <row r="3" spans="1:17">
      <c r="A3" t="s">
        <v>1</v>
      </c>
      <c r="B3">
        <f>'bnet stats'!I4</f>
        <v>16</v>
      </c>
      <c r="C3">
        <v>0</v>
      </c>
      <c r="D3">
        <v>0</v>
      </c>
      <c r="E3">
        <v>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stats'!AK4</f>
        <v>-5</v>
      </c>
      <c r="N3" s="24">
        <f>'bnet stats'!AL4</f>
        <v>-12</v>
      </c>
      <c r="O3" s="24">
        <f>'bnet stats'!AM4</f>
        <v>-15</v>
      </c>
    </row>
    <row r="4" spans="1:17">
      <c r="A4" t="s">
        <v>2</v>
      </c>
      <c r="B4">
        <f>'bnet stats'!I5</f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4">
        <f>'bnet stats'!AK5</f>
        <v>-6</v>
      </c>
      <c r="N4" s="24">
        <f>'bnet stats'!AL5</f>
        <v>-16</v>
      </c>
      <c r="O4" s="24">
        <f>'bnet stats'!AM5</f>
        <v>-16</v>
      </c>
    </row>
    <row r="5" spans="1:17">
      <c r="A5" t="s">
        <v>3</v>
      </c>
      <c r="B5">
        <f>'bnet stats'!I6</f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stats'!AK6</f>
        <v>-7</v>
      </c>
      <c r="N5" s="24">
        <f>'bnet stats'!AL6</f>
        <v>-7</v>
      </c>
      <c r="O5" s="24">
        <f>'bnet stats'!AM6</f>
        <v>-3</v>
      </c>
    </row>
    <row r="6" spans="1:17">
      <c r="A6" t="s">
        <v>4</v>
      </c>
      <c r="B6">
        <f>'bnet stats'!I7</f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4">
        <f>'bnet stats'!AK7</f>
        <v>-8</v>
      </c>
      <c r="N6" s="24">
        <f>'bnet stats'!AL7</f>
        <v>-5</v>
      </c>
      <c r="O6" s="24">
        <f>'bnet stats'!AM7</f>
        <v>-8</v>
      </c>
    </row>
    <row r="7" spans="1:17">
      <c r="A7" t="s">
        <v>5</v>
      </c>
      <c r="B7">
        <f>'bnet stats'!I8</f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stats'!AK8</f>
        <v>-2</v>
      </c>
      <c r="N7" s="24">
        <f>'bnet stats'!AL8</f>
        <v>-3</v>
      </c>
      <c r="O7" s="24">
        <f>'bnet stats'!AM8</f>
        <v>-3</v>
      </c>
    </row>
    <row r="8" spans="1:17">
      <c r="A8" t="s">
        <v>6</v>
      </c>
      <c r="B8">
        <f>'bnet stats'!I9</f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stats'!AK9</f>
        <v>-16</v>
      </c>
      <c r="N8" s="24">
        <f>'bnet stats'!AL9</f>
        <v>-14</v>
      </c>
      <c r="O8" s="24">
        <f>'bnet stats'!AM9</f>
        <v>-8</v>
      </c>
    </row>
    <row r="9" spans="1:17">
      <c r="A9" t="s">
        <v>7</v>
      </c>
      <c r="B9">
        <f>'bnet stats'!I10</f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stats'!AK10</f>
        <v>-2</v>
      </c>
      <c r="N9" s="24">
        <f>'bnet stats'!AL10</f>
        <v>-2</v>
      </c>
      <c r="O9" s="24">
        <f>'bnet stats'!AM10</f>
        <v>-2</v>
      </c>
    </row>
    <row r="10" spans="1:17">
      <c r="A10" t="s">
        <v>11</v>
      </c>
      <c r="B10">
        <f>'bnet stats'!I17*'bnet stats'!$B$35</f>
        <v>123</v>
      </c>
      <c r="C10">
        <v>0</v>
      </c>
      <c r="D10">
        <v>0</v>
      </c>
      <c r="E10">
        <f>10*'bnet stats'!$B$35</f>
        <v>30</v>
      </c>
      <c r="F10">
        <f>10*'bnet stats'!$B$35</f>
        <v>30</v>
      </c>
      <c r="G10">
        <f>10*'bnet stats'!$B$35</f>
        <v>30</v>
      </c>
      <c r="H10">
        <f>10*'bnet stats'!$B$35</f>
        <v>30</v>
      </c>
      <c r="I10">
        <v>0</v>
      </c>
      <c r="J10">
        <v>0</v>
      </c>
      <c r="K10">
        <v>0</v>
      </c>
      <c r="L10">
        <v>0</v>
      </c>
      <c r="M10" s="24">
        <f>'bnet stats'!AK17*'bnet stats'!$B$35</f>
        <v>-42</v>
      </c>
      <c r="N10" s="24">
        <f>'bnet stats'!AL17*'bnet stats'!$B$35</f>
        <v>-87</v>
      </c>
      <c r="O10" s="24">
        <f>'bnet stats'!AM17*'bnet stats'!$B$35</f>
        <v>-117</v>
      </c>
    </row>
    <row r="11" spans="1:17">
      <c r="A11" t="s">
        <v>12</v>
      </c>
      <c r="B11">
        <f>'bnet stats'!I18*'bnet stats'!$B$35</f>
        <v>90</v>
      </c>
      <c r="C11">
        <v>0</v>
      </c>
      <c r="D11">
        <v>0</v>
      </c>
      <c r="E11">
        <f>10*'bnet stats'!$B$35</f>
        <v>30</v>
      </c>
      <c r="F11">
        <v>0</v>
      </c>
      <c r="G11">
        <f>10*'bnet stats'!$B$35</f>
        <v>30</v>
      </c>
      <c r="H11">
        <f>10*'bnet stats'!$B$35</f>
        <v>30</v>
      </c>
      <c r="I11">
        <v>0</v>
      </c>
      <c r="J11">
        <v>0</v>
      </c>
      <c r="K11">
        <v>0</v>
      </c>
      <c r="L11">
        <v>0</v>
      </c>
      <c r="M11" s="24">
        <f>'bnet stats'!AK18*'bnet stats'!$B$35</f>
        <v>-63</v>
      </c>
      <c r="N11" s="24">
        <f>'bnet stats'!AL18*'bnet stats'!$B$35</f>
        <v>-42</v>
      </c>
      <c r="O11" s="24">
        <f>'bnet stats'!AM18*'bnet stats'!$B$35</f>
        <v>-75</v>
      </c>
    </row>
    <row r="12" spans="1:17">
      <c r="A12" t="s">
        <v>13</v>
      </c>
      <c r="B12">
        <f>'bnet stats'!I19*'bnet stats'!$B$35</f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f>10*'bnet stats'!$B$35</f>
        <v>30</v>
      </c>
      <c r="I12">
        <f>10*'bnet stats'!$B$35</f>
        <v>30</v>
      </c>
      <c r="J12">
        <f>10*'bnet stats'!$B$35</f>
        <v>30</v>
      </c>
      <c r="K12">
        <f>10*'bnet stats'!$B$35</f>
        <v>30</v>
      </c>
      <c r="L12">
        <v>0</v>
      </c>
      <c r="M12" s="24">
        <f>'bnet stats'!AK19*'bnet stats'!$B$35</f>
        <v>-45</v>
      </c>
      <c r="N12" s="24">
        <f>'bnet stats'!AL19*'bnet stats'!$B$35</f>
        <v>-30</v>
      </c>
      <c r="O12" s="24">
        <f>'bnet stats'!AM19*'bnet stats'!$B$35</f>
        <v>-33</v>
      </c>
      <c r="Q12" t="s">
        <v>106</v>
      </c>
    </row>
    <row r="13" spans="1:17">
      <c r="A13" t="s">
        <v>14</v>
      </c>
      <c r="B13">
        <f>'bnet stats'!I20*'bnet stats'!$B$35</f>
        <v>33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4">
        <f>'bnet stats'!AK20*'bnet stats'!$B$35</f>
        <v>-30</v>
      </c>
      <c r="N13" s="24">
        <f>'bnet stats'!AL20*'bnet stats'!$B$35</f>
        <v>-27</v>
      </c>
      <c r="O13" s="24">
        <f>'bnet stats'!AM20*'bnet stats'!$B$35</f>
        <v>-9</v>
      </c>
    </row>
    <row r="15" spans="1:17">
      <c r="B15" s="10" t="s">
        <v>58</v>
      </c>
      <c r="C15" s="8" t="s">
        <v>59</v>
      </c>
      <c r="D15" s="10" t="s">
        <v>60</v>
      </c>
      <c r="E15" s="8" t="s">
        <v>61</v>
      </c>
      <c r="F15" s="10" t="s">
        <v>62</v>
      </c>
      <c r="G15" s="8" t="s">
        <v>63</v>
      </c>
      <c r="I15" t="s">
        <v>64</v>
      </c>
      <c r="P15" t="s">
        <v>65</v>
      </c>
      <c r="Q15" t="s">
        <v>66</v>
      </c>
    </row>
    <row r="16" spans="1:17">
      <c r="A16" t="s">
        <v>0</v>
      </c>
      <c r="B16" s="10">
        <v>3</v>
      </c>
      <c r="C16" s="8">
        <f>B2+M2</f>
        <v>1</v>
      </c>
      <c r="D16" s="10">
        <v>33</v>
      </c>
      <c r="E16" s="8">
        <f>B2+N2</f>
        <v>10</v>
      </c>
      <c r="F16" s="10">
        <v>23</v>
      </c>
      <c r="G16" s="8">
        <f>B2+O2</f>
        <v>9</v>
      </c>
      <c r="I16">
        <v>2</v>
      </c>
      <c r="J16" t="s">
        <v>67</v>
      </c>
      <c r="P16" s="1">
        <v>0</v>
      </c>
      <c r="Q16">
        <f>P16*10</f>
        <v>0</v>
      </c>
    </row>
    <row r="17" spans="1:17">
      <c r="A17" t="s">
        <v>1</v>
      </c>
      <c r="B17" s="10">
        <v>3</v>
      </c>
      <c r="C17" s="8">
        <f t="shared" ref="C17:C27" si="0">B3+M3</f>
        <v>11</v>
      </c>
      <c r="D17" s="10">
        <v>25</v>
      </c>
      <c r="E17" s="8">
        <f t="shared" ref="E17:E27" si="1">B3+N3</f>
        <v>4</v>
      </c>
      <c r="F17" s="10">
        <v>15</v>
      </c>
      <c r="G17" s="8">
        <f t="shared" ref="G17:G27" si="2">B3+O3</f>
        <v>1</v>
      </c>
      <c r="I17">
        <v>0</v>
      </c>
      <c r="J17" t="s">
        <v>68</v>
      </c>
      <c r="P17" s="1">
        <v>0.5</v>
      </c>
      <c r="Q17">
        <f t="shared" ref="Q17:Q22" si="3">P17*10</f>
        <v>5</v>
      </c>
    </row>
    <row r="18" spans="1:17">
      <c r="A18" t="s">
        <v>2</v>
      </c>
      <c r="B18" s="10">
        <v>0</v>
      </c>
      <c r="C18" s="8">
        <f t="shared" si="0"/>
        <v>13</v>
      </c>
      <c r="D18" s="10">
        <v>12</v>
      </c>
      <c r="E18" s="8">
        <f t="shared" si="1"/>
        <v>3</v>
      </c>
      <c r="F18" s="10">
        <v>18</v>
      </c>
      <c r="G18" s="8">
        <f t="shared" si="2"/>
        <v>3</v>
      </c>
      <c r="I18">
        <v>1.5</v>
      </c>
      <c r="J18" t="s">
        <v>69</v>
      </c>
      <c r="P18" s="1">
        <v>1</v>
      </c>
      <c r="Q18">
        <f t="shared" si="3"/>
        <v>10</v>
      </c>
    </row>
    <row r="19" spans="1:17">
      <c r="A19" t="s">
        <v>3</v>
      </c>
      <c r="B19" s="10">
        <v>0</v>
      </c>
      <c r="C19" s="8">
        <f t="shared" si="0"/>
        <v>1</v>
      </c>
      <c r="D19" s="10">
        <v>5</v>
      </c>
      <c r="E19" s="8">
        <f t="shared" si="1"/>
        <v>1</v>
      </c>
      <c r="F19" s="10">
        <v>8</v>
      </c>
      <c r="G19" s="8">
        <f t="shared" si="2"/>
        <v>5</v>
      </c>
      <c r="I19">
        <v>2</v>
      </c>
      <c r="J19" t="s">
        <v>70</v>
      </c>
      <c r="P19" s="1">
        <v>1.5</v>
      </c>
      <c r="Q19">
        <f t="shared" si="3"/>
        <v>15</v>
      </c>
    </row>
    <row r="20" spans="1:17">
      <c r="A20" t="s">
        <v>4</v>
      </c>
      <c r="B20" s="10">
        <v>1</v>
      </c>
      <c r="C20" s="8">
        <f t="shared" si="0"/>
        <v>3</v>
      </c>
      <c r="D20" s="10">
        <v>8</v>
      </c>
      <c r="E20" s="8">
        <f t="shared" si="1"/>
        <v>6</v>
      </c>
      <c r="F20" s="10">
        <v>11</v>
      </c>
      <c r="G20" s="8">
        <f t="shared" si="2"/>
        <v>3</v>
      </c>
      <c r="I20">
        <v>2.5</v>
      </c>
      <c r="J20" t="s">
        <v>71</v>
      </c>
      <c r="P20" s="1">
        <v>2</v>
      </c>
      <c r="Q20">
        <f t="shared" si="3"/>
        <v>20</v>
      </c>
    </row>
    <row r="21" spans="1:17">
      <c r="A21" t="s">
        <v>5</v>
      </c>
      <c r="B21" s="10">
        <v>0</v>
      </c>
      <c r="C21" s="8">
        <f t="shared" si="0"/>
        <v>2</v>
      </c>
      <c r="D21" s="10">
        <v>3</v>
      </c>
      <c r="E21" s="8">
        <f t="shared" si="1"/>
        <v>1</v>
      </c>
      <c r="F21" s="10">
        <v>5</v>
      </c>
      <c r="G21" s="8">
        <f t="shared" si="2"/>
        <v>1</v>
      </c>
      <c r="I21">
        <v>1</v>
      </c>
      <c r="J21" t="s">
        <v>72</v>
      </c>
      <c r="P21" s="1">
        <v>2.5</v>
      </c>
      <c r="Q21">
        <f t="shared" si="3"/>
        <v>25</v>
      </c>
    </row>
    <row r="22" spans="1:17">
      <c r="A22" t="s">
        <v>6</v>
      </c>
      <c r="B22" s="10">
        <v>1</v>
      </c>
      <c r="C22" s="8">
        <f t="shared" si="0"/>
        <v>3</v>
      </c>
      <c r="D22" s="10">
        <v>14</v>
      </c>
      <c r="E22" s="8">
        <f t="shared" si="1"/>
        <v>5</v>
      </c>
      <c r="F22" s="10">
        <v>20</v>
      </c>
      <c r="G22" s="8">
        <f t="shared" si="2"/>
        <v>11</v>
      </c>
      <c r="I22">
        <v>1.5</v>
      </c>
      <c r="J22" t="s">
        <v>73</v>
      </c>
      <c r="P22" s="1">
        <v>3</v>
      </c>
      <c r="Q22">
        <f t="shared" si="3"/>
        <v>30</v>
      </c>
    </row>
    <row r="23" spans="1:17">
      <c r="A23" t="s">
        <v>7</v>
      </c>
      <c r="B23" s="10">
        <v>0</v>
      </c>
      <c r="C23" s="8">
        <f t="shared" si="0"/>
        <v>1</v>
      </c>
      <c r="D23" s="10">
        <v>2</v>
      </c>
      <c r="E23" s="8">
        <f t="shared" si="1"/>
        <v>1</v>
      </c>
      <c r="F23" s="10">
        <v>3</v>
      </c>
      <c r="G23" s="8">
        <f t="shared" si="2"/>
        <v>1</v>
      </c>
      <c r="I23">
        <v>1</v>
      </c>
      <c r="J23" t="s">
        <v>74</v>
      </c>
    </row>
    <row r="24" spans="1:17">
      <c r="A24" t="s">
        <v>11</v>
      </c>
      <c r="B24" s="10">
        <v>64</v>
      </c>
      <c r="C24" s="8">
        <f t="shared" si="0"/>
        <v>81</v>
      </c>
      <c r="D24" s="10">
        <v>44</v>
      </c>
      <c r="E24" s="8">
        <f t="shared" si="1"/>
        <v>36</v>
      </c>
      <c r="F24" s="10">
        <v>44</v>
      </c>
      <c r="G24" s="8">
        <f t="shared" si="2"/>
        <v>6</v>
      </c>
      <c r="I24">
        <v>1.5</v>
      </c>
      <c r="J24" t="s">
        <v>75</v>
      </c>
    </row>
    <row r="25" spans="1:17">
      <c r="A25" t="s">
        <v>12</v>
      </c>
      <c r="B25" s="10">
        <v>34</v>
      </c>
      <c r="C25" s="8">
        <f t="shared" si="0"/>
        <v>27</v>
      </c>
      <c r="D25" s="10">
        <v>44</v>
      </c>
      <c r="E25" s="8">
        <f t="shared" si="1"/>
        <v>48</v>
      </c>
      <c r="F25" s="10">
        <v>34</v>
      </c>
      <c r="G25" s="8">
        <f t="shared" si="2"/>
        <v>15</v>
      </c>
      <c r="I25">
        <v>1.5</v>
      </c>
      <c r="J25" t="s">
        <v>76</v>
      </c>
    </row>
    <row r="26" spans="1:17">
      <c r="A26" t="s">
        <v>13</v>
      </c>
      <c r="B26" s="10">
        <v>0</v>
      </c>
      <c r="C26" s="8">
        <f t="shared" si="0"/>
        <v>9</v>
      </c>
      <c r="D26" s="10">
        <v>12</v>
      </c>
      <c r="E26" s="8">
        <f t="shared" si="1"/>
        <v>24</v>
      </c>
      <c r="F26" s="10">
        <v>44</v>
      </c>
      <c r="G26" s="8">
        <f t="shared" si="2"/>
        <v>21</v>
      </c>
      <c r="I26">
        <v>2.5</v>
      </c>
      <c r="J26" t="s">
        <v>77</v>
      </c>
    </row>
    <row r="27" spans="1:17">
      <c r="A27" t="s">
        <v>14</v>
      </c>
      <c r="B27" s="10">
        <v>0</v>
      </c>
      <c r="C27" s="8">
        <f t="shared" si="0"/>
        <v>3</v>
      </c>
      <c r="D27" s="10">
        <v>10</v>
      </c>
      <c r="E27" s="8">
        <f t="shared" si="1"/>
        <v>6</v>
      </c>
      <c r="F27" s="10">
        <v>10</v>
      </c>
      <c r="G27" s="8">
        <f t="shared" si="2"/>
        <v>24</v>
      </c>
      <c r="I27">
        <v>2</v>
      </c>
      <c r="J27" t="s">
        <v>78</v>
      </c>
    </row>
    <row r="28" spans="1:17">
      <c r="A28" s="33" t="s">
        <v>98</v>
      </c>
      <c r="B28" s="29">
        <f t="shared" ref="B28:G28" si="4">SUM(B16:B23)/SUM(B16:B27)</f>
        <v>7.5471698113207544E-2</v>
      </c>
      <c r="C28" s="30">
        <f t="shared" si="4"/>
        <v>0.22580645161290322</v>
      </c>
      <c r="D28" s="29">
        <f t="shared" si="4"/>
        <v>0.48113207547169812</v>
      </c>
      <c r="E28" s="30">
        <f t="shared" si="4"/>
        <v>0.21379310344827587</v>
      </c>
      <c r="F28" s="29">
        <f t="shared" si="4"/>
        <v>0.43829787234042555</v>
      </c>
      <c r="G28" s="30">
        <f t="shared" si="4"/>
        <v>0.34</v>
      </c>
      <c r="H28" s="30"/>
    </row>
    <row r="29" spans="1:17">
      <c r="I29" t="s">
        <v>79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C12" sqref="C12"/>
    </sheetView>
  </sheetViews>
  <sheetFormatPr defaultRowHeight="12.75"/>
  <cols>
    <col min="1" max="1" width="20" bestFit="1" customWidth="1"/>
  </cols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7">
      <c r="A2" t="s">
        <v>0</v>
      </c>
      <c r="B2">
        <f>'bnet stats'!I3</f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stats'!AK3</f>
        <v>-19</v>
      </c>
      <c r="N2" s="24">
        <f>'bnet stats'!AL3</f>
        <v>-10</v>
      </c>
      <c r="O2" s="24">
        <f>'bnet stats'!AM3</f>
        <v>-11</v>
      </c>
    </row>
    <row r="3" spans="1:17">
      <c r="A3" t="s">
        <v>1</v>
      </c>
      <c r="B3">
        <f>'bnet stats'!I4</f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stats'!AK4</f>
        <v>-5</v>
      </c>
      <c r="N3" s="24">
        <f>'bnet stats'!AL4</f>
        <v>-12</v>
      </c>
      <c r="O3" s="24">
        <f>'bnet stats'!AM4</f>
        <v>-15</v>
      </c>
    </row>
    <row r="4" spans="1:17">
      <c r="A4" t="s">
        <v>2</v>
      </c>
      <c r="B4">
        <f>'bnet stats'!I5</f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4">
        <f>'bnet stats'!AK5</f>
        <v>-6</v>
      </c>
      <c r="N4" s="24">
        <f>'bnet stats'!AL5</f>
        <v>-16</v>
      </c>
      <c r="O4" s="24">
        <f>'bnet stats'!AM5</f>
        <v>-16</v>
      </c>
    </row>
    <row r="5" spans="1:17">
      <c r="A5" t="s">
        <v>3</v>
      </c>
      <c r="B5">
        <f>'bnet stats'!I6</f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stats'!AK6</f>
        <v>-7</v>
      </c>
      <c r="N5" s="24">
        <f>'bnet stats'!AL6</f>
        <v>-7</v>
      </c>
      <c r="O5" s="24">
        <f>'bnet stats'!AM6</f>
        <v>-3</v>
      </c>
    </row>
    <row r="6" spans="1:17">
      <c r="A6" t="s">
        <v>4</v>
      </c>
      <c r="B6">
        <f>'bnet stats'!I7</f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4">
        <f>'bnet stats'!AK7</f>
        <v>-8</v>
      </c>
      <c r="N6" s="24">
        <f>'bnet stats'!AL7</f>
        <v>-5</v>
      </c>
      <c r="O6" s="24">
        <f>'bnet stats'!AM7</f>
        <v>-8</v>
      </c>
    </row>
    <row r="7" spans="1:17">
      <c r="A7" t="s">
        <v>5</v>
      </c>
      <c r="B7">
        <f>'bnet stats'!I8</f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stats'!AK8</f>
        <v>-2</v>
      </c>
      <c r="N7" s="24">
        <f>'bnet stats'!AL8</f>
        <v>-3</v>
      </c>
      <c r="O7" s="24">
        <f>'bnet stats'!AM8</f>
        <v>-3</v>
      </c>
    </row>
    <row r="8" spans="1:17">
      <c r="A8" t="s">
        <v>6</v>
      </c>
      <c r="B8">
        <f>'bnet stats'!I9</f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stats'!AK9</f>
        <v>-16</v>
      </c>
      <c r="N8" s="24">
        <f>'bnet stats'!AL9</f>
        <v>-14</v>
      </c>
      <c r="O8" s="24">
        <f>'bnet stats'!AM9</f>
        <v>-8</v>
      </c>
    </row>
    <row r="9" spans="1:17">
      <c r="A9" t="s">
        <v>7</v>
      </c>
      <c r="B9">
        <f>'bnet stats'!I10</f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stats'!AK10</f>
        <v>-2</v>
      </c>
      <c r="N9" s="24">
        <f>'bnet stats'!AL10</f>
        <v>-2</v>
      </c>
      <c r="O9" s="24">
        <f>'bnet stats'!AM10</f>
        <v>-2</v>
      </c>
    </row>
    <row r="10" spans="1:17">
      <c r="A10" t="s">
        <v>19</v>
      </c>
      <c r="B10">
        <f>'bnet stats'!I22*'bnet stats'!$B$36</f>
        <v>203</v>
      </c>
      <c r="C10">
        <v>0</v>
      </c>
      <c r="D10">
        <v>0</v>
      </c>
      <c r="E10">
        <f>5*'bnet stats'!$B$36</f>
        <v>35</v>
      </c>
      <c r="F10">
        <f>5*'bnet stats'!$B$36</f>
        <v>35</v>
      </c>
      <c r="G10">
        <f>5*'bnet stats'!$B$36</f>
        <v>35</v>
      </c>
      <c r="H10">
        <f>5*'bnet stats'!$B$36</f>
        <v>35</v>
      </c>
      <c r="I10">
        <v>0</v>
      </c>
      <c r="J10">
        <v>0</v>
      </c>
      <c r="K10">
        <v>0</v>
      </c>
      <c r="L10">
        <v>0</v>
      </c>
      <c r="M10" s="24">
        <f>'bnet stats'!AK22*'bnet stats'!$B$36</f>
        <v>-21</v>
      </c>
      <c r="N10" s="24">
        <f>'bnet stats'!AL22*'bnet stats'!$B$36</f>
        <v>-196</v>
      </c>
      <c r="O10" s="24">
        <f>'bnet stats'!AM22*'bnet stats'!$B$36</f>
        <v>-196</v>
      </c>
    </row>
    <row r="11" spans="1:17">
      <c r="A11" t="s">
        <v>20</v>
      </c>
      <c r="B11">
        <f>'bnet stats'!I23*'bnet stats'!$B$36</f>
        <v>189</v>
      </c>
      <c r="C11">
        <v>0</v>
      </c>
      <c r="D11">
        <f>10*'bnet stats'!$B$36</f>
        <v>70</v>
      </c>
      <c r="E11">
        <f>10*'bnet stats'!$B$36</f>
        <v>70</v>
      </c>
      <c r="F11">
        <f>10*'bnet stats'!$B$36</f>
        <v>70</v>
      </c>
      <c r="G11">
        <f>10*'bnet stats'!$B$36</f>
        <v>70</v>
      </c>
      <c r="H11">
        <f>10*'bnet stats'!$B$36</f>
        <v>70</v>
      </c>
      <c r="I11">
        <v>0</v>
      </c>
      <c r="J11">
        <v>0</v>
      </c>
      <c r="K11">
        <v>0</v>
      </c>
      <c r="L11">
        <v>0</v>
      </c>
      <c r="M11" s="24">
        <f>'bnet stats'!AK23*'bnet stats'!$B$36</f>
        <v>-7</v>
      </c>
      <c r="N11" s="24">
        <f>'bnet stats'!AL23*'bnet stats'!$B$36</f>
        <v>-182</v>
      </c>
      <c r="O11" s="24">
        <f>'bnet stats'!AM23*'bnet stats'!$B$36</f>
        <v>-182</v>
      </c>
      <c r="Q11" t="s">
        <v>103</v>
      </c>
    </row>
    <row r="12" spans="1:17">
      <c r="A12" t="s">
        <v>21</v>
      </c>
      <c r="B12">
        <f>'bnet stats'!I24*'bnet stats'!$B$36</f>
        <v>154</v>
      </c>
      <c r="C12">
        <f>15*'bnet stats'!$B$36</f>
        <v>105</v>
      </c>
      <c r="D12">
        <v>0</v>
      </c>
      <c r="E12">
        <f>10*'bnet stats'!$B$36</f>
        <v>70</v>
      </c>
      <c r="F12">
        <f>5*'bnet stats'!$B$36</f>
        <v>35</v>
      </c>
      <c r="G12">
        <v>0</v>
      </c>
      <c r="H12">
        <f>5*'bnet stats'!$B$36</f>
        <v>35</v>
      </c>
      <c r="I12">
        <f>15*'bnet stats'!$B$36</f>
        <v>105</v>
      </c>
      <c r="J12">
        <f>15*'bnet stats'!$B$36</f>
        <v>105</v>
      </c>
      <c r="K12">
        <f>15*'bnet stats'!$B$36</f>
        <v>105</v>
      </c>
      <c r="L12">
        <f>15*'bnet stats'!$B$36</f>
        <v>105</v>
      </c>
      <c r="M12" s="24">
        <f>'bnet stats'!AK24*'bnet stats'!$B$36</f>
        <v>-119</v>
      </c>
      <c r="N12" s="24">
        <f>'bnet stats'!AL24*'bnet stats'!$B$36</f>
        <v>-70</v>
      </c>
      <c r="O12" s="24">
        <f>'bnet stats'!AM24*'bnet stats'!$B$36</f>
        <v>-119</v>
      </c>
      <c r="Q12" t="s">
        <v>102</v>
      </c>
    </row>
    <row r="13" spans="1:17">
      <c r="A13" t="s">
        <v>22</v>
      </c>
      <c r="B13">
        <f>'bnet stats'!I25*'bnet stats'!$B$36</f>
        <v>154</v>
      </c>
      <c r="C13">
        <v>0</v>
      </c>
      <c r="D13">
        <v>0</v>
      </c>
      <c r="E13">
        <v>5</v>
      </c>
      <c r="F13">
        <v>5</v>
      </c>
      <c r="G13">
        <v>10</v>
      </c>
      <c r="H13">
        <v>5</v>
      </c>
      <c r="I13">
        <v>0</v>
      </c>
      <c r="J13">
        <v>0</v>
      </c>
      <c r="K13">
        <v>0</v>
      </c>
      <c r="L13">
        <v>0</v>
      </c>
      <c r="M13" s="24">
        <f>'bnet stats'!AK25*'bnet stats'!$B$36</f>
        <v>-140</v>
      </c>
      <c r="N13" s="24">
        <f>'bnet stats'!AL25*'bnet stats'!$B$36</f>
        <v>-112</v>
      </c>
      <c r="O13" s="24">
        <f>'bnet stats'!AM25*'bnet stats'!$B$36</f>
        <v>-56</v>
      </c>
    </row>
    <row r="15" spans="1:17">
      <c r="B15" t="s">
        <v>58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  <c r="I15" t="s">
        <v>80</v>
      </c>
      <c r="P15" t="s">
        <v>65</v>
      </c>
      <c r="Q15" t="s">
        <v>66</v>
      </c>
    </row>
    <row r="16" spans="1:17">
      <c r="A16" t="s">
        <v>0</v>
      </c>
      <c r="B16" s="10">
        <v>3</v>
      </c>
      <c r="C16" s="8">
        <f>B2+M2</f>
        <v>1</v>
      </c>
      <c r="D16" s="10">
        <v>16</v>
      </c>
      <c r="E16" s="8">
        <f>B2+N2</f>
        <v>10</v>
      </c>
      <c r="F16" s="10">
        <v>23</v>
      </c>
      <c r="G16" s="8">
        <f>B2+O2</f>
        <v>9</v>
      </c>
      <c r="I16">
        <v>2</v>
      </c>
      <c r="J16" t="s">
        <v>67</v>
      </c>
      <c r="P16" s="1">
        <v>0</v>
      </c>
      <c r="Q16">
        <f>P16*10</f>
        <v>0</v>
      </c>
    </row>
    <row r="17" spans="1:17">
      <c r="A17" t="s">
        <v>1</v>
      </c>
      <c r="B17" s="10">
        <v>1</v>
      </c>
      <c r="C17" s="8">
        <f t="shared" ref="C17:C27" si="0">B3+M3</f>
        <v>11</v>
      </c>
      <c r="D17" s="10">
        <v>10</v>
      </c>
      <c r="E17" s="8">
        <f t="shared" ref="E17:E27" si="1">B3+N3</f>
        <v>4</v>
      </c>
      <c r="F17" s="10">
        <v>15</v>
      </c>
      <c r="G17" s="8">
        <f t="shared" ref="G17:G27" si="2">B3+O3</f>
        <v>1</v>
      </c>
      <c r="I17">
        <v>0</v>
      </c>
      <c r="J17" t="s">
        <v>68</v>
      </c>
      <c r="P17" s="1">
        <v>0.5</v>
      </c>
      <c r="Q17">
        <f t="shared" ref="Q17:Q22" si="3">P17*10</f>
        <v>5</v>
      </c>
    </row>
    <row r="18" spans="1:17">
      <c r="A18" t="s">
        <v>2</v>
      </c>
      <c r="B18" s="10">
        <v>0</v>
      </c>
      <c r="C18" s="8">
        <f t="shared" si="0"/>
        <v>13</v>
      </c>
      <c r="D18" s="10">
        <v>12</v>
      </c>
      <c r="E18" s="8">
        <f t="shared" si="1"/>
        <v>3</v>
      </c>
      <c r="F18" s="10">
        <v>18</v>
      </c>
      <c r="G18" s="8">
        <f t="shared" si="2"/>
        <v>3</v>
      </c>
      <c r="I18">
        <v>1.5</v>
      </c>
      <c r="J18" t="s">
        <v>69</v>
      </c>
      <c r="P18" s="1">
        <v>1</v>
      </c>
      <c r="Q18">
        <f t="shared" si="3"/>
        <v>10</v>
      </c>
    </row>
    <row r="19" spans="1:17">
      <c r="A19" t="s">
        <v>3</v>
      </c>
      <c r="B19" s="10">
        <v>0</v>
      </c>
      <c r="C19" s="8">
        <f t="shared" si="0"/>
        <v>1</v>
      </c>
      <c r="D19" s="10">
        <v>5</v>
      </c>
      <c r="E19" s="8">
        <f t="shared" si="1"/>
        <v>1</v>
      </c>
      <c r="F19" s="10">
        <v>8</v>
      </c>
      <c r="G19" s="8">
        <f t="shared" si="2"/>
        <v>5</v>
      </c>
      <c r="I19">
        <v>2</v>
      </c>
      <c r="J19" t="s">
        <v>70</v>
      </c>
      <c r="P19" s="1">
        <v>1.5</v>
      </c>
      <c r="Q19">
        <f t="shared" si="3"/>
        <v>15</v>
      </c>
    </row>
    <row r="20" spans="1:17">
      <c r="A20" t="s">
        <v>4</v>
      </c>
      <c r="B20" s="10">
        <v>1</v>
      </c>
      <c r="C20" s="8">
        <f t="shared" si="0"/>
        <v>3</v>
      </c>
      <c r="D20" s="10">
        <v>8</v>
      </c>
      <c r="E20" s="8">
        <f t="shared" si="1"/>
        <v>6</v>
      </c>
      <c r="F20" s="10">
        <v>11</v>
      </c>
      <c r="G20" s="8">
        <f t="shared" si="2"/>
        <v>3</v>
      </c>
      <c r="I20">
        <v>2.5</v>
      </c>
      <c r="J20" t="s">
        <v>71</v>
      </c>
      <c r="P20" s="1">
        <v>2</v>
      </c>
      <c r="Q20">
        <f t="shared" si="3"/>
        <v>20</v>
      </c>
    </row>
    <row r="21" spans="1:17">
      <c r="A21" t="s">
        <v>5</v>
      </c>
      <c r="B21" s="10">
        <v>0</v>
      </c>
      <c r="C21" s="8">
        <f t="shared" si="0"/>
        <v>2</v>
      </c>
      <c r="D21" s="10">
        <v>3</v>
      </c>
      <c r="E21" s="8">
        <f t="shared" si="1"/>
        <v>1</v>
      </c>
      <c r="F21" s="10">
        <v>5</v>
      </c>
      <c r="G21" s="8">
        <f t="shared" si="2"/>
        <v>1</v>
      </c>
      <c r="I21">
        <v>1</v>
      </c>
      <c r="J21" t="s">
        <v>72</v>
      </c>
      <c r="P21" s="1">
        <v>2.5</v>
      </c>
      <c r="Q21">
        <f t="shared" si="3"/>
        <v>25</v>
      </c>
    </row>
    <row r="22" spans="1:17">
      <c r="A22" t="s">
        <v>6</v>
      </c>
      <c r="B22" s="10">
        <v>1</v>
      </c>
      <c r="C22" s="8">
        <f t="shared" si="0"/>
        <v>3</v>
      </c>
      <c r="D22" s="10">
        <v>14</v>
      </c>
      <c r="E22" s="8">
        <f t="shared" si="1"/>
        <v>5</v>
      </c>
      <c r="F22" s="10">
        <v>20</v>
      </c>
      <c r="G22" s="8">
        <f t="shared" si="2"/>
        <v>11</v>
      </c>
      <c r="I22">
        <v>1.5</v>
      </c>
      <c r="J22" t="s">
        <v>73</v>
      </c>
      <c r="P22" s="1">
        <v>3</v>
      </c>
      <c r="Q22">
        <f t="shared" si="3"/>
        <v>30</v>
      </c>
    </row>
    <row r="23" spans="1:17">
      <c r="A23" t="s">
        <v>7</v>
      </c>
      <c r="B23" s="10">
        <v>0</v>
      </c>
      <c r="C23" s="8">
        <f t="shared" si="0"/>
        <v>1</v>
      </c>
      <c r="D23" s="10">
        <v>2</v>
      </c>
      <c r="E23" s="8">
        <f t="shared" si="1"/>
        <v>1</v>
      </c>
      <c r="F23" s="10">
        <v>3</v>
      </c>
      <c r="G23" s="8">
        <f t="shared" si="2"/>
        <v>1</v>
      </c>
      <c r="I23">
        <v>1</v>
      </c>
      <c r="J23" t="s">
        <v>74</v>
      </c>
    </row>
    <row r="24" spans="1:17">
      <c r="A24" t="s">
        <v>19</v>
      </c>
      <c r="B24" s="10">
        <v>31</v>
      </c>
      <c r="C24" s="8">
        <f t="shared" si="0"/>
        <v>182</v>
      </c>
      <c r="D24" s="10">
        <v>11</v>
      </c>
      <c r="E24" s="8">
        <f t="shared" si="1"/>
        <v>7</v>
      </c>
      <c r="F24" s="10">
        <v>21</v>
      </c>
      <c r="G24" s="8">
        <f t="shared" si="2"/>
        <v>7</v>
      </c>
      <c r="I24">
        <v>1.5</v>
      </c>
      <c r="J24" t="s">
        <v>75</v>
      </c>
    </row>
    <row r="25" spans="1:17">
      <c r="A25" t="s">
        <v>20</v>
      </c>
      <c r="B25" s="10">
        <v>45</v>
      </c>
      <c r="C25" s="8">
        <f t="shared" si="0"/>
        <v>182</v>
      </c>
      <c r="D25" s="10">
        <v>25</v>
      </c>
      <c r="E25" s="8">
        <f t="shared" si="1"/>
        <v>7</v>
      </c>
      <c r="F25" s="10">
        <v>35</v>
      </c>
      <c r="G25" s="8">
        <f t="shared" si="2"/>
        <v>7</v>
      </c>
      <c r="I25">
        <v>1.5</v>
      </c>
      <c r="J25" t="s">
        <v>76</v>
      </c>
    </row>
    <row r="26" spans="1:17">
      <c r="A26" t="s">
        <v>21</v>
      </c>
      <c r="B26" s="10">
        <v>9</v>
      </c>
      <c r="C26" s="8">
        <f t="shared" si="0"/>
        <v>35</v>
      </c>
      <c r="D26" s="10">
        <v>34</v>
      </c>
      <c r="E26" s="8">
        <f t="shared" si="1"/>
        <v>84</v>
      </c>
      <c r="F26" s="10">
        <v>24</v>
      </c>
      <c r="G26" s="8">
        <f t="shared" si="2"/>
        <v>35</v>
      </c>
      <c r="I26">
        <v>2.5</v>
      </c>
      <c r="J26" t="s">
        <v>77</v>
      </c>
    </row>
    <row r="27" spans="1:17">
      <c r="A27" t="s">
        <v>22</v>
      </c>
      <c r="B27" s="10">
        <v>6</v>
      </c>
      <c r="C27" s="8">
        <f t="shared" si="0"/>
        <v>14</v>
      </c>
      <c r="D27" s="10">
        <v>31</v>
      </c>
      <c r="E27" s="8">
        <f t="shared" si="1"/>
        <v>42</v>
      </c>
      <c r="F27" s="10">
        <v>21</v>
      </c>
      <c r="G27" s="8">
        <f t="shared" si="2"/>
        <v>98</v>
      </c>
      <c r="I27">
        <v>2</v>
      </c>
      <c r="J27" t="s">
        <v>78</v>
      </c>
    </row>
    <row r="28" spans="1:17">
      <c r="A28" s="33" t="s">
        <v>98</v>
      </c>
      <c r="B28" s="29">
        <f t="shared" ref="B28:G28" si="4">SUM(B16:B23)/SUM(B16:B27)</f>
        <v>6.1855670103092786E-2</v>
      </c>
      <c r="C28" s="30">
        <f t="shared" si="4"/>
        <v>7.8125E-2</v>
      </c>
      <c r="D28" s="29">
        <f t="shared" si="4"/>
        <v>0.40935672514619881</v>
      </c>
      <c r="E28" s="30">
        <f t="shared" si="4"/>
        <v>0.18128654970760233</v>
      </c>
      <c r="F28" s="29">
        <f t="shared" si="4"/>
        <v>0.50490196078431371</v>
      </c>
      <c r="G28" s="30">
        <f t="shared" si="4"/>
        <v>0.18784530386740331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A14" sqref="A14"/>
    </sheetView>
  </sheetViews>
  <sheetFormatPr defaultRowHeight="12.75"/>
  <cols>
    <col min="1" max="1" width="19.42578125" bestFit="1" customWidth="1"/>
  </cols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7">
      <c r="A2" t="s">
        <v>0</v>
      </c>
      <c r="B2">
        <f>'bnet stats'!I3</f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4">
        <f>'bnet stats'!AK3</f>
        <v>-19</v>
      </c>
      <c r="N2" s="24">
        <f>'bnet stats'!AL3</f>
        <v>-10</v>
      </c>
      <c r="O2" s="24">
        <f>'bnet stats'!AM3</f>
        <v>-11</v>
      </c>
    </row>
    <row r="3" spans="1:17">
      <c r="A3" t="s">
        <v>1</v>
      </c>
      <c r="B3">
        <f>'bnet stats'!I4</f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4">
        <f>'bnet stats'!AK4</f>
        <v>-5</v>
      </c>
      <c r="N3" s="24">
        <f>'bnet stats'!AL4</f>
        <v>-12</v>
      </c>
      <c r="O3" s="24">
        <f>'bnet stats'!AM4</f>
        <v>-15</v>
      </c>
    </row>
    <row r="4" spans="1:17">
      <c r="A4" t="s">
        <v>55</v>
      </c>
      <c r="B4">
        <f>'bnet stats'!I5</f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4">
        <f>'bnet stats'!AK5</f>
        <v>-6</v>
      </c>
      <c r="N4" s="24">
        <f>'bnet stats'!AL5</f>
        <v>-16</v>
      </c>
      <c r="O4" s="24">
        <f>'bnet stats'!AM5</f>
        <v>-16</v>
      </c>
    </row>
    <row r="5" spans="1:17">
      <c r="A5" t="s">
        <v>56</v>
      </c>
      <c r="B5">
        <f>'bnet stats'!I6</f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4">
        <f>'bnet stats'!AK6</f>
        <v>-7</v>
      </c>
      <c r="N5" s="24">
        <f>'bnet stats'!AL6</f>
        <v>-7</v>
      </c>
      <c r="O5" s="24">
        <f>'bnet stats'!AM6</f>
        <v>-3</v>
      </c>
    </row>
    <row r="6" spans="1:17">
      <c r="A6" t="s">
        <v>57</v>
      </c>
      <c r="B6">
        <f>'bnet stats'!I7</f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4">
        <f>'bnet stats'!AK7</f>
        <v>-8</v>
      </c>
      <c r="N6" s="24">
        <f>'bnet stats'!AL7</f>
        <v>-5</v>
      </c>
      <c r="O6" s="24">
        <f>'bnet stats'!AM7</f>
        <v>-8</v>
      </c>
    </row>
    <row r="7" spans="1:17">
      <c r="A7" t="s">
        <v>5</v>
      </c>
      <c r="B7">
        <f>'bnet stats'!I8</f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4">
        <f>'bnet stats'!AK8</f>
        <v>-2</v>
      </c>
      <c r="N7" s="24">
        <f>'bnet stats'!AL8</f>
        <v>-3</v>
      </c>
      <c r="O7" s="24">
        <f>'bnet stats'!AM8</f>
        <v>-3</v>
      </c>
    </row>
    <row r="8" spans="1:17">
      <c r="A8" t="s">
        <v>6</v>
      </c>
      <c r="B8">
        <f>'bnet stats'!I9</f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4">
        <f>'bnet stats'!AK9</f>
        <v>-16</v>
      </c>
      <c r="N8" s="24">
        <f>'bnet stats'!AL9</f>
        <v>-14</v>
      </c>
      <c r="O8" s="24">
        <f>'bnet stats'!AM9</f>
        <v>-8</v>
      </c>
    </row>
    <row r="9" spans="1:17">
      <c r="A9" t="s">
        <v>7</v>
      </c>
      <c r="B9">
        <f>'bnet stats'!I10</f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4">
        <f>'bnet stats'!AK10</f>
        <v>-2</v>
      </c>
      <c r="N9" s="24">
        <f>'bnet stats'!AL10</f>
        <v>-2</v>
      </c>
      <c r="O9" s="24">
        <f>'bnet stats'!AM10</f>
        <v>-2</v>
      </c>
    </row>
    <row r="10" spans="1:17">
      <c r="A10" t="s">
        <v>23</v>
      </c>
      <c r="B10">
        <f>'bnet stats'!I27*'bnet stats'!$B$37</f>
        <v>225</v>
      </c>
      <c r="C10">
        <v>0</v>
      </c>
      <c r="D10">
        <f>10*'bnet stats'!$B$37</f>
        <v>50</v>
      </c>
      <c r="E10">
        <f>10*'bnet stats'!$B$37</f>
        <v>50</v>
      </c>
      <c r="F10">
        <f>10*'bnet stats'!$B$37</f>
        <v>50</v>
      </c>
      <c r="G10">
        <f>10*'bnet stats'!$B$37</f>
        <v>50</v>
      </c>
      <c r="H10">
        <f>10*'bnet stats'!$B$37</f>
        <v>50</v>
      </c>
      <c r="I10">
        <v>0</v>
      </c>
      <c r="J10">
        <v>0</v>
      </c>
      <c r="K10">
        <v>0</v>
      </c>
      <c r="L10">
        <f>10*'bnet stats'!$B$37</f>
        <v>50</v>
      </c>
      <c r="M10" s="24">
        <f>'bnet stats'!AK27*'bnet stats'!$B$37</f>
        <v>-60</v>
      </c>
      <c r="N10" s="24">
        <f>'bnet stats'!AL27*'bnet stats'!$B$37</f>
        <v>-175</v>
      </c>
      <c r="O10" s="24">
        <f>'bnet stats'!AM27*'bnet stats'!$B$37</f>
        <v>-215</v>
      </c>
      <c r="Q10" t="s">
        <v>104</v>
      </c>
    </row>
    <row r="11" spans="1:17">
      <c r="A11" t="s">
        <v>24</v>
      </c>
      <c r="B11">
        <f>'bnet stats'!I28*'bnet stats'!$B$37</f>
        <v>70</v>
      </c>
      <c r="C11">
        <f>5*'bnet stats'!$B$37</f>
        <v>25</v>
      </c>
      <c r="D11">
        <v>0</v>
      </c>
      <c r="E11">
        <v>0</v>
      </c>
      <c r="F11">
        <v>0</v>
      </c>
      <c r="G11">
        <f>5*'bnet stats'!$B$37</f>
        <v>25</v>
      </c>
      <c r="H11">
        <f>5*'bnet stats'!$B$37</f>
        <v>25</v>
      </c>
      <c r="I11">
        <v>0</v>
      </c>
      <c r="J11">
        <v>0</v>
      </c>
      <c r="K11">
        <f>10*'bnet stats'!$B$37</f>
        <v>50</v>
      </c>
      <c r="L11">
        <v>0</v>
      </c>
      <c r="M11" s="24">
        <f>'bnet stats'!AK28*'bnet stats'!$B$37</f>
        <v>-40</v>
      </c>
      <c r="N11" s="24">
        <f>'bnet stats'!AL28*'bnet stats'!$B$37</f>
        <v>-40</v>
      </c>
      <c r="O11" s="24">
        <f>'bnet stats'!AM28*'bnet stats'!$B$37</f>
        <v>-60</v>
      </c>
      <c r="Q11" t="s">
        <v>105</v>
      </c>
    </row>
    <row r="12" spans="1:17">
      <c r="A12" t="s">
        <v>25</v>
      </c>
      <c r="B12">
        <f>'bnet stats'!I29*'bnet stats'!$B$37</f>
        <v>140</v>
      </c>
      <c r="C12">
        <v>0</v>
      </c>
      <c r="D12">
        <v>0</v>
      </c>
      <c r="E12">
        <f>10*'bnet stats'!$B$37</f>
        <v>50</v>
      </c>
      <c r="F12">
        <f>10*'bnet stats'!$B$37</f>
        <v>50</v>
      </c>
      <c r="G12">
        <f>10*'bnet stats'!$B$37</f>
        <v>50</v>
      </c>
      <c r="H12">
        <f>30*'bnet stats'!$B$37</f>
        <v>150</v>
      </c>
      <c r="I12">
        <v>0</v>
      </c>
      <c r="J12">
        <v>0</v>
      </c>
      <c r="K12">
        <v>0</v>
      </c>
      <c r="L12">
        <v>0</v>
      </c>
      <c r="M12" s="24">
        <f>'bnet stats'!AK29*'bnet stats'!$B$37</f>
        <v>-115</v>
      </c>
      <c r="N12" s="24">
        <f>'bnet stats'!AL29*'bnet stats'!$B$37</f>
        <v>-45</v>
      </c>
      <c r="O12" s="24">
        <f>'bnet stats'!AM29*'bnet stats'!$B$37</f>
        <v>-115</v>
      </c>
    </row>
    <row r="13" spans="1:17">
      <c r="A13" t="s">
        <v>26</v>
      </c>
      <c r="B13">
        <f>'bnet stats'!I30*'bnet stats'!$B$37</f>
        <v>65</v>
      </c>
      <c r="C13">
        <v>0</v>
      </c>
      <c r="D13">
        <v>0</v>
      </c>
      <c r="E13">
        <v>0</v>
      </c>
      <c r="F13">
        <f>10*'bnet stats'!$B$37</f>
        <v>50</v>
      </c>
      <c r="G13">
        <f>5*'bnet stats'!$B$37</f>
        <v>25</v>
      </c>
      <c r="H13">
        <v>0</v>
      </c>
      <c r="I13">
        <v>0</v>
      </c>
      <c r="J13">
        <v>0</v>
      </c>
      <c r="K13">
        <v>0</v>
      </c>
      <c r="L13">
        <v>0</v>
      </c>
      <c r="M13" s="24">
        <f>'bnet stats'!AK30*'bnet stats'!$B$37</f>
        <v>-45</v>
      </c>
      <c r="N13" s="24">
        <f>'bnet stats'!AL30*'bnet stats'!$B$37</f>
        <v>-50</v>
      </c>
      <c r="O13" s="24">
        <f>'bnet stats'!AM30*'bnet stats'!$B$37</f>
        <v>-35</v>
      </c>
    </row>
    <row r="15" spans="1:17">
      <c r="B15" t="s">
        <v>58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</row>
    <row r="16" spans="1:17">
      <c r="A16" t="s">
        <v>0</v>
      </c>
      <c r="B16" s="10">
        <v>3</v>
      </c>
      <c r="C16" s="8">
        <f>B2+M2</f>
        <v>1</v>
      </c>
      <c r="D16" s="10">
        <v>16</v>
      </c>
      <c r="E16" s="8">
        <f>B2+N2</f>
        <v>10</v>
      </c>
      <c r="F16" s="10">
        <v>23</v>
      </c>
      <c r="G16" s="8">
        <f>B2+O2</f>
        <v>9</v>
      </c>
    </row>
    <row r="17" spans="1:7">
      <c r="A17" t="s">
        <v>1</v>
      </c>
      <c r="B17" s="10">
        <v>1</v>
      </c>
      <c r="C17" s="8">
        <f t="shared" ref="C17:C27" si="0">B3+M3</f>
        <v>11</v>
      </c>
      <c r="D17" s="10">
        <v>10</v>
      </c>
      <c r="E17" s="8">
        <f t="shared" ref="E17:E27" si="1">B3+N3</f>
        <v>4</v>
      </c>
      <c r="F17" s="10">
        <v>15</v>
      </c>
      <c r="G17" s="8">
        <f t="shared" ref="G17:G27" si="2">B3+O3</f>
        <v>1</v>
      </c>
    </row>
    <row r="18" spans="1:7">
      <c r="A18" t="s">
        <v>55</v>
      </c>
      <c r="B18" s="10">
        <v>0</v>
      </c>
      <c r="C18" s="8">
        <f t="shared" si="0"/>
        <v>13</v>
      </c>
      <c r="D18" s="10">
        <v>12</v>
      </c>
      <c r="E18" s="8">
        <f t="shared" si="1"/>
        <v>3</v>
      </c>
      <c r="F18" s="10">
        <v>18</v>
      </c>
      <c r="G18" s="8">
        <f t="shared" si="2"/>
        <v>3</v>
      </c>
    </row>
    <row r="19" spans="1:7">
      <c r="A19" t="s">
        <v>56</v>
      </c>
      <c r="B19" s="10">
        <v>0</v>
      </c>
      <c r="C19" s="8">
        <f t="shared" si="0"/>
        <v>1</v>
      </c>
      <c r="D19" s="10">
        <v>5</v>
      </c>
      <c r="E19" s="8">
        <f t="shared" si="1"/>
        <v>1</v>
      </c>
      <c r="F19" s="10">
        <v>8</v>
      </c>
      <c r="G19" s="8">
        <f t="shared" si="2"/>
        <v>5</v>
      </c>
    </row>
    <row r="20" spans="1:7">
      <c r="A20" t="s">
        <v>57</v>
      </c>
      <c r="B20" s="10">
        <v>1</v>
      </c>
      <c r="C20" s="8">
        <f t="shared" si="0"/>
        <v>3</v>
      </c>
      <c r="D20" s="10">
        <v>8</v>
      </c>
      <c r="E20" s="8">
        <f t="shared" si="1"/>
        <v>6</v>
      </c>
      <c r="F20" s="10">
        <v>11</v>
      </c>
      <c r="G20" s="8">
        <f t="shared" si="2"/>
        <v>3</v>
      </c>
    </row>
    <row r="21" spans="1:7">
      <c r="A21" t="s">
        <v>5</v>
      </c>
      <c r="B21" s="10">
        <v>0</v>
      </c>
      <c r="C21" s="8">
        <f t="shared" si="0"/>
        <v>2</v>
      </c>
      <c r="D21" s="10">
        <v>3</v>
      </c>
      <c r="E21" s="8">
        <f t="shared" si="1"/>
        <v>1</v>
      </c>
      <c r="F21" s="10">
        <v>5</v>
      </c>
      <c r="G21" s="8">
        <f t="shared" si="2"/>
        <v>1</v>
      </c>
    </row>
    <row r="22" spans="1:7">
      <c r="A22" t="s">
        <v>6</v>
      </c>
      <c r="B22" s="10">
        <v>1</v>
      </c>
      <c r="C22" s="8">
        <f t="shared" si="0"/>
        <v>3</v>
      </c>
      <c r="D22" s="10">
        <v>14</v>
      </c>
      <c r="E22" s="8">
        <f t="shared" si="1"/>
        <v>5</v>
      </c>
      <c r="F22" s="10">
        <v>20</v>
      </c>
      <c r="G22" s="8">
        <f t="shared" si="2"/>
        <v>11</v>
      </c>
    </row>
    <row r="23" spans="1:7">
      <c r="A23" t="s">
        <v>7</v>
      </c>
      <c r="B23" s="10">
        <v>0</v>
      </c>
      <c r="C23" s="8">
        <f t="shared" si="0"/>
        <v>1</v>
      </c>
      <c r="D23" s="10">
        <v>2</v>
      </c>
      <c r="E23" s="8">
        <f t="shared" si="1"/>
        <v>1</v>
      </c>
      <c r="F23" s="10">
        <v>3</v>
      </c>
      <c r="G23" s="8">
        <f t="shared" si="2"/>
        <v>1</v>
      </c>
    </row>
    <row r="24" spans="1:7">
      <c r="A24" t="s">
        <v>23</v>
      </c>
      <c r="B24" s="10">
        <v>64</v>
      </c>
      <c r="C24" s="8">
        <f t="shared" si="0"/>
        <v>165</v>
      </c>
      <c r="D24" s="10">
        <v>44</v>
      </c>
      <c r="E24" s="8">
        <f t="shared" si="1"/>
        <v>50</v>
      </c>
      <c r="F24" s="10">
        <v>44</v>
      </c>
      <c r="G24" s="8">
        <f t="shared" si="2"/>
        <v>10</v>
      </c>
    </row>
    <row r="25" spans="1:7">
      <c r="A25" t="s">
        <v>24</v>
      </c>
      <c r="B25" s="10">
        <v>3</v>
      </c>
      <c r="C25" s="8">
        <f t="shared" si="0"/>
        <v>30</v>
      </c>
      <c r="D25" s="10">
        <v>23</v>
      </c>
      <c r="E25" s="8">
        <f t="shared" si="1"/>
        <v>30</v>
      </c>
      <c r="F25" s="10">
        <v>28</v>
      </c>
      <c r="G25" s="8">
        <f t="shared" si="2"/>
        <v>10</v>
      </c>
    </row>
    <row r="26" spans="1:7">
      <c r="A26" t="s">
        <v>25</v>
      </c>
      <c r="B26" s="10">
        <v>39</v>
      </c>
      <c r="C26" s="8">
        <f t="shared" si="0"/>
        <v>25</v>
      </c>
      <c r="D26" s="10">
        <v>29</v>
      </c>
      <c r="E26" s="8">
        <f t="shared" si="1"/>
        <v>95</v>
      </c>
      <c r="F26" s="10">
        <v>29</v>
      </c>
      <c r="G26" s="8">
        <f t="shared" si="2"/>
        <v>25</v>
      </c>
    </row>
    <row r="27" spans="1:7">
      <c r="A27" t="s">
        <v>26</v>
      </c>
      <c r="B27" s="10">
        <v>4</v>
      </c>
      <c r="C27" s="8">
        <f t="shared" si="0"/>
        <v>20</v>
      </c>
      <c r="D27" s="10">
        <v>14</v>
      </c>
      <c r="E27" s="8">
        <f t="shared" si="1"/>
        <v>15</v>
      </c>
      <c r="F27" s="10">
        <v>14</v>
      </c>
      <c r="G27" s="8">
        <f t="shared" si="2"/>
        <v>30</v>
      </c>
    </row>
    <row r="28" spans="1:7">
      <c r="A28" s="33" t="s">
        <v>98</v>
      </c>
      <c r="B28" s="29">
        <f t="shared" ref="B28:G28" si="3">SUM(B16:B23)/SUM(B16:B27)</f>
        <v>5.1724137931034482E-2</v>
      </c>
      <c r="C28" s="30">
        <f t="shared" si="3"/>
        <v>0.12727272727272726</v>
      </c>
      <c r="D28" s="29">
        <f t="shared" si="3"/>
        <v>0.3888888888888889</v>
      </c>
      <c r="E28" s="30">
        <f t="shared" si="3"/>
        <v>0.14027149321266968</v>
      </c>
      <c r="F28" s="29">
        <f t="shared" si="3"/>
        <v>0.47247706422018348</v>
      </c>
      <c r="G28" s="30">
        <f t="shared" si="3"/>
        <v>0.31192660550458717</v>
      </c>
    </row>
  </sheetData>
  <phoneticPr fontId="2" type="noConversion"/>
  <pageMargins left="0.75" right="0.75" top="1" bottom="1" header="0.5" footer="0.5"/>
  <headerFooter alignWithMargins="0"/>
  <ignoredErrors>
    <ignoredError sqref="G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bnet stats</vt:lpstr>
      <vt:lpstr>AI-elf</vt:lpstr>
      <vt:lpstr>AI-hmn</vt:lpstr>
      <vt:lpstr>AI-orc</vt:lpstr>
      <vt:lpstr>AI-und</vt:lpstr>
      <vt:lpstr>ELF</vt:lpstr>
      <vt:lpstr>HMN</vt:lpstr>
      <vt:lpstr>ORC</vt:lpstr>
      <vt:lpstr>UND</vt:lpstr>
      <vt:lpstr>Eex</vt:lpstr>
      <vt:lpstr>Hex</vt:lpstr>
      <vt:lpstr>Oex</vt:lpstr>
      <vt:lpstr>Uex</vt:lpstr>
    </vt:vector>
  </TitlesOfParts>
  <Company>Hemofarm koncern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ivelimirovic</dc:creator>
  <cp:lastModifiedBy>Strategy Master</cp:lastModifiedBy>
  <dcterms:created xsi:type="dcterms:W3CDTF">2007-03-05T09:55:04Z</dcterms:created>
  <dcterms:modified xsi:type="dcterms:W3CDTF">2007-04-25T18:31:40Z</dcterms:modified>
</cp:coreProperties>
</file>