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bookViews>
    <workbookView xWindow="1200" yWindow="1200" windowWidth="24405" windowHeight="16365" tabRatio="500"/>
  </bookViews>
  <sheets>
    <sheet name="Sheet2" sheetId="2" r:id="rId1"/>
    <sheet name="Sheet1" sheetId="1" r:id="rId2"/>
  </sheets>
  <calcPr calcId="152511" concurrentCalc="0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7" i="1" l="1"/>
  <c r="F176" i="1"/>
  <c r="F175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H2" i="1"/>
  <c r="G2" i="1"/>
</calcChain>
</file>

<file path=xl/sharedStrings.xml><?xml version="1.0" encoding="utf-8"?>
<sst xmlns="http://schemas.openxmlformats.org/spreadsheetml/2006/main" count="736" uniqueCount="58">
  <si>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</si>
  <si>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</si>
  <si>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</si>
  <si>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</si>
  <si>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</si>
  <si>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</si>
  <si>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</si>
  <si>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</si>
  <si>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</si>
  <si>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</si>
  <si>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</si>
  <si>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</si>
  <si>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</si>
  <si>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</si>
  <si>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</si>
  <si>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</si>
  <si>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</si>
  <si>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</si>
  <si>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</si>
  <si>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</si>
  <si>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</si>
  <si>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</si>
  <si>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</si>
  <si>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</si>
  <si>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</si>
  <si>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</si>
  <si>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</si>
  <si>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</si>
  <si>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</si>
  <si>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</si>
  <si>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</si>
  <si>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</si>
  <si>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</si>
  <si>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</si>
  <si>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</si>
  <si>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</si>
  <si>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</si>
  <si>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 Barns</t>
  </si>
  <si>
    <t>Juan Hernandez</t>
  </si>
  <si>
    <t>Doug Smith</t>
  </si>
  <si>
    <t>Hellen Johnson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</si>
  <si>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</si>
  <si>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</si>
  <si>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</si>
  <si>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</si>
  <si>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</si>
  <si>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</si>
  <si>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</si>
  <si>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</si>
  <si>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Firstname</t>
  </si>
  <si>
    <t>Lastname</t>
  </si>
  <si>
    <t>sum of all</t>
  </si>
  <si>
    <t xml:space="preserve">sum of items more thn 50 </t>
  </si>
  <si>
    <t xml:space="preserve">sum of items less thn 50 </t>
  </si>
  <si>
    <t xml:space="preserve"> 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</si>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</sst>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₹&quot;\ * #,##0.00_ ;_ &quot;₹&quot;\ * \-#,##0.00_ ;_ &quot;₹&quot;\ * &quot;-&quot;??_ ;_ @_ "/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0" applyNumberFormat="1"/>
    <xf numFmtId="166" fontId="0" fillId="0" borderId="0" xfId="44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[ASS 4.xlsx]Sheet2!PivotTable1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>
                  <a:tint val="62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2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2">
                  <a:tint val="93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2">
                  <a:shade val="92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2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2">
                  <a:shade val="61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shade val="4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Sheet2!$A$4:$A$12</c:f>
              <c:strCache>
                <c:ptCount val="8"/>
                <c:pt idx="0">
                  <c:v>Chalie</c:v>
                </c:pt>
                <c:pt idx="1">
                  <c:v>Chalie Barns</c:v>
                </c:pt>
                <c:pt idx="2">
                  <c:v>Doug</c:v>
                </c:pt>
                <c:pt idx="3">
                  <c:v>Doug Smith</c:v>
                </c:pt>
                <c:pt idx="4">
                  <c:v>Hellen</c:v>
                </c:pt>
                <c:pt idx="5">
                  <c:v>Hellen Johnson</c:v>
                </c:pt>
                <c:pt idx="6">
                  <c:v>Juan</c:v>
                </c:pt>
                <c:pt idx="7">
                  <c:v>Juan Hernandez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8"/>
                <c:pt idx="0">
                  <c:v>1102.4000000000001</c:v>
                </c:pt>
                <c:pt idx="1">
                  <c:v>4901.1000000000004</c:v>
                </c:pt>
                <c:pt idx="2">
                  <c:v>278.8</c:v>
                </c:pt>
                <c:pt idx="3">
                  <c:v>5382.3</c:v>
                </c:pt>
                <c:pt idx="4">
                  <c:v>69.599999999999994</c:v>
                </c:pt>
                <c:pt idx="5">
                  <c:v>2965.7000000000003</c:v>
                </c:pt>
                <c:pt idx="6">
                  <c:v>187.9</c:v>
                </c:pt>
                <c:pt idx="7">
                  <c:v>2222.8000000000002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190500</xdr:rowOff>
    </xdr:from>
    <xdr:to>
      <xdr:col>8</xdr:col>
      <xdr:colOff>514350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335.640963888887" createdVersion="5" refreshedVersion="5" minRefreshableVersion="3" recordCount="171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Commision 10%" numFmtId="166">
      <sharedItems containsSemiMixedTypes="0" containsString="0" containsNumber="1" minValue="0.29999999999999993" maxValue="31.6"/>
    </cacheField>
    <cacheField name="Firstname" numFmtId="0">
      <sharedItems count="8">
        <s v="Chalie"/>
        <s v="Juan"/>
        <s v="Doug"/>
        <s v="Hellen"/>
        <s v="Chalie Barns"/>
        <s v="Juan Hernandez"/>
        <s v="Hellen Johnson"/>
        <s v="Doug Smith"/>
      </sharedItems>
    </cacheField>
    <cacheField name="Lastname" numFmtId="0">
      <sharedItems containsBlank="1"/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n v="98.4"/>
    <n v="40.100000000000009"/>
    <n v="8.0200000000000014"/>
    <x v="0"/>
    <s v="Barns"/>
    <s v="NM"/>
  </r>
  <r>
    <s v="Jan"/>
    <n v="1002"/>
    <n v="2877"/>
    <s v="Net"/>
    <n v="11.4"/>
    <n v="16.3"/>
    <n v="4.9000000000000004"/>
    <n v="0.49000000000000005"/>
    <x v="1"/>
    <s v="Hernandez"/>
    <s v="CA"/>
  </r>
  <r>
    <s v="Jan"/>
    <n v="1003"/>
    <n v="2499"/>
    <s v="8 ft Hose"/>
    <n v="6.2"/>
    <n v="9.1999999999999993"/>
    <n v="2.9999999999999991"/>
    <n v="0.29999999999999993"/>
    <x v="2"/>
    <s v="Smith"/>
    <s v="AZ"/>
  </r>
  <r>
    <s v="Jan"/>
    <n v="1004"/>
    <n v="8722"/>
    <s v="Water Pump"/>
    <n v="344"/>
    <n v="502"/>
    <n v="158"/>
    <n v="31.6"/>
    <x v="0"/>
    <s v="Barns"/>
    <s v="AZ"/>
  </r>
  <r>
    <s v="Jan"/>
    <n v="1005"/>
    <n v="1109"/>
    <s v="Chlorine Test Kit"/>
    <n v="3"/>
    <n v="8"/>
    <n v="5"/>
    <n v="0.5"/>
    <x v="2"/>
    <s v="Smith"/>
    <s v="AZ"/>
  </r>
  <r>
    <s v="Jan"/>
    <n v="1006"/>
    <n v="9822"/>
    <s v="Pool Cover"/>
    <n v="58.3"/>
    <n v="98.4"/>
    <n v="40.100000000000009"/>
    <n v="8.0200000000000014"/>
    <x v="2"/>
    <s v="Smith"/>
    <s v="AZ"/>
  </r>
  <r>
    <s v="Jan"/>
    <n v="1007"/>
    <n v="1109"/>
    <s v="Chlorine Test Kit"/>
    <n v="3"/>
    <n v="8"/>
    <n v="5"/>
    <n v="0.5"/>
    <x v="3"/>
    <s v="Johnson"/>
    <s v="NM"/>
  </r>
  <r>
    <s v="Jan"/>
    <n v="1008"/>
    <n v="2877"/>
    <s v="Net"/>
    <n v="11.4"/>
    <n v="16.3"/>
    <n v="4.9000000000000004"/>
    <n v="0.49000000000000005"/>
    <x v="2"/>
    <s v="Smith"/>
    <s v="NM"/>
  </r>
  <r>
    <s v="Jan"/>
    <n v="1009"/>
    <n v="1109"/>
    <s v="Chlorine Test Kit"/>
    <n v="3"/>
    <n v="8"/>
    <n v="5"/>
    <n v="0.5"/>
    <x v="2"/>
    <s v="Smith"/>
    <s v="AZ"/>
  </r>
  <r>
    <s v="Jan"/>
    <n v="1010"/>
    <n v="2877"/>
    <s v="Net"/>
    <n v="11.4"/>
    <n v="16.3"/>
    <n v="4.9000000000000004"/>
    <n v="0.49000000000000005"/>
    <x v="1"/>
    <s v="Hernandez"/>
    <s v="CO"/>
  </r>
  <r>
    <s v="Jan"/>
    <n v="1011"/>
    <n v="2877"/>
    <s v="Net"/>
    <n v="11.4"/>
    <n v="16.3"/>
    <n v="4.9000000000000004"/>
    <n v="0.49000000000000005"/>
    <x v="1"/>
    <s v="Hernandez"/>
    <s v="AZ"/>
  </r>
  <r>
    <s v="Jan"/>
    <n v="1012"/>
    <n v="4421"/>
    <s v="Skimmer"/>
    <n v="45"/>
    <n v="87"/>
    <n v="42"/>
    <n v="8.4"/>
    <x v="2"/>
    <s v="Smith"/>
    <s v="NM"/>
  </r>
  <r>
    <s v="Jan"/>
    <n v="1013"/>
    <n v="9212"/>
    <s v="1 Gal Muratic Acid"/>
    <n v="4"/>
    <n v="7"/>
    <n v="3"/>
    <n v="0.30000000000000004"/>
    <x v="3"/>
    <s v="Johnson"/>
    <s v="CO"/>
  </r>
  <r>
    <s v="Jan"/>
    <n v="1014"/>
    <n v="8722"/>
    <s v="Water Pump"/>
    <n v="344"/>
    <n v="502"/>
    <n v="158"/>
    <n v="31.6"/>
    <x v="0"/>
    <s v="Barns"/>
    <s v="CA"/>
  </r>
  <r>
    <s v="Jan"/>
    <n v="1015"/>
    <n v="2877"/>
    <s v="Net"/>
    <n v="11.4"/>
    <n v="16.3"/>
    <n v="4.9000000000000004"/>
    <n v="0.49000000000000005"/>
    <x v="3"/>
    <s v="Johnson"/>
    <s v="AZ"/>
  </r>
  <r>
    <s v="Jan"/>
    <n v="1016"/>
    <n v="2499"/>
    <s v="8 ft Hose"/>
    <n v="6.2"/>
    <n v="9.1999999999999993"/>
    <n v="2.9999999999999991"/>
    <n v="0.29999999999999993"/>
    <x v="2"/>
    <s v="Smith"/>
    <s v="CA"/>
  </r>
  <r>
    <s v="Feb"/>
    <n v="1017"/>
    <n v="2242"/>
    <s v="AutoVac"/>
    <n v="60"/>
    <n v="124"/>
    <n v="64"/>
    <n v="12.8"/>
    <x v="1"/>
    <s v="Hernandez"/>
    <s v="NM"/>
  </r>
  <r>
    <s v="Feb"/>
    <n v="1018"/>
    <n v="1109"/>
    <s v="Chlorine Test Kit"/>
    <n v="3"/>
    <n v="8"/>
    <n v="5"/>
    <n v="0.5"/>
    <x v="2"/>
    <s v="Smith"/>
    <s v="CA"/>
  </r>
  <r>
    <s v="Feb"/>
    <n v="1019"/>
    <n v="2499"/>
    <s v="8 ft Hose"/>
    <n v="6.2"/>
    <n v="9.1999999999999993"/>
    <n v="2.9999999999999991"/>
    <n v="0.29999999999999993"/>
    <x v="2"/>
    <s v="Smith"/>
    <s v="CO"/>
  </r>
  <r>
    <s v="Feb"/>
    <n v="1020"/>
    <n v="2499"/>
    <s v="8 ft Hose"/>
    <n v="6.2"/>
    <n v="9.1999999999999993"/>
    <n v="2.9999999999999991"/>
    <n v="0.29999999999999993"/>
    <x v="2"/>
    <s v="Smith"/>
    <s v="NV"/>
  </r>
  <r>
    <s v="Feb"/>
    <n v="1021"/>
    <n v="1109"/>
    <s v="Chlorine Test Kit"/>
    <n v="3"/>
    <n v="8"/>
    <n v="5"/>
    <n v="0.5"/>
    <x v="1"/>
    <s v="Hernandez"/>
    <s v="CO"/>
  </r>
  <r>
    <s v="Feb"/>
    <n v="1022"/>
    <n v="2877"/>
    <s v="Net"/>
    <n v="11.4"/>
    <n v="16.3"/>
    <n v="4.9000000000000004"/>
    <n v="0.49000000000000005"/>
    <x v="2"/>
    <s v="Smith"/>
    <s v="UT"/>
  </r>
  <r>
    <s v="Feb"/>
    <n v="1023"/>
    <n v="1109"/>
    <s v="Chlorine Test Kit"/>
    <n v="3"/>
    <n v="8"/>
    <n v="5"/>
    <n v="0.5"/>
    <x v="3"/>
    <s v="Johnson"/>
    <s v="NM"/>
  </r>
  <r>
    <s v="Feb"/>
    <n v="1024"/>
    <n v="9212"/>
    <s v="1 Gal Muratic Acid"/>
    <n v="4"/>
    <n v="7"/>
    <n v="3"/>
    <n v="0.30000000000000004"/>
    <x v="1"/>
    <s v="Hernandez"/>
    <s v="UT"/>
  </r>
  <r>
    <s v="Feb"/>
    <n v="1025"/>
    <n v="2877"/>
    <s v="Net"/>
    <n v="11.4"/>
    <n v="16.3"/>
    <n v="4.9000000000000004"/>
    <n v="0.49000000000000005"/>
    <x v="3"/>
    <s v="Johnson"/>
    <s v="NV"/>
  </r>
  <r>
    <s v="Feb"/>
    <n v="1026"/>
    <n v="6119"/>
    <s v="Algea Killer 8 oz"/>
    <n v="9"/>
    <n v="14"/>
    <n v="5"/>
    <n v="0.5"/>
    <x v="3"/>
    <s v="Johnson"/>
    <s v="NM"/>
  </r>
  <r>
    <s v="Feb"/>
    <n v="1027"/>
    <n v="6119"/>
    <s v="Algea Killer 8 oz"/>
    <n v="9"/>
    <n v="14"/>
    <n v="5"/>
    <n v="0.5"/>
    <x v="4"/>
    <m/>
    <s v="NV"/>
  </r>
  <r>
    <s v="Feb"/>
    <n v="1028"/>
    <n v="8722"/>
    <s v="Water Pump"/>
    <n v="344"/>
    <n v="502"/>
    <n v="158"/>
    <n v="31.6"/>
    <x v="4"/>
    <m/>
    <s v="AZ"/>
  </r>
  <r>
    <s v="Feb"/>
    <n v="1029"/>
    <n v="2499"/>
    <s v="8 ft Hose"/>
    <n v="6.2"/>
    <n v="9.1999999999999993"/>
    <n v="2.9999999999999991"/>
    <n v="0.29999999999999993"/>
    <x v="5"/>
    <m/>
    <s v="AZ"/>
  </r>
  <r>
    <s v="Feb"/>
    <n v="1030"/>
    <n v="4421"/>
    <s v="Skimmer"/>
    <n v="45"/>
    <n v="87"/>
    <n v="42"/>
    <n v="8.4"/>
    <x v="5"/>
    <m/>
    <s v="NV"/>
  </r>
  <r>
    <s v="Feb"/>
    <n v="1031"/>
    <n v="1109"/>
    <s v="Chlorine Test Kit"/>
    <n v="3"/>
    <n v="8"/>
    <n v="5"/>
    <n v="0.5"/>
    <x v="5"/>
    <m/>
    <s v="CA"/>
  </r>
  <r>
    <s v="Feb"/>
    <n v="1032"/>
    <n v="2877"/>
    <s v="Net"/>
    <n v="11.4"/>
    <n v="16.3"/>
    <n v="4.9000000000000004"/>
    <n v="0.49000000000000005"/>
    <x v="4"/>
    <m/>
    <s v="AZ"/>
  </r>
  <r>
    <s v="Feb"/>
    <n v="1033"/>
    <n v="9822"/>
    <s v="Pool Cover"/>
    <n v="58.3"/>
    <n v="98.4"/>
    <n v="40.100000000000009"/>
    <n v="8.0200000000000014"/>
    <x v="5"/>
    <m/>
    <s v="CA"/>
  </r>
  <r>
    <s v="Feb"/>
    <n v="1034"/>
    <n v="2877"/>
    <s v="Net"/>
    <n v="11.4"/>
    <n v="16.3"/>
    <n v="4.9000000000000004"/>
    <n v="0.49000000000000005"/>
    <x v="5"/>
    <m/>
    <s v="CO"/>
  </r>
  <r>
    <s v="Mar"/>
    <n v="1035"/>
    <n v="2499"/>
    <s v="8 ft Hose"/>
    <n v="6.2"/>
    <n v="9.1999999999999993"/>
    <n v="2.9999999999999991"/>
    <n v="0.29999999999999993"/>
    <x v="6"/>
    <m/>
    <s v="CA"/>
  </r>
  <r>
    <s v="Mar"/>
    <n v="1036"/>
    <n v="2499"/>
    <s v="8 ft Hose"/>
    <n v="6.2"/>
    <n v="9.1999999999999993"/>
    <n v="2.9999999999999991"/>
    <n v="0.29999999999999993"/>
    <x v="5"/>
    <m/>
    <s v="NV"/>
  </r>
  <r>
    <s v="Mar"/>
    <n v="1037"/>
    <n v="6622"/>
    <s v="5 Gal Chlorine"/>
    <n v="42"/>
    <n v="77"/>
    <n v="35"/>
    <n v="7"/>
    <x v="5"/>
    <m/>
    <s v="NV"/>
  </r>
  <r>
    <s v="Mar"/>
    <n v="1038"/>
    <n v="2499"/>
    <s v="8 ft Hose"/>
    <n v="6.2"/>
    <n v="9.1999999999999993"/>
    <n v="2.9999999999999991"/>
    <n v="0.29999999999999993"/>
    <x v="5"/>
    <m/>
    <s v="NV"/>
  </r>
  <r>
    <s v="Mar"/>
    <n v="1039"/>
    <n v="2877"/>
    <s v="Net"/>
    <n v="11.4"/>
    <n v="16.3"/>
    <n v="4.9000000000000004"/>
    <n v="0.49000000000000005"/>
    <x v="5"/>
    <m/>
    <s v="CA"/>
  </r>
  <r>
    <s v="Mar"/>
    <n v="1040"/>
    <n v="1109"/>
    <s v="Chlorine Test Kit"/>
    <n v="3"/>
    <n v="8"/>
    <n v="5"/>
    <n v="0.5"/>
    <x v="5"/>
    <m/>
    <s v="AZ"/>
  </r>
  <r>
    <s v="Mar"/>
    <n v="1041"/>
    <n v="2499"/>
    <s v="8 ft Hose"/>
    <n v="6.2"/>
    <n v="9.1999999999999993"/>
    <n v="2.9999999999999991"/>
    <n v="0.29999999999999993"/>
    <x v="4"/>
    <m/>
    <s v="NM"/>
  </r>
  <r>
    <s v="Mar"/>
    <n v="1042"/>
    <n v="8722"/>
    <s v="Water Pump"/>
    <n v="344"/>
    <n v="502"/>
    <n v="158"/>
    <n v="31.6"/>
    <x v="7"/>
    <m/>
    <s v="NM"/>
  </r>
  <r>
    <s v="Mar"/>
    <n v="1043"/>
    <n v="2242"/>
    <s v="AutoVac"/>
    <n v="60"/>
    <n v="124"/>
    <n v="64"/>
    <n v="12.8"/>
    <x v="7"/>
    <m/>
    <s v="CA"/>
  </r>
  <r>
    <s v="Mar"/>
    <n v="1044"/>
    <n v="2877"/>
    <s v="Net"/>
    <n v="11.4"/>
    <n v="16.3"/>
    <n v="4.9000000000000004"/>
    <n v="0.49000000000000005"/>
    <x v="7"/>
    <m/>
    <s v="CA"/>
  </r>
  <r>
    <s v="Mar"/>
    <n v="1045"/>
    <n v="8722"/>
    <s v="Water Pump"/>
    <n v="344"/>
    <n v="502"/>
    <n v="158"/>
    <n v="31.6"/>
    <x v="6"/>
    <m/>
    <s v="AZ"/>
  </r>
  <r>
    <s v="Mar"/>
    <n v="1046"/>
    <n v="6119"/>
    <s v="Algea Killer 8 oz"/>
    <n v="9"/>
    <n v="14"/>
    <n v="5"/>
    <n v="0.5"/>
    <x v="5"/>
    <m/>
    <s v="UT"/>
  </r>
  <r>
    <s v="Mar"/>
    <n v="1047"/>
    <n v="6622"/>
    <s v="5 Gal Chlorine"/>
    <n v="42"/>
    <n v="77"/>
    <n v="35"/>
    <n v="7"/>
    <x v="6"/>
    <m/>
    <s v="AZ"/>
  </r>
  <r>
    <s v="Mar"/>
    <n v="1048"/>
    <n v="8722"/>
    <s v="Water Pump"/>
    <n v="344"/>
    <n v="502"/>
    <n v="158"/>
    <n v="31.6"/>
    <x v="4"/>
    <m/>
    <s v="AZ"/>
  </r>
  <r>
    <s v="April"/>
    <n v="1049"/>
    <n v="2499"/>
    <s v="8 ft Hose"/>
    <n v="6.2"/>
    <n v="9.1999999999999993"/>
    <n v="2.9999999999999991"/>
    <n v="0.29999999999999993"/>
    <x v="4"/>
    <m/>
    <s v="CO"/>
  </r>
  <r>
    <s v="April"/>
    <n v="1050"/>
    <n v="2877"/>
    <s v="Net"/>
    <n v="11.4"/>
    <n v="16.3"/>
    <n v="4.9000000000000004"/>
    <n v="0.49000000000000005"/>
    <x v="4"/>
    <m/>
    <s v="AZ"/>
  </r>
  <r>
    <s v="April"/>
    <n v="1051"/>
    <n v="6119"/>
    <s v="Algea Killer 8 oz"/>
    <n v="9"/>
    <n v="14"/>
    <n v="5"/>
    <n v="0.5"/>
    <x v="7"/>
    <m/>
    <s v="UT"/>
  </r>
  <r>
    <s v="April"/>
    <n v="1052"/>
    <n v="6622"/>
    <s v="5 Gal Chlorine"/>
    <n v="42"/>
    <n v="77"/>
    <n v="35"/>
    <n v="7"/>
    <x v="7"/>
    <m/>
    <s v="AZ"/>
  </r>
  <r>
    <s v="April"/>
    <n v="1053"/>
    <n v="2242"/>
    <s v="AutoVac"/>
    <n v="60"/>
    <n v="124"/>
    <n v="64"/>
    <n v="12.8"/>
    <x v="4"/>
    <m/>
    <s v="CA"/>
  </r>
  <r>
    <s v="April"/>
    <n v="1054"/>
    <n v="4421"/>
    <s v="Skimmer"/>
    <n v="45"/>
    <n v="87"/>
    <n v="42"/>
    <n v="8.4"/>
    <x v="7"/>
    <m/>
    <s v="NV"/>
  </r>
  <r>
    <s v="April"/>
    <n v="1055"/>
    <n v="6119"/>
    <s v="Algea Killer 8 oz"/>
    <n v="9"/>
    <n v="14"/>
    <n v="5"/>
    <n v="0.5"/>
    <x v="5"/>
    <m/>
    <s v="NV"/>
  </r>
  <r>
    <s v="April"/>
    <n v="1056"/>
    <n v="1109"/>
    <s v="Chlorine Test Kit"/>
    <n v="3"/>
    <n v="8"/>
    <n v="5"/>
    <n v="0.5"/>
    <x v="7"/>
    <m/>
    <s v="CA"/>
  </r>
  <r>
    <s v="April"/>
    <n v="1057"/>
    <n v="2499"/>
    <s v="8 ft Hose"/>
    <n v="6.2"/>
    <n v="9.1999999999999993"/>
    <n v="2.9999999999999991"/>
    <n v="0.29999999999999993"/>
    <x v="5"/>
    <m/>
    <s v="CA"/>
  </r>
  <r>
    <s v="April"/>
    <n v="1058"/>
    <n v="6119"/>
    <s v="Algea Killer 8 oz"/>
    <n v="9"/>
    <n v="14"/>
    <n v="5"/>
    <n v="0.5"/>
    <x v="6"/>
    <m/>
    <s v="AZ"/>
  </r>
  <r>
    <s v="April"/>
    <n v="1059"/>
    <n v="2242"/>
    <s v="AutoVac"/>
    <n v="60"/>
    <n v="124"/>
    <n v="64"/>
    <n v="12.8"/>
    <x v="7"/>
    <m/>
    <s v="AZ"/>
  </r>
  <r>
    <s v="April"/>
    <n v="1060"/>
    <n v="6119"/>
    <s v="Algea Killer 8 oz"/>
    <n v="9"/>
    <n v="14"/>
    <n v="5"/>
    <n v="0.5"/>
    <x v="7"/>
    <m/>
    <s v="NV"/>
  </r>
  <r>
    <s v="May"/>
    <n v="1061"/>
    <n v="1109"/>
    <s v="Chlorine Test Kit"/>
    <n v="3"/>
    <n v="8"/>
    <n v="5"/>
    <n v="0.5"/>
    <x v="7"/>
    <m/>
    <s v="NV"/>
  </r>
  <r>
    <s v="May"/>
    <n v="1062"/>
    <n v="2499"/>
    <s v="8 ft Hose"/>
    <n v="6.2"/>
    <n v="9.1999999999999993"/>
    <n v="2.9999999999999991"/>
    <n v="0.29999999999999993"/>
    <x v="4"/>
    <m/>
    <s v="AZ"/>
  </r>
  <r>
    <s v="May"/>
    <n v="1063"/>
    <n v="1109"/>
    <s v="Chlorine Test Kit"/>
    <n v="3"/>
    <n v="8"/>
    <n v="5"/>
    <n v="0.5"/>
    <x v="7"/>
    <m/>
    <s v="CA"/>
  </r>
  <r>
    <s v="May"/>
    <n v="1064"/>
    <n v="2499"/>
    <s v="8 ft Hose"/>
    <n v="6.2"/>
    <n v="9.1999999999999993"/>
    <n v="2.9999999999999991"/>
    <n v="0.29999999999999993"/>
    <x v="6"/>
    <m/>
    <s v="AZ"/>
  </r>
  <r>
    <s v="May"/>
    <n v="1065"/>
    <n v="2499"/>
    <s v="8 ft Hose"/>
    <n v="6.2"/>
    <n v="9.1999999999999993"/>
    <n v="2.9999999999999991"/>
    <n v="0.29999999999999993"/>
    <x v="7"/>
    <m/>
    <s v="NM"/>
  </r>
  <r>
    <s v="May"/>
    <n v="1066"/>
    <n v="2877"/>
    <s v="Net"/>
    <n v="11.4"/>
    <n v="16.3"/>
    <n v="4.9000000000000004"/>
    <n v="0.49000000000000005"/>
    <x v="7"/>
    <m/>
    <s v="NV"/>
  </r>
  <r>
    <s v="May"/>
    <n v="1067"/>
    <n v="2877"/>
    <s v="Net"/>
    <n v="11.4"/>
    <n v="16.3"/>
    <n v="4.9000000000000004"/>
    <n v="0.49000000000000005"/>
    <x v="7"/>
    <m/>
    <s v="UT"/>
  </r>
  <r>
    <s v="May"/>
    <n v="1068"/>
    <n v="6119"/>
    <s v="Algea Killer 8 oz"/>
    <n v="9"/>
    <n v="14"/>
    <n v="5"/>
    <n v="0.5"/>
    <x v="5"/>
    <m/>
    <s v="CA"/>
  </r>
  <r>
    <s v="May"/>
    <n v="1069"/>
    <n v="1109"/>
    <s v="Chlorine Test Kit"/>
    <n v="3"/>
    <n v="8"/>
    <n v="5"/>
    <n v="0.5"/>
    <x v="7"/>
    <m/>
    <s v="AZ"/>
  </r>
  <r>
    <s v="May"/>
    <n v="1070"/>
    <n v="2499"/>
    <s v="8 ft Hose"/>
    <n v="6.2"/>
    <n v="9.1999999999999993"/>
    <n v="2.9999999999999991"/>
    <n v="0.29999999999999993"/>
    <x v="6"/>
    <m/>
    <s v="AZ"/>
  </r>
  <r>
    <s v="May"/>
    <n v="1071"/>
    <n v="1109"/>
    <s v="Chlorine Test Kit"/>
    <n v="3"/>
    <n v="8"/>
    <n v="5"/>
    <n v="0.5"/>
    <x v="4"/>
    <m/>
    <s v="AZ"/>
  </r>
  <r>
    <s v="May"/>
    <n v="1072"/>
    <n v="1109"/>
    <s v="Chlorine Test Kit"/>
    <n v="3"/>
    <n v="8"/>
    <n v="5"/>
    <n v="0.5"/>
    <x v="7"/>
    <m/>
    <s v="NV"/>
  </r>
  <r>
    <s v="May"/>
    <n v="1073"/>
    <n v="6622"/>
    <s v="5 Gal Chlorine"/>
    <n v="42"/>
    <n v="77"/>
    <n v="35"/>
    <n v="7"/>
    <x v="7"/>
    <m/>
    <s v="CA"/>
  </r>
  <r>
    <s v="May"/>
    <n v="1074"/>
    <n v="2877"/>
    <s v="Net"/>
    <n v="11.4"/>
    <n v="16.3"/>
    <n v="4.9000000000000004"/>
    <n v="0.49000000000000005"/>
    <x v="7"/>
    <m/>
    <s v="AZ"/>
  </r>
  <r>
    <s v="May"/>
    <n v="1075"/>
    <n v="1109"/>
    <s v="Chlorine Test Kit"/>
    <n v="3"/>
    <n v="8"/>
    <n v="5"/>
    <n v="0.5"/>
    <x v="6"/>
    <m/>
    <s v="CA"/>
  </r>
  <r>
    <s v="May"/>
    <n v="1076"/>
    <n v="1109"/>
    <s v="Chlorine Test Kit"/>
    <n v="3"/>
    <n v="8"/>
    <n v="5"/>
    <n v="0.5"/>
    <x v="5"/>
    <m/>
    <s v="AZ"/>
  </r>
  <r>
    <s v="May"/>
    <n v="1077"/>
    <n v="9822"/>
    <s v="Pool Cover"/>
    <n v="58.3"/>
    <n v="98.4"/>
    <n v="40.100000000000009"/>
    <n v="8.0200000000000014"/>
    <x v="6"/>
    <m/>
    <s v="AZ"/>
  </r>
  <r>
    <s v="May"/>
    <n v="1078"/>
    <n v="2877"/>
    <s v="Net"/>
    <n v="11.4"/>
    <n v="16.3"/>
    <n v="4.9000000000000004"/>
    <n v="0.49000000000000005"/>
    <x v="5"/>
    <m/>
    <s v="NV"/>
  </r>
  <r>
    <s v="June"/>
    <n v="1079"/>
    <n v="2877"/>
    <s v="Net"/>
    <n v="11.4"/>
    <n v="16.3"/>
    <n v="4.9000000000000004"/>
    <n v="0.49000000000000005"/>
    <x v="5"/>
    <m/>
    <s v="NM"/>
  </r>
  <r>
    <s v="June"/>
    <n v="1080"/>
    <n v="4421"/>
    <s v="Skimmer"/>
    <n v="45"/>
    <n v="87"/>
    <n v="42"/>
    <n v="8.4"/>
    <x v="7"/>
    <m/>
    <s v="CA"/>
  </r>
  <r>
    <s v="June"/>
    <n v="1081"/>
    <n v="6119"/>
    <s v="Algea Killer 8 oz"/>
    <n v="9"/>
    <n v="14"/>
    <n v="5"/>
    <n v="0.5"/>
    <x v="7"/>
    <m/>
    <s v="UT"/>
  </r>
  <r>
    <s v="June"/>
    <n v="1082"/>
    <n v="1109"/>
    <s v="Chlorine Test Kit"/>
    <n v="3"/>
    <n v="8"/>
    <n v="5"/>
    <n v="0.5"/>
    <x v="4"/>
    <m/>
    <s v="CA"/>
  </r>
  <r>
    <s v="June"/>
    <n v="1083"/>
    <n v="1109"/>
    <s v="Chlorine Test Kit"/>
    <n v="3"/>
    <n v="8"/>
    <n v="5"/>
    <n v="0.5"/>
    <x v="4"/>
    <m/>
    <s v="NV"/>
  </r>
  <r>
    <s v="June"/>
    <n v="1084"/>
    <n v="6119"/>
    <s v="Algea Killer 8 oz"/>
    <n v="9"/>
    <n v="14"/>
    <n v="5"/>
    <n v="0.5"/>
    <x v="4"/>
    <m/>
    <s v="AZ"/>
  </r>
  <r>
    <s v="June"/>
    <n v="1085"/>
    <n v="9822"/>
    <s v="Pool Cover"/>
    <n v="58.3"/>
    <n v="98.4"/>
    <n v="40.100000000000009"/>
    <n v="8.0200000000000014"/>
    <x v="7"/>
    <m/>
    <s v="NV"/>
  </r>
  <r>
    <s v="June"/>
    <n v="1086"/>
    <n v="1109"/>
    <s v="Chlorine Test Kit"/>
    <n v="3"/>
    <n v="8"/>
    <n v="5"/>
    <n v="0.5"/>
    <x v="6"/>
    <m/>
    <s v="AZ"/>
  </r>
  <r>
    <s v="June"/>
    <n v="1087"/>
    <n v="2499"/>
    <s v="8 ft Hose"/>
    <n v="6.2"/>
    <n v="9.1999999999999993"/>
    <n v="2.9999999999999991"/>
    <n v="0.29999999999999993"/>
    <x v="4"/>
    <m/>
    <s v="CA"/>
  </r>
  <r>
    <s v="June"/>
    <n v="1088"/>
    <n v="2499"/>
    <s v="8 ft Hose"/>
    <n v="6.2"/>
    <n v="9.1999999999999993"/>
    <n v="2.9999999999999991"/>
    <n v="0.29999999999999993"/>
    <x v="4"/>
    <m/>
    <s v="NM"/>
  </r>
  <r>
    <s v="June"/>
    <n v="1089"/>
    <n v="6119"/>
    <s v="Algea Killer 8 oz"/>
    <n v="9"/>
    <n v="14"/>
    <n v="5"/>
    <n v="0.5"/>
    <x v="7"/>
    <m/>
    <s v="NV"/>
  </r>
  <r>
    <s v="June"/>
    <n v="1090"/>
    <n v="2877"/>
    <s v="Net"/>
    <n v="11.4"/>
    <n v="16.3"/>
    <n v="4.9000000000000004"/>
    <n v="0.49000000000000005"/>
    <x v="4"/>
    <m/>
    <s v="CA"/>
  </r>
  <r>
    <s v="June"/>
    <n v="1091"/>
    <n v="2877"/>
    <s v="Net"/>
    <n v="11.4"/>
    <n v="16.3"/>
    <n v="4.9000000000000004"/>
    <n v="0.49000000000000005"/>
    <x v="6"/>
    <m/>
    <s v="NV"/>
  </r>
  <r>
    <s v="June"/>
    <n v="1092"/>
    <n v="2877"/>
    <s v="Net"/>
    <n v="11.4"/>
    <n v="16.3"/>
    <n v="4.9000000000000004"/>
    <n v="0.49000000000000005"/>
    <x v="7"/>
    <m/>
    <s v="CA"/>
  </r>
  <r>
    <s v="June"/>
    <n v="1093"/>
    <n v="6119"/>
    <s v="Algea Killer 8 oz"/>
    <n v="9"/>
    <n v="14"/>
    <n v="5"/>
    <n v="0.5"/>
    <x v="5"/>
    <m/>
    <s v="AZ"/>
  </r>
  <r>
    <s v="June"/>
    <n v="1094"/>
    <n v="6119"/>
    <s v="Algea Killer 8 oz"/>
    <n v="9"/>
    <n v="14"/>
    <n v="5"/>
    <n v="0.5"/>
    <x v="7"/>
    <m/>
    <s v="CA"/>
  </r>
  <r>
    <s v="June"/>
    <n v="1095"/>
    <n v="2499"/>
    <s v="8 ft Hose"/>
    <n v="6.2"/>
    <n v="9.1999999999999993"/>
    <n v="2.9999999999999991"/>
    <n v="0.29999999999999993"/>
    <x v="6"/>
    <m/>
    <s v="AZ"/>
  </r>
  <r>
    <s v="June"/>
    <n v="1096"/>
    <n v="6119"/>
    <s v="Algea Killer 8 oz"/>
    <n v="9"/>
    <n v="14"/>
    <n v="5"/>
    <n v="0.5"/>
    <x v="7"/>
    <m/>
    <s v="AZ"/>
  </r>
  <r>
    <s v="June"/>
    <n v="1097"/>
    <n v="9212"/>
    <s v="1 Gal Muratic Acid"/>
    <n v="4"/>
    <n v="7"/>
    <n v="3"/>
    <n v="0.30000000000000004"/>
    <x v="6"/>
    <m/>
    <s v="NV"/>
  </r>
  <r>
    <s v="June"/>
    <n v="1098"/>
    <n v="2877"/>
    <s v="Net"/>
    <n v="11.4"/>
    <n v="16.3"/>
    <n v="4.9000000000000004"/>
    <n v="0.49000000000000005"/>
    <x v="5"/>
    <m/>
    <s v="NM"/>
  </r>
  <r>
    <s v="July"/>
    <n v="1099"/>
    <n v="2877"/>
    <s v="Net"/>
    <n v="11.4"/>
    <n v="16.3"/>
    <n v="4.9000000000000004"/>
    <n v="0.49000000000000005"/>
    <x v="7"/>
    <m/>
    <s v="CA"/>
  </r>
  <r>
    <s v="July"/>
    <n v="1100"/>
    <n v="6119"/>
    <s v="Algea Killer 8 oz"/>
    <n v="9"/>
    <n v="14"/>
    <n v="5"/>
    <n v="0.5"/>
    <x v="4"/>
    <m/>
    <s v="UT"/>
  </r>
  <r>
    <s v="July"/>
    <n v="1101"/>
    <n v="2499"/>
    <s v="8 ft Hose"/>
    <n v="6.2"/>
    <n v="9.1999999999999993"/>
    <n v="2.9999999999999991"/>
    <n v="0.29999999999999993"/>
    <x v="7"/>
    <m/>
    <s v="CA"/>
  </r>
  <r>
    <s v="July"/>
    <n v="1102"/>
    <n v="2242"/>
    <s v="AutoVac"/>
    <n v="60"/>
    <n v="124"/>
    <n v="64"/>
    <n v="12.8"/>
    <x v="5"/>
    <m/>
    <s v="NV"/>
  </r>
  <r>
    <s v="July"/>
    <n v="1103"/>
    <n v="2877"/>
    <s v="Net"/>
    <n v="11.4"/>
    <n v="16.3"/>
    <n v="4.9000000000000004"/>
    <n v="0.49000000000000005"/>
    <x v="5"/>
    <m/>
    <s v="AZ"/>
  </r>
  <r>
    <s v="July"/>
    <n v="1104"/>
    <n v="2877"/>
    <s v="Net"/>
    <n v="11.4"/>
    <n v="16.3"/>
    <n v="4.9000000000000004"/>
    <n v="0.49000000000000005"/>
    <x v="7"/>
    <m/>
    <s v="NV"/>
  </r>
  <r>
    <s v="July"/>
    <n v="1105"/>
    <n v="2499"/>
    <s v="8 ft Hose"/>
    <n v="6.2"/>
    <n v="9.1999999999999993"/>
    <n v="2.9999999999999991"/>
    <n v="0.29999999999999993"/>
    <x v="5"/>
    <m/>
    <s v="AZ"/>
  </r>
  <r>
    <s v="July"/>
    <n v="1106"/>
    <n v="9822"/>
    <s v="Pool Cover"/>
    <n v="58.3"/>
    <n v="98.4"/>
    <n v="40.100000000000009"/>
    <n v="8.0200000000000014"/>
    <x v="5"/>
    <m/>
    <s v="CA"/>
  </r>
  <r>
    <s v="July"/>
    <n v="1107"/>
    <n v="1109"/>
    <s v="Chlorine Test Kit"/>
    <n v="3"/>
    <n v="8"/>
    <n v="5"/>
    <n v="0.5"/>
    <x v="6"/>
    <m/>
    <s v="NM"/>
  </r>
  <r>
    <s v="July"/>
    <n v="1108"/>
    <n v="9822"/>
    <s v="Pool Cover"/>
    <n v="58.3"/>
    <n v="98.4"/>
    <n v="40.100000000000009"/>
    <n v="8.0200000000000014"/>
    <x v="7"/>
    <m/>
    <s v="NV"/>
  </r>
  <r>
    <s v="July"/>
    <n v="1109"/>
    <n v="8722"/>
    <s v="Water Pump"/>
    <n v="344"/>
    <n v="502"/>
    <n v="158"/>
    <n v="31.6"/>
    <x v="5"/>
    <m/>
    <s v="CA"/>
  </r>
  <r>
    <s v="July"/>
    <n v="1110"/>
    <n v="8722"/>
    <s v="Water Pump"/>
    <n v="344"/>
    <n v="502"/>
    <n v="158"/>
    <n v="31.6"/>
    <x v="6"/>
    <m/>
    <s v="NV"/>
  </r>
  <r>
    <s v="July"/>
    <n v="1111"/>
    <n v="6622"/>
    <s v="5 Gal Chlorine"/>
    <n v="42"/>
    <n v="77"/>
    <n v="35"/>
    <n v="7"/>
    <x v="6"/>
    <m/>
    <s v="CA"/>
  </r>
  <r>
    <s v="July"/>
    <n v="1112"/>
    <n v="6622"/>
    <s v="5 Gal Chlorine"/>
    <n v="42"/>
    <n v="77"/>
    <n v="35"/>
    <n v="7"/>
    <x v="7"/>
    <m/>
    <s v="AZ"/>
  </r>
  <r>
    <s v="July"/>
    <n v="1113"/>
    <n v="9822"/>
    <s v="Pool Cover"/>
    <n v="58.3"/>
    <n v="98.4"/>
    <n v="40.100000000000009"/>
    <n v="8.0200000000000014"/>
    <x v="4"/>
    <m/>
    <s v="CA"/>
  </r>
  <r>
    <s v="July"/>
    <n v="1114"/>
    <n v="2242"/>
    <s v="AutoVac"/>
    <n v="60"/>
    <n v="124"/>
    <n v="64"/>
    <n v="12.8"/>
    <x v="5"/>
    <m/>
    <s v="AZ"/>
  </r>
  <r>
    <s v="July"/>
    <n v="1115"/>
    <n v="8722"/>
    <s v="Water Pump"/>
    <n v="344"/>
    <n v="502"/>
    <n v="158"/>
    <n v="31.6"/>
    <x v="4"/>
    <m/>
    <s v="AZ"/>
  </r>
  <r>
    <s v="July"/>
    <n v="1116"/>
    <n v="6622"/>
    <s v="5 Gal Chlorine"/>
    <n v="42"/>
    <n v="77"/>
    <n v="35"/>
    <n v="7"/>
    <x v="7"/>
    <m/>
    <s v="NV"/>
  </r>
  <r>
    <s v="July"/>
    <n v="1117"/>
    <n v="8722"/>
    <s v="Water Pump"/>
    <n v="344"/>
    <n v="502"/>
    <n v="158"/>
    <n v="31.6"/>
    <x v="6"/>
    <m/>
    <s v="NM"/>
  </r>
  <r>
    <s v="July"/>
    <n v="1118"/>
    <n v="9822"/>
    <s v="Pool Cover"/>
    <n v="58.3"/>
    <n v="98.4"/>
    <n v="40.100000000000009"/>
    <n v="8.0200000000000014"/>
    <x v="5"/>
    <m/>
    <s v="CA"/>
  </r>
  <r>
    <s v="July"/>
    <n v="1119"/>
    <n v="2242"/>
    <s v="AutoVac"/>
    <n v="60"/>
    <n v="124"/>
    <n v="64"/>
    <n v="12.8"/>
    <x v="4"/>
    <m/>
    <s v="UT"/>
  </r>
  <r>
    <s v="July"/>
    <n v="1120"/>
    <n v="2242"/>
    <s v="AutoVac"/>
    <n v="60"/>
    <n v="124"/>
    <n v="64"/>
    <n v="12.8"/>
    <x v="7"/>
    <m/>
    <s v="CA"/>
  </r>
  <r>
    <s v="July"/>
    <n v="1121"/>
    <n v="4421"/>
    <s v="Skimmer"/>
    <n v="45"/>
    <n v="87"/>
    <n v="42"/>
    <n v="8.4"/>
    <x v="7"/>
    <m/>
    <s v="NV"/>
  </r>
  <r>
    <s v="July"/>
    <n v="1122"/>
    <n v="8722"/>
    <s v="Water Pump"/>
    <n v="344"/>
    <n v="502"/>
    <n v="158"/>
    <n v="31.6"/>
    <x v="7"/>
    <m/>
    <s v="AZ"/>
  </r>
  <r>
    <s v="July"/>
    <n v="1123"/>
    <n v="9822"/>
    <s v="Pool Cover"/>
    <n v="58.3"/>
    <n v="98.4"/>
    <n v="40.100000000000009"/>
    <n v="8.0200000000000014"/>
    <x v="7"/>
    <m/>
    <s v="NV"/>
  </r>
  <r>
    <s v="July"/>
    <n v="1124"/>
    <n v="4421"/>
    <s v="Skimmer"/>
    <n v="45"/>
    <n v="87"/>
    <n v="42"/>
    <n v="8.4"/>
    <x v="7"/>
    <m/>
    <s v="AZ"/>
  </r>
  <r>
    <s v="Aug"/>
    <n v="1125"/>
    <n v="2242"/>
    <s v="AutoVac"/>
    <n v="60"/>
    <n v="124"/>
    <n v="64"/>
    <n v="12.8"/>
    <x v="7"/>
    <m/>
    <s v="CA"/>
  </r>
  <r>
    <s v="Aug"/>
    <n v="1126"/>
    <n v="9212"/>
    <s v="1 Gal Muratic Acid"/>
    <n v="4"/>
    <n v="7"/>
    <n v="3"/>
    <n v="0.30000000000000004"/>
    <x v="7"/>
    <m/>
    <s v="NM"/>
  </r>
  <r>
    <s v="Aug"/>
    <n v="1127"/>
    <n v="8722"/>
    <s v="Water Pump"/>
    <n v="344"/>
    <n v="502"/>
    <n v="158"/>
    <n v="31.6"/>
    <x v="4"/>
    <m/>
    <s v="NV"/>
  </r>
  <r>
    <s v="Aug"/>
    <n v="1128"/>
    <n v="6622"/>
    <s v="5 Gal Chlorine"/>
    <n v="42"/>
    <n v="77"/>
    <n v="35"/>
    <n v="7"/>
    <x v="5"/>
    <m/>
    <s v="CA"/>
  </r>
  <r>
    <s v="Aug"/>
    <n v="1129"/>
    <n v="9822"/>
    <s v="Pool Cover"/>
    <n v="58.3"/>
    <n v="98.4"/>
    <n v="40.100000000000009"/>
    <n v="8.0200000000000014"/>
    <x v="6"/>
    <m/>
    <s v="NV"/>
  </r>
  <r>
    <s v="Aug"/>
    <n v="1130"/>
    <n v="4421"/>
    <s v="Skimmer"/>
    <n v="45"/>
    <n v="87"/>
    <n v="42"/>
    <n v="8.4"/>
    <x v="6"/>
    <m/>
    <s v="CA"/>
  </r>
  <r>
    <s v="Aug"/>
    <n v="1131"/>
    <n v="9212"/>
    <s v="1 Gal Muratic Acid"/>
    <n v="4"/>
    <n v="7"/>
    <n v="3"/>
    <n v="0.30000000000000004"/>
    <x v="6"/>
    <m/>
    <s v="AZ"/>
  </r>
  <r>
    <s v="Aug"/>
    <n v="1132"/>
    <n v="9212"/>
    <s v="1 Gal Muratic Acid"/>
    <n v="4"/>
    <n v="7"/>
    <n v="3"/>
    <n v="0.30000000000000004"/>
    <x v="6"/>
    <m/>
    <s v="CA"/>
  </r>
  <r>
    <s v="Aug"/>
    <n v="1133"/>
    <n v="9822"/>
    <s v="Pool Cover"/>
    <n v="58.3"/>
    <n v="98.4"/>
    <n v="40.100000000000009"/>
    <n v="8.0200000000000014"/>
    <x v="4"/>
    <m/>
    <s v="AZ"/>
  </r>
  <r>
    <s v="Aug"/>
    <n v="1134"/>
    <n v="9822"/>
    <s v="Pool Cover"/>
    <n v="58.3"/>
    <n v="98.4"/>
    <n v="40.100000000000009"/>
    <n v="8.0200000000000014"/>
    <x v="7"/>
    <m/>
    <s v="AZ"/>
  </r>
  <r>
    <s v="Aug"/>
    <n v="1135"/>
    <n v="8722"/>
    <s v="Water Pump"/>
    <n v="344"/>
    <n v="502"/>
    <n v="158"/>
    <n v="31.6"/>
    <x v="4"/>
    <m/>
    <s v="NV"/>
  </r>
  <r>
    <s v="Aug"/>
    <n v="1136"/>
    <n v="2242"/>
    <s v="AutoVac"/>
    <n v="60"/>
    <n v="124"/>
    <n v="64"/>
    <n v="12.8"/>
    <x v="7"/>
    <m/>
    <s v="NM"/>
  </r>
  <r>
    <s v="Aug"/>
    <n v="1137"/>
    <n v="9822"/>
    <s v="Pool Cover"/>
    <n v="58.3"/>
    <n v="98.4"/>
    <n v="40.100000000000009"/>
    <n v="8.0200000000000014"/>
    <x v="5"/>
    <m/>
    <s v="CA"/>
  </r>
  <r>
    <s v="Aug"/>
    <n v="1138"/>
    <n v="8722"/>
    <s v="Water Pump"/>
    <n v="344"/>
    <n v="502"/>
    <n v="158"/>
    <n v="31.6"/>
    <x v="4"/>
    <m/>
    <s v="UT"/>
  </r>
  <r>
    <s v="Aug"/>
    <n v="1139"/>
    <n v="4421"/>
    <s v="Skimmer"/>
    <n v="45"/>
    <n v="87"/>
    <n v="42"/>
    <n v="8.4"/>
    <x v="7"/>
    <m/>
    <s v="CA"/>
  </r>
  <r>
    <s v="Aug"/>
    <n v="1140"/>
    <n v="4421"/>
    <s v="Skimmer"/>
    <n v="45"/>
    <n v="87"/>
    <n v="42"/>
    <n v="8.4"/>
    <x v="5"/>
    <m/>
    <s v="NV"/>
  </r>
  <r>
    <s v="Aug"/>
    <n v="1141"/>
    <n v="9212"/>
    <s v="1 Gal Muratic Acid"/>
    <n v="4"/>
    <n v="7"/>
    <n v="3"/>
    <n v="0.30000000000000004"/>
    <x v="5"/>
    <m/>
    <s v="AZ"/>
  </r>
  <r>
    <s v="Sept"/>
    <n v="1142"/>
    <n v="2242"/>
    <s v="AutoVac"/>
    <n v="60"/>
    <n v="124"/>
    <n v="64"/>
    <n v="12.8"/>
    <x v="5"/>
    <m/>
    <s v="NV"/>
  </r>
  <r>
    <s v="Sept"/>
    <n v="1143"/>
    <n v="9822"/>
    <s v="Pool Cover"/>
    <n v="58.3"/>
    <n v="98.4"/>
    <n v="40.100000000000009"/>
    <n v="8.0200000000000014"/>
    <x v="6"/>
    <m/>
    <s v="AZ"/>
  </r>
  <r>
    <s v="Sept"/>
    <n v="1144"/>
    <n v="2242"/>
    <s v="AutoVac"/>
    <n v="60"/>
    <n v="124"/>
    <n v="64"/>
    <n v="12.8"/>
    <x v="6"/>
    <m/>
    <s v="CA"/>
  </r>
  <r>
    <s v="Sept"/>
    <n v="1145"/>
    <n v="4421"/>
    <s v="Skimmer"/>
    <n v="45"/>
    <n v="87"/>
    <n v="42"/>
    <n v="8.4"/>
    <x v="6"/>
    <m/>
    <s v="NM"/>
  </r>
  <r>
    <s v="Sept"/>
    <n v="1146"/>
    <n v="8722"/>
    <s v="Water Pump"/>
    <n v="344"/>
    <n v="502"/>
    <n v="158"/>
    <n v="31.6"/>
    <x v="6"/>
    <m/>
    <s v="NV"/>
  </r>
  <r>
    <s v="Sept"/>
    <n v="1147"/>
    <n v="9822"/>
    <s v="Pool Cover"/>
    <n v="58.3"/>
    <n v="98.4"/>
    <n v="40.100000000000009"/>
    <n v="8.0200000000000014"/>
    <x v="4"/>
    <m/>
    <s v="CA"/>
  </r>
  <r>
    <s v="Sept"/>
    <n v="1148"/>
    <n v="9212"/>
    <s v="1 Gal Muratic Acid"/>
    <n v="4"/>
    <n v="7"/>
    <n v="3"/>
    <n v="0.30000000000000004"/>
    <x v="7"/>
    <m/>
    <s v="AZ"/>
  </r>
  <r>
    <s v="Sept"/>
    <n v="1149"/>
    <n v="8722"/>
    <s v="Water Pump"/>
    <n v="344"/>
    <n v="502"/>
    <n v="158"/>
    <n v="31.6"/>
    <x v="4"/>
    <m/>
    <s v="AZ"/>
  </r>
  <r>
    <s v="Oct"/>
    <n v="1150"/>
    <n v="2242"/>
    <s v="AutoVac"/>
    <n v="60"/>
    <n v="124"/>
    <n v="64"/>
    <n v="12.8"/>
    <x v="7"/>
    <m/>
    <s v="UT"/>
  </r>
  <r>
    <s v="Oct"/>
    <n v="1151"/>
    <n v="2242"/>
    <s v="AutoVac"/>
    <n v="60"/>
    <n v="124"/>
    <n v="64"/>
    <n v="12.8"/>
    <x v="5"/>
    <m/>
    <s v="CA"/>
  </r>
  <r>
    <s v="Oct"/>
    <n v="1152"/>
    <n v="4421"/>
    <s v="Skimmer"/>
    <n v="45"/>
    <n v="87"/>
    <n v="42"/>
    <n v="8.4"/>
    <x v="4"/>
    <m/>
    <s v="NV"/>
  </r>
  <r>
    <s v="Oct"/>
    <n v="1153"/>
    <n v="8722"/>
    <s v="Water Pump"/>
    <n v="344"/>
    <n v="502"/>
    <n v="158"/>
    <n v="31.6"/>
    <x v="7"/>
    <m/>
    <s v="AZ"/>
  </r>
  <r>
    <s v="Oct"/>
    <n v="1154"/>
    <n v="9822"/>
    <s v="Pool Cover"/>
    <n v="58.3"/>
    <n v="98.4"/>
    <n v="40.100000000000009"/>
    <n v="8.0200000000000014"/>
    <x v="5"/>
    <m/>
    <s v="NV"/>
  </r>
  <r>
    <s v="Oct"/>
    <n v="1155"/>
    <n v="4421"/>
    <s v="Skimmer"/>
    <n v="45"/>
    <n v="87"/>
    <n v="42"/>
    <n v="8.4"/>
    <x v="7"/>
    <m/>
    <s v="AZ"/>
  </r>
  <r>
    <s v="Oct"/>
    <n v="1156"/>
    <n v="2242"/>
    <s v="AutoVac"/>
    <n v="60"/>
    <n v="124"/>
    <n v="64"/>
    <n v="12.8"/>
    <x v="7"/>
    <m/>
    <s v="CA"/>
  </r>
  <r>
    <s v="Oct"/>
    <n v="1157"/>
    <n v="9212"/>
    <s v="1 Gal Muratic Acid"/>
    <n v="4"/>
    <n v="7"/>
    <n v="3"/>
    <n v="0.30000000000000004"/>
    <x v="7"/>
    <m/>
    <s v="NM"/>
  </r>
  <r>
    <s v="Nov"/>
    <n v="1158"/>
    <n v="8722"/>
    <s v="Water Pump"/>
    <n v="344"/>
    <n v="502"/>
    <n v="158"/>
    <n v="31.6"/>
    <x v="4"/>
    <m/>
    <s v="NV"/>
  </r>
  <r>
    <s v="Nov"/>
    <n v="1159"/>
    <n v="6622"/>
    <s v="5 Gal Chlorine"/>
    <n v="42"/>
    <n v="77"/>
    <n v="35"/>
    <n v="7"/>
    <x v="7"/>
    <m/>
    <s v="CA"/>
  </r>
  <r>
    <s v="Nov"/>
    <n v="1160"/>
    <n v="9822"/>
    <s v="Pool Cover"/>
    <n v="58.3"/>
    <n v="98.4"/>
    <n v="40.100000000000009"/>
    <n v="8.0200000000000014"/>
    <x v="6"/>
    <m/>
    <s v="NV"/>
  </r>
  <r>
    <s v="Nov"/>
    <n v="1161"/>
    <n v="4421"/>
    <s v="Skimmer"/>
    <n v="45"/>
    <n v="87"/>
    <n v="42"/>
    <n v="8.4"/>
    <x v="5"/>
    <m/>
    <s v="CA"/>
  </r>
  <r>
    <s v="Nov"/>
    <n v="1162"/>
    <n v="9212"/>
    <s v="1 Gal Muratic Acid"/>
    <n v="4"/>
    <n v="7"/>
    <n v="3"/>
    <n v="0.30000000000000004"/>
    <x v="4"/>
    <m/>
    <s v="AZ"/>
  </r>
  <r>
    <s v="Nov"/>
    <n v="1163"/>
    <n v="9212"/>
    <s v="1 Gal Muratic Acid"/>
    <n v="4"/>
    <n v="7"/>
    <n v="3"/>
    <n v="0.30000000000000004"/>
    <x v="7"/>
    <m/>
    <s v="CA"/>
  </r>
  <r>
    <s v="Nov"/>
    <n v="1164"/>
    <n v="9822"/>
    <s v="Pool Cover"/>
    <n v="58.3"/>
    <n v="98.4"/>
    <n v="40.100000000000009"/>
    <n v="8.0200000000000014"/>
    <x v="7"/>
    <m/>
    <s v="AZ"/>
  </r>
  <r>
    <s v="Nov"/>
    <n v="1165"/>
    <n v="9822"/>
    <s v="Pool Cover"/>
    <n v="58.3"/>
    <n v="98.4"/>
    <n v="40.100000000000009"/>
    <n v="8.0200000000000014"/>
    <x v="7"/>
    <m/>
    <s v="AZ"/>
  </r>
  <r>
    <s v="Nov"/>
    <n v="1166"/>
    <n v="8722"/>
    <s v="Water Pump"/>
    <n v="344"/>
    <n v="502"/>
    <n v="158"/>
    <n v="31.6"/>
    <x v="7"/>
    <m/>
    <s v="NV"/>
  </r>
  <r>
    <s v="Dec"/>
    <n v="1167"/>
    <n v="2242"/>
    <s v="AutoVac"/>
    <n v="60"/>
    <n v="124"/>
    <n v="64"/>
    <n v="12.8"/>
    <x v="7"/>
    <m/>
    <s v="NM"/>
  </r>
  <r>
    <s v="Dec"/>
    <n v="1168"/>
    <n v="9822"/>
    <s v="Pool Cover"/>
    <n v="58.3"/>
    <n v="98.4"/>
    <n v="40.100000000000009"/>
    <n v="8.0200000000000014"/>
    <x v="7"/>
    <m/>
    <s v="CA"/>
  </r>
  <r>
    <s v="Dec"/>
    <n v="1169"/>
    <n v="8722"/>
    <s v="Water Pump"/>
    <n v="344"/>
    <n v="502"/>
    <n v="158"/>
    <n v="31.6"/>
    <x v="7"/>
    <m/>
    <s v="UT"/>
  </r>
  <r>
    <s v="Dec"/>
    <n v="1170"/>
    <n v="4421"/>
    <s v="Skimmer"/>
    <n v="45"/>
    <n v="87"/>
    <n v="42"/>
    <n v="8.4"/>
    <x v="4"/>
    <m/>
    <s v="CA"/>
  </r>
  <r>
    <s v="Dec"/>
    <n v="1171"/>
    <n v="4421"/>
    <s v="Skimmer"/>
    <n v="45"/>
    <n v="87"/>
    <n v="42"/>
    <n v="8.4"/>
    <x v="5"/>
    <m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12" firstHeaderRow="1" firstDataRow="1" firstDataCol="1"/>
  <pivotFields count="11">
    <pivotField showAll="0"/>
    <pivotField numFmtId="165" showAll="0"/>
    <pivotField showAll="0"/>
    <pivotField showAll="0"/>
    <pivotField showAll="0"/>
    <pivotField dataField="1" showAll="0"/>
    <pivotField numFmtId="166" showAll="0"/>
    <pivotField numFmtId="166" showAll="0"/>
    <pivotField axis="axisRow" showAll="0">
      <items count="9">
        <item x="0"/>
        <item x="4"/>
        <item x="2"/>
        <item x="7"/>
        <item x="3"/>
        <item x="6"/>
        <item x="1"/>
        <item x="5"/>
        <item t="default"/>
      </items>
    </pivotField>
    <pivotField showAll="0"/>
    <pivotField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le Price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K12" sqref="K12"/>
    </sheetView>
  </sheetViews>
  <sheetFormatPr defaultRowHeight="15.75"/>
  <cols>
    <col min="1" max="1" width="13.75" bestFit="1" customWidth="1"/>
    <col min="2" max="2" width="14.875" bestFit="1" customWidth="1"/>
  </cols>
  <sheetData>
    <row r="3" spans="1:2">
      <c r="A3" s="6" t="s">
        <v>55</v>
      </c>
      <c r="B3" t="s">
        <v>57</v>
      </c>
    </row>
    <row r="4" spans="1:2">
      <c r="A4" s="7" t="s">
        <v>41</v>
      </c>
      <c r="B4" s="8">
        <v>1102.4000000000001</v>
      </c>
    </row>
    <row r="5" spans="1:2">
      <c r="A5" s="7" t="s">
        <v>37</v>
      </c>
      <c r="B5" s="8">
        <v>4901.1000000000004</v>
      </c>
    </row>
    <row r="6" spans="1:2">
      <c r="A6" s="7" t="s">
        <v>45</v>
      </c>
      <c r="B6" s="8">
        <v>278.8</v>
      </c>
    </row>
    <row r="7" spans="1:2">
      <c r="A7" s="7" t="s">
        <v>39</v>
      </c>
      <c r="B7" s="8">
        <v>5382.3</v>
      </c>
    </row>
    <row r="8" spans="1:2">
      <c r="A8" s="7" t="s">
        <v>47</v>
      </c>
      <c r="B8" s="8">
        <v>69.599999999999994</v>
      </c>
    </row>
    <row r="9" spans="1:2">
      <c r="A9" s="7" t="s">
        <v>40</v>
      </c>
      <c r="B9" s="8">
        <v>2965.7000000000003</v>
      </c>
    </row>
    <row r="10" spans="1:2">
      <c r="A10" s="7" t="s">
        <v>43</v>
      </c>
      <c r="B10" s="8">
        <v>187.9</v>
      </c>
    </row>
    <row r="11" spans="1:2">
      <c r="A11" s="7" t="s">
        <v>38</v>
      </c>
      <c r="B11" s="8">
        <v>2222.8000000000002</v>
      </c>
    </row>
    <row r="12" spans="1:2">
      <c r="A12" s="7" t="s">
        <v>56</v>
      </c>
      <c r="B12" s="8">
        <v>17110.600000000002</v>
      </c>
    </row>
  </sheetData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workbookViewId="0">
      <selection activeCell="K172" sqref="A2:K172"/>
    </sheetView>
  </sheetViews>
  <sheetFormatPr defaultColWidth="11" defaultRowHeight="15.75"/>
  <cols>
    <col min="4" max="4" width="18.375" customWidth="1"/>
    <col min="8" max="8" width="13.875" customWidth="1"/>
  </cols>
  <sheetData>
    <row r="1" spans="1:11" ht="31.5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36</v>
      </c>
      <c r="I1" s="3" t="s">
        <v>49</v>
      </c>
      <c r="J1" s="3" t="s">
        <v>50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5">
        <v>98.4</v>
      </c>
      <c r="G2" s="4">
        <f>F2-E2</f>
        <v>40.100000000000009</v>
      </c>
      <c r="H2" s="4">
        <f>IF(F2&gt;50,G2*0.2,G2*0.1)</f>
        <v>8.0200000000000014</v>
      </c>
      <c r="I2" t="s">
        <v>41</v>
      </c>
      <c r="J2" t="s">
        <v>42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5">
        <v>16.3</v>
      </c>
      <c r="G3" s="4">
        <f t="shared" ref="G3:G66" si="0">F3-E3</f>
        <v>4.9000000000000004</v>
      </c>
      <c r="H3" s="4">
        <f t="shared" ref="H3:H66" si="1">IF(F3&gt;50,G3*0.2,G3*0.1)</f>
        <v>0.49000000000000005</v>
      </c>
      <c r="I3" t="s">
        <v>43</v>
      </c>
      <c r="J3" t="s">
        <v>44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5">
        <v>9.1999999999999993</v>
      </c>
      <c r="G4" s="4">
        <f t="shared" si="0"/>
        <v>2.9999999999999991</v>
      </c>
      <c r="H4" s="4">
        <f t="shared" si="1"/>
        <v>0.29999999999999993</v>
      </c>
      <c r="I4" t="s">
        <v>45</v>
      </c>
      <c r="J4" t="s">
        <v>46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5">
        <v>502</v>
      </c>
      <c r="G5" s="4">
        <f t="shared" si="0"/>
        <v>158</v>
      </c>
      <c r="H5" s="4">
        <f t="shared" si="1"/>
        <v>31.6</v>
      </c>
      <c r="I5" t="s">
        <v>41</v>
      </c>
      <c r="J5" t="s">
        <v>42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5">
        <v>8</v>
      </c>
      <c r="G6" s="4">
        <f t="shared" si="0"/>
        <v>5</v>
      </c>
      <c r="H6" s="4">
        <f t="shared" si="1"/>
        <v>0.5</v>
      </c>
      <c r="I6" t="s">
        <v>45</v>
      </c>
      <c r="J6" t="s">
        <v>46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5">
        <v>98.4</v>
      </c>
      <c r="G7" s="4">
        <f t="shared" si="0"/>
        <v>40.100000000000009</v>
      </c>
      <c r="H7" s="4">
        <f t="shared" si="1"/>
        <v>8.0200000000000014</v>
      </c>
      <c r="I7" t="s">
        <v>45</v>
      </c>
      <c r="J7" t="s">
        <v>46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5">
        <v>8</v>
      </c>
      <c r="G8" s="4">
        <f t="shared" si="0"/>
        <v>5</v>
      </c>
      <c r="H8" s="4">
        <f t="shared" si="1"/>
        <v>0.5</v>
      </c>
      <c r="I8" t="s">
        <v>47</v>
      </c>
      <c r="J8" t="s">
        <v>48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5">
        <v>16.3</v>
      </c>
      <c r="G9" s="4">
        <f t="shared" si="0"/>
        <v>4.9000000000000004</v>
      </c>
      <c r="H9" s="4">
        <f t="shared" si="1"/>
        <v>0.49000000000000005</v>
      </c>
      <c r="I9" t="s">
        <v>45</v>
      </c>
      <c r="J9" t="s">
        <v>46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5">
        <v>8</v>
      </c>
      <c r="G10" s="4">
        <f t="shared" si="0"/>
        <v>5</v>
      </c>
      <c r="H10" s="4">
        <f t="shared" si="1"/>
        <v>0.5</v>
      </c>
      <c r="I10" t="s">
        <v>45</v>
      </c>
      <c r="J10" t="s">
        <v>46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5">
        <v>16.3</v>
      </c>
      <c r="G11" s="4">
        <f t="shared" si="0"/>
        <v>4.9000000000000004</v>
      </c>
      <c r="H11" s="4">
        <f t="shared" si="1"/>
        <v>0.49000000000000005</v>
      </c>
      <c r="I11" t="s">
        <v>43</v>
      </c>
      <c r="J11" t="s">
        <v>44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5">
        <v>16.3</v>
      </c>
      <c r="G12" s="4">
        <f t="shared" si="0"/>
        <v>4.9000000000000004</v>
      </c>
      <c r="H12" s="4">
        <f t="shared" si="1"/>
        <v>0.49000000000000005</v>
      </c>
      <c r="I12" t="s">
        <v>43</v>
      </c>
      <c r="J12" t="s">
        <v>44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5">
        <v>87</v>
      </c>
      <c r="G13" s="4">
        <f t="shared" si="0"/>
        <v>42</v>
      </c>
      <c r="H13" s="4">
        <f t="shared" si="1"/>
        <v>8.4</v>
      </c>
      <c r="I13" t="s">
        <v>45</v>
      </c>
      <c r="J13" t="s">
        <v>46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5">
        <v>7</v>
      </c>
      <c r="G14" s="4">
        <f t="shared" si="0"/>
        <v>3</v>
      </c>
      <c r="H14" s="4">
        <f t="shared" si="1"/>
        <v>0.30000000000000004</v>
      </c>
      <c r="I14" t="s">
        <v>47</v>
      </c>
      <c r="J14" t="s">
        <v>48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5">
        <v>502</v>
      </c>
      <c r="G15" s="4">
        <f t="shared" si="0"/>
        <v>158</v>
      </c>
      <c r="H15" s="4">
        <f t="shared" si="1"/>
        <v>31.6</v>
      </c>
      <c r="I15" t="s">
        <v>41</v>
      </c>
      <c r="J15" t="s">
        <v>42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5">
        <v>16.3</v>
      </c>
      <c r="G16" s="4">
        <f t="shared" si="0"/>
        <v>4.9000000000000004</v>
      </c>
      <c r="H16" s="4">
        <f t="shared" si="1"/>
        <v>0.49000000000000005</v>
      </c>
      <c r="I16" t="s">
        <v>47</v>
      </c>
      <c r="J16" t="s">
        <v>48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5">
        <v>9.1999999999999993</v>
      </c>
      <c r="G17" s="4">
        <f t="shared" si="0"/>
        <v>2.9999999999999991</v>
      </c>
      <c r="H17" s="4">
        <f t="shared" si="1"/>
        <v>0.29999999999999993</v>
      </c>
      <c r="I17" t="s">
        <v>45</v>
      </c>
      <c r="J17" t="s">
        <v>46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5">
        <v>124</v>
      </c>
      <c r="G18" s="4">
        <f t="shared" si="0"/>
        <v>64</v>
      </c>
      <c r="H18" s="4">
        <f t="shared" si="1"/>
        <v>12.8</v>
      </c>
      <c r="I18" t="s">
        <v>43</v>
      </c>
      <c r="J18" t="s">
        <v>44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5">
        <v>8</v>
      </c>
      <c r="G19" s="4">
        <f t="shared" si="0"/>
        <v>5</v>
      </c>
      <c r="H19" s="4">
        <f t="shared" si="1"/>
        <v>0.5</v>
      </c>
      <c r="I19" t="s">
        <v>45</v>
      </c>
      <c r="J19" t="s">
        <v>46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5">
        <v>9.1999999999999993</v>
      </c>
      <c r="G20" s="4">
        <f t="shared" si="0"/>
        <v>2.9999999999999991</v>
      </c>
      <c r="H20" s="4">
        <f t="shared" si="1"/>
        <v>0.29999999999999993</v>
      </c>
      <c r="I20" t="s">
        <v>45</v>
      </c>
      <c r="J20" t="s">
        <v>46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5">
        <v>9.1999999999999993</v>
      </c>
      <c r="G21" s="4">
        <f t="shared" si="0"/>
        <v>2.9999999999999991</v>
      </c>
      <c r="H21" s="4">
        <f t="shared" si="1"/>
        <v>0.29999999999999993</v>
      </c>
      <c r="I21" t="s">
        <v>45</v>
      </c>
      <c r="J21" t="s">
        <v>46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5">
        <v>8</v>
      </c>
      <c r="G22" s="4">
        <f t="shared" si="0"/>
        <v>5</v>
      </c>
      <c r="H22" s="4">
        <f t="shared" si="1"/>
        <v>0.5</v>
      </c>
      <c r="I22" t="s">
        <v>43</v>
      </c>
      <c r="J22" t="s">
        <v>44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5">
        <v>16.3</v>
      </c>
      <c r="G23" s="4">
        <f t="shared" si="0"/>
        <v>4.9000000000000004</v>
      </c>
      <c r="H23" s="4">
        <f t="shared" si="1"/>
        <v>0.49000000000000005</v>
      </c>
      <c r="I23" t="s">
        <v>45</v>
      </c>
      <c r="J23" t="s">
        <v>46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5">
        <v>8</v>
      </c>
      <c r="G24" s="4">
        <f t="shared" si="0"/>
        <v>5</v>
      </c>
      <c r="H24" s="4">
        <f t="shared" si="1"/>
        <v>0.5</v>
      </c>
      <c r="I24" t="s">
        <v>47</v>
      </c>
      <c r="J24" t="s">
        <v>48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5">
        <v>7</v>
      </c>
      <c r="G25" s="4">
        <f t="shared" si="0"/>
        <v>3</v>
      </c>
      <c r="H25" s="4">
        <f t="shared" si="1"/>
        <v>0.30000000000000004</v>
      </c>
      <c r="I25" t="s">
        <v>43</v>
      </c>
      <c r="J25" t="s">
        <v>44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5">
        <v>16.3</v>
      </c>
      <c r="G26" s="4">
        <f t="shared" si="0"/>
        <v>4.9000000000000004</v>
      </c>
      <c r="H26" s="4">
        <f t="shared" si="1"/>
        <v>0.49000000000000005</v>
      </c>
      <c r="I26" t="s">
        <v>47</v>
      </c>
      <c r="J26" t="s">
        <v>48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5">
        <v>14</v>
      </c>
      <c r="G27" s="4">
        <f t="shared" si="0"/>
        <v>5</v>
      </c>
      <c r="H27" s="4">
        <f t="shared" si="1"/>
        <v>0.5</v>
      </c>
      <c r="I27" t="s">
        <v>47</v>
      </c>
      <c r="J27" t="s">
        <v>48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>
        <v>14</v>
      </c>
      <c r="G28" s="4">
        <f t="shared" si="0"/>
        <v>5</v>
      </c>
      <c r="H28" s="4">
        <f t="shared" si="1"/>
        <v>0.5</v>
      </c>
      <c r="I28" t="s">
        <v>37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>
        <v>502</v>
      </c>
      <c r="G29" s="4">
        <f t="shared" si="0"/>
        <v>158</v>
      </c>
      <c r="H29" s="4">
        <f t="shared" si="1"/>
        <v>31.6</v>
      </c>
      <c r="I29" t="s">
        <v>37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>
        <v>9.1999999999999993</v>
      </c>
      <c r="G30" s="4">
        <f t="shared" si="0"/>
        <v>2.9999999999999991</v>
      </c>
      <c r="H30" s="4">
        <f t="shared" si="1"/>
        <v>0.29999999999999993</v>
      </c>
      <c r="I30" t="s">
        <v>38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>
        <v>87</v>
      </c>
      <c r="G31" s="4">
        <f t="shared" si="0"/>
        <v>42</v>
      </c>
      <c r="H31" s="4">
        <f t="shared" si="1"/>
        <v>8.4</v>
      </c>
      <c r="I31" t="s">
        <v>38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>
        <v>8</v>
      </c>
      <c r="G32" s="4">
        <f t="shared" si="0"/>
        <v>5</v>
      </c>
      <c r="H32" s="4">
        <f t="shared" si="1"/>
        <v>0.5</v>
      </c>
      <c r="I32" t="s">
        <v>38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>
        <v>16.3</v>
      </c>
      <c r="G33" s="4">
        <f t="shared" si="0"/>
        <v>4.9000000000000004</v>
      </c>
      <c r="H33" s="4">
        <f t="shared" si="1"/>
        <v>0.49000000000000005</v>
      </c>
      <c r="I33" t="s">
        <v>37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>
        <v>98.4</v>
      </c>
      <c r="G34" s="4">
        <f t="shared" si="0"/>
        <v>40.100000000000009</v>
      </c>
      <c r="H34" s="4">
        <f t="shared" si="1"/>
        <v>8.0200000000000014</v>
      </c>
      <c r="I34" t="s">
        <v>38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>
        <v>16.3</v>
      </c>
      <c r="G35" s="4">
        <f t="shared" si="0"/>
        <v>4.9000000000000004</v>
      </c>
      <c r="H35" s="4">
        <f t="shared" si="1"/>
        <v>0.49000000000000005</v>
      </c>
      <c r="I35" t="s">
        <v>38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>
        <v>9.1999999999999993</v>
      </c>
      <c r="G36" s="4">
        <f t="shared" si="0"/>
        <v>2.9999999999999991</v>
      </c>
      <c r="H36" s="4">
        <f t="shared" si="1"/>
        <v>0.29999999999999993</v>
      </c>
      <c r="I36" t="s">
        <v>40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>
        <v>9.1999999999999993</v>
      </c>
      <c r="G37" s="4">
        <f t="shared" si="0"/>
        <v>2.9999999999999991</v>
      </c>
      <c r="H37" s="4">
        <f t="shared" si="1"/>
        <v>0.29999999999999993</v>
      </c>
      <c r="I37" t="s">
        <v>38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>
        <v>77</v>
      </c>
      <c r="G38" s="4">
        <f t="shared" si="0"/>
        <v>35</v>
      </c>
      <c r="H38" s="4">
        <f t="shared" si="1"/>
        <v>7</v>
      </c>
      <c r="I38" t="s">
        <v>38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>
        <v>9.1999999999999993</v>
      </c>
      <c r="G39" s="4">
        <f t="shared" si="0"/>
        <v>2.9999999999999991</v>
      </c>
      <c r="H39" s="4">
        <f t="shared" si="1"/>
        <v>0.29999999999999993</v>
      </c>
      <c r="I39" t="s">
        <v>38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>
        <v>16.3</v>
      </c>
      <c r="G40" s="4">
        <f t="shared" si="0"/>
        <v>4.9000000000000004</v>
      </c>
      <c r="H40" s="4">
        <f t="shared" si="1"/>
        <v>0.49000000000000005</v>
      </c>
      <c r="I40" t="s">
        <v>38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>
        <v>8</v>
      </c>
      <c r="G41" s="4">
        <f t="shared" si="0"/>
        <v>5</v>
      </c>
      <c r="H41" s="4">
        <f t="shared" si="1"/>
        <v>0.5</v>
      </c>
      <c r="I41" t="s">
        <v>38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>
        <v>9.1999999999999993</v>
      </c>
      <c r="G42" s="4">
        <f t="shared" si="0"/>
        <v>2.9999999999999991</v>
      </c>
      <c r="H42" s="4">
        <f t="shared" si="1"/>
        <v>0.29999999999999993</v>
      </c>
      <c r="I42" t="s">
        <v>37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>
        <v>502</v>
      </c>
      <c r="G43" s="4">
        <f t="shared" si="0"/>
        <v>158</v>
      </c>
      <c r="H43" s="4">
        <f t="shared" si="1"/>
        <v>31.6</v>
      </c>
      <c r="I43" t="s">
        <v>39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>
        <v>124</v>
      </c>
      <c r="G44" s="4">
        <f t="shared" si="0"/>
        <v>64</v>
      </c>
      <c r="H44" s="4">
        <f t="shared" si="1"/>
        <v>12.8</v>
      </c>
      <c r="I44" t="s">
        <v>39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>
        <v>16.3</v>
      </c>
      <c r="G45" s="4">
        <f t="shared" si="0"/>
        <v>4.9000000000000004</v>
      </c>
      <c r="H45" s="4">
        <f t="shared" si="1"/>
        <v>0.49000000000000005</v>
      </c>
      <c r="I45" t="s">
        <v>39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>
        <v>502</v>
      </c>
      <c r="G46" s="4">
        <f t="shared" si="0"/>
        <v>158</v>
      </c>
      <c r="H46" s="4">
        <f t="shared" si="1"/>
        <v>31.6</v>
      </c>
      <c r="I46" t="s">
        <v>40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>
        <v>14</v>
      </c>
      <c r="G47" s="4">
        <f t="shared" si="0"/>
        <v>5</v>
      </c>
      <c r="H47" s="4">
        <f t="shared" si="1"/>
        <v>0.5</v>
      </c>
      <c r="I47" t="s">
        <v>38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>
        <v>77</v>
      </c>
      <c r="G48" s="4">
        <f t="shared" si="0"/>
        <v>35</v>
      </c>
      <c r="H48" s="4">
        <f t="shared" si="1"/>
        <v>7</v>
      </c>
      <c r="I48" t="s">
        <v>40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>
        <v>502</v>
      </c>
      <c r="G49" s="4">
        <f t="shared" si="0"/>
        <v>158</v>
      </c>
      <c r="H49" s="4">
        <f t="shared" si="1"/>
        <v>31.6</v>
      </c>
      <c r="I49" t="s">
        <v>37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>
        <v>9.1999999999999993</v>
      </c>
      <c r="G50" s="4">
        <f t="shared" si="0"/>
        <v>2.9999999999999991</v>
      </c>
      <c r="H50" s="4">
        <f t="shared" si="1"/>
        <v>0.29999999999999993</v>
      </c>
      <c r="I50" t="s">
        <v>37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>
        <v>16.3</v>
      </c>
      <c r="G51" s="4">
        <f t="shared" si="0"/>
        <v>4.9000000000000004</v>
      </c>
      <c r="H51" s="4">
        <f t="shared" si="1"/>
        <v>0.49000000000000005</v>
      </c>
      <c r="I51" t="s">
        <v>37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>
        <v>14</v>
      </c>
      <c r="G52" s="4">
        <f t="shared" si="0"/>
        <v>5</v>
      </c>
      <c r="H52" s="4">
        <f t="shared" si="1"/>
        <v>0.5</v>
      </c>
      <c r="I52" t="s">
        <v>39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>
        <v>77</v>
      </c>
      <c r="G53" s="4">
        <f t="shared" si="0"/>
        <v>35</v>
      </c>
      <c r="H53" s="4">
        <f t="shared" si="1"/>
        <v>7</v>
      </c>
      <c r="I53" t="s">
        <v>39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>
        <v>124</v>
      </c>
      <c r="G54" s="4">
        <f t="shared" si="0"/>
        <v>64</v>
      </c>
      <c r="H54" s="4">
        <f t="shared" si="1"/>
        <v>12.8</v>
      </c>
      <c r="I54" t="s">
        <v>37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>
        <v>87</v>
      </c>
      <c r="G55" s="4">
        <f t="shared" si="0"/>
        <v>42</v>
      </c>
      <c r="H55" s="4">
        <f t="shared" si="1"/>
        <v>8.4</v>
      </c>
      <c r="I55" t="s">
        <v>39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>
        <v>14</v>
      </c>
      <c r="G56" s="4">
        <f t="shared" si="0"/>
        <v>5</v>
      </c>
      <c r="H56" s="4">
        <f t="shared" si="1"/>
        <v>0.5</v>
      </c>
      <c r="I56" t="s">
        <v>38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>
        <v>8</v>
      </c>
      <c r="G57" s="4">
        <f t="shared" si="0"/>
        <v>5</v>
      </c>
      <c r="H57" s="4">
        <f t="shared" si="1"/>
        <v>0.5</v>
      </c>
      <c r="I57" t="s">
        <v>39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>
        <v>9.1999999999999993</v>
      </c>
      <c r="G58" s="4">
        <f t="shared" si="0"/>
        <v>2.9999999999999991</v>
      </c>
      <c r="H58" s="4">
        <f t="shared" si="1"/>
        <v>0.29999999999999993</v>
      </c>
      <c r="I58" t="s">
        <v>38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>
        <v>14</v>
      </c>
      <c r="G59" s="4">
        <f t="shared" si="0"/>
        <v>5</v>
      </c>
      <c r="H59" s="4">
        <f t="shared" si="1"/>
        <v>0.5</v>
      </c>
      <c r="I59" t="s">
        <v>40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>
        <v>124</v>
      </c>
      <c r="G60" s="4">
        <f t="shared" si="0"/>
        <v>64</v>
      </c>
      <c r="H60" s="4">
        <f t="shared" si="1"/>
        <v>12.8</v>
      </c>
      <c r="I60" t="s">
        <v>39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>
        <v>14</v>
      </c>
      <c r="G61" s="4">
        <f t="shared" si="0"/>
        <v>5</v>
      </c>
      <c r="H61" s="4">
        <f t="shared" si="1"/>
        <v>0.5</v>
      </c>
      <c r="I61" t="s">
        <v>39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>
        <v>8</v>
      </c>
      <c r="G62" s="4">
        <f t="shared" si="0"/>
        <v>5</v>
      </c>
      <c r="H62" s="4">
        <f t="shared" si="1"/>
        <v>0.5</v>
      </c>
      <c r="I62" t="s">
        <v>39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>
        <v>9.1999999999999993</v>
      </c>
      <c r="G63" s="4">
        <f t="shared" si="0"/>
        <v>2.9999999999999991</v>
      </c>
      <c r="H63" s="4">
        <f t="shared" si="1"/>
        <v>0.29999999999999993</v>
      </c>
      <c r="I63" t="s">
        <v>37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>
        <v>8</v>
      </c>
      <c r="G64" s="4">
        <f t="shared" si="0"/>
        <v>5</v>
      </c>
      <c r="H64" s="4">
        <f t="shared" si="1"/>
        <v>0.5</v>
      </c>
      <c r="I64" t="s">
        <v>39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>
        <v>9.1999999999999993</v>
      </c>
      <c r="G65" s="4">
        <f t="shared" si="0"/>
        <v>2.9999999999999991</v>
      </c>
      <c r="H65" s="4">
        <f t="shared" si="1"/>
        <v>0.29999999999999993</v>
      </c>
      <c r="I65" t="s">
        <v>40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>
        <v>9.1999999999999993</v>
      </c>
      <c r="G66" s="4">
        <f t="shared" si="0"/>
        <v>2.9999999999999991</v>
      </c>
      <c r="H66" s="4">
        <f t="shared" si="1"/>
        <v>0.29999999999999993</v>
      </c>
      <c r="I66" t="s">
        <v>39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>
        <v>16.3</v>
      </c>
      <c r="G67" s="4">
        <f t="shared" ref="G67:G130" si="2">F67-E67</f>
        <v>4.9000000000000004</v>
      </c>
      <c r="H67" s="4">
        <f t="shared" ref="H67:H130" si="3">IF(F67&gt;50,G67*0.2,G67*0.1)</f>
        <v>0.49000000000000005</v>
      </c>
      <c r="I67" t="s">
        <v>39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>
        <v>16.3</v>
      </c>
      <c r="G68" s="4">
        <f t="shared" si="2"/>
        <v>4.9000000000000004</v>
      </c>
      <c r="H68" s="4">
        <f t="shared" si="3"/>
        <v>0.49000000000000005</v>
      </c>
      <c r="I68" t="s">
        <v>39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>
        <v>14</v>
      </c>
      <c r="G69" s="4">
        <f t="shared" si="2"/>
        <v>5</v>
      </c>
      <c r="H69" s="4">
        <f t="shared" si="3"/>
        <v>0.5</v>
      </c>
      <c r="I69" t="s">
        <v>38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>
        <v>8</v>
      </c>
      <c r="G70" s="4">
        <f t="shared" si="2"/>
        <v>5</v>
      </c>
      <c r="H70" s="4">
        <f t="shared" si="3"/>
        <v>0.5</v>
      </c>
      <c r="I70" t="s">
        <v>39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>
        <v>9.1999999999999993</v>
      </c>
      <c r="G71" s="4">
        <f t="shared" si="2"/>
        <v>2.9999999999999991</v>
      </c>
      <c r="H71" s="4">
        <f t="shared" si="3"/>
        <v>0.29999999999999993</v>
      </c>
      <c r="I71" t="s">
        <v>40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>
        <v>8</v>
      </c>
      <c r="G72" s="4">
        <f t="shared" si="2"/>
        <v>5</v>
      </c>
      <c r="H72" s="4">
        <f t="shared" si="3"/>
        <v>0.5</v>
      </c>
      <c r="I72" t="s">
        <v>37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>
        <v>8</v>
      </c>
      <c r="G73" s="4">
        <f t="shared" si="2"/>
        <v>5</v>
      </c>
      <c r="H73" s="4">
        <f t="shared" si="3"/>
        <v>0.5</v>
      </c>
      <c r="I73" t="s">
        <v>39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>
        <v>77</v>
      </c>
      <c r="G74" s="4">
        <f t="shared" si="2"/>
        <v>35</v>
      </c>
      <c r="H74" s="4">
        <f t="shared" si="3"/>
        <v>7</v>
      </c>
      <c r="I74" t="s">
        <v>39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>
        <v>16.3</v>
      </c>
      <c r="G75" s="4">
        <f t="shared" si="2"/>
        <v>4.9000000000000004</v>
      </c>
      <c r="H75" s="4">
        <f t="shared" si="3"/>
        <v>0.49000000000000005</v>
      </c>
      <c r="I75" t="s">
        <v>39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>
        <v>8</v>
      </c>
      <c r="G76" s="4">
        <f t="shared" si="2"/>
        <v>5</v>
      </c>
      <c r="H76" s="4">
        <f t="shared" si="3"/>
        <v>0.5</v>
      </c>
      <c r="I76" t="s">
        <v>40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>
        <v>8</v>
      </c>
      <c r="G77" s="4">
        <f t="shared" si="2"/>
        <v>5</v>
      </c>
      <c r="H77" s="4">
        <f t="shared" si="3"/>
        <v>0.5</v>
      </c>
      <c r="I77" t="s">
        <v>38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>
        <v>98.4</v>
      </c>
      <c r="G78" s="4">
        <f t="shared" si="2"/>
        <v>40.100000000000009</v>
      </c>
      <c r="H78" s="4">
        <f t="shared" si="3"/>
        <v>8.0200000000000014</v>
      </c>
      <c r="I78" t="s">
        <v>40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>
        <v>16.3</v>
      </c>
      <c r="G79" s="4">
        <f t="shared" si="2"/>
        <v>4.9000000000000004</v>
      </c>
      <c r="H79" s="4">
        <f t="shared" si="3"/>
        <v>0.49000000000000005</v>
      </c>
      <c r="I79" t="s">
        <v>38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>
        <v>16.3</v>
      </c>
      <c r="G80" s="4">
        <f t="shared" si="2"/>
        <v>4.9000000000000004</v>
      </c>
      <c r="H80" s="4">
        <f t="shared" si="3"/>
        <v>0.49000000000000005</v>
      </c>
      <c r="I80" t="s">
        <v>38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>
        <v>87</v>
      </c>
      <c r="G81" s="4">
        <f t="shared" si="2"/>
        <v>42</v>
      </c>
      <c r="H81" s="4">
        <f t="shared" si="3"/>
        <v>8.4</v>
      </c>
      <c r="I81" t="s">
        <v>39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>
        <v>14</v>
      </c>
      <c r="G82" s="4">
        <f t="shared" si="2"/>
        <v>5</v>
      </c>
      <c r="H82" s="4">
        <f t="shared" si="3"/>
        <v>0.5</v>
      </c>
      <c r="I82" t="s">
        <v>39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>
        <v>8</v>
      </c>
      <c r="G83" s="4">
        <f t="shared" si="2"/>
        <v>5</v>
      </c>
      <c r="H83" s="4">
        <f t="shared" si="3"/>
        <v>0.5</v>
      </c>
      <c r="I83" t="s">
        <v>37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>
        <v>8</v>
      </c>
      <c r="G84" s="4">
        <f t="shared" si="2"/>
        <v>5</v>
      </c>
      <c r="H84" s="4">
        <f t="shared" si="3"/>
        <v>0.5</v>
      </c>
      <c r="I84" t="s">
        <v>37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>
        <v>14</v>
      </c>
      <c r="G85" s="4">
        <f t="shared" si="2"/>
        <v>5</v>
      </c>
      <c r="H85" s="4">
        <f t="shared" si="3"/>
        <v>0.5</v>
      </c>
      <c r="I85" t="s">
        <v>37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>
        <v>98.4</v>
      </c>
      <c r="G86" s="4">
        <f t="shared" si="2"/>
        <v>40.100000000000009</v>
      </c>
      <c r="H86" s="4">
        <f t="shared" si="3"/>
        <v>8.0200000000000014</v>
      </c>
      <c r="I86" t="s">
        <v>39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>
        <v>8</v>
      </c>
      <c r="G87" s="4">
        <f t="shared" si="2"/>
        <v>5</v>
      </c>
      <c r="H87" s="4">
        <f t="shared" si="3"/>
        <v>0.5</v>
      </c>
      <c r="I87" t="s">
        <v>40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>
        <v>9.1999999999999993</v>
      </c>
      <c r="G88" s="4">
        <f t="shared" si="2"/>
        <v>2.9999999999999991</v>
      </c>
      <c r="H88" s="4">
        <f t="shared" si="3"/>
        <v>0.29999999999999993</v>
      </c>
      <c r="I88" t="s">
        <v>37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>
        <v>9.1999999999999993</v>
      </c>
      <c r="G89" s="4">
        <f t="shared" si="2"/>
        <v>2.9999999999999991</v>
      </c>
      <c r="H89" s="4">
        <f t="shared" si="3"/>
        <v>0.29999999999999993</v>
      </c>
      <c r="I89" t="s">
        <v>37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>
        <v>14</v>
      </c>
      <c r="G90" s="4">
        <f t="shared" si="2"/>
        <v>5</v>
      </c>
      <c r="H90" s="4">
        <f t="shared" si="3"/>
        <v>0.5</v>
      </c>
      <c r="I90" t="s">
        <v>39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>
        <v>16.3</v>
      </c>
      <c r="G91" s="4">
        <f t="shared" si="2"/>
        <v>4.9000000000000004</v>
      </c>
      <c r="H91" s="4">
        <f t="shared" si="3"/>
        <v>0.49000000000000005</v>
      </c>
      <c r="I91" t="s">
        <v>37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>
        <v>16.3</v>
      </c>
      <c r="G92" s="4">
        <f t="shared" si="2"/>
        <v>4.9000000000000004</v>
      </c>
      <c r="H92" s="4">
        <f t="shared" si="3"/>
        <v>0.49000000000000005</v>
      </c>
      <c r="I92" t="s">
        <v>40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>
        <v>16.3</v>
      </c>
      <c r="G93" s="4">
        <f t="shared" si="2"/>
        <v>4.9000000000000004</v>
      </c>
      <c r="H93" s="4">
        <f t="shared" si="3"/>
        <v>0.49000000000000005</v>
      </c>
      <c r="I93" t="s">
        <v>39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>
        <v>14</v>
      </c>
      <c r="G94" s="4">
        <f t="shared" si="2"/>
        <v>5</v>
      </c>
      <c r="H94" s="4">
        <f t="shared" si="3"/>
        <v>0.5</v>
      </c>
      <c r="I94" t="s">
        <v>38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>
        <v>14</v>
      </c>
      <c r="G95" s="4">
        <f t="shared" si="2"/>
        <v>5</v>
      </c>
      <c r="H95" s="4">
        <f t="shared" si="3"/>
        <v>0.5</v>
      </c>
      <c r="I95" t="s">
        <v>39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>
        <v>9.1999999999999993</v>
      </c>
      <c r="G96" s="4">
        <f t="shared" si="2"/>
        <v>2.9999999999999991</v>
      </c>
      <c r="H96" s="4">
        <f t="shared" si="3"/>
        <v>0.29999999999999993</v>
      </c>
      <c r="I96" t="s">
        <v>40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>
        <v>14</v>
      </c>
      <c r="G97" s="4">
        <f t="shared" si="2"/>
        <v>5</v>
      </c>
      <c r="H97" s="4">
        <f t="shared" si="3"/>
        <v>0.5</v>
      </c>
      <c r="I97" t="s">
        <v>39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>
        <v>7</v>
      </c>
      <c r="G98" s="4">
        <f t="shared" si="2"/>
        <v>3</v>
      </c>
      <c r="H98" s="4">
        <f t="shared" si="3"/>
        <v>0.30000000000000004</v>
      </c>
      <c r="I98" t="s">
        <v>40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>
        <v>16.3</v>
      </c>
      <c r="G99" s="4">
        <f t="shared" si="2"/>
        <v>4.9000000000000004</v>
      </c>
      <c r="H99" s="4">
        <f t="shared" si="3"/>
        <v>0.49000000000000005</v>
      </c>
      <c r="I99" t="s">
        <v>38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>
        <v>16.3</v>
      </c>
      <c r="G100" s="4">
        <f t="shared" si="2"/>
        <v>4.9000000000000004</v>
      </c>
      <c r="H100" s="4">
        <f t="shared" si="3"/>
        <v>0.49000000000000005</v>
      </c>
      <c r="I100" t="s">
        <v>39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>
        <v>14</v>
      </c>
      <c r="G101" s="4">
        <f t="shared" si="2"/>
        <v>5</v>
      </c>
      <c r="H101" s="4">
        <f t="shared" si="3"/>
        <v>0.5</v>
      </c>
      <c r="I101" t="s">
        <v>37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>
        <v>9.1999999999999993</v>
      </c>
      <c r="G102" s="4">
        <f t="shared" si="2"/>
        <v>2.9999999999999991</v>
      </c>
      <c r="H102" s="4">
        <f t="shared" si="3"/>
        <v>0.29999999999999993</v>
      </c>
      <c r="I102" t="s">
        <v>39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>
        <v>124</v>
      </c>
      <c r="G103" s="4">
        <f t="shared" si="2"/>
        <v>64</v>
      </c>
      <c r="H103" s="4">
        <f t="shared" si="3"/>
        <v>12.8</v>
      </c>
      <c r="I103" t="s">
        <v>38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 s="4">
        <f t="shared" si="2"/>
        <v>4.9000000000000004</v>
      </c>
      <c r="H104" s="4">
        <f t="shared" si="3"/>
        <v>0.49000000000000005</v>
      </c>
      <c r="I104" t="s">
        <v>38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>
        <v>16.3</v>
      </c>
      <c r="G105" s="4">
        <f t="shared" si="2"/>
        <v>4.9000000000000004</v>
      </c>
      <c r="H105" s="4">
        <f t="shared" si="3"/>
        <v>0.49000000000000005</v>
      </c>
      <c r="I105" t="s">
        <v>39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>
        <v>9.1999999999999993</v>
      </c>
      <c r="G106" s="4">
        <f t="shared" si="2"/>
        <v>2.9999999999999991</v>
      </c>
      <c r="H106" s="4">
        <f t="shared" si="3"/>
        <v>0.29999999999999993</v>
      </c>
      <c r="I106" t="s">
        <v>38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>
        <v>98.4</v>
      </c>
      <c r="G107" s="4">
        <f t="shared" si="2"/>
        <v>40.100000000000009</v>
      </c>
      <c r="H107" s="4">
        <f t="shared" si="3"/>
        <v>8.0200000000000014</v>
      </c>
      <c r="I107" t="s">
        <v>38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>
        <v>8</v>
      </c>
      <c r="G108" s="4">
        <f t="shared" si="2"/>
        <v>5</v>
      </c>
      <c r="H108" s="4">
        <f t="shared" si="3"/>
        <v>0.5</v>
      </c>
      <c r="I108" t="s">
        <v>40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>
        <v>98.4</v>
      </c>
      <c r="G109" s="4">
        <f t="shared" si="2"/>
        <v>40.100000000000009</v>
      </c>
      <c r="H109" s="4">
        <f t="shared" si="3"/>
        <v>8.0200000000000014</v>
      </c>
      <c r="I109" t="s">
        <v>39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>
        <v>502</v>
      </c>
      <c r="G110" s="4">
        <f t="shared" si="2"/>
        <v>158</v>
      </c>
      <c r="H110" s="4">
        <f t="shared" si="3"/>
        <v>31.6</v>
      </c>
      <c r="I110" t="s">
        <v>38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>
        <v>502</v>
      </c>
      <c r="G111" s="4">
        <f t="shared" si="2"/>
        <v>158</v>
      </c>
      <c r="H111" s="4">
        <f t="shared" si="3"/>
        <v>31.6</v>
      </c>
      <c r="I111" t="s">
        <v>40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>
        <v>77</v>
      </c>
      <c r="G112" s="4">
        <f t="shared" si="2"/>
        <v>35</v>
      </c>
      <c r="H112" s="4">
        <f t="shared" si="3"/>
        <v>7</v>
      </c>
      <c r="I112" t="s">
        <v>40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>
        <v>77</v>
      </c>
      <c r="G113" s="4">
        <f t="shared" si="2"/>
        <v>35</v>
      </c>
      <c r="H113" s="4">
        <f t="shared" si="3"/>
        <v>7</v>
      </c>
      <c r="I113" t="s">
        <v>39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>
        <v>98.4</v>
      </c>
      <c r="G114" s="4">
        <f t="shared" si="2"/>
        <v>40.100000000000009</v>
      </c>
      <c r="H114" s="4">
        <f t="shared" si="3"/>
        <v>8.0200000000000014</v>
      </c>
      <c r="I114" t="s">
        <v>37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>
        <v>124</v>
      </c>
      <c r="G115" s="4">
        <f t="shared" si="2"/>
        <v>64</v>
      </c>
      <c r="H115" s="4">
        <f t="shared" si="3"/>
        <v>12.8</v>
      </c>
      <c r="I115" t="s">
        <v>38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>
        <v>502</v>
      </c>
      <c r="G116" s="4">
        <f t="shared" si="2"/>
        <v>158</v>
      </c>
      <c r="H116" s="4">
        <f t="shared" si="3"/>
        <v>31.6</v>
      </c>
      <c r="I116" t="s">
        <v>37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>
        <v>77</v>
      </c>
      <c r="G117" s="4">
        <f t="shared" si="2"/>
        <v>35</v>
      </c>
      <c r="H117" s="4">
        <f t="shared" si="3"/>
        <v>7</v>
      </c>
      <c r="I117" t="s">
        <v>39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>
        <v>502</v>
      </c>
      <c r="G118" s="4">
        <f t="shared" si="2"/>
        <v>158</v>
      </c>
      <c r="H118" s="4">
        <f t="shared" si="3"/>
        <v>31.6</v>
      </c>
      <c r="I118" t="s">
        <v>40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>
        <v>98.4</v>
      </c>
      <c r="G119" s="4">
        <f t="shared" si="2"/>
        <v>40.100000000000009</v>
      </c>
      <c r="H119" s="4">
        <f t="shared" si="3"/>
        <v>8.0200000000000014</v>
      </c>
      <c r="I119" t="s">
        <v>38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>
        <v>124</v>
      </c>
      <c r="G120" s="4">
        <f t="shared" si="2"/>
        <v>64</v>
      </c>
      <c r="H120" s="4">
        <f t="shared" si="3"/>
        <v>12.8</v>
      </c>
      <c r="I120" t="s">
        <v>37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>
        <v>124</v>
      </c>
      <c r="G121" s="4">
        <f t="shared" si="2"/>
        <v>64</v>
      </c>
      <c r="H121" s="4">
        <f t="shared" si="3"/>
        <v>12.8</v>
      </c>
      <c r="I121" t="s">
        <v>39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>
        <v>87</v>
      </c>
      <c r="G122" s="4">
        <f t="shared" si="2"/>
        <v>42</v>
      </c>
      <c r="H122" s="4">
        <f t="shared" si="3"/>
        <v>8.4</v>
      </c>
      <c r="I122" t="s">
        <v>39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>
        <v>502</v>
      </c>
      <c r="G123" s="4">
        <f t="shared" si="2"/>
        <v>158</v>
      </c>
      <c r="H123" s="4">
        <f t="shared" si="3"/>
        <v>31.6</v>
      </c>
      <c r="I123" t="s">
        <v>39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>
        <v>98.4</v>
      </c>
      <c r="G124" s="4">
        <f t="shared" si="2"/>
        <v>40.100000000000009</v>
      </c>
      <c r="H124" s="4">
        <f t="shared" si="3"/>
        <v>8.0200000000000014</v>
      </c>
      <c r="I124" t="s">
        <v>39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>
        <v>87</v>
      </c>
      <c r="G125" s="4">
        <f t="shared" si="2"/>
        <v>42</v>
      </c>
      <c r="H125" s="4">
        <f t="shared" si="3"/>
        <v>8.4</v>
      </c>
      <c r="I125" t="s">
        <v>39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>
        <v>124</v>
      </c>
      <c r="G126" s="4">
        <f t="shared" si="2"/>
        <v>64</v>
      </c>
      <c r="H126" s="4">
        <f t="shared" si="3"/>
        <v>12.8</v>
      </c>
      <c r="I126" t="s">
        <v>39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>
        <v>7</v>
      </c>
      <c r="G127" s="4">
        <f t="shared" si="2"/>
        <v>3</v>
      </c>
      <c r="H127" s="4">
        <f t="shared" si="3"/>
        <v>0.30000000000000004</v>
      </c>
      <c r="I127" t="s">
        <v>39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>
        <v>502</v>
      </c>
      <c r="G128" s="4">
        <f t="shared" si="2"/>
        <v>158</v>
      </c>
      <c r="H128" s="4">
        <f t="shared" si="3"/>
        <v>31.6</v>
      </c>
      <c r="I128" t="s">
        <v>37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>
        <v>77</v>
      </c>
      <c r="G129" s="4">
        <f t="shared" si="2"/>
        <v>35</v>
      </c>
      <c r="H129" s="4">
        <f t="shared" si="3"/>
        <v>7</v>
      </c>
      <c r="I129" t="s">
        <v>38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>
        <v>98.4</v>
      </c>
      <c r="G130" s="4">
        <f t="shared" si="2"/>
        <v>40.100000000000009</v>
      </c>
      <c r="H130" s="4">
        <f t="shared" si="3"/>
        <v>8.0200000000000014</v>
      </c>
      <c r="I130" t="s">
        <v>40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>
        <v>87</v>
      </c>
      <c r="G131" s="4">
        <f t="shared" ref="G131:G172" si="4">F131-E131</f>
        <v>42</v>
      </c>
      <c r="H131" s="4">
        <f t="shared" ref="H131:H172" si="5">IF(F131&gt;50,G131*0.2,G131*0.1)</f>
        <v>8.4</v>
      </c>
      <c r="I131" t="s">
        <v>40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>
        <v>7</v>
      </c>
      <c r="G132" s="4">
        <f t="shared" si="4"/>
        <v>3</v>
      </c>
      <c r="H132" s="4">
        <f t="shared" si="5"/>
        <v>0.30000000000000004</v>
      </c>
      <c r="I132" t="s">
        <v>40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>
        <v>7</v>
      </c>
      <c r="G133" s="4">
        <f t="shared" si="4"/>
        <v>3</v>
      </c>
      <c r="H133" s="4">
        <f t="shared" si="5"/>
        <v>0.30000000000000004</v>
      </c>
      <c r="I133" t="s">
        <v>40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>
        <v>98.4</v>
      </c>
      <c r="G134" s="4">
        <f t="shared" si="4"/>
        <v>40.100000000000009</v>
      </c>
      <c r="H134" s="4">
        <f t="shared" si="5"/>
        <v>8.0200000000000014</v>
      </c>
      <c r="I134" t="s">
        <v>37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>
        <v>98.4</v>
      </c>
      <c r="G135" s="4">
        <f t="shared" si="4"/>
        <v>40.100000000000009</v>
      </c>
      <c r="H135" s="4">
        <f t="shared" si="5"/>
        <v>8.0200000000000014</v>
      </c>
      <c r="I135" t="s">
        <v>39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>
        <v>502</v>
      </c>
      <c r="G136" s="4">
        <f t="shared" si="4"/>
        <v>158</v>
      </c>
      <c r="H136" s="4">
        <f t="shared" si="5"/>
        <v>31.6</v>
      </c>
      <c r="I136" t="s">
        <v>37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>
        <v>124</v>
      </c>
      <c r="G137" s="4">
        <f t="shared" si="4"/>
        <v>64</v>
      </c>
      <c r="H137" s="4">
        <f t="shared" si="5"/>
        <v>12.8</v>
      </c>
      <c r="I137" t="s">
        <v>39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>
        <v>98.4</v>
      </c>
      <c r="G138" s="4">
        <f t="shared" si="4"/>
        <v>40.100000000000009</v>
      </c>
      <c r="H138" s="4">
        <f t="shared" si="5"/>
        <v>8.0200000000000014</v>
      </c>
      <c r="I138" t="s">
        <v>38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>
        <v>502</v>
      </c>
      <c r="G139" s="4">
        <f t="shared" si="4"/>
        <v>158</v>
      </c>
      <c r="H139" s="4">
        <f t="shared" si="5"/>
        <v>31.6</v>
      </c>
      <c r="I139" t="s">
        <v>37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>
        <v>87</v>
      </c>
      <c r="G140" s="4">
        <f t="shared" si="4"/>
        <v>42</v>
      </c>
      <c r="H140" s="4">
        <f t="shared" si="5"/>
        <v>8.4</v>
      </c>
      <c r="I140" t="s">
        <v>39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>
        <v>87</v>
      </c>
      <c r="G141" s="4">
        <f t="shared" si="4"/>
        <v>42</v>
      </c>
      <c r="H141" s="4">
        <f t="shared" si="5"/>
        <v>8.4</v>
      </c>
      <c r="I141" t="s">
        <v>38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>
        <v>7</v>
      </c>
      <c r="G142" s="4">
        <f t="shared" si="4"/>
        <v>3</v>
      </c>
      <c r="H142" s="4">
        <f t="shared" si="5"/>
        <v>0.30000000000000004</v>
      </c>
      <c r="I142" t="s">
        <v>38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>
        <v>124</v>
      </c>
      <c r="G143" s="4">
        <f t="shared" si="4"/>
        <v>64</v>
      </c>
      <c r="H143" s="4">
        <f t="shared" si="5"/>
        <v>12.8</v>
      </c>
      <c r="I143" t="s">
        <v>38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>
        <v>98.4</v>
      </c>
      <c r="G144" s="4">
        <f t="shared" si="4"/>
        <v>40.100000000000009</v>
      </c>
      <c r="H144" s="4">
        <f t="shared" si="5"/>
        <v>8.0200000000000014</v>
      </c>
      <c r="I144" t="s">
        <v>40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>
        <v>124</v>
      </c>
      <c r="G145" s="4">
        <f t="shared" si="4"/>
        <v>64</v>
      </c>
      <c r="H145" s="4">
        <f t="shared" si="5"/>
        <v>12.8</v>
      </c>
      <c r="I145" t="s">
        <v>40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>
        <v>87</v>
      </c>
      <c r="G146" s="4">
        <f t="shared" si="4"/>
        <v>42</v>
      </c>
      <c r="H146" s="4">
        <f t="shared" si="5"/>
        <v>8.4</v>
      </c>
      <c r="I146" t="s">
        <v>40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>
        <v>502</v>
      </c>
      <c r="G147" s="4">
        <f t="shared" si="4"/>
        <v>158</v>
      </c>
      <c r="H147" s="4">
        <f t="shared" si="5"/>
        <v>31.6</v>
      </c>
      <c r="I147" t="s">
        <v>40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>
        <v>98.4</v>
      </c>
      <c r="G148" s="4">
        <f t="shared" si="4"/>
        <v>40.100000000000009</v>
      </c>
      <c r="H148" s="4">
        <f t="shared" si="5"/>
        <v>8.0200000000000014</v>
      </c>
      <c r="I148" t="s">
        <v>37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>
        <v>7</v>
      </c>
      <c r="G149" s="4">
        <f t="shared" si="4"/>
        <v>3</v>
      </c>
      <c r="H149" s="4">
        <f t="shared" si="5"/>
        <v>0.30000000000000004</v>
      </c>
      <c r="I149" t="s">
        <v>39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>
        <v>502</v>
      </c>
      <c r="G150" s="4">
        <f t="shared" si="4"/>
        <v>158</v>
      </c>
      <c r="H150" s="4">
        <f t="shared" si="5"/>
        <v>31.6</v>
      </c>
      <c r="I150" t="s">
        <v>37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>
        <v>124</v>
      </c>
      <c r="G151" s="4">
        <f t="shared" si="4"/>
        <v>64</v>
      </c>
      <c r="H151" s="4">
        <f t="shared" si="5"/>
        <v>12.8</v>
      </c>
      <c r="I151" t="s">
        <v>39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>
        <v>124</v>
      </c>
      <c r="G152" s="4">
        <f t="shared" si="4"/>
        <v>64</v>
      </c>
      <c r="H152" s="4">
        <f t="shared" si="5"/>
        <v>12.8</v>
      </c>
      <c r="I152" t="s">
        <v>38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>
        <v>87</v>
      </c>
      <c r="G153" s="4">
        <f t="shared" si="4"/>
        <v>42</v>
      </c>
      <c r="H153" s="4">
        <f t="shared" si="5"/>
        <v>8.4</v>
      </c>
      <c r="I153" t="s">
        <v>37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>
        <v>502</v>
      </c>
      <c r="G154" s="4">
        <f t="shared" si="4"/>
        <v>158</v>
      </c>
      <c r="H154" s="4">
        <f t="shared" si="5"/>
        <v>31.6</v>
      </c>
      <c r="I154" t="s">
        <v>39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>
        <v>98.4</v>
      </c>
      <c r="G155" s="4">
        <f t="shared" si="4"/>
        <v>40.100000000000009</v>
      </c>
      <c r="H155" s="4">
        <f t="shared" si="5"/>
        <v>8.0200000000000014</v>
      </c>
      <c r="I155" t="s">
        <v>38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>
        <v>87</v>
      </c>
      <c r="G156" s="4">
        <f t="shared" si="4"/>
        <v>42</v>
      </c>
      <c r="H156" s="4">
        <f t="shared" si="5"/>
        <v>8.4</v>
      </c>
      <c r="I156" t="s">
        <v>39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>
        <v>124</v>
      </c>
      <c r="G157" s="4">
        <f t="shared" si="4"/>
        <v>64</v>
      </c>
      <c r="H157" s="4">
        <f t="shared" si="5"/>
        <v>12.8</v>
      </c>
      <c r="I157" t="s">
        <v>39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>
        <v>7</v>
      </c>
      <c r="G158" s="4">
        <f t="shared" si="4"/>
        <v>3</v>
      </c>
      <c r="H158" s="4">
        <f t="shared" si="5"/>
        <v>0.30000000000000004</v>
      </c>
      <c r="I158" t="s">
        <v>39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>
        <v>502</v>
      </c>
      <c r="G159" s="4">
        <f t="shared" si="4"/>
        <v>158</v>
      </c>
      <c r="H159" s="4">
        <f t="shared" si="5"/>
        <v>31.6</v>
      </c>
      <c r="I159" t="s">
        <v>37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>
        <v>77</v>
      </c>
      <c r="G160" s="4">
        <f t="shared" si="4"/>
        <v>35</v>
      </c>
      <c r="H160" s="4">
        <f t="shared" si="5"/>
        <v>7</v>
      </c>
      <c r="I160" t="s">
        <v>39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>
        <v>98.4</v>
      </c>
      <c r="G161" s="4">
        <f t="shared" si="4"/>
        <v>40.100000000000009</v>
      </c>
      <c r="H161" s="4">
        <f t="shared" si="5"/>
        <v>8.0200000000000014</v>
      </c>
      <c r="I161" t="s">
        <v>40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>
        <v>87</v>
      </c>
      <c r="G162" s="4">
        <f t="shared" si="4"/>
        <v>42</v>
      </c>
      <c r="H162" s="4">
        <f t="shared" si="5"/>
        <v>8.4</v>
      </c>
      <c r="I162" t="s">
        <v>38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>
        <v>7</v>
      </c>
      <c r="G163" s="4">
        <f t="shared" si="4"/>
        <v>3</v>
      </c>
      <c r="H163" s="4">
        <f t="shared" si="5"/>
        <v>0.30000000000000004</v>
      </c>
      <c r="I163" t="s">
        <v>37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>
        <v>7</v>
      </c>
      <c r="G164" s="4">
        <f t="shared" si="4"/>
        <v>3</v>
      </c>
      <c r="H164" s="4">
        <f t="shared" si="5"/>
        <v>0.30000000000000004</v>
      </c>
      <c r="I164" t="s">
        <v>39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>
        <v>98.4</v>
      </c>
      <c r="G165" s="4">
        <f t="shared" si="4"/>
        <v>40.100000000000009</v>
      </c>
      <c r="H165" s="4">
        <f t="shared" si="5"/>
        <v>8.0200000000000014</v>
      </c>
      <c r="I165" t="s">
        <v>39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>
        <v>98.4</v>
      </c>
      <c r="G166" s="4">
        <f t="shared" si="4"/>
        <v>40.100000000000009</v>
      </c>
      <c r="H166" s="4">
        <f t="shared" si="5"/>
        <v>8.0200000000000014</v>
      </c>
      <c r="I166" t="s">
        <v>39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>
        <v>502</v>
      </c>
      <c r="G167" s="4">
        <f t="shared" si="4"/>
        <v>158</v>
      </c>
      <c r="H167" s="4">
        <f t="shared" si="5"/>
        <v>31.6</v>
      </c>
      <c r="I167" t="s">
        <v>39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>
        <v>124</v>
      </c>
      <c r="G168" s="4">
        <f t="shared" si="4"/>
        <v>64</v>
      </c>
      <c r="H168" s="4">
        <f t="shared" si="5"/>
        <v>12.8</v>
      </c>
      <c r="I168" t="s">
        <v>39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>
        <v>98.4</v>
      </c>
      <c r="G169" s="4">
        <f t="shared" si="4"/>
        <v>40.100000000000009</v>
      </c>
      <c r="H169" s="4">
        <f t="shared" si="5"/>
        <v>8.0200000000000014</v>
      </c>
      <c r="I169" t="s">
        <v>39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>
        <v>502</v>
      </c>
      <c r="G170" s="4">
        <f t="shared" si="4"/>
        <v>158</v>
      </c>
      <c r="H170" s="4">
        <f t="shared" si="5"/>
        <v>31.6</v>
      </c>
      <c r="I170" t="s">
        <v>39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>
        <v>87</v>
      </c>
      <c r="G171" s="4">
        <f t="shared" si="4"/>
        <v>42</v>
      </c>
      <c r="H171" s="4">
        <f t="shared" si="5"/>
        <v>8.4</v>
      </c>
      <c r="I171" t="s">
        <v>37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>
        <v>87</v>
      </c>
      <c r="G172" s="4">
        <f t="shared" si="4"/>
        <v>42</v>
      </c>
      <c r="H172" s="4">
        <f t="shared" si="5"/>
        <v>8.4</v>
      </c>
      <c r="I172" t="s">
        <v>38</v>
      </c>
      <c r="K172" t="s">
        <v>17</v>
      </c>
    </row>
    <row r="175" spans="1:11">
      <c r="A175" s="1" t="s">
        <v>51</v>
      </c>
      <c r="F175" s="4">
        <f>SUM(F2:F172)</f>
        <v>17110.599999999995</v>
      </c>
    </row>
    <row r="176" spans="1:11">
      <c r="A176" s="1" t="s">
        <v>52</v>
      </c>
      <c r="F176">
        <f>SUMIF(F2:F172,"&gt;50")</f>
        <v>16088.399999999994</v>
      </c>
    </row>
    <row r="177" spans="1:6">
      <c r="A177" s="1" t="s">
        <v>53</v>
      </c>
      <c r="F177">
        <f>SUMIF(F2:F172,"&lt;50")</f>
        <v>1022.1999999999997</v>
      </c>
    </row>
    <row r="178" spans="1:6">
      <c r="F178" t="s">
        <v>54</v>
      </c>
    </row>
  </sheetData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Windows User</cp:lastModifiedBy>
  <cp:lastPrinted>2021-05-19T09:56:25Z</cp:lastPrinted>
  <dcterms:created xsi:type="dcterms:W3CDTF">2014-06-11T22:14:31Z</dcterms:created>
  <dcterms:modified xsi:type="dcterms:W3CDTF">2021-05-19T09:56:34Z</dcterms:modified>
</cp:coreProperties>
</file>