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7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8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\Documents\GitHub\POLYFEM2\Codes\MATLAB\POLYFEM\outputs\Transport_MMS\"/>
    </mc:Choice>
  </mc:AlternateContent>
  <bookViews>
    <workbookView xWindow="0" yWindow="0" windowWidth="25200" windowHeight="11985" tabRatio="835"/>
  </bookViews>
  <sheets>
    <sheet name="Plots" sheetId="9" r:id="rId1"/>
    <sheet name="Sinusoid2D" sheetId="8" r:id="rId2"/>
    <sheet name="Gauss2DAMR_cart" sheetId="10" r:id="rId3"/>
    <sheet name="Gauss_2D_quads_iso DFEM Linear" sheetId="1" r:id="rId4"/>
    <sheet name="Gauss_2D_quads_iso - Quadratic" sheetId="2" r:id="rId5"/>
    <sheet name="Quad_2D_iso" sheetId="7" r:id="rId6"/>
    <sheet name="G2D_quads_Lagrange" sheetId="6" r:id="rId7"/>
    <sheet name="Gauss_2D_quads_iso CFEM lin" sheetId="3" r:id="rId8"/>
    <sheet name="QuadSol_1angle - DFEM lin" sheetId="4" r:id="rId9"/>
    <sheet name="QuadSol_1angle - DFEM quad" sheetId="5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2" l="1"/>
  <c r="H5" i="2"/>
  <c r="H6" i="2"/>
  <c r="H7" i="2"/>
  <c r="H8" i="2"/>
  <c r="H9" i="2"/>
  <c r="H3" i="2"/>
  <c r="B3" i="8" l="1"/>
  <c r="B4" i="8"/>
  <c r="B5" i="8"/>
  <c r="B6" i="8"/>
  <c r="B7" i="8"/>
  <c r="B8" i="8"/>
  <c r="B9" i="8"/>
  <c r="B2" i="8"/>
  <c r="C9" i="8" l="1"/>
  <c r="D9" i="8"/>
  <c r="D3" i="8"/>
  <c r="D4" i="8"/>
  <c r="D5" i="8"/>
  <c r="D6" i="8"/>
  <c r="D7" i="8"/>
  <c r="D8" i="8"/>
  <c r="D2" i="8"/>
  <c r="C3" i="8"/>
  <c r="C4" i="8"/>
  <c r="C5" i="8"/>
  <c r="C6" i="8"/>
  <c r="C7" i="8"/>
  <c r="C8" i="8"/>
  <c r="C2" i="8"/>
  <c r="G4" i="2"/>
  <c r="G5" i="2"/>
  <c r="G6" i="2"/>
  <c r="G7" i="2"/>
  <c r="G8" i="2"/>
  <c r="G9" i="2"/>
  <c r="G3" i="2"/>
  <c r="J4" i="2"/>
  <c r="J5" i="2"/>
  <c r="J6" i="2"/>
  <c r="J7" i="2"/>
  <c r="J8" i="2"/>
  <c r="J9" i="2"/>
  <c r="J3" i="2"/>
  <c r="I4" i="2"/>
  <c r="I5" i="2"/>
  <c r="I6" i="2"/>
  <c r="I7" i="2"/>
  <c r="I8" i="2"/>
  <c r="I9" i="2"/>
  <c r="I3" i="2"/>
  <c r="D3" i="7" l="1"/>
  <c r="D4" i="7"/>
  <c r="D5" i="7"/>
  <c r="D6" i="7"/>
  <c r="D7" i="7"/>
  <c r="D8" i="7"/>
  <c r="D2" i="7"/>
  <c r="C3" i="7"/>
  <c r="C4" i="7"/>
  <c r="C5" i="7"/>
  <c r="C6" i="7"/>
  <c r="C7" i="7"/>
  <c r="C8" i="7"/>
  <c r="C2" i="7"/>
  <c r="B8" i="7"/>
  <c r="B2" i="7"/>
  <c r="B3" i="7" s="1"/>
  <c r="B4" i="7" s="1"/>
  <c r="B5" i="7" s="1"/>
  <c r="B6" i="7" s="1"/>
  <c r="B7" i="7" s="1"/>
  <c r="F9" i="6" l="1"/>
  <c r="C9" i="6"/>
  <c r="G9" i="6" s="1"/>
  <c r="B9" i="6"/>
  <c r="F8" i="6"/>
  <c r="B8" i="6"/>
  <c r="F7" i="6"/>
  <c r="B7" i="6"/>
  <c r="F6" i="6"/>
  <c r="B6" i="6"/>
  <c r="F5" i="6"/>
  <c r="B5" i="6"/>
  <c r="F4" i="6"/>
  <c r="B4" i="6"/>
  <c r="F3" i="6"/>
  <c r="C3" i="6"/>
  <c r="C4" i="6" s="1"/>
  <c r="I4" i="6" s="1"/>
  <c r="B3" i="6"/>
  <c r="H3" i="6" l="1"/>
  <c r="I3" i="6"/>
  <c r="I9" i="6"/>
  <c r="D3" i="6"/>
  <c r="D9" i="6"/>
  <c r="G3" i="6"/>
  <c r="H9" i="6"/>
  <c r="C5" i="6"/>
  <c r="I5" i="6" s="1"/>
  <c r="H4" i="6"/>
  <c r="G4" i="6"/>
  <c r="D4" i="6"/>
  <c r="F5" i="5"/>
  <c r="F6" i="5"/>
  <c r="F7" i="5"/>
  <c r="F8" i="5"/>
  <c r="F9" i="5"/>
  <c r="F4" i="5"/>
  <c r="E5" i="5"/>
  <c r="E6" i="5"/>
  <c r="E7" i="5"/>
  <c r="E8" i="5"/>
  <c r="E9" i="5"/>
  <c r="E4" i="5"/>
  <c r="H5" i="6" l="1"/>
  <c r="D5" i="6"/>
  <c r="G5" i="6"/>
  <c r="C6" i="6"/>
  <c r="I6" i="6" s="1"/>
  <c r="B4" i="2"/>
  <c r="B5" i="2"/>
  <c r="B6" i="2"/>
  <c r="B7" i="2"/>
  <c r="B8" i="2"/>
  <c r="B9" i="2"/>
  <c r="B3" i="2"/>
  <c r="F4" i="2"/>
  <c r="F5" i="2"/>
  <c r="F6" i="2"/>
  <c r="F7" i="2"/>
  <c r="F8" i="2"/>
  <c r="F9" i="2"/>
  <c r="F3" i="2"/>
  <c r="C7" i="6" l="1"/>
  <c r="I7" i="6" s="1"/>
  <c r="H6" i="6"/>
  <c r="G6" i="6"/>
  <c r="D6" i="6"/>
  <c r="M3" i="2"/>
  <c r="M4" i="2" s="1"/>
  <c r="M5" i="2" s="1"/>
  <c r="M6" i="2" s="1"/>
  <c r="M7" i="2" s="1"/>
  <c r="M8" i="2" s="1"/>
  <c r="C9" i="2"/>
  <c r="D9" i="2" s="1"/>
  <c r="C3" i="2"/>
  <c r="D3" i="2" s="1"/>
  <c r="C8" i="6" l="1"/>
  <c r="I8" i="6" s="1"/>
  <c r="H7" i="6"/>
  <c r="G7" i="6"/>
  <c r="D7" i="6"/>
  <c r="C4" i="2"/>
  <c r="D8" i="6" l="1"/>
  <c r="H8" i="6"/>
  <c r="G8" i="6"/>
  <c r="D4" i="2"/>
  <c r="C5" i="2"/>
  <c r="C6" i="2" l="1"/>
  <c r="D5" i="2"/>
  <c r="C7" i="2" l="1"/>
  <c r="D6" i="2"/>
  <c r="C8" i="2" l="1"/>
  <c r="D7" i="2"/>
  <c r="D8" i="2" l="1"/>
</calcChain>
</file>

<file path=xl/sharedStrings.xml><?xml version="1.0" encoding="utf-8"?>
<sst xmlns="http://schemas.openxmlformats.org/spreadsheetml/2006/main" count="245" uniqueCount="73">
  <si>
    <t>Uniform</t>
  </si>
  <si>
    <t>dofs</t>
  </si>
  <si>
    <t>err</t>
  </si>
  <si>
    <t>err - MAXENT</t>
  </si>
  <si>
    <t>err - PWLD</t>
  </si>
  <si>
    <t>err - Lagrange</t>
  </si>
  <si>
    <t>1st</t>
  </si>
  <si>
    <t>h</t>
  </si>
  <si>
    <t>1st Order</t>
  </si>
  <si>
    <t>2nd</t>
  </si>
  <si>
    <t>logh</t>
  </si>
  <si>
    <t>logerr</t>
  </si>
  <si>
    <t>lognum</t>
  </si>
  <si>
    <t>dofs - PWLD</t>
  </si>
  <si>
    <t>dofs - MAXENT</t>
  </si>
  <si>
    <t>Cartesian</t>
  </si>
  <si>
    <t>Triangle</t>
  </si>
  <si>
    <t>AMR</t>
  </si>
  <si>
    <t>2nd Order</t>
  </si>
  <si>
    <t>3rd Order</t>
  </si>
  <si>
    <t>3rd</t>
  </si>
  <si>
    <t>lagrange</t>
  </si>
  <si>
    <t>serendipity</t>
  </si>
  <si>
    <t>LAGRANGE</t>
  </si>
  <si>
    <t>SERENDIPITY</t>
  </si>
  <si>
    <t>Irr=3, rtol=0.3, type=0</t>
  </si>
  <si>
    <t>Irr=1, rtol=0.5, type=1</t>
  </si>
  <si>
    <t>Irr=1, rtol=0.3, type=1</t>
  </si>
  <si>
    <t>Smooth Poly Mesh</t>
  </si>
  <si>
    <t>Z Poly Mesh</t>
  </si>
  <si>
    <t>Shestakov Poly Mesh</t>
  </si>
  <si>
    <t>Random Poly Mesh</t>
  </si>
  <si>
    <t>PWLD</t>
  </si>
  <si>
    <t>MAXENT</t>
  </si>
  <si>
    <t>Polygonal</t>
  </si>
  <si>
    <t>Smooth</t>
  </si>
  <si>
    <t>Z-Mesh</t>
  </si>
  <si>
    <t>Linear</t>
  </si>
  <si>
    <t>Lagrange</t>
  </si>
  <si>
    <t>Quadratic</t>
  </si>
  <si>
    <t>Dofs</t>
  </si>
  <si>
    <t>First</t>
  </si>
  <si>
    <t>Second</t>
  </si>
  <si>
    <t>Shestakov</t>
  </si>
  <si>
    <t>Irr=2, rtol=0.3, type=1</t>
  </si>
  <si>
    <t>MAXENT, k=2</t>
  </si>
  <si>
    <t>dofs - MV</t>
  </si>
  <si>
    <t>err - MV</t>
  </si>
  <si>
    <t>Cart</t>
  </si>
  <si>
    <t>4th</t>
  </si>
  <si>
    <t>MV</t>
  </si>
  <si>
    <t>Wachspress</t>
  </si>
  <si>
    <t>smooth_poly_0.15</t>
  </si>
  <si>
    <t>WACHSPRESS</t>
  </si>
  <si>
    <t>S2</t>
  </si>
  <si>
    <t>Q1</t>
  </si>
  <si>
    <t>P2</t>
  </si>
  <si>
    <t>P1</t>
  </si>
  <si>
    <t>rand_poly_0.9</t>
  </si>
  <si>
    <t>PolyMesh</t>
  </si>
  <si>
    <t>PWL_Irr=1_tol=0.2</t>
  </si>
  <si>
    <t>PWL_Irr=1_tol=0.3</t>
  </si>
  <si>
    <t>ME2_Irr=1_tol=0.1</t>
  </si>
  <si>
    <t>PWL_Irr=2_tol=0.2</t>
  </si>
  <si>
    <t>PWL_Irr=3_tol=0.2</t>
  </si>
  <si>
    <t>ME2_Irr=2_tol=0.1</t>
  </si>
  <si>
    <t>ME2_Irr=3_tol=0.1</t>
  </si>
  <si>
    <t>MV_Irr=1_tol=0.2</t>
  </si>
  <si>
    <t>MV_Irr=2_tol=0.2</t>
  </si>
  <si>
    <t>MV_Irr=3_tol=0.2</t>
  </si>
  <si>
    <t>ME1_Irr=1_tol=0.2</t>
  </si>
  <si>
    <t>ME1_Irr=2_tol=0.2</t>
  </si>
  <si>
    <t>ME1_Irr=3_tol=0.2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</si>
</sst>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11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1" fontId="0" fillId="0" borderId="13" xfId="0" applyNumberFormat="1" applyBorder="1" applyAlignment="1">
      <alignment horizontal="center" vertical="center"/>
    </xf>
    <xf numFmtId="11" fontId="0" fillId="0" borderId="0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4" xfId="0" applyNumberFormat="1" applyBorder="1" applyAlignment="1">
      <alignment horizontal="center" vertical="center"/>
    </xf>
    <xf numFmtId="11" fontId="0" fillId="0" borderId="5" xfId="0" applyNumberFormat="1" applyBorder="1" applyAlignment="1">
      <alignment horizontal="center" vertical="center"/>
    </xf>
    <xf numFmtId="11" fontId="0" fillId="0" borderId="6" xfId="0" applyNumberFormat="1" applyBorder="1" applyAlignment="1">
      <alignment horizontal="center" vertical="center"/>
    </xf>
    <xf numFmtId="11" fontId="0" fillId="0" borderId="8" xfId="0" applyNumberFormat="1" applyBorder="1" applyAlignment="1">
      <alignment horizontal="center" vertical="center"/>
    </xf>
    <xf numFmtId="11" fontId="0" fillId="0" borderId="7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2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2nd order</c:v>
          </c:tx>
          <c:spPr>
            <a:ln w="317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Sinusoid2D!$A$2:$A$9</c:f>
              <c:numCache>
                <c:formatCode>0.00E+00</c:formatCode>
                <c:ptCount val="8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1000000</c:v>
                </c:pt>
                <c:pt idx="7">
                  <c:v>10000000</c:v>
                </c:pt>
              </c:numCache>
            </c:numRef>
          </c:xVal>
          <c:yVal>
            <c:numRef>
              <c:f>Sinusoid2D!$B$2:$B$9</c:f>
              <c:numCache>
                <c:formatCode>General</c:formatCode>
                <c:ptCount val="8"/>
                <c:pt idx="0">
                  <c:v>200</c:v>
                </c:pt>
                <c:pt idx="1">
                  <c:v>20</c:v>
                </c:pt>
                <c:pt idx="2">
                  <c:v>2</c:v>
                </c:pt>
                <c:pt idx="3">
                  <c:v>0.2</c:v>
                </c:pt>
                <c:pt idx="4">
                  <c:v>0.02</c:v>
                </c:pt>
                <c:pt idx="5">
                  <c:v>2E-3</c:v>
                </c:pt>
                <c:pt idx="6">
                  <c:v>1.9999999999999998E-4</c:v>
                </c:pt>
                <c:pt idx="7">
                  <c:v>1.9999999999999998E-5</c:v>
                </c:pt>
              </c:numCache>
            </c:numRef>
          </c:yVal>
          <c:smooth val="0"/>
        </c:ser>
        <c:ser>
          <c:idx val="1"/>
          <c:order val="1"/>
          <c:tx>
            <c:v>3rd order</c:v>
          </c:tx>
          <c:spPr>
            <a:ln w="3175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'Gauss_2D_quads_iso - Quadratic'!$A$3:$A$9</c:f>
              <c:numCache>
                <c:formatCode>General</c:formatCode>
                <c:ptCount val="7"/>
                <c:pt idx="0">
                  <c:v>64</c:v>
                </c:pt>
                <c:pt idx="1">
                  <c:v>256</c:v>
                </c:pt>
                <c:pt idx="2">
                  <c:v>1024</c:v>
                </c:pt>
                <c:pt idx="3">
                  <c:v>4096</c:v>
                </c:pt>
                <c:pt idx="4">
                  <c:v>16384</c:v>
                </c:pt>
                <c:pt idx="5">
                  <c:v>65536</c:v>
                </c:pt>
                <c:pt idx="6">
                  <c:v>250000</c:v>
                </c:pt>
              </c:numCache>
            </c:numRef>
          </c:xVal>
          <c:yVal>
            <c:numRef>
              <c:f>'Gauss_2D_quads_iso - Quadratic'!$H$3:$H$9</c:f>
              <c:numCache>
                <c:formatCode>0.00E+00</c:formatCode>
                <c:ptCount val="7"/>
                <c:pt idx="0">
                  <c:v>0.15625</c:v>
                </c:pt>
                <c:pt idx="1">
                  <c:v>1.953125E-2</c:v>
                </c:pt>
                <c:pt idx="2">
                  <c:v>2.44140625E-3</c:v>
                </c:pt>
                <c:pt idx="3">
                  <c:v>3.0517578125E-4</c:v>
                </c:pt>
                <c:pt idx="4">
                  <c:v>3.814697265625E-5</c:v>
                </c:pt>
                <c:pt idx="5">
                  <c:v>4.76837158203125E-6</c:v>
                </c:pt>
                <c:pt idx="6">
                  <c:v>6.4000000000000001E-7</c:v>
                </c:pt>
              </c:numCache>
            </c:numRef>
          </c:yVal>
          <c:smooth val="0"/>
        </c:ser>
        <c:ser>
          <c:idx val="2"/>
          <c:order val="2"/>
          <c:tx>
            <c:v>PWL - uniform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('Gauss_2D_quads_iso DFEM Linear'!$A$3:$A$8,'Gauss_2D_quads_iso DFEM Linear'!$A$11)</c:f>
              <c:numCache>
                <c:formatCode>General</c:formatCode>
                <c:ptCount val="7"/>
                <c:pt idx="0">
                  <c:v>64</c:v>
                </c:pt>
                <c:pt idx="1">
                  <c:v>256</c:v>
                </c:pt>
                <c:pt idx="2">
                  <c:v>1024</c:v>
                </c:pt>
                <c:pt idx="3">
                  <c:v>4096</c:v>
                </c:pt>
                <c:pt idx="4">
                  <c:v>16384</c:v>
                </c:pt>
                <c:pt idx="5">
                  <c:v>65536</c:v>
                </c:pt>
                <c:pt idx="6">
                  <c:v>250000</c:v>
                </c:pt>
              </c:numCache>
            </c:numRef>
          </c:xVal>
          <c:yVal>
            <c:numRef>
              <c:f>('Gauss_2D_quads_iso DFEM Linear'!$B$3:$B$8,'Gauss_2D_quads_iso DFEM Linear'!$B$11)</c:f>
              <c:numCache>
                <c:formatCode>General</c:formatCode>
                <c:ptCount val="7"/>
                <c:pt idx="0">
                  <c:v>0.96680609780621696</c:v>
                </c:pt>
                <c:pt idx="1">
                  <c:v>0.28771852887709398</c:v>
                </c:pt>
                <c:pt idx="2">
                  <c:v>0.109685760918177</c:v>
                </c:pt>
                <c:pt idx="3">
                  <c:v>2.7676097156653201E-2</c:v>
                </c:pt>
                <c:pt idx="4">
                  <c:v>6.92466979585964E-3</c:v>
                </c:pt>
                <c:pt idx="5">
                  <c:v>1.7312938924469699E-3</c:v>
                </c:pt>
                <c:pt idx="6" formatCode="0.00E+00">
                  <c:v>4.5386003378579198E-4</c:v>
                </c:pt>
              </c:numCache>
            </c:numRef>
          </c:yVal>
          <c:smooth val="0"/>
        </c:ser>
        <c:ser>
          <c:idx val="3"/>
          <c:order val="3"/>
          <c:tx>
            <c:v>PWL - Irr=1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Gauss2DAMR_cart!$A$2:$A$28</c:f>
              <c:numCache>
                <c:formatCode>0.00E+00</c:formatCode>
                <c:ptCount val="27"/>
                <c:pt idx="0">
                  <c:v>64</c:v>
                </c:pt>
                <c:pt idx="1">
                  <c:v>144</c:v>
                </c:pt>
                <c:pt idx="2">
                  <c:v>274</c:v>
                </c:pt>
                <c:pt idx="3">
                  <c:v>518</c:v>
                </c:pt>
                <c:pt idx="4">
                  <c:v>964</c:v>
                </c:pt>
                <c:pt idx="5">
                  <c:v>1522</c:v>
                </c:pt>
                <c:pt idx="6">
                  <c:v>2110</c:v>
                </c:pt>
                <c:pt idx="7">
                  <c:v>2754</c:v>
                </c:pt>
                <c:pt idx="8">
                  <c:v>4640</c:v>
                </c:pt>
                <c:pt idx="9">
                  <c:v>5136</c:v>
                </c:pt>
                <c:pt idx="10">
                  <c:v>5424</c:v>
                </c:pt>
                <c:pt idx="11">
                  <c:v>7710</c:v>
                </c:pt>
                <c:pt idx="12">
                  <c:v>9230</c:v>
                </c:pt>
                <c:pt idx="13">
                  <c:v>11940</c:v>
                </c:pt>
                <c:pt idx="14">
                  <c:v>13436</c:v>
                </c:pt>
                <c:pt idx="15">
                  <c:v>17828</c:v>
                </c:pt>
                <c:pt idx="16">
                  <c:v>24974</c:v>
                </c:pt>
                <c:pt idx="17">
                  <c:v>28706</c:v>
                </c:pt>
                <c:pt idx="18">
                  <c:v>31338</c:v>
                </c:pt>
                <c:pt idx="19">
                  <c:v>33026</c:v>
                </c:pt>
                <c:pt idx="20">
                  <c:v>37426</c:v>
                </c:pt>
                <c:pt idx="21">
                  <c:v>38214</c:v>
                </c:pt>
                <c:pt idx="22">
                  <c:v>40948</c:v>
                </c:pt>
                <c:pt idx="23">
                  <c:v>46638</c:v>
                </c:pt>
                <c:pt idx="24">
                  <c:v>54706</c:v>
                </c:pt>
                <c:pt idx="25">
                  <c:v>60230</c:v>
                </c:pt>
                <c:pt idx="26">
                  <c:v>64794</c:v>
                </c:pt>
              </c:numCache>
            </c:numRef>
          </c:xVal>
          <c:yVal>
            <c:numRef>
              <c:f>Gauss2DAMR_cart!$B$2:$B$28</c:f>
              <c:numCache>
                <c:formatCode>0.00E+00</c:formatCode>
                <c:ptCount val="27"/>
                <c:pt idx="0">
                  <c:v>0.96680609780621696</c:v>
                </c:pt>
                <c:pt idx="1">
                  <c:v>0.28759640531790398</c:v>
                </c:pt>
                <c:pt idx="2">
                  <c:v>0.125121883694782</c:v>
                </c:pt>
                <c:pt idx="3">
                  <c:v>4.8934526515615501E-2</c:v>
                </c:pt>
                <c:pt idx="4">
                  <c:v>2.8085979361702401E-2</c:v>
                </c:pt>
                <c:pt idx="5">
                  <c:v>1.45788355865161E-2</c:v>
                </c:pt>
                <c:pt idx="6">
                  <c:v>1.08394083083926E-2</c:v>
                </c:pt>
                <c:pt idx="7">
                  <c:v>8.0368635067331606E-3</c:v>
                </c:pt>
                <c:pt idx="8">
                  <c:v>5.4636392534697497E-3</c:v>
                </c:pt>
                <c:pt idx="9">
                  <c:v>4.6943767550438999E-3</c:v>
                </c:pt>
                <c:pt idx="10">
                  <c:v>4.1228736153404201E-3</c:v>
                </c:pt>
                <c:pt idx="11">
                  <c:v>3.0206427959151099E-3</c:v>
                </c:pt>
                <c:pt idx="12">
                  <c:v>2.4198640673121002E-3</c:v>
                </c:pt>
                <c:pt idx="13">
                  <c:v>1.8620688229743501E-3</c:v>
                </c:pt>
                <c:pt idx="14">
                  <c:v>1.5728808008674501E-3</c:v>
                </c:pt>
                <c:pt idx="15">
                  <c:v>1.26510365067853E-3</c:v>
                </c:pt>
                <c:pt idx="16">
                  <c:v>9.6665525298789601E-4</c:v>
                </c:pt>
                <c:pt idx="17">
                  <c:v>8.1637616051465805E-4</c:v>
                </c:pt>
                <c:pt idx="18">
                  <c:v>7.2368790240847497E-4</c:v>
                </c:pt>
                <c:pt idx="19">
                  <c:v>6.6374285620898895E-4</c:v>
                </c:pt>
                <c:pt idx="20">
                  <c:v>5.6534235784184105E-4</c:v>
                </c:pt>
                <c:pt idx="21">
                  <c:v>5.4275003690410005E-4</c:v>
                </c:pt>
                <c:pt idx="22">
                  <c:v>4.9701546907157397E-4</c:v>
                </c:pt>
                <c:pt idx="23">
                  <c:v>4.2809609178541498E-4</c:v>
                </c:pt>
                <c:pt idx="24">
                  <c:v>3.7719723133746997E-4</c:v>
                </c:pt>
                <c:pt idx="25">
                  <c:v>3.4584915999513798E-4</c:v>
                </c:pt>
                <c:pt idx="26">
                  <c:v>3.1720762035807601E-4</c:v>
                </c:pt>
              </c:numCache>
            </c:numRef>
          </c:yVal>
          <c:smooth val="0"/>
        </c:ser>
        <c:ser>
          <c:idx val="6"/>
          <c:order val="4"/>
          <c:tx>
            <c:v>PWL - Irr=2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Gauss2DAMR_cart!$E$2:$E$28</c:f>
              <c:numCache>
                <c:formatCode>0.00E+00</c:formatCode>
                <c:ptCount val="27"/>
                <c:pt idx="0">
                  <c:v>64</c:v>
                </c:pt>
                <c:pt idx="1">
                  <c:v>144</c:v>
                </c:pt>
                <c:pt idx="2">
                  <c:v>252</c:v>
                </c:pt>
                <c:pt idx="3">
                  <c:v>448</c:v>
                </c:pt>
                <c:pt idx="4">
                  <c:v>788</c:v>
                </c:pt>
                <c:pt idx="5">
                  <c:v>1152</c:v>
                </c:pt>
                <c:pt idx="6">
                  <c:v>1324</c:v>
                </c:pt>
                <c:pt idx="7">
                  <c:v>2632</c:v>
                </c:pt>
                <c:pt idx="8">
                  <c:v>3280</c:v>
                </c:pt>
                <c:pt idx="9">
                  <c:v>4442</c:v>
                </c:pt>
                <c:pt idx="10">
                  <c:v>5984</c:v>
                </c:pt>
                <c:pt idx="11">
                  <c:v>8168</c:v>
                </c:pt>
                <c:pt idx="12">
                  <c:v>9480</c:v>
                </c:pt>
                <c:pt idx="13">
                  <c:v>10732</c:v>
                </c:pt>
                <c:pt idx="14">
                  <c:v>12248</c:v>
                </c:pt>
                <c:pt idx="15">
                  <c:v>15010</c:v>
                </c:pt>
                <c:pt idx="16">
                  <c:v>16370</c:v>
                </c:pt>
                <c:pt idx="17">
                  <c:v>20080</c:v>
                </c:pt>
                <c:pt idx="18">
                  <c:v>24252</c:v>
                </c:pt>
                <c:pt idx="19">
                  <c:v>26168</c:v>
                </c:pt>
                <c:pt idx="20">
                  <c:v>29556</c:v>
                </c:pt>
                <c:pt idx="21">
                  <c:v>35640</c:v>
                </c:pt>
                <c:pt idx="22">
                  <c:v>38124</c:v>
                </c:pt>
                <c:pt idx="23">
                  <c:v>41394</c:v>
                </c:pt>
                <c:pt idx="24">
                  <c:v>48490</c:v>
                </c:pt>
                <c:pt idx="25">
                  <c:v>57968</c:v>
                </c:pt>
                <c:pt idx="26">
                  <c:v>63724</c:v>
                </c:pt>
              </c:numCache>
            </c:numRef>
          </c:xVal>
          <c:yVal>
            <c:numRef>
              <c:f>Gauss2DAMR_cart!$F$2:$F$28</c:f>
              <c:numCache>
                <c:formatCode>0.00E+00</c:formatCode>
                <c:ptCount val="27"/>
                <c:pt idx="0">
                  <c:v>0.96680609780621696</c:v>
                </c:pt>
                <c:pt idx="1">
                  <c:v>0.28759640531790398</c:v>
                </c:pt>
                <c:pt idx="2">
                  <c:v>0.12506969032126899</c:v>
                </c:pt>
                <c:pt idx="3">
                  <c:v>7.7282634055491004E-2</c:v>
                </c:pt>
                <c:pt idx="4">
                  <c:v>3.6104784869023097E-2</c:v>
                </c:pt>
                <c:pt idx="5">
                  <c:v>2.18225426075805E-2</c:v>
                </c:pt>
                <c:pt idx="6">
                  <c:v>1.7552154550434001E-2</c:v>
                </c:pt>
                <c:pt idx="7">
                  <c:v>9.2692779346849608E-3</c:v>
                </c:pt>
                <c:pt idx="8">
                  <c:v>6.74432062611823E-3</c:v>
                </c:pt>
                <c:pt idx="9">
                  <c:v>4.7516559476184599E-3</c:v>
                </c:pt>
                <c:pt idx="10">
                  <c:v>3.3516143168855201E-3</c:v>
                </c:pt>
                <c:pt idx="11">
                  <c:v>2.5733260898122001E-3</c:v>
                </c:pt>
                <c:pt idx="12">
                  <c:v>2.2090820460733602E-3</c:v>
                </c:pt>
                <c:pt idx="13">
                  <c:v>1.9153546687517E-3</c:v>
                </c:pt>
                <c:pt idx="14">
                  <c:v>1.6962664266550499E-3</c:v>
                </c:pt>
                <c:pt idx="15">
                  <c:v>1.46094604729408E-3</c:v>
                </c:pt>
                <c:pt idx="16">
                  <c:v>1.35481848456086E-3</c:v>
                </c:pt>
                <c:pt idx="17">
                  <c:v>1.12738416671494E-3</c:v>
                </c:pt>
                <c:pt idx="18">
                  <c:v>9.5149791397962705E-4</c:v>
                </c:pt>
                <c:pt idx="19">
                  <c:v>8.7415339989815205E-4</c:v>
                </c:pt>
                <c:pt idx="20">
                  <c:v>7.3682541876369601E-4</c:v>
                </c:pt>
                <c:pt idx="21">
                  <c:v>6.0500432435411998E-4</c:v>
                </c:pt>
                <c:pt idx="22">
                  <c:v>5.44668239655311E-4</c:v>
                </c:pt>
                <c:pt idx="23">
                  <c:v>4.9223804867635904E-4</c:v>
                </c:pt>
                <c:pt idx="24">
                  <c:v>4.2673735093623E-4</c:v>
                </c:pt>
                <c:pt idx="25">
                  <c:v>3.6977069769705102E-4</c:v>
                </c:pt>
                <c:pt idx="26">
                  <c:v>3.3554450567636603E-4</c:v>
                </c:pt>
              </c:numCache>
            </c:numRef>
          </c:yVal>
          <c:smooth val="0"/>
        </c:ser>
        <c:ser>
          <c:idx val="7"/>
          <c:order val="5"/>
          <c:tx>
            <c:v>PWL - Irr=3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Gauss2DAMR_cart!$G$2:$G$30</c:f>
              <c:numCache>
                <c:formatCode>0.00E+00</c:formatCode>
                <c:ptCount val="29"/>
                <c:pt idx="0">
                  <c:v>64</c:v>
                </c:pt>
                <c:pt idx="1">
                  <c:v>144</c:v>
                </c:pt>
                <c:pt idx="2">
                  <c:v>252</c:v>
                </c:pt>
                <c:pt idx="3">
                  <c:v>448</c:v>
                </c:pt>
                <c:pt idx="4">
                  <c:v>788</c:v>
                </c:pt>
                <c:pt idx="5">
                  <c:v>1152</c:v>
                </c:pt>
                <c:pt idx="6">
                  <c:v>1324</c:v>
                </c:pt>
                <c:pt idx="7">
                  <c:v>2632</c:v>
                </c:pt>
                <c:pt idx="8">
                  <c:v>3280</c:v>
                </c:pt>
                <c:pt idx="9">
                  <c:v>4442</c:v>
                </c:pt>
                <c:pt idx="10">
                  <c:v>5984</c:v>
                </c:pt>
                <c:pt idx="11">
                  <c:v>8168</c:v>
                </c:pt>
                <c:pt idx="12">
                  <c:v>9480</c:v>
                </c:pt>
                <c:pt idx="13">
                  <c:v>10732</c:v>
                </c:pt>
                <c:pt idx="14">
                  <c:v>12248</c:v>
                </c:pt>
                <c:pt idx="15">
                  <c:v>15010</c:v>
                </c:pt>
                <c:pt idx="16">
                  <c:v>16370</c:v>
                </c:pt>
                <c:pt idx="17">
                  <c:v>20080</c:v>
                </c:pt>
                <c:pt idx="18">
                  <c:v>24252</c:v>
                </c:pt>
                <c:pt idx="19">
                  <c:v>26168</c:v>
                </c:pt>
                <c:pt idx="20">
                  <c:v>29556</c:v>
                </c:pt>
                <c:pt idx="21">
                  <c:v>35640</c:v>
                </c:pt>
                <c:pt idx="22">
                  <c:v>38124</c:v>
                </c:pt>
                <c:pt idx="23">
                  <c:v>41394</c:v>
                </c:pt>
                <c:pt idx="24">
                  <c:v>48490</c:v>
                </c:pt>
                <c:pt idx="25">
                  <c:v>57968</c:v>
                </c:pt>
                <c:pt idx="26">
                  <c:v>63724</c:v>
                </c:pt>
                <c:pt idx="27">
                  <c:v>66700</c:v>
                </c:pt>
                <c:pt idx="28">
                  <c:v>70064</c:v>
                </c:pt>
              </c:numCache>
            </c:numRef>
          </c:xVal>
          <c:yVal>
            <c:numRef>
              <c:f>Gauss2DAMR_cart!$H$2:$H$30</c:f>
              <c:numCache>
                <c:formatCode>0.00E+00</c:formatCode>
                <c:ptCount val="29"/>
                <c:pt idx="0">
                  <c:v>0.96680609780621696</c:v>
                </c:pt>
                <c:pt idx="1">
                  <c:v>0.28759640531790398</c:v>
                </c:pt>
                <c:pt idx="2">
                  <c:v>0.12506969032126899</c:v>
                </c:pt>
                <c:pt idx="3">
                  <c:v>7.7282634055491004E-2</c:v>
                </c:pt>
                <c:pt idx="4">
                  <c:v>3.6104784869023097E-2</c:v>
                </c:pt>
                <c:pt idx="5">
                  <c:v>2.18225426075805E-2</c:v>
                </c:pt>
                <c:pt idx="6">
                  <c:v>1.7552154550434001E-2</c:v>
                </c:pt>
                <c:pt idx="7">
                  <c:v>9.2692779346849608E-3</c:v>
                </c:pt>
                <c:pt idx="8">
                  <c:v>6.74432062611823E-3</c:v>
                </c:pt>
                <c:pt idx="9">
                  <c:v>4.7516559476184599E-3</c:v>
                </c:pt>
                <c:pt idx="10">
                  <c:v>3.3516143168855201E-3</c:v>
                </c:pt>
                <c:pt idx="11">
                  <c:v>2.5733260898122001E-3</c:v>
                </c:pt>
                <c:pt idx="12">
                  <c:v>2.2090820460733602E-3</c:v>
                </c:pt>
                <c:pt idx="13">
                  <c:v>1.9153546687517E-3</c:v>
                </c:pt>
                <c:pt idx="14">
                  <c:v>1.6962664266550499E-3</c:v>
                </c:pt>
                <c:pt idx="15">
                  <c:v>1.46094604729408E-3</c:v>
                </c:pt>
                <c:pt idx="16">
                  <c:v>1.35481848456086E-3</c:v>
                </c:pt>
                <c:pt idx="17">
                  <c:v>1.12738416671494E-3</c:v>
                </c:pt>
                <c:pt idx="18">
                  <c:v>9.5149791397962705E-4</c:v>
                </c:pt>
                <c:pt idx="19">
                  <c:v>8.7415339989815205E-4</c:v>
                </c:pt>
                <c:pt idx="20">
                  <c:v>7.3682541876369601E-4</c:v>
                </c:pt>
                <c:pt idx="21">
                  <c:v>6.0500432435411998E-4</c:v>
                </c:pt>
                <c:pt idx="22">
                  <c:v>5.44668239655311E-4</c:v>
                </c:pt>
                <c:pt idx="23">
                  <c:v>4.9223804867635904E-4</c:v>
                </c:pt>
                <c:pt idx="24">
                  <c:v>4.2673735093623E-4</c:v>
                </c:pt>
                <c:pt idx="25">
                  <c:v>3.6977069769705102E-4</c:v>
                </c:pt>
                <c:pt idx="26">
                  <c:v>3.3554450567636603E-4</c:v>
                </c:pt>
                <c:pt idx="27">
                  <c:v>3.1429562644046398E-4</c:v>
                </c:pt>
                <c:pt idx="28">
                  <c:v>2.9613751800251401E-4</c:v>
                </c:pt>
              </c:numCache>
            </c:numRef>
          </c:yVal>
          <c:smooth val="0"/>
        </c:ser>
        <c:ser>
          <c:idx val="10"/>
          <c:order val="6"/>
          <c:tx>
            <c:v>MV - Irr=1</c:v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Gauss2DAMR_cart!$O$2:$O$28</c:f>
              <c:numCache>
                <c:formatCode>0.00E+00</c:formatCode>
                <c:ptCount val="27"/>
                <c:pt idx="0">
                  <c:v>64</c:v>
                </c:pt>
                <c:pt idx="1">
                  <c:v>166</c:v>
                </c:pt>
                <c:pt idx="2">
                  <c:v>274</c:v>
                </c:pt>
                <c:pt idx="3">
                  <c:v>518</c:v>
                </c:pt>
                <c:pt idx="4">
                  <c:v>988</c:v>
                </c:pt>
                <c:pt idx="5">
                  <c:v>1464</c:v>
                </c:pt>
                <c:pt idx="6">
                  <c:v>2212</c:v>
                </c:pt>
                <c:pt idx="7">
                  <c:v>2730</c:v>
                </c:pt>
                <c:pt idx="8">
                  <c:v>5692</c:v>
                </c:pt>
                <c:pt idx="9">
                  <c:v>6148</c:v>
                </c:pt>
                <c:pt idx="10">
                  <c:v>8096</c:v>
                </c:pt>
                <c:pt idx="11">
                  <c:v>9408</c:v>
                </c:pt>
                <c:pt idx="12">
                  <c:v>12074</c:v>
                </c:pt>
                <c:pt idx="13">
                  <c:v>13586</c:v>
                </c:pt>
                <c:pt idx="14">
                  <c:v>19112</c:v>
                </c:pt>
                <c:pt idx="15">
                  <c:v>24004</c:v>
                </c:pt>
                <c:pt idx="16">
                  <c:v>26364</c:v>
                </c:pt>
                <c:pt idx="17">
                  <c:v>27300</c:v>
                </c:pt>
                <c:pt idx="18">
                  <c:v>34502</c:v>
                </c:pt>
                <c:pt idx="19">
                  <c:v>50752</c:v>
                </c:pt>
                <c:pt idx="20">
                  <c:v>59604</c:v>
                </c:pt>
                <c:pt idx="21">
                  <c:v>66274</c:v>
                </c:pt>
                <c:pt idx="22">
                  <c:v>76962</c:v>
                </c:pt>
                <c:pt idx="23">
                  <c:v>86860</c:v>
                </c:pt>
                <c:pt idx="24">
                  <c:v>102522</c:v>
                </c:pt>
                <c:pt idx="25">
                  <c:v>111222</c:v>
                </c:pt>
                <c:pt idx="26">
                  <c:v>117382</c:v>
                </c:pt>
              </c:numCache>
            </c:numRef>
          </c:xVal>
          <c:yVal>
            <c:numRef>
              <c:f>Gauss2DAMR_cart!$P$2:$P$28</c:f>
              <c:numCache>
                <c:formatCode>0.00E+00</c:formatCode>
                <c:ptCount val="27"/>
                <c:pt idx="0">
                  <c:v>0.70882124516974299</c:v>
                </c:pt>
                <c:pt idx="1">
                  <c:v>0.27616578840836198</c:v>
                </c:pt>
                <c:pt idx="2">
                  <c:v>0.106788312116236</c:v>
                </c:pt>
                <c:pt idx="3">
                  <c:v>3.8344405556283601E-2</c:v>
                </c:pt>
                <c:pt idx="4">
                  <c:v>2.30367294829831E-2</c:v>
                </c:pt>
                <c:pt idx="5">
                  <c:v>1.2396746447118899E-2</c:v>
                </c:pt>
                <c:pt idx="6">
                  <c:v>8.3537240404445798E-3</c:v>
                </c:pt>
                <c:pt idx="7">
                  <c:v>6.5452263255484601E-3</c:v>
                </c:pt>
                <c:pt idx="8">
                  <c:v>3.59839820869933E-3</c:v>
                </c:pt>
                <c:pt idx="9">
                  <c:v>2.62400977086207E-3</c:v>
                </c:pt>
                <c:pt idx="10">
                  <c:v>2.0316450066799698E-3</c:v>
                </c:pt>
                <c:pt idx="11">
                  <c:v>1.76384740631539E-3</c:v>
                </c:pt>
                <c:pt idx="12">
                  <c:v>1.38946687888977E-3</c:v>
                </c:pt>
                <c:pt idx="13">
                  <c:v>1.2567791533861601E-3</c:v>
                </c:pt>
                <c:pt idx="14">
                  <c:v>9.8350726956928096E-4</c:v>
                </c:pt>
                <c:pt idx="15">
                  <c:v>7.6598081957676603E-4</c:v>
                </c:pt>
                <c:pt idx="16">
                  <c:v>6.6415509338299203E-4</c:v>
                </c:pt>
                <c:pt idx="17">
                  <c:v>6.4114759761003904E-4</c:v>
                </c:pt>
                <c:pt idx="18">
                  <c:v>4.9678707105973302E-4</c:v>
                </c:pt>
                <c:pt idx="19">
                  <c:v>3.8630419480977299E-4</c:v>
                </c:pt>
                <c:pt idx="20">
                  <c:v>3.1939411544146598E-4</c:v>
                </c:pt>
                <c:pt idx="21">
                  <c:v>2.6894205271424501E-4</c:v>
                </c:pt>
                <c:pt idx="22">
                  <c:v>2.2566121095634101E-4</c:v>
                </c:pt>
                <c:pt idx="23">
                  <c:v>1.95319758599038E-4</c:v>
                </c:pt>
                <c:pt idx="24">
                  <c:v>1.63132591932999E-4</c:v>
                </c:pt>
                <c:pt idx="25">
                  <c:v>1.4784745645864399E-4</c:v>
                </c:pt>
                <c:pt idx="26">
                  <c:v>1.38142388653785E-4</c:v>
                </c:pt>
              </c:numCache>
            </c:numRef>
          </c:yVal>
          <c:smooth val="0"/>
        </c:ser>
        <c:ser>
          <c:idx val="13"/>
          <c:order val="7"/>
          <c:tx>
            <c:v>MV - Irr=2</c:v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Gauss2DAMR_cart!$Q$2:$Q$30</c:f>
              <c:numCache>
                <c:formatCode>0.00E+00</c:formatCode>
                <c:ptCount val="29"/>
                <c:pt idx="0">
                  <c:v>64</c:v>
                </c:pt>
                <c:pt idx="1">
                  <c:v>166</c:v>
                </c:pt>
                <c:pt idx="2">
                  <c:v>274</c:v>
                </c:pt>
                <c:pt idx="3">
                  <c:v>470</c:v>
                </c:pt>
                <c:pt idx="4">
                  <c:v>834</c:v>
                </c:pt>
                <c:pt idx="5">
                  <c:v>1520</c:v>
                </c:pt>
                <c:pt idx="6">
                  <c:v>2222</c:v>
                </c:pt>
                <c:pt idx="7">
                  <c:v>2838</c:v>
                </c:pt>
                <c:pt idx="8">
                  <c:v>5882</c:v>
                </c:pt>
                <c:pt idx="9">
                  <c:v>6142</c:v>
                </c:pt>
                <c:pt idx="10">
                  <c:v>7522</c:v>
                </c:pt>
                <c:pt idx="11">
                  <c:v>10712</c:v>
                </c:pt>
                <c:pt idx="12">
                  <c:v>12728</c:v>
                </c:pt>
                <c:pt idx="13">
                  <c:v>16208</c:v>
                </c:pt>
                <c:pt idx="14">
                  <c:v>21198</c:v>
                </c:pt>
                <c:pt idx="15">
                  <c:v>25538</c:v>
                </c:pt>
                <c:pt idx="16">
                  <c:v>28206</c:v>
                </c:pt>
                <c:pt idx="17">
                  <c:v>30578</c:v>
                </c:pt>
                <c:pt idx="18">
                  <c:v>34344</c:v>
                </c:pt>
                <c:pt idx="19">
                  <c:v>44588</c:v>
                </c:pt>
                <c:pt idx="20">
                  <c:v>55036</c:v>
                </c:pt>
                <c:pt idx="21">
                  <c:v>66206</c:v>
                </c:pt>
                <c:pt idx="22">
                  <c:v>77154</c:v>
                </c:pt>
                <c:pt idx="23">
                  <c:v>86554</c:v>
                </c:pt>
                <c:pt idx="24">
                  <c:v>102824</c:v>
                </c:pt>
                <c:pt idx="25">
                  <c:v>120408</c:v>
                </c:pt>
                <c:pt idx="26">
                  <c:v>131036</c:v>
                </c:pt>
                <c:pt idx="27">
                  <c:v>135248</c:v>
                </c:pt>
                <c:pt idx="28">
                  <c:v>166926</c:v>
                </c:pt>
              </c:numCache>
            </c:numRef>
          </c:xVal>
          <c:yVal>
            <c:numRef>
              <c:f>Gauss2DAMR_cart!$R$2:$R$30</c:f>
              <c:numCache>
                <c:formatCode>0.00E+00</c:formatCode>
                <c:ptCount val="29"/>
                <c:pt idx="0">
                  <c:v>0.70882124516974299</c:v>
                </c:pt>
                <c:pt idx="1">
                  <c:v>0.27616578840836198</c:v>
                </c:pt>
                <c:pt idx="2">
                  <c:v>0.106788312116236</c:v>
                </c:pt>
                <c:pt idx="3">
                  <c:v>6.0238371914136002E-2</c:v>
                </c:pt>
                <c:pt idx="4">
                  <c:v>2.8019961040369301E-2</c:v>
                </c:pt>
                <c:pt idx="5">
                  <c:v>1.2155883507600201E-2</c:v>
                </c:pt>
                <c:pt idx="6">
                  <c:v>8.3609515209288904E-3</c:v>
                </c:pt>
                <c:pt idx="7">
                  <c:v>6.7191131274681902E-3</c:v>
                </c:pt>
                <c:pt idx="8">
                  <c:v>3.55226782039218E-3</c:v>
                </c:pt>
                <c:pt idx="9">
                  <c:v>2.8675985044031198E-3</c:v>
                </c:pt>
                <c:pt idx="10">
                  <c:v>2.1483158986882901E-3</c:v>
                </c:pt>
                <c:pt idx="11">
                  <c:v>1.5848489925950201E-3</c:v>
                </c:pt>
                <c:pt idx="12">
                  <c:v>1.3820445167301799E-3</c:v>
                </c:pt>
                <c:pt idx="13">
                  <c:v>1.15775622606384E-3</c:v>
                </c:pt>
                <c:pt idx="14">
                  <c:v>9.4220056380904895E-4</c:v>
                </c:pt>
                <c:pt idx="15">
                  <c:v>7.6252267449934696E-4</c:v>
                </c:pt>
                <c:pt idx="16">
                  <c:v>6.8041254360621097E-4</c:v>
                </c:pt>
                <c:pt idx="17">
                  <c:v>6.1866525196578397E-4</c:v>
                </c:pt>
                <c:pt idx="18">
                  <c:v>5.2083956366367297E-4</c:v>
                </c:pt>
                <c:pt idx="19">
                  <c:v>4.05440263340112E-4</c:v>
                </c:pt>
                <c:pt idx="20">
                  <c:v>3.2986581627985901E-4</c:v>
                </c:pt>
                <c:pt idx="21">
                  <c:v>2.6950861137577602E-4</c:v>
                </c:pt>
                <c:pt idx="22">
                  <c:v>2.2526453986568501E-4</c:v>
                </c:pt>
                <c:pt idx="23">
                  <c:v>1.91843847168074E-4</c:v>
                </c:pt>
                <c:pt idx="24">
                  <c:v>1.6290382995934501E-4</c:v>
                </c:pt>
                <c:pt idx="25">
                  <c:v>1.42107046878666E-4</c:v>
                </c:pt>
                <c:pt idx="26">
                  <c:v>1.31266856326333E-4</c:v>
                </c:pt>
                <c:pt idx="27">
                  <c:v>1.2719415028558499E-4</c:v>
                </c:pt>
                <c:pt idx="28">
                  <c:v>1.05043170613268E-4</c:v>
                </c:pt>
              </c:numCache>
            </c:numRef>
          </c:yVal>
          <c:smooth val="0"/>
        </c:ser>
        <c:ser>
          <c:idx val="12"/>
          <c:order val="8"/>
          <c:tx>
            <c:v>ME1 - uniform</c:v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'Gauss_2D_quads_iso DFEM Linear'!$A$3:$A$7</c:f>
              <c:numCache>
                <c:formatCode>General</c:formatCode>
                <c:ptCount val="5"/>
                <c:pt idx="0">
                  <c:v>64</c:v>
                </c:pt>
                <c:pt idx="1">
                  <c:v>256</c:v>
                </c:pt>
                <c:pt idx="2">
                  <c:v>1024</c:v>
                </c:pt>
                <c:pt idx="3">
                  <c:v>4096</c:v>
                </c:pt>
                <c:pt idx="4">
                  <c:v>16384</c:v>
                </c:pt>
              </c:numCache>
            </c:numRef>
          </c:xVal>
          <c:yVal>
            <c:numRef>
              <c:f>'Gauss_2D_quads_iso DFEM Linear'!$C$3:$C$7</c:f>
              <c:numCache>
                <c:formatCode>General</c:formatCode>
                <c:ptCount val="5"/>
                <c:pt idx="0">
                  <c:v>0.98865878855455702</c:v>
                </c:pt>
                <c:pt idx="1">
                  <c:v>0.29082280986429898</c:v>
                </c:pt>
                <c:pt idx="2">
                  <c:v>0.107296926153248</c:v>
                </c:pt>
                <c:pt idx="3">
                  <c:v>2.6739507581110399E-2</c:v>
                </c:pt>
                <c:pt idx="4">
                  <c:v>6.6622782157578697E-3</c:v>
                </c:pt>
              </c:numCache>
            </c:numRef>
          </c:yVal>
          <c:smooth val="0"/>
        </c:ser>
        <c:ser>
          <c:idx val="11"/>
          <c:order val="9"/>
          <c:tx>
            <c:v>ME1 - Irr=1</c:v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Gauss2DAMR_cart!$U$2:$U$28</c:f>
              <c:numCache>
                <c:formatCode>0.00E+00</c:formatCode>
                <c:ptCount val="27"/>
                <c:pt idx="0">
                  <c:v>64</c:v>
                </c:pt>
                <c:pt idx="1">
                  <c:v>144</c:v>
                </c:pt>
                <c:pt idx="2">
                  <c:v>274</c:v>
                </c:pt>
                <c:pt idx="3">
                  <c:v>518</c:v>
                </c:pt>
                <c:pt idx="4">
                  <c:v>904</c:v>
                </c:pt>
                <c:pt idx="5">
                  <c:v>1444</c:v>
                </c:pt>
                <c:pt idx="6">
                  <c:v>1958</c:v>
                </c:pt>
                <c:pt idx="7">
                  <c:v>2570</c:v>
                </c:pt>
                <c:pt idx="8">
                  <c:v>5422</c:v>
                </c:pt>
                <c:pt idx="9">
                  <c:v>6218</c:v>
                </c:pt>
                <c:pt idx="10">
                  <c:v>6890</c:v>
                </c:pt>
                <c:pt idx="11">
                  <c:v>7810</c:v>
                </c:pt>
                <c:pt idx="12">
                  <c:v>8748</c:v>
                </c:pt>
                <c:pt idx="13">
                  <c:v>12674</c:v>
                </c:pt>
                <c:pt idx="14">
                  <c:v>15622</c:v>
                </c:pt>
                <c:pt idx="15">
                  <c:v>18846</c:v>
                </c:pt>
                <c:pt idx="16">
                  <c:v>23576</c:v>
                </c:pt>
                <c:pt idx="17">
                  <c:v>28154</c:v>
                </c:pt>
                <c:pt idx="18">
                  <c:v>31232</c:v>
                </c:pt>
                <c:pt idx="19">
                  <c:v>38374</c:v>
                </c:pt>
                <c:pt idx="20">
                  <c:v>48726</c:v>
                </c:pt>
                <c:pt idx="21">
                  <c:v>58102</c:v>
                </c:pt>
                <c:pt idx="22">
                  <c:v>65838</c:v>
                </c:pt>
                <c:pt idx="23">
                  <c:v>72074</c:v>
                </c:pt>
                <c:pt idx="24">
                  <c:v>77610</c:v>
                </c:pt>
                <c:pt idx="25">
                  <c:v>81870</c:v>
                </c:pt>
                <c:pt idx="26">
                  <c:v>85126</c:v>
                </c:pt>
              </c:numCache>
            </c:numRef>
          </c:xVal>
          <c:yVal>
            <c:numRef>
              <c:f>Gauss2DAMR_cart!$V$2:$V$28</c:f>
              <c:numCache>
                <c:formatCode>0.00E+00</c:formatCode>
                <c:ptCount val="27"/>
                <c:pt idx="0">
                  <c:v>0.98865878855441103</c:v>
                </c:pt>
                <c:pt idx="1">
                  <c:v>0.29064338816691698</c:v>
                </c:pt>
                <c:pt idx="2">
                  <c:v>0.18396018172720999</c:v>
                </c:pt>
                <c:pt idx="3">
                  <c:v>0.119520837669469</c:v>
                </c:pt>
                <c:pt idx="4">
                  <c:v>5.4577486097765797E-2</c:v>
                </c:pt>
                <c:pt idx="5">
                  <c:v>4.2153891391374501E-2</c:v>
                </c:pt>
                <c:pt idx="6">
                  <c:v>3.31283914371601E-2</c:v>
                </c:pt>
                <c:pt idx="7">
                  <c:v>1.7685693519771901E-2</c:v>
                </c:pt>
                <c:pt idx="8">
                  <c:v>1.1378372080706E-2</c:v>
                </c:pt>
                <c:pt idx="9">
                  <c:v>1.16789523388179E-2</c:v>
                </c:pt>
                <c:pt idx="10">
                  <c:v>1.09550128805303E-2</c:v>
                </c:pt>
                <c:pt idx="11">
                  <c:v>8.6481593315811192E-3</c:v>
                </c:pt>
                <c:pt idx="12">
                  <c:v>7.5327900818490797E-3</c:v>
                </c:pt>
                <c:pt idx="13">
                  <c:v>5.3459918901648104E-3</c:v>
                </c:pt>
                <c:pt idx="14">
                  <c:v>3.7180128934142099E-3</c:v>
                </c:pt>
                <c:pt idx="15">
                  <c:v>3.4388543995582301E-3</c:v>
                </c:pt>
                <c:pt idx="16">
                  <c:v>2.9474142867640198E-3</c:v>
                </c:pt>
                <c:pt idx="17">
                  <c:v>2.1419777091631498E-3</c:v>
                </c:pt>
                <c:pt idx="18">
                  <c:v>1.89065930672878E-3</c:v>
                </c:pt>
                <c:pt idx="19">
                  <c:v>1.7020963341091799E-3</c:v>
                </c:pt>
                <c:pt idx="20">
                  <c:v>1.3720803935566501E-3</c:v>
                </c:pt>
                <c:pt idx="21">
                  <c:v>1.31157364994864E-3</c:v>
                </c:pt>
                <c:pt idx="22">
                  <c:v>1.16522884417226E-3</c:v>
                </c:pt>
                <c:pt idx="23">
                  <c:v>1.12457240838395E-3</c:v>
                </c:pt>
                <c:pt idx="24">
                  <c:v>1.16041932812423E-3</c:v>
                </c:pt>
                <c:pt idx="25">
                  <c:v>1.0608519899816199E-3</c:v>
                </c:pt>
                <c:pt idx="26">
                  <c:v>1.0024374947889499E-3</c:v>
                </c:pt>
              </c:numCache>
            </c:numRef>
          </c:yVal>
          <c:smooth val="0"/>
        </c:ser>
        <c:ser>
          <c:idx val="14"/>
          <c:order val="10"/>
          <c:tx>
            <c:v>ME1 - Irr=2</c:v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Gauss2DAMR_cart!$W$2:$W$30</c:f>
              <c:numCache>
                <c:formatCode>0.00E+00</c:formatCode>
                <c:ptCount val="29"/>
                <c:pt idx="0">
                  <c:v>64</c:v>
                </c:pt>
                <c:pt idx="1">
                  <c:v>144</c:v>
                </c:pt>
                <c:pt idx="2">
                  <c:v>252</c:v>
                </c:pt>
                <c:pt idx="3">
                  <c:v>448</c:v>
                </c:pt>
                <c:pt idx="4">
                  <c:v>692</c:v>
                </c:pt>
                <c:pt idx="5">
                  <c:v>1144</c:v>
                </c:pt>
                <c:pt idx="6">
                  <c:v>1838</c:v>
                </c:pt>
                <c:pt idx="7">
                  <c:v>2584</c:v>
                </c:pt>
                <c:pt idx="8">
                  <c:v>4574</c:v>
                </c:pt>
                <c:pt idx="9">
                  <c:v>6110</c:v>
                </c:pt>
                <c:pt idx="10">
                  <c:v>6470</c:v>
                </c:pt>
                <c:pt idx="11">
                  <c:v>6510</c:v>
                </c:pt>
                <c:pt idx="12">
                  <c:v>7588</c:v>
                </c:pt>
                <c:pt idx="13">
                  <c:v>10428</c:v>
                </c:pt>
                <c:pt idx="14">
                  <c:v>15266</c:v>
                </c:pt>
                <c:pt idx="15">
                  <c:v>17938</c:v>
                </c:pt>
                <c:pt idx="16">
                  <c:v>23350</c:v>
                </c:pt>
                <c:pt idx="17">
                  <c:v>26774</c:v>
                </c:pt>
                <c:pt idx="18">
                  <c:v>28290</c:v>
                </c:pt>
                <c:pt idx="19">
                  <c:v>29678</c:v>
                </c:pt>
                <c:pt idx="20">
                  <c:v>31056</c:v>
                </c:pt>
                <c:pt idx="21">
                  <c:v>34510</c:v>
                </c:pt>
                <c:pt idx="22">
                  <c:v>46632</c:v>
                </c:pt>
                <c:pt idx="23">
                  <c:v>54502</c:v>
                </c:pt>
                <c:pt idx="24">
                  <c:v>66208</c:v>
                </c:pt>
                <c:pt idx="25">
                  <c:v>73814</c:v>
                </c:pt>
                <c:pt idx="26">
                  <c:v>80314</c:v>
                </c:pt>
                <c:pt idx="27">
                  <c:v>85814</c:v>
                </c:pt>
                <c:pt idx="28">
                  <c:v>90434</c:v>
                </c:pt>
              </c:numCache>
            </c:numRef>
          </c:xVal>
          <c:yVal>
            <c:numRef>
              <c:f>Gauss2DAMR_cart!$X$2:$X$30</c:f>
              <c:numCache>
                <c:formatCode>0.00E+00</c:formatCode>
                <c:ptCount val="29"/>
                <c:pt idx="0">
                  <c:v>0.98865878855441103</c:v>
                </c:pt>
                <c:pt idx="1">
                  <c:v>0.29064338816691698</c:v>
                </c:pt>
                <c:pt idx="2">
                  <c:v>0.18333068338556099</c:v>
                </c:pt>
                <c:pt idx="3">
                  <c:v>0.20283129026316299</c:v>
                </c:pt>
                <c:pt idx="4">
                  <c:v>7.8494116982929005E-2</c:v>
                </c:pt>
                <c:pt idx="5">
                  <c:v>5.9706733550276302E-2</c:v>
                </c:pt>
                <c:pt idx="6">
                  <c:v>3.5981146473309897E-2</c:v>
                </c:pt>
                <c:pt idx="7">
                  <c:v>2.17905974529756E-2</c:v>
                </c:pt>
                <c:pt idx="8">
                  <c:v>1.5534135346743499E-2</c:v>
                </c:pt>
                <c:pt idx="9">
                  <c:v>1.17647792569428E-2</c:v>
                </c:pt>
                <c:pt idx="10">
                  <c:v>1.06581341619689E-2</c:v>
                </c:pt>
                <c:pt idx="11">
                  <c:v>1.0690442840672301E-2</c:v>
                </c:pt>
                <c:pt idx="12">
                  <c:v>7.7239022163672604E-3</c:v>
                </c:pt>
                <c:pt idx="13">
                  <c:v>5.7423191172123796E-3</c:v>
                </c:pt>
                <c:pt idx="14">
                  <c:v>3.4434893619290502E-3</c:v>
                </c:pt>
                <c:pt idx="15">
                  <c:v>3.2983410251272E-3</c:v>
                </c:pt>
                <c:pt idx="16">
                  <c:v>2.8690717465164298E-3</c:v>
                </c:pt>
                <c:pt idx="17">
                  <c:v>2.6971420365225901E-3</c:v>
                </c:pt>
                <c:pt idx="18">
                  <c:v>2.6349439194618802E-3</c:v>
                </c:pt>
                <c:pt idx="19">
                  <c:v>2.5020800403606899E-3</c:v>
                </c:pt>
                <c:pt idx="20">
                  <c:v>2.4080822112217599E-3</c:v>
                </c:pt>
                <c:pt idx="21">
                  <c:v>1.9461045768530299E-3</c:v>
                </c:pt>
                <c:pt idx="22">
                  <c:v>1.5800614773740301E-3</c:v>
                </c:pt>
                <c:pt idx="23">
                  <c:v>1.37043298307502E-3</c:v>
                </c:pt>
                <c:pt idx="24">
                  <c:v>1.2214293613360299E-3</c:v>
                </c:pt>
                <c:pt idx="25">
                  <c:v>1.13288941284131E-3</c:v>
                </c:pt>
                <c:pt idx="26">
                  <c:v>1.05631647723049E-3</c:v>
                </c:pt>
                <c:pt idx="27">
                  <c:v>9.5215744940893403E-4</c:v>
                </c:pt>
                <c:pt idx="28">
                  <c:v>9.2230796795356802E-4</c:v>
                </c:pt>
              </c:numCache>
            </c:numRef>
          </c:yVal>
          <c:smooth val="0"/>
        </c:ser>
        <c:ser>
          <c:idx val="9"/>
          <c:order val="11"/>
          <c:tx>
            <c:v>ME2 - Irr=3</c:v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Gauss2DAMR_cart!$M$2:$M$18</c:f>
              <c:numCache>
                <c:formatCode>0.00E+00</c:formatCode>
                <c:ptCount val="17"/>
                <c:pt idx="0">
                  <c:v>128</c:v>
                </c:pt>
                <c:pt idx="1">
                  <c:v>332</c:v>
                </c:pt>
                <c:pt idx="2">
                  <c:v>712</c:v>
                </c:pt>
                <c:pt idx="3">
                  <c:v>1656</c:v>
                </c:pt>
                <c:pt idx="4">
                  <c:v>5612</c:v>
                </c:pt>
                <c:pt idx="5">
                  <c:v>6572</c:v>
                </c:pt>
                <c:pt idx="6">
                  <c:v>17000</c:v>
                </c:pt>
                <c:pt idx="7">
                  <c:v>19632</c:v>
                </c:pt>
                <c:pt idx="8">
                  <c:v>25376</c:v>
                </c:pt>
                <c:pt idx="9">
                  <c:v>53712</c:v>
                </c:pt>
                <c:pt idx="10">
                  <c:v>75108</c:v>
                </c:pt>
                <c:pt idx="11">
                  <c:v>76028</c:v>
                </c:pt>
                <c:pt idx="12">
                  <c:v>98712</c:v>
                </c:pt>
                <c:pt idx="13">
                  <c:v>232600</c:v>
                </c:pt>
                <c:pt idx="14">
                  <c:v>305404</c:v>
                </c:pt>
                <c:pt idx="15">
                  <c:v>311364</c:v>
                </c:pt>
                <c:pt idx="16">
                  <c:v>380312</c:v>
                </c:pt>
              </c:numCache>
            </c:numRef>
          </c:xVal>
          <c:yVal>
            <c:numRef>
              <c:f>Gauss2DAMR_cart!$N$2:$N$18</c:f>
              <c:numCache>
                <c:formatCode>0.00E+00</c:formatCode>
                <c:ptCount val="17"/>
                <c:pt idx="0">
                  <c:v>0.55096529206121003</c:v>
                </c:pt>
                <c:pt idx="1">
                  <c:v>0.113569318947477</c:v>
                </c:pt>
                <c:pt idx="2">
                  <c:v>1.2248148548831101E-2</c:v>
                </c:pt>
                <c:pt idx="3">
                  <c:v>5.8758039607633402E-3</c:v>
                </c:pt>
                <c:pt idx="4">
                  <c:v>2.3353360338901502E-3</c:v>
                </c:pt>
                <c:pt idx="5">
                  <c:v>3.8218546985705902E-4</c:v>
                </c:pt>
                <c:pt idx="6">
                  <c:v>1.4686209553944299E-4</c:v>
                </c:pt>
                <c:pt idx="7">
                  <c:v>8.3299529026768196E-5</c:v>
                </c:pt>
                <c:pt idx="8">
                  <c:v>6.3384151924655299E-5</c:v>
                </c:pt>
                <c:pt idx="9">
                  <c:v>2.9780662996119501E-5</c:v>
                </c:pt>
                <c:pt idx="10">
                  <c:v>1.1226309955767E-5</c:v>
                </c:pt>
                <c:pt idx="11">
                  <c:v>1.10222038290589E-5</c:v>
                </c:pt>
                <c:pt idx="12">
                  <c:v>7.4428813830557901E-6</c:v>
                </c:pt>
                <c:pt idx="13">
                  <c:v>3.5114411250624898E-6</c:v>
                </c:pt>
                <c:pt idx="14">
                  <c:v>1.32278118316187E-6</c:v>
                </c:pt>
                <c:pt idx="15">
                  <c:v>9.85348624547486E-7</c:v>
                </c:pt>
                <c:pt idx="16">
                  <c:v>5.6827379295706299E-7</c:v>
                </c:pt>
              </c:numCache>
            </c:numRef>
          </c:yVal>
          <c:smooth val="0"/>
        </c:ser>
        <c:ser>
          <c:idx val="4"/>
          <c:order val="12"/>
          <c:tx>
            <c:v>ME2 - uniform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'Gauss_2D_quads_iso - Quadratic'!$O$3:$O$10</c:f>
              <c:numCache>
                <c:formatCode>General</c:formatCode>
                <c:ptCount val="8"/>
                <c:pt idx="0">
                  <c:v>128</c:v>
                </c:pt>
                <c:pt idx="1">
                  <c:v>512</c:v>
                </c:pt>
                <c:pt idx="2">
                  <c:v>2048</c:v>
                </c:pt>
                <c:pt idx="3">
                  <c:v>8192</c:v>
                </c:pt>
                <c:pt idx="4">
                  <c:v>32768</c:v>
                </c:pt>
                <c:pt idx="5" formatCode="0.00E+00">
                  <c:v>131072</c:v>
                </c:pt>
                <c:pt idx="6" formatCode="0.00E+00">
                  <c:v>524288</c:v>
                </c:pt>
                <c:pt idx="7" formatCode="0.00E+00">
                  <c:v>2097152</c:v>
                </c:pt>
              </c:numCache>
            </c:numRef>
          </c:xVal>
          <c:yVal>
            <c:numRef>
              <c:f>'Gauss_2D_quads_iso - Quadratic'!$P$3:$P$10</c:f>
              <c:numCache>
                <c:formatCode>General</c:formatCode>
                <c:ptCount val="8"/>
                <c:pt idx="0">
                  <c:v>0.55096529206121003</c:v>
                </c:pt>
                <c:pt idx="1">
                  <c:v>0.113623887736235</c:v>
                </c:pt>
                <c:pt idx="2">
                  <c:v>1.2226393428338299E-2</c:v>
                </c:pt>
                <c:pt idx="3">
                  <c:v>1.5534309340943201E-3</c:v>
                </c:pt>
                <c:pt idx="4">
                  <c:v>1.9591904482989101E-4</c:v>
                </c:pt>
                <c:pt idx="5">
                  <c:v>2.2536487407E-5</c:v>
                </c:pt>
                <c:pt idx="6" formatCode="0.00E+00">
                  <c:v>3.19840810181E-6</c:v>
                </c:pt>
                <c:pt idx="7" formatCode="0.00E+00">
                  <c:v>4.2984098406000001E-7</c:v>
                </c:pt>
              </c:numCache>
            </c:numRef>
          </c:yVal>
          <c:smooth val="0"/>
        </c:ser>
        <c:ser>
          <c:idx val="8"/>
          <c:order val="13"/>
          <c:tx>
            <c:v>ME2 - Irr=1</c:v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Gauss2DAMR_cart!$I$2:$I$18</c:f>
              <c:numCache>
                <c:formatCode>0.00E+00</c:formatCode>
                <c:ptCount val="17"/>
                <c:pt idx="0">
                  <c:v>128</c:v>
                </c:pt>
                <c:pt idx="1">
                  <c:v>332</c:v>
                </c:pt>
                <c:pt idx="2">
                  <c:v>712</c:v>
                </c:pt>
                <c:pt idx="3">
                  <c:v>1780</c:v>
                </c:pt>
                <c:pt idx="4">
                  <c:v>5476</c:v>
                </c:pt>
                <c:pt idx="5">
                  <c:v>8584</c:v>
                </c:pt>
                <c:pt idx="6">
                  <c:v>20124</c:v>
                </c:pt>
                <c:pt idx="7">
                  <c:v>25708</c:v>
                </c:pt>
                <c:pt idx="8">
                  <c:v>60228</c:v>
                </c:pt>
                <c:pt idx="9">
                  <c:v>77908</c:v>
                </c:pt>
                <c:pt idx="10">
                  <c:v>95864</c:v>
                </c:pt>
                <c:pt idx="11">
                  <c:v>200092</c:v>
                </c:pt>
                <c:pt idx="12">
                  <c:v>297352</c:v>
                </c:pt>
                <c:pt idx="13">
                  <c:v>320688</c:v>
                </c:pt>
                <c:pt idx="14">
                  <c:v>386212</c:v>
                </c:pt>
                <c:pt idx="15">
                  <c:v>616496</c:v>
                </c:pt>
                <c:pt idx="16">
                  <c:v>1022512</c:v>
                </c:pt>
              </c:numCache>
            </c:numRef>
          </c:xVal>
          <c:yVal>
            <c:numRef>
              <c:f>Gauss2DAMR_cart!$J$2:$J$18</c:f>
              <c:numCache>
                <c:formatCode>0.00E+00</c:formatCode>
                <c:ptCount val="17"/>
                <c:pt idx="0">
                  <c:v>0.55096529206121003</c:v>
                </c:pt>
                <c:pt idx="1">
                  <c:v>0.113569318947477</c:v>
                </c:pt>
                <c:pt idx="2">
                  <c:v>1.2248148548831101E-2</c:v>
                </c:pt>
                <c:pt idx="3">
                  <c:v>1.8568336404766999E-3</c:v>
                </c:pt>
                <c:pt idx="4">
                  <c:v>3.44719218845775E-4</c:v>
                </c:pt>
                <c:pt idx="5">
                  <c:v>1.75879409287019E-4</c:v>
                </c:pt>
                <c:pt idx="6">
                  <c:v>5.5091569284678098E-5</c:v>
                </c:pt>
                <c:pt idx="7">
                  <c:v>2.8343977807960499E-5</c:v>
                </c:pt>
                <c:pt idx="8">
                  <c:v>1.25966833138796E-5</c:v>
                </c:pt>
                <c:pt idx="9">
                  <c:v>6.11071051637596E-6</c:v>
                </c:pt>
                <c:pt idx="10">
                  <c:v>3.8355772547691204E-6</c:v>
                </c:pt>
                <c:pt idx="11">
                  <c:v>1.9618635821493599E-6</c:v>
                </c:pt>
                <c:pt idx="12">
                  <c:v>9.7533014848867501E-7</c:v>
                </c:pt>
                <c:pt idx="13">
                  <c:v>7.3612261289438304E-7</c:v>
                </c:pt>
                <c:pt idx="14">
                  <c:v>4.9154140949187505E-7</c:v>
                </c:pt>
                <c:pt idx="15">
                  <c:v>3.3351078966390599E-7</c:v>
                </c:pt>
                <c:pt idx="16">
                  <c:v>1.83624542505688E-7</c:v>
                </c:pt>
              </c:numCache>
            </c:numRef>
          </c:yVal>
          <c:smooth val="0"/>
        </c:ser>
        <c:ser>
          <c:idx val="5"/>
          <c:order val="14"/>
          <c:tx>
            <c:v>ME2 - Irr=2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Gauss2DAMR_cart!$K$2:$K$18</c:f>
              <c:numCache>
                <c:formatCode>0.00E+00</c:formatCode>
                <c:ptCount val="17"/>
                <c:pt idx="0">
                  <c:v>128</c:v>
                </c:pt>
                <c:pt idx="1">
                  <c:v>332</c:v>
                </c:pt>
                <c:pt idx="2">
                  <c:v>712</c:v>
                </c:pt>
                <c:pt idx="3">
                  <c:v>1656</c:v>
                </c:pt>
                <c:pt idx="4">
                  <c:v>5612</c:v>
                </c:pt>
                <c:pt idx="5">
                  <c:v>6572</c:v>
                </c:pt>
                <c:pt idx="6">
                  <c:v>17000</c:v>
                </c:pt>
                <c:pt idx="7">
                  <c:v>19656</c:v>
                </c:pt>
                <c:pt idx="8">
                  <c:v>25400</c:v>
                </c:pt>
                <c:pt idx="9">
                  <c:v>53736</c:v>
                </c:pt>
                <c:pt idx="10">
                  <c:v>75132</c:v>
                </c:pt>
                <c:pt idx="11">
                  <c:v>76052</c:v>
                </c:pt>
                <c:pt idx="12">
                  <c:v>98736</c:v>
                </c:pt>
                <c:pt idx="13">
                  <c:v>232552</c:v>
                </c:pt>
                <c:pt idx="14">
                  <c:v>305412</c:v>
                </c:pt>
                <c:pt idx="15">
                  <c:v>311372</c:v>
                </c:pt>
                <c:pt idx="16">
                  <c:v>380152</c:v>
                </c:pt>
              </c:numCache>
            </c:numRef>
          </c:xVal>
          <c:yVal>
            <c:numRef>
              <c:f>Gauss2DAMR_cart!$L$2:$L$18</c:f>
              <c:numCache>
                <c:formatCode>0.00E+00</c:formatCode>
                <c:ptCount val="17"/>
                <c:pt idx="0">
                  <c:v>0.55096529206121003</c:v>
                </c:pt>
                <c:pt idx="1">
                  <c:v>0.113569318947477</c:v>
                </c:pt>
                <c:pt idx="2">
                  <c:v>1.2248148548831101E-2</c:v>
                </c:pt>
                <c:pt idx="3">
                  <c:v>5.8758039607633402E-3</c:v>
                </c:pt>
                <c:pt idx="4">
                  <c:v>1.3353360338901499E-3</c:v>
                </c:pt>
                <c:pt idx="5">
                  <c:v>3.8218546985705902E-4</c:v>
                </c:pt>
                <c:pt idx="6">
                  <c:v>1.4686209553944299E-4</c:v>
                </c:pt>
                <c:pt idx="7">
                  <c:v>8.2933668771180402E-5</c:v>
                </c:pt>
                <c:pt idx="8">
                  <c:v>6.2835564842220499E-5</c:v>
                </c:pt>
                <c:pt idx="9">
                  <c:v>2.9041692993212099E-5</c:v>
                </c:pt>
                <c:pt idx="10">
                  <c:v>1.00224917621676E-5</c:v>
                </c:pt>
                <c:pt idx="11">
                  <c:v>9.7918514291823494E-6</c:v>
                </c:pt>
                <c:pt idx="12">
                  <c:v>6.9756843906422004E-6</c:v>
                </c:pt>
                <c:pt idx="13">
                  <c:v>3.48464038134769E-6</c:v>
                </c:pt>
                <c:pt idx="14">
                  <c:v>1.29798592773475E-6</c:v>
                </c:pt>
                <c:pt idx="15">
                  <c:v>9.5862314468156497E-7</c:v>
                </c:pt>
                <c:pt idx="16">
                  <c:v>5.6949888977248304E-7</c:v>
                </c:pt>
              </c:numCache>
            </c:numRef>
          </c:yVal>
          <c:smooth val="0"/>
        </c:ser>
        <c:ser>
          <c:idx val="15"/>
          <c:order val="15"/>
          <c:tx>
            <c:v>ME1 - Irr=3</c:v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Gauss2DAMR_cart!$Y$2:$Y$32</c:f>
              <c:numCache>
                <c:formatCode>0.00E+00</c:formatCode>
                <c:ptCount val="31"/>
                <c:pt idx="0">
                  <c:v>64</c:v>
                </c:pt>
                <c:pt idx="1">
                  <c:v>144</c:v>
                </c:pt>
                <c:pt idx="2">
                  <c:v>252</c:v>
                </c:pt>
                <c:pt idx="3">
                  <c:v>448</c:v>
                </c:pt>
                <c:pt idx="4">
                  <c:v>692</c:v>
                </c:pt>
                <c:pt idx="5">
                  <c:v>1144</c:v>
                </c:pt>
                <c:pt idx="6">
                  <c:v>1816</c:v>
                </c:pt>
                <c:pt idx="7">
                  <c:v>2562</c:v>
                </c:pt>
                <c:pt idx="8">
                  <c:v>4518</c:v>
                </c:pt>
                <c:pt idx="9">
                  <c:v>6076</c:v>
                </c:pt>
                <c:pt idx="10">
                  <c:v>6492</c:v>
                </c:pt>
                <c:pt idx="11">
                  <c:v>6528</c:v>
                </c:pt>
                <c:pt idx="12">
                  <c:v>7754</c:v>
                </c:pt>
                <c:pt idx="13">
                  <c:v>11794</c:v>
                </c:pt>
                <c:pt idx="14">
                  <c:v>14586</c:v>
                </c:pt>
                <c:pt idx="15">
                  <c:v>16802</c:v>
                </c:pt>
                <c:pt idx="16">
                  <c:v>21082</c:v>
                </c:pt>
                <c:pt idx="17">
                  <c:v>25614</c:v>
                </c:pt>
                <c:pt idx="18">
                  <c:v>28386</c:v>
                </c:pt>
                <c:pt idx="19">
                  <c:v>30218</c:v>
                </c:pt>
                <c:pt idx="20">
                  <c:v>36134</c:v>
                </c:pt>
                <c:pt idx="21">
                  <c:v>46206</c:v>
                </c:pt>
                <c:pt idx="22">
                  <c:v>55992</c:v>
                </c:pt>
                <c:pt idx="23">
                  <c:v>65012</c:v>
                </c:pt>
                <c:pt idx="24">
                  <c:v>71500</c:v>
                </c:pt>
                <c:pt idx="25">
                  <c:v>79504</c:v>
                </c:pt>
                <c:pt idx="26">
                  <c:v>86620</c:v>
                </c:pt>
                <c:pt idx="27">
                  <c:v>90982</c:v>
                </c:pt>
                <c:pt idx="28">
                  <c:v>96498</c:v>
                </c:pt>
                <c:pt idx="29">
                  <c:v>101598</c:v>
                </c:pt>
                <c:pt idx="30">
                  <c:v>104766</c:v>
                </c:pt>
              </c:numCache>
            </c:numRef>
          </c:xVal>
          <c:yVal>
            <c:numRef>
              <c:f>Gauss2DAMR_cart!$Z$2:$Z$32</c:f>
              <c:numCache>
                <c:formatCode>0.00E+00</c:formatCode>
                <c:ptCount val="31"/>
                <c:pt idx="0">
                  <c:v>0.98865878855441103</c:v>
                </c:pt>
                <c:pt idx="1">
                  <c:v>0.29064338816691698</c:v>
                </c:pt>
                <c:pt idx="2">
                  <c:v>0.18333068338556099</c:v>
                </c:pt>
                <c:pt idx="3">
                  <c:v>0.20283129026316299</c:v>
                </c:pt>
                <c:pt idx="4">
                  <c:v>7.8494116982929005E-2</c:v>
                </c:pt>
                <c:pt idx="5">
                  <c:v>5.9706733550276302E-2</c:v>
                </c:pt>
                <c:pt idx="6">
                  <c:v>3.5941211408489701E-2</c:v>
                </c:pt>
                <c:pt idx="7">
                  <c:v>2.1455709163695599E-2</c:v>
                </c:pt>
                <c:pt idx="8">
                  <c:v>1.73336346389272E-2</c:v>
                </c:pt>
                <c:pt idx="9">
                  <c:v>1.24161754988445E-2</c:v>
                </c:pt>
                <c:pt idx="10">
                  <c:v>1.1052598085402101E-2</c:v>
                </c:pt>
                <c:pt idx="11">
                  <c:v>1.1315761337474301E-2</c:v>
                </c:pt>
                <c:pt idx="12">
                  <c:v>7.8718970194958209E-3</c:v>
                </c:pt>
                <c:pt idx="13">
                  <c:v>5.2425258627758304E-3</c:v>
                </c:pt>
                <c:pt idx="14">
                  <c:v>3.9937043705552998E-3</c:v>
                </c:pt>
                <c:pt idx="15">
                  <c:v>3.6649953835861601E-3</c:v>
                </c:pt>
                <c:pt idx="16">
                  <c:v>3.3454878330002901E-3</c:v>
                </c:pt>
                <c:pt idx="17">
                  <c:v>2.6416991795782199E-3</c:v>
                </c:pt>
                <c:pt idx="18">
                  <c:v>2.3910822607616199E-3</c:v>
                </c:pt>
                <c:pt idx="19">
                  <c:v>2.2439180179724301E-3</c:v>
                </c:pt>
                <c:pt idx="20">
                  <c:v>1.73186345120017E-3</c:v>
                </c:pt>
                <c:pt idx="21">
                  <c:v>1.51753397365511E-3</c:v>
                </c:pt>
                <c:pt idx="22">
                  <c:v>1.3717797941857699E-3</c:v>
                </c:pt>
                <c:pt idx="23">
                  <c:v>1.24625718211548E-3</c:v>
                </c:pt>
                <c:pt idx="24">
                  <c:v>1.14228804734188E-3</c:v>
                </c:pt>
                <c:pt idx="25">
                  <c:v>1.03817549051444E-3</c:v>
                </c:pt>
                <c:pt idx="26">
                  <c:v>9.9336261683155005E-4</c:v>
                </c:pt>
                <c:pt idx="27">
                  <c:v>9.5644103879726904E-4</c:v>
                </c:pt>
                <c:pt idx="28">
                  <c:v>8.7223571271974299E-4</c:v>
                </c:pt>
                <c:pt idx="29">
                  <c:v>8.7796361367096099E-4</c:v>
                </c:pt>
                <c:pt idx="30">
                  <c:v>8.26999382011927E-4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224776"/>
        <c:axId val="160225168"/>
      </c:scatterChart>
      <c:valAx>
        <c:axId val="160224776"/>
        <c:scaling>
          <c:logBase val="10"/>
          <c:orientation val="minMax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DoFs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225168"/>
        <c:crossesAt val="10"/>
        <c:crossBetween val="midCat"/>
      </c:valAx>
      <c:valAx>
        <c:axId val="160225168"/>
        <c:scaling>
          <c:logBase val="10"/>
          <c:orientation val="minMax"/>
          <c:max val="10"/>
          <c:min val="1.0000000000000005E-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||u-uh||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2247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2nd order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Sinusoid2D!$A$2:$A$9</c:f>
              <c:numCache>
                <c:formatCode>0.00E+00</c:formatCode>
                <c:ptCount val="8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1000000</c:v>
                </c:pt>
                <c:pt idx="7">
                  <c:v>10000000</c:v>
                </c:pt>
              </c:numCache>
            </c:numRef>
          </c:xVal>
          <c:yVal>
            <c:numRef>
              <c:f>Sinusoid2D!$B$2:$B$9</c:f>
              <c:numCache>
                <c:formatCode>General</c:formatCode>
                <c:ptCount val="8"/>
                <c:pt idx="0">
                  <c:v>200</c:v>
                </c:pt>
                <c:pt idx="1">
                  <c:v>20</c:v>
                </c:pt>
                <c:pt idx="2">
                  <c:v>2</c:v>
                </c:pt>
                <c:pt idx="3">
                  <c:v>0.2</c:v>
                </c:pt>
                <c:pt idx="4">
                  <c:v>0.02</c:v>
                </c:pt>
                <c:pt idx="5">
                  <c:v>2E-3</c:v>
                </c:pt>
                <c:pt idx="6">
                  <c:v>1.9999999999999998E-4</c:v>
                </c:pt>
                <c:pt idx="7">
                  <c:v>1.9999999999999998E-5</c:v>
                </c:pt>
              </c:numCache>
            </c:numRef>
          </c:yVal>
          <c:smooth val="0"/>
        </c:ser>
        <c:ser>
          <c:idx val="1"/>
          <c:order val="1"/>
          <c:tx>
            <c:v>3rd order</c:v>
          </c:tx>
          <c:spPr>
            <a:ln w="1905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Sinusoid2D!$A$2:$A$9</c:f>
              <c:numCache>
                <c:formatCode>0.00E+00</c:formatCode>
                <c:ptCount val="8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1000000</c:v>
                </c:pt>
                <c:pt idx="7">
                  <c:v>10000000</c:v>
                </c:pt>
              </c:numCache>
            </c:numRef>
          </c:xVal>
          <c:yVal>
            <c:numRef>
              <c:f>Sinusoid2D!$C$2:$C$9</c:f>
              <c:numCache>
                <c:formatCode>General</c:formatCode>
                <c:ptCount val="8"/>
                <c:pt idx="0">
                  <c:v>100</c:v>
                </c:pt>
                <c:pt idx="1">
                  <c:v>3.1622776601683786</c:v>
                </c:pt>
                <c:pt idx="2">
                  <c:v>9.9999999999999936E-2</c:v>
                </c:pt>
                <c:pt idx="3">
                  <c:v>3.1622776601683803E-3</c:v>
                </c:pt>
                <c:pt idx="4">
                  <c:v>9.9999999999999869E-5</c:v>
                </c:pt>
                <c:pt idx="5">
                  <c:v>3.1622776601683813E-6</c:v>
                </c:pt>
                <c:pt idx="6">
                  <c:v>1.0000000000000007E-7</c:v>
                </c:pt>
                <c:pt idx="7">
                  <c:v>3.162277660168382E-9</c:v>
                </c:pt>
              </c:numCache>
            </c:numRef>
          </c:yVal>
          <c:smooth val="0"/>
        </c:ser>
        <c:ser>
          <c:idx val="2"/>
          <c:order val="2"/>
          <c:tx>
            <c:v>Q1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Sinusoid2D!$E$5:$E$12</c:f>
              <c:numCache>
                <c:formatCode>0.00E+00</c:formatCode>
                <c:ptCount val="8"/>
                <c:pt idx="0">
                  <c:v>144</c:v>
                </c:pt>
                <c:pt idx="1">
                  <c:v>576</c:v>
                </c:pt>
                <c:pt idx="2">
                  <c:v>2304</c:v>
                </c:pt>
                <c:pt idx="3">
                  <c:v>9216</c:v>
                </c:pt>
                <c:pt idx="4">
                  <c:v>36864</c:v>
                </c:pt>
                <c:pt idx="5">
                  <c:v>147456</c:v>
                </c:pt>
                <c:pt idx="6">
                  <c:v>589824</c:v>
                </c:pt>
                <c:pt idx="7">
                  <c:v>2359296</c:v>
                </c:pt>
              </c:numCache>
            </c:numRef>
          </c:xVal>
          <c:yVal>
            <c:numRef>
              <c:f>Sinusoid2D!$F$5:$F$12</c:f>
              <c:numCache>
                <c:formatCode>0.00E+00</c:formatCode>
                <c:ptCount val="8"/>
                <c:pt idx="0">
                  <c:v>0.41176151106115999</c:v>
                </c:pt>
                <c:pt idx="1">
                  <c:v>0.102937736824371</c:v>
                </c:pt>
                <c:pt idx="2">
                  <c:v>2.56126381159659E-2</c:v>
                </c:pt>
                <c:pt idx="3">
                  <c:v>6.3892103990866303E-3</c:v>
                </c:pt>
                <c:pt idx="4">
                  <c:v>1.5962496758420599E-3</c:v>
                </c:pt>
                <c:pt idx="5">
                  <c:v>3.9899231435109803E-4</c:v>
                </c:pt>
                <c:pt idx="6">
                  <c:v>1.01984654865412E-4</c:v>
                </c:pt>
                <c:pt idx="7">
                  <c:v>2.6984015103651E-5</c:v>
                </c:pt>
              </c:numCache>
            </c:numRef>
          </c:yVal>
          <c:smooth val="0"/>
        </c:ser>
        <c:ser>
          <c:idx val="3"/>
          <c:order val="3"/>
          <c:tx>
            <c:v>Wachspress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Sinusoid2D!$K$5:$K$12</c:f>
              <c:numCache>
                <c:formatCode>0.00E+00</c:formatCode>
                <c:ptCount val="8"/>
                <c:pt idx="0">
                  <c:v>144</c:v>
                </c:pt>
                <c:pt idx="1">
                  <c:v>576</c:v>
                </c:pt>
                <c:pt idx="2">
                  <c:v>2304</c:v>
                </c:pt>
                <c:pt idx="3">
                  <c:v>9216</c:v>
                </c:pt>
                <c:pt idx="4">
                  <c:v>36864</c:v>
                </c:pt>
                <c:pt idx="5">
                  <c:v>147456</c:v>
                </c:pt>
                <c:pt idx="6">
                  <c:v>589824</c:v>
                </c:pt>
                <c:pt idx="7">
                  <c:v>2359296</c:v>
                </c:pt>
              </c:numCache>
            </c:numRef>
          </c:xVal>
          <c:yVal>
            <c:numRef>
              <c:f>Sinusoid2D!$L$5:$L$12</c:f>
              <c:numCache>
                <c:formatCode>0.00E+00</c:formatCode>
                <c:ptCount val="8"/>
                <c:pt idx="0">
                  <c:v>0.34549183902584701</c:v>
                </c:pt>
                <c:pt idx="1">
                  <c:v>8.6481018239818297E-2</c:v>
                </c:pt>
                <c:pt idx="2">
                  <c:v>2.14650560479142E-2</c:v>
                </c:pt>
                <c:pt idx="3">
                  <c:v>5.3482066015062999E-3</c:v>
                </c:pt>
                <c:pt idx="4">
                  <c:v>1.33568932045472E-3</c:v>
                </c:pt>
                <c:pt idx="5">
                  <c:v>3.3383178602309002E-4</c:v>
                </c:pt>
                <c:pt idx="6">
                  <c:v>8.8984098419800007E-5</c:v>
                </c:pt>
                <c:pt idx="7">
                  <c:v>2.3154098405099999E-5</c:v>
                </c:pt>
              </c:numCache>
            </c:numRef>
          </c:yVal>
          <c:smooth val="0"/>
        </c:ser>
        <c:ser>
          <c:idx val="4"/>
          <c:order val="4"/>
          <c:tx>
            <c:v>PWL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Sinusoid2D!$G$5:$G$12</c:f>
              <c:numCache>
                <c:formatCode>0.00E+00</c:formatCode>
                <c:ptCount val="8"/>
                <c:pt idx="0">
                  <c:v>144</c:v>
                </c:pt>
                <c:pt idx="1">
                  <c:v>576</c:v>
                </c:pt>
                <c:pt idx="2">
                  <c:v>2304</c:v>
                </c:pt>
                <c:pt idx="3">
                  <c:v>9216</c:v>
                </c:pt>
                <c:pt idx="4">
                  <c:v>36864</c:v>
                </c:pt>
                <c:pt idx="5">
                  <c:v>147456</c:v>
                </c:pt>
                <c:pt idx="6">
                  <c:v>589824</c:v>
                </c:pt>
                <c:pt idx="7">
                  <c:v>2359296</c:v>
                </c:pt>
              </c:numCache>
            </c:numRef>
          </c:xVal>
          <c:yVal>
            <c:numRef>
              <c:f>Sinusoid2D!$H$5:$H$12</c:f>
              <c:numCache>
                <c:formatCode>0.00E+00</c:formatCode>
                <c:ptCount val="8"/>
                <c:pt idx="0">
                  <c:v>0.43023671873070801</c:v>
                </c:pt>
                <c:pt idx="1">
                  <c:v>0.112195608454958</c:v>
                </c:pt>
                <c:pt idx="2">
                  <c:v>2.8407790116495898E-2</c:v>
                </c:pt>
                <c:pt idx="3">
                  <c:v>7.1261976932643903E-3</c:v>
                </c:pt>
                <c:pt idx="4">
                  <c:v>1.7832931054166301E-3</c:v>
                </c:pt>
                <c:pt idx="5">
                  <c:v>4.4596563638910498E-4</c:v>
                </c:pt>
                <c:pt idx="6">
                  <c:v>1.11504686901813E-4</c:v>
                </c:pt>
                <c:pt idx="7">
                  <c:v>2.723168484084E-5</c:v>
                </c:pt>
              </c:numCache>
            </c:numRef>
          </c:yVal>
          <c:smooth val="0"/>
        </c:ser>
        <c:ser>
          <c:idx val="5"/>
          <c:order val="5"/>
          <c:tx>
            <c:v>MV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Sinusoid2D!$I$5:$I$12</c:f>
              <c:numCache>
                <c:formatCode>0.00E+00</c:formatCode>
                <c:ptCount val="8"/>
                <c:pt idx="0">
                  <c:v>144</c:v>
                </c:pt>
                <c:pt idx="1">
                  <c:v>576</c:v>
                </c:pt>
                <c:pt idx="2">
                  <c:v>2304</c:v>
                </c:pt>
                <c:pt idx="3">
                  <c:v>9216</c:v>
                </c:pt>
                <c:pt idx="4">
                  <c:v>36864</c:v>
                </c:pt>
                <c:pt idx="5">
                  <c:v>147456</c:v>
                </c:pt>
                <c:pt idx="6">
                  <c:v>589824</c:v>
                </c:pt>
                <c:pt idx="7">
                  <c:v>2359296</c:v>
                </c:pt>
              </c:numCache>
            </c:numRef>
          </c:xVal>
          <c:yVal>
            <c:numRef>
              <c:f>Sinusoid2D!$J$5:$J$12</c:f>
              <c:numCache>
                <c:formatCode>0.00E+00</c:formatCode>
                <c:ptCount val="8"/>
                <c:pt idx="0">
                  <c:v>0.341857090169087</c:v>
                </c:pt>
                <c:pt idx="1">
                  <c:v>8.6995623467378297E-2</c:v>
                </c:pt>
                <c:pt idx="2">
                  <c:v>2.1742659037466801E-2</c:v>
                </c:pt>
                <c:pt idx="3">
                  <c:v>5.4286181469089603E-3</c:v>
                </c:pt>
                <c:pt idx="4">
                  <c:v>1.35646945569727E-3</c:v>
                </c:pt>
                <c:pt idx="5">
                  <c:v>3.3906338420077798E-4</c:v>
                </c:pt>
                <c:pt idx="6">
                  <c:v>8.8298418189840003E-5</c:v>
                </c:pt>
                <c:pt idx="7">
                  <c:v>2.2984106510299999E-5</c:v>
                </c:pt>
              </c:numCache>
            </c:numRef>
          </c:yVal>
          <c:smooth val="0"/>
        </c:ser>
        <c:ser>
          <c:idx val="6"/>
          <c:order val="6"/>
          <c:tx>
            <c:v>ME1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Sinusoid2D!$M$5:$M$12</c:f>
              <c:numCache>
                <c:formatCode>0.00E+00</c:formatCode>
                <c:ptCount val="8"/>
                <c:pt idx="0">
                  <c:v>144</c:v>
                </c:pt>
                <c:pt idx="1">
                  <c:v>576</c:v>
                </c:pt>
                <c:pt idx="2">
                  <c:v>2304</c:v>
                </c:pt>
                <c:pt idx="3">
                  <c:v>9216</c:v>
                </c:pt>
                <c:pt idx="4">
                  <c:v>36864</c:v>
                </c:pt>
                <c:pt idx="5">
                  <c:v>147456</c:v>
                </c:pt>
                <c:pt idx="6">
                  <c:v>589824</c:v>
                </c:pt>
                <c:pt idx="7">
                  <c:v>2359296</c:v>
                </c:pt>
              </c:numCache>
            </c:numRef>
          </c:xVal>
          <c:yVal>
            <c:numRef>
              <c:f>Sinusoid2D!$N$5:$N$12</c:f>
              <c:numCache>
                <c:formatCode>0.00E+00</c:formatCode>
                <c:ptCount val="8"/>
                <c:pt idx="0">
                  <c:v>0.41176152936385901</c:v>
                </c:pt>
                <c:pt idx="1">
                  <c:v>0.10293774286955799</c:v>
                </c:pt>
                <c:pt idx="2">
                  <c:v>2.56126397845646E-2</c:v>
                </c:pt>
                <c:pt idx="3">
                  <c:v>6.3892108323596597E-3</c:v>
                </c:pt>
                <c:pt idx="4">
                  <c:v>1.59624978592067E-3</c:v>
                </c:pt>
                <c:pt idx="5">
                  <c:v>3.9899234207444302E-4</c:v>
                </c:pt>
                <c:pt idx="6">
                  <c:v>1.01984654984094E-4</c:v>
                </c:pt>
                <c:pt idx="7">
                  <c:v>2.6984015198462E-5</c:v>
                </c:pt>
              </c:numCache>
            </c:numRef>
          </c:yVal>
          <c:smooth val="0"/>
        </c:ser>
        <c:ser>
          <c:idx val="7"/>
          <c:order val="7"/>
          <c:tx>
            <c:v>S2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Sinusoid2D!$O$5:$O$11</c:f>
              <c:numCache>
                <c:formatCode>0.00E+00</c:formatCode>
                <c:ptCount val="7"/>
                <c:pt idx="0">
                  <c:v>288</c:v>
                </c:pt>
                <c:pt idx="1">
                  <c:v>1152</c:v>
                </c:pt>
                <c:pt idx="2">
                  <c:v>4608</c:v>
                </c:pt>
                <c:pt idx="3">
                  <c:v>18432</c:v>
                </c:pt>
                <c:pt idx="4">
                  <c:v>73728</c:v>
                </c:pt>
                <c:pt idx="5">
                  <c:v>294912</c:v>
                </c:pt>
                <c:pt idx="6">
                  <c:v>1179648</c:v>
                </c:pt>
              </c:numCache>
            </c:numRef>
          </c:xVal>
          <c:yVal>
            <c:numRef>
              <c:f>Sinusoid2D!$P$5:$P$11</c:f>
              <c:numCache>
                <c:formatCode>0.00E+00</c:formatCode>
                <c:ptCount val="7"/>
                <c:pt idx="0">
                  <c:v>5.4537031990705698E-2</c:v>
                </c:pt>
                <c:pt idx="1">
                  <c:v>6.7577961822683601E-3</c:v>
                </c:pt>
                <c:pt idx="2">
                  <c:v>8.4657484226971101E-4</c:v>
                </c:pt>
                <c:pt idx="3">
                  <c:v>1.05901689572706E-4</c:v>
                </c:pt>
                <c:pt idx="4">
                  <c:v>1.3240458595462E-5</c:v>
                </c:pt>
                <c:pt idx="5">
                  <c:v>1.6551462983478801E-6</c:v>
                </c:pt>
                <c:pt idx="6">
                  <c:v>2.12984154981561E-7</c:v>
                </c:pt>
              </c:numCache>
            </c:numRef>
          </c:yVal>
          <c:smooth val="0"/>
        </c:ser>
        <c:ser>
          <c:idx val="8"/>
          <c:order val="8"/>
          <c:tx>
            <c:v>ME2</c:v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Sinusoid2D!$Q$5:$Q$11</c:f>
              <c:numCache>
                <c:formatCode>0.00E+00</c:formatCode>
                <c:ptCount val="7"/>
                <c:pt idx="0">
                  <c:v>288</c:v>
                </c:pt>
                <c:pt idx="1">
                  <c:v>1152</c:v>
                </c:pt>
                <c:pt idx="2">
                  <c:v>4608</c:v>
                </c:pt>
                <c:pt idx="3">
                  <c:v>18432</c:v>
                </c:pt>
                <c:pt idx="4">
                  <c:v>73728</c:v>
                </c:pt>
                <c:pt idx="5">
                  <c:v>294912</c:v>
                </c:pt>
                <c:pt idx="6">
                  <c:v>1179648</c:v>
                </c:pt>
              </c:numCache>
            </c:numRef>
          </c:xVal>
          <c:yVal>
            <c:numRef>
              <c:f>Sinusoid2D!$R$5:$R$11</c:f>
              <c:numCache>
                <c:formatCode>0.00E+00</c:formatCode>
                <c:ptCount val="7"/>
                <c:pt idx="0">
                  <c:v>4.4111617122638197E-2</c:v>
                </c:pt>
                <c:pt idx="1">
                  <c:v>5.8853325448006803E-3</c:v>
                </c:pt>
                <c:pt idx="2">
                  <c:v>7.6874606576168001E-4</c:v>
                </c:pt>
                <c:pt idx="3">
                  <c:v>9.8823607339652405E-5</c:v>
                </c:pt>
                <c:pt idx="4">
                  <c:v>1.29399246321692E-5</c:v>
                </c:pt>
                <c:pt idx="5">
                  <c:v>1.7498007398897799E-6</c:v>
                </c:pt>
                <c:pt idx="6">
                  <c:v>2.2499999999999999E-7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225952"/>
        <c:axId val="160226344"/>
      </c:scatterChart>
      <c:valAx>
        <c:axId val="160225952"/>
        <c:scaling>
          <c:logBase val="10"/>
          <c:orientation val="minMax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DoFs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226344"/>
        <c:crosses val="autoZero"/>
        <c:crossBetween val="midCat"/>
      </c:valAx>
      <c:valAx>
        <c:axId val="160226344"/>
        <c:scaling>
          <c:logBase val="10"/>
          <c:orientation val="minMax"/>
          <c:max val="1"/>
          <c:min val="1.0000000000000005E-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||u-uh||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2259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2nd order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Sinusoid2D!$A$2:$A$9</c:f>
              <c:numCache>
                <c:formatCode>0.00E+00</c:formatCode>
                <c:ptCount val="8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1000000</c:v>
                </c:pt>
                <c:pt idx="7">
                  <c:v>10000000</c:v>
                </c:pt>
              </c:numCache>
            </c:numRef>
          </c:xVal>
          <c:yVal>
            <c:numRef>
              <c:f>Sinusoid2D!$B$2:$B$9</c:f>
              <c:numCache>
                <c:formatCode>General</c:formatCode>
                <c:ptCount val="8"/>
                <c:pt idx="0">
                  <c:v>200</c:v>
                </c:pt>
                <c:pt idx="1">
                  <c:v>20</c:v>
                </c:pt>
                <c:pt idx="2">
                  <c:v>2</c:v>
                </c:pt>
                <c:pt idx="3">
                  <c:v>0.2</c:v>
                </c:pt>
                <c:pt idx="4">
                  <c:v>0.02</c:v>
                </c:pt>
                <c:pt idx="5">
                  <c:v>2E-3</c:v>
                </c:pt>
                <c:pt idx="6">
                  <c:v>1.9999999999999998E-4</c:v>
                </c:pt>
                <c:pt idx="7">
                  <c:v>1.9999999999999998E-5</c:v>
                </c:pt>
              </c:numCache>
            </c:numRef>
          </c:yVal>
          <c:smooth val="0"/>
        </c:ser>
        <c:ser>
          <c:idx val="1"/>
          <c:order val="1"/>
          <c:tx>
            <c:v>3rd order</c:v>
          </c:tx>
          <c:spPr>
            <a:ln w="1905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Sinusoid2D!$A$2:$A$9</c:f>
              <c:numCache>
                <c:formatCode>0.00E+00</c:formatCode>
                <c:ptCount val="8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1000000</c:v>
                </c:pt>
                <c:pt idx="7">
                  <c:v>10000000</c:v>
                </c:pt>
              </c:numCache>
            </c:numRef>
          </c:xVal>
          <c:yVal>
            <c:numRef>
              <c:f>Sinusoid2D!$C$2:$C$9</c:f>
              <c:numCache>
                <c:formatCode>General</c:formatCode>
                <c:ptCount val="8"/>
                <c:pt idx="0">
                  <c:v>100</c:v>
                </c:pt>
                <c:pt idx="1">
                  <c:v>3.1622776601683786</c:v>
                </c:pt>
                <c:pt idx="2">
                  <c:v>9.9999999999999936E-2</c:v>
                </c:pt>
                <c:pt idx="3">
                  <c:v>3.1622776601683803E-3</c:v>
                </c:pt>
                <c:pt idx="4">
                  <c:v>9.9999999999999869E-5</c:v>
                </c:pt>
                <c:pt idx="5">
                  <c:v>3.1622776601683813E-6</c:v>
                </c:pt>
                <c:pt idx="6">
                  <c:v>1.0000000000000007E-7</c:v>
                </c:pt>
                <c:pt idx="7">
                  <c:v>3.162277660168382E-9</c:v>
                </c:pt>
              </c:numCache>
            </c:numRef>
          </c:yVal>
          <c:smooth val="0"/>
        </c:ser>
        <c:ser>
          <c:idx val="2"/>
          <c:order val="2"/>
          <c:tx>
            <c:v>P1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Sinusoid2D!$S$5:$S$12</c:f>
              <c:numCache>
                <c:formatCode>0.00E+00</c:formatCode>
                <c:ptCount val="8"/>
                <c:pt idx="0">
                  <c:v>216</c:v>
                </c:pt>
                <c:pt idx="1">
                  <c:v>864</c:v>
                </c:pt>
                <c:pt idx="2">
                  <c:v>3456</c:v>
                </c:pt>
                <c:pt idx="3">
                  <c:v>13824</c:v>
                </c:pt>
                <c:pt idx="4">
                  <c:v>55296</c:v>
                </c:pt>
                <c:pt idx="5">
                  <c:v>221184</c:v>
                </c:pt>
                <c:pt idx="6">
                  <c:v>884736</c:v>
                </c:pt>
                <c:pt idx="7">
                  <c:v>3538944</c:v>
                </c:pt>
              </c:numCache>
            </c:numRef>
          </c:xVal>
          <c:yVal>
            <c:numRef>
              <c:f>Sinusoid2D!$T$5:$T$12</c:f>
              <c:numCache>
                <c:formatCode>0.00E+00</c:formatCode>
                <c:ptCount val="8"/>
                <c:pt idx="0">
                  <c:v>0.50907386570992796</c:v>
                </c:pt>
                <c:pt idx="1">
                  <c:v>0.129304226581446</c:v>
                </c:pt>
                <c:pt idx="2">
                  <c:v>3.1934943084009897E-2</c:v>
                </c:pt>
                <c:pt idx="3">
                  <c:v>7.9184631386119402E-3</c:v>
                </c:pt>
                <c:pt idx="4">
                  <c:v>1.97399002500223E-3</c:v>
                </c:pt>
                <c:pt idx="5">
                  <c:v>4.9309739014286697E-4</c:v>
                </c:pt>
                <c:pt idx="6">
                  <c:v>1.21651418915354E-4</c:v>
                </c:pt>
                <c:pt idx="7">
                  <c:v>3.0499999999999999E-5</c:v>
                </c:pt>
              </c:numCache>
            </c:numRef>
          </c:yVal>
          <c:smooth val="0"/>
        </c:ser>
        <c:ser>
          <c:idx val="4"/>
          <c:order val="3"/>
          <c:tx>
            <c:v>Wachspress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Sinusoid2D!$Y$5:$Y$12</c:f>
              <c:numCache>
                <c:formatCode>0.00E+00</c:formatCode>
                <c:ptCount val="8"/>
                <c:pt idx="0">
                  <c:v>216</c:v>
                </c:pt>
                <c:pt idx="1">
                  <c:v>864</c:v>
                </c:pt>
                <c:pt idx="2">
                  <c:v>3456</c:v>
                </c:pt>
                <c:pt idx="3">
                  <c:v>13824</c:v>
                </c:pt>
                <c:pt idx="4">
                  <c:v>55296</c:v>
                </c:pt>
                <c:pt idx="5">
                  <c:v>221184</c:v>
                </c:pt>
                <c:pt idx="6">
                  <c:v>884736</c:v>
                </c:pt>
                <c:pt idx="7">
                  <c:v>3538944</c:v>
                </c:pt>
              </c:numCache>
            </c:numRef>
          </c:xVal>
          <c:yVal>
            <c:numRef>
              <c:f>Sinusoid2D!$Z$5:$Z$12</c:f>
              <c:numCache>
                <c:formatCode>0.00E+00</c:formatCode>
                <c:ptCount val="8"/>
                <c:pt idx="0">
                  <c:v>0.38864098649611201</c:v>
                </c:pt>
                <c:pt idx="1">
                  <c:v>9.4128971635450601E-2</c:v>
                </c:pt>
                <c:pt idx="2">
                  <c:v>2.23722401475859E-2</c:v>
                </c:pt>
                <c:pt idx="3">
                  <c:v>5.4496365851953096E-3</c:v>
                </c:pt>
                <c:pt idx="4">
                  <c:v>1.3507956185986401E-3</c:v>
                </c:pt>
                <c:pt idx="5">
                  <c:v>3.3689261692988401E-4</c:v>
                </c:pt>
                <c:pt idx="6">
                  <c:v>8.5165481621230001E-5</c:v>
                </c:pt>
              </c:numCache>
            </c:numRef>
          </c:yVal>
          <c:smooth val="0"/>
        </c:ser>
        <c:ser>
          <c:idx val="3"/>
          <c:order val="4"/>
          <c:tx>
            <c:v>PWL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Sinusoid2D!$U$5:$U$12</c:f>
              <c:numCache>
                <c:formatCode>0.00E+00</c:formatCode>
                <c:ptCount val="8"/>
                <c:pt idx="0">
                  <c:v>216</c:v>
                </c:pt>
                <c:pt idx="1">
                  <c:v>864</c:v>
                </c:pt>
                <c:pt idx="2">
                  <c:v>3456</c:v>
                </c:pt>
                <c:pt idx="3">
                  <c:v>13824</c:v>
                </c:pt>
                <c:pt idx="4">
                  <c:v>55296</c:v>
                </c:pt>
                <c:pt idx="5">
                  <c:v>221184</c:v>
                </c:pt>
                <c:pt idx="6">
                  <c:v>884736</c:v>
                </c:pt>
                <c:pt idx="7">
                  <c:v>3538944</c:v>
                </c:pt>
              </c:numCache>
            </c:numRef>
          </c:xVal>
          <c:yVal>
            <c:numRef>
              <c:f>Sinusoid2D!$V$5:$V$12</c:f>
              <c:numCache>
                <c:formatCode>0.00E+00</c:formatCode>
                <c:ptCount val="8"/>
                <c:pt idx="0">
                  <c:v>0.50674542409639001</c:v>
                </c:pt>
                <c:pt idx="1">
                  <c:v>0.12913707795961399</c:v>
                </c:pt>
                <c:pt idx="2">
                  <c:v>3.1923767042673197E-2</c:v>
                </c:pt>
                <c:pt idx="3">
                  <c:v>7.9177473473258392E-3</c:v>
                </c:pt>
                <c:pt idx="4">
                  <c:v>1.9739450116431998E-3</c:v>
                </c:pt>
                <c:pt idx="5">
                  <c:v>4.93094584173995E-4</c:v>
                </c:pt>
                <c:pt idx="6">
                  <c:v>1.21652651848477E-4</c:v>
                </c:pt>
              </c:numCache>
            </c:numRef>
          </c:yVal>
          <c:smooth val="0"/>
        </c:ser>
        <c:ser>
          <c:idx val="5"/>
          <c:order val="5"/>
          <c:tx>
            <c:v>MV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Sinusoid2D!$W$5:$W$12</c:f>
              <c:numCache>
                <c:formatCode>0.00E+00</c:formatCode>
                <c:ptCount val="8"/>
                <c:pt idx="0">
                  <c:v>216</c:v>
                </c:pt>
                <c:pt idx="1">
                  <c:v>864</c:v>
                </c:pt>
                <c:pt idx="2">
                  <c:v>3456</c:v>
                </c:pt>
                <c:pt idx="3">
                  <c:v>13824</c:v>
                </c:pt>
                <c:pt idx="4">
                  <c:v>55296</c:v>
                </c:pt>
                <c:pt idx="5">
                  <c:v>221184</c:v>
                </c:pt>
                <c:pt idx="6">
                  <c:v>884736</c:v>
                </c:pt>
                <c:pt idx="7">
                  <c:v>3538944</c:v>
                </c:pt>
              </c:numCache>
            </c:numRef>
          </c:xVal>
          <c:yVal>
            <c:numRef>
              <c:f>Sinusoid2D!$X$5:$X$12</c:f>
              <c:numCache>
                <c:formatCode>0.00E+00</c:formatCode>
                <c:ptCount val="8"/>
                <c:pt idx="0">
                  <c:v>0.38864098649611201</c:v>
                </c:pt>
                <c:pt idx="1">
                  <c:v>9.4128971635450406E-2</c:v>
                </c:pt>
                <c:pt idx="2">
                  <c:v>2.2372240147585799E-2</c:v>
                </c:pt>
                <c:pt idx="3">
                  <c:v>5.4496365851952897E-3</c:v>
                </c:pt>
                <c:pt idx="4">
                  <c:v>1.3507956185986299E-3</c:v>
                </c:pt>
                <c:pt idx="5">
                  <c:v>3.3689261692986102E-4</c:v>
                </c:pt>
                <c:pt idx="6">
                  <c:v>8.5165481621230001E-5</c:v>
                </c:pt>
              </c:numCache>
            </c:numRef>
          </c:yVal>
          <c:smooth val="0"/>
        </c:ser>
        <c:ser>
          <c:idx val="6"/>
          <c:order val="6"/>
          <c:tx>
            <c:v>ME1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Sinusoid2D!$AA$5:$AA$12</c:f>
              <c:numCache>
                <c:formatCode>0.00E+00</c:formatCode>
                <c:ptCount val="8"/>
                <c:pt idx="0">
                  <c:v>216</c:v>
                </c:pt>
                <c:pt idx="1">
                  <c:v>864</c:v>
                </c:pt>
                <c:pt idx="2">
                  <c:v>3456</c:v>
                </c:pt>
                <c:pt idx="3">
                  <c:v>13824</c:v>
                </c:pt>
                <c:pt idx="4">
                  <c:v>55296</c:v>
                </c:pt>
                <c:pt idx="5">
                  <c:v>221184</c:v>
                </c:pt>
                <c:pt idx="6">
                  <c:v>884736</c:v>
                </c:pt>
                <c:pt idx="7">
                  <c:v>3538944</c:v>
                </c:pt>
              </c:numCache>
            </c:numRef>
          </c:xVal>
          <c:yVal>
            <c:numRef>
              <c:f>Sinusoid2D!$AB$5:$AB$12</c:f>
              <c:numCache>
                <c:formatCode>0.00E+00</c:formatCode>
                <c:ptCount val="8"/>
                <c:pt idx="0">
                  <c:v>0.50756655184433597</c:v>
                </c:pt>
                <c:pt idx="1">
                  <c:v>0.12919723629930399</c:v>
                </c:pt>
                <c:pt idx="2">
                  <c:v>3.1927810009634398E-2</c:v>
                </c:pt>
                <c:pt idx="3">
                  <c:v>7.9180065108108901E-3</c:v>
                </c:pt>
                <c:pt idx="4">
                  <c:v>1.9739612829807501E-3</c:v>
                </c:pt>
                <c:pt idx="5">
                  <c:v>4.9309559037855402E-4</c:v>
                </c:pt>
                <c:pt idx="6">
                  <c:v>1.21651418915354E-4</c:v>
                </c:pt>
              </c:numCache>
            </c:numRef>
          </c:yVal>
          <c:smooth val="0"/>
        </c:ser>
        <c:ser>
          <c:idx val="7"/>
          <c:order val="7"/>
          <c:tx>
            <c:v>P2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Sinusoid2D!$AC$5:$AC$11</c:f>
              <c:numCache>
                <c:formatCode>0.00E+00</c:formatCode>
                <c:ptCount val="7"/>
                <c:pt idx="0">
                  <c:v>432</c:v>
                </c:pt>
                <c:pt idx="1">
                  <c:v>1728</c:v>
                </c:pt>
                <c:pt idx="2">
                  <c:v>6912</c:v>
                </c:pt>
                <c:pt idx="3">
                  <c:v>27648</c:v>
                </c:pt>
                <c:pt idx="4">
                  <c:v>110592</c:v>
                </c:pt>
                <c:pt idx="5">
                  <c:v>442368</c:v>
                </c:pt>
                <c:pt idx="6">
                  <c:v>1769472</c:v>
                </c:pt>
              </c:numCache>
            </c:numRef>
          </c:xVal>
          <c:yVal>
            <c:numRef>
              <c:f>Sinusoid2D!$AD$5:$AD$11</c:f>
              <c:numCache>
                <c:formatCode>0.00E+00</c:formatCode>
                <c:ptCount val="7"/>
                <c:pt idx="0">
                  <c:v>8.0866635298437906E-2</c:v>
                </c:pt>
                <c:pt idx="1">
                  <c:v>1.00649741279299E-2</c:v>
                </c:pt>
                <c:pt idx="2">
                  <c:v>1.2502871373601199E-3</c:v>
                </c:pt>
                <c:pt idx="3">
                  <c:v>1.56033490766874E-4</c:v>
                </c:pt>
                <c:pt idx="4">
                  <c:v>1.9494654937373299E-5</c:v>
                </c:pt>
                <c:pt idx="5">
                  <c:v>2.43638671524065E-6</c:v>
                </c:pt>
                <c:pt idx="6">
                  <c:v>3.4999999999999998E-7</c:v>
                </c:pt>
              </c:numCache>
            </c:numRef>
          </c:yVal>
          <c:smooth val="0"/>
        </c:ser>
        <c:ser>
          <c:idx val="8"/>
          <c:order val="8"/>
          <c:tx>
            <c:v>ME2</c:v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Sinusoid2D!$AE$5:$AE$11</c:f>
              <c:numCache>
                <c:formatCode>0.00E+00</c:formatCode>
                <c:ptCount val="7"/>
                <c:pt idx="0">
                  <c:v>432</c:v>
                </c:pt>
                <c:pt idx="1">
                  <c:v>1728</c:v>
                </c:pt>
                <c:pt idx="2">
                  <c:v>6912</c:v>
                </c:pt>
                <c:pt idx="3">
                  <c:v>27648</c:v>
                </c:pt>
                <c:pt idx="4">
                  <c:v>110592</c:v>
                </c:pt>
                <c:pt idx="5">
                  <c:v>442368</c:v>
                </c:pt>
                <c:pt idx="6">
                  <c:v>1769472</c:v>
                </c:pt>
              </c:numCache>
            </c:numRef>
          </c:xVal>
          <c:yVal>
            <c:numRef>
              <c:f>Sinusoid2D!$AF$5:$AF$11</c:f>
              <c:numCache>
                <c:formatCode>0.00E+00</c:formatCode>
                <c:ptCount val="7"/>
                <c:pt idx="0">
                  <c:v>0.10705444057166399</c:v>
                </c:pt>
                <c:pt idx="1">
                  <c:v>1.37919448248668E-2</c:v>
                </c:pt>
                <c:pt idx="2">
                  <c:v>1.73363968188062E-3</c:v>
                </c:pt>
                <c:pt idx="3">
                  <c:v>2.1700538971469201E-4</c:v>
                </c:pt>
                <c:pt idx="4">
                  <c:v>2.7133887972176101E-5</c:v>
                </c:pt>
                <c:pt idx="5">
                  <c:v>3.39188935513867E-6</c:v>
                </c:pt>
                <c:pt idx="6">
                  <c:v>4.7999999999999996E-7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227128"/>
        <c:axId val="160227520"/>
      </c:scatterChart>
      <c:valAx>
        <c:axId val="160227128"/>
        <c:scaling>
          <c:logBase val="10"/>
          <c:orientation val="minMax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DoFs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227520"/>
        <c:crosses val="autoZero"/>
        <c:crossBetween val="midCat"/>
      </c:valAx>
      <c:valAx>
        <c:axId val="160227520"/>
        <c:scaling>
          <c:logBase val="10"/>
          <c:orientation val="minMax"/>
          <c:max val="1"/>
          <c:min val="1.0000000000000005E-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||u-uh||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2271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2nd order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Sinusoid2D!$A$2:$A$9</c:f>
              <c:numCache>
                <c:formatCode>0.00E+00</c:formatCode>
                <c:ptCount val="8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1000000</c:v>
                </c:pt>
                <c:pt idx="7">
                  <c:v>10000000</c:v>
                </c:pt>
              </c:numCache>
            </c:numRef>
          </c:xVal>
          <c:yVal>
            <c:numRef>
              <c:f>Sinusoid2D!$B$2:$B$9</c:f>
              <c:numCache>
                <c:formatCode>General</c:formatCode>
                <c:ptCount val="8"/>
                <c:pt idx="0">
                  <c:v>200</c:v>
                </c:pt>
                <c:pt idx="1">
                  <c:v>20</c:v>
                </c:pt>
                <c:pt idx="2">
                  <c:v>2</c:v>
                </c:pt>
                <c:pt idx="3">
                  <c:v>0.2</c:v>
                </c:pt>
                <c:pt idx="4">
                  <c:v>0.02</c:v>
                </c:pt>
                <c:pt idx="5">
                  <c:v>2E-3</c:v>
                </c:pt>
                <c:pt idx="6">
                  <c:v>1.9999999999999998E-4</c:v>
                </c:pt>
                <c:pt idx="7">
                  <c:v>1.9999999999999998E-5</c:v>
                </c:pt>
              </c:numCache>
            </c:numRef>
          </c:yVal>
          <c:smooth val="0"/>
        </c:ser>
        <c:ser>
          <c:idx val="1"/>
          <c:order val="1"/>
          <c:tx>
            <c:v>3rd order</c:v>
          </c:tx>
          <c:spPr>
            <a:ln w="1905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Sinusoid2D!$A$2:$A$9</c:f>
              <c:numCache>
                <c:formatCode>0.00E+00</c:formatCode>
                <c:ptCount val="8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  <c:pt idx="6">
                  <c:v>1000000</c:v>
                </c:pt>
                <c:pt idx="7">
                  <c:v>10000000</c:v>
                </c:pt>
              </c:numCache>
            </c:numRef>
          </c:xVal>
          <c:yVal>
            <c:numRef>
              <c:f>Sinusoid2D!$C$2:$C$9</c:f>
              <c:numCache>
                <c:formatCode>General</c:formatCode>
                <c:ptCount val="8"/>
                <c:pt idx="0">
                  <c:v>100</c:v>
                </c:pt>
                <c:pt idx="1">
                  <c:v>3.1622776601683786</c:v>
                </c:pt>
                <c:pt idx="2">
                  <c:v>9.9999999999999936E-2</c:v>
                </c:pt>
                <c:pt idx="3">
                  <c:v>3.1622776601683803E-3</c:v>
                </c:pt>
                <c:pt idx="4">
                  <c:v>9.9999999999999869E-5</c:v>
                </c:pt>
                <c:pt idx="5">
                  <c:v>3.1622776601683813E-6</c:v>
                </c:pt>
                <c:pt idx="6">
                  <c:v>1.0000000000000007E-7</c:v>
                </c:pt>
                <c:pt idx="7">
                  <c:v>3.162277660168382E-9</c:v>
                </c:pt>
              </c:numCache>
            </c:numRef>
          </c:yVal>
          <c:smooth val="0"/>
        </c:ser>
        <c:ser>
          <c:idx val="2"/>
          <c:order val="2"/>
          <c:tx>
            <c:v>Wachspress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Sinusoid2D!$AY$5:$AY$12</c:f>
              <c:numCache>
                <c:formatCode>0.00E+00</c:formatCode>
                <c:ptCount val="8"/>
                <c:pt idx="0">
                  <c:v>16</c:v>
                </c:pt>
                <c:pt idx="1">
                  <c:v>82</c:v>
                </c:pt>
                <c:pt idx="2">
                  <c:v>355</c:v>
                </c:pt>
                <c:pt idx="3">
                  <c:v>1473</c:v>
                </c:pt>
                <c:pt idx="4">
                  <c:v>6022</c:v>
                </c:pt>
                <c:pt idx="5">
                  <c:v>24336</c:v>
                </c:pt>
                <c:pt idx="6">
                  <c:v>97818</c:v>
                </c:pt>
                <c:pt idx="7">
                  <c:v>392211</c:v>
                </c:pt>
              </c:numCache>
            </c:numRef>
          </c:xVal>
          <c:yVal>
            <c:numRef>
              <c:f>Sinusoid2D!$AZ$5:$AZ$12</c:f>
              <c:numCache>
                <c:formatCode>0.00E+00</c:formatCode>
                <c:ptCount val="8"/>
                <c:pt idx="0">
                  <c:v>2.4334607882826398</c:v>
                </c:pt>
                <c:pt idx="1">
                  <c:v>0.89138751397590399</c:v>
                </c:pt>
                <c:pt idx="2">
                  <c:v>0.202711330134522</c:v>
                </c:pt>
                <c:pt idx="3">
                  <c:v>5.0401591493002197E-2</c:v>
                </c:pt>
                <c:pt idx="4">
                  <c:v>1.25660012145848E-2</c:v>
                </c:pt>
                <c:pt idx="5">
                  <c:v>3.14005489986192E-3</c:v>
                </c:pt>
                <c:pt idx="6">
                  <c:v>7.8620738923225496E-4</c:v>
                </c:pt>
                <c:pt idx="7">
                  <c:v>1.97398507109262E-4</c:v>
                </c:pt>
              </c:numCache>
            </c:numRef>
          </c:yVal>
          <c:smooth val="0"/>
        </c:ser>
        <c:ser>
          <c:idx val="3"/>
          <c:order val="3"/>
          <c:tx>
            <c:v>PWL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Sinusoid2D!$AW$5:$AW$12</c:f>
              <c:numCache>
                <c:formatCode>0.00E+00</c:formatCode>
                <c:ptCount val="8"/>
                <c:pt idx="0">
                  <c:v>16</c:v>
                </c:pt>
                <c:pt idx="1">
                  <c:v>82</c:v>
                </c:pt>
                <c:pt idx="2">
                  <c:v>355</c:v>
                </c:pt>
                <c:pt idx="3">
                  <c:v>1473</c:v>
                </c:pt>
                <c:pt idx="4">
                  <c:v>6027</c:v>
                </c:pt>
                <c:pt idx="5">
                  <c:v>24336</c:v>
                </c:pt>
                <c:pt idx="6">
                  <c:v>97818</c:v>
                </c:pt>
                <c:pt idx="7">
                  <c:v>392211</c:v>
                </c:pt>
              </c:numCache>
            </c:numRef>
          </c:xVal>
          <c:yVal>
            <c:numRef>
              <c:f>Sinusoid2D!$AX$5:$AX$12</c:f>
              <c:numCache>
                <c:formatCode>0.00E+00</c:formatCode>
                <c:ptCount val="8"/>
                <c:pt idx="0">
                  <c:v>2.47236152163569</c:v>
                </c:pt>
                <c:pt idx="1">
                  <c:v>1.0114258133963001</c:v>
                </c:pt>
                <c:pt idx="2">
                  <c:v>0.23818588673883601</c:v>
                </c:pt>
                <c:pt idx="3">
                  <c:v>5.9138101567000903E-2</c:v>
                </c:pt>
                <c:pt idx="4">
                  <c:v>1.4466956435112E-2</c:v>
                </c:pt>
                <c:pt idx="5">
                  <c:v>3.59708263385717E-3</c:v>
                </c:pt>
                <c:pt idx="6">
                  <c:v>8.9796200653750402E-4</c:v>
                </c:pt>
                <c:pt idx="7">
                  <c:v>2.2432451412024299E-4</c:v>
                </c:pt>
              </c:numCache>
            </c:numRef>
          </c:yVal>
          <c:smooth val="0"/>
        </c:ser>
        <c:ser>
          <c:idx val="4"/>
          <c:order val="4"/>
          <c:tx>
            <c:v>MV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Sinusoid2D!$BA$5:$BA$12</c:f>
              <c:numCache>
                <c:formatCode>0.00E+00</c:formatCode>
                <c:ptCount val="8"/>
                <c:pt idx="0">
                  <c:v>16</c:v>
                </c:pt>
                <c:pt idx="1">
                  <c:v>82</c:v>
                </c:pt>
                <c:pt idx="2">
                  <c:v>355</c:v>
                </c:pt>
                <c:pt idx="3">
                  <c:v>1473</c:v>
                </c:pt>
                <c:pt idx="4">
                  <c:v>6022</c:v>
                </c:pt>
                <c:pt idx="5">
                  <c:v>24336</c:v>
                </c:pt>
                <c:pt idx="6">
                  <c:v>97818</c:v>
                </c:pt>
                <c:pt idx="7">
                  <c:v>392211</c:v>
                </c:pt>
              </c:numCache>
            </c:numRef>
          </c:xVal>
          <c:yVal>
            <c:numRef>
              <c:f>Sinusoid2D!$BB$5:$BB$12</c:f>
              <c:numCache>
                <c:formatCode>0.00E+00</c:formatCode>
                <c:ptCount val="8"/>
                <c:pt idx="0">
                  <c:v>2.3640280360191399</c:v>
                </c:pt>
                <c:pt idx="1">
                  <c:v>0.87148048969125502</c:v>
                </c:pt>
                <c:pt idx="2">
                  <c:v>0.202390656344445</c:v>
                </c:pt>
                <c:pt idx="3">
                  <c:v>5.0590484042109397E-2</c:v>
                </c:pt>
                <c:pt idx="4">
                  <c:v>1.26060606587591E-2</c:v>
                </c:pt>
                <c:pt idx="5">
                  <c:v>3.1400774841470799E-3</c:v>
                </c:pt>
                <c:pt idx="6">
                  <c:v>7.8514168217894305E-4</c:v>
                </c:pt>
                <c:pt idx="7">
                  <c:v>1.9626886317087599E-4</c:v>
                </c:pt>
              </c:numCache>
            </c:numRef>
          </c:yVal>
          <c:smooth val="0"/>
        </c:ser>
        <c:ser>
          <c:idx val="5"/>
          <c:order val="5"/>
          <c:tx>
            <c:v>ME1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Sinusoid2D!$BC$5:$BC$12</c:f>
              <c:numCache>
                <c:formatCode>0.00E+00</c:formatCode>
                <c:ptCount val="8"/>
                <c:pt idx="0">
                  <c:v>16</c:v>
                </c:pt>
                <c:pt idx="1">
                  <c:v>82</c:v>
                </c:pt>
                <c:pt idx="2">
                  <c:v>355</c:v>
                </c:pt>
                <c:pt idx="3">
                  <c:v>1473</c:v>
                </c:pt>
                <c:pt idx="4">
                  <c:v>6022</c:v>
                </c:pt>
                <c:pt idx="5">
                  <c:v>24336</c:v>
                </c:pt>
                <c:pt idx="6">
                  <c:v>97818</c:v>
                </c:pt>
                <c:pt idx="7">
                  <c:v>392211</c:v>
                </c:pt>
              </c:numCache>
            </c:numRef>
          </c:xVal>
          <c:yVal>
            <c:numRef>
              <c:f>Sinusoid2D!$BD$5:$BD$12</c:f>
              <c:numCache>
                <c:formatCode>0.00E+00</c:formatCode>
                <c:ptCount val="8"/>
                <c:pt idx="0">
                  <c:v>2.6079433584101102</c:v>
                </c:pt>
                <c:pt idx="1">
                  <c:v>0.96136149949162497</c:v>
                </c:pt>
                <c:pt idx="2">
                  <c:v>0.31311499570941798</c:v>
                </c:pt>
                <c:pt idx="3">
                  <c:v>8.5621820288305894E-2</c:v>
                </c:pt>
                <c:pt idx="4">
                  <c:v>2.22716216053572E-2</c:v>
                </c:pt>
                <c:pt idx="5">
                  <c:v>5.8364260648988003E-3</c:v>
                </c:pt>
                <c:pt idx="6">
                  <c:v>1.54489723646907E-3</c:v>
                </c:pt>
                <c:pt idx="7">
                  <c:v>4.07219020603387E-4</c:v>
                </c:pt>
              </c:numCache>
            </c:numRef>
          </c:yVal>
          <c:smooth val="0"/>
        </c:ser>
        <c:ser>
          <c:idx val="6"/>
          <c:order val="6"/>
          <c:tx>
            <c:v>ME2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Sinusoid2D!$BI$5:$BI$12</c:f>
              <c:numCache>
                <c:formatCode>0.00E+00</c:formatCode>
                <c:ptCount val="8"/>
                <c:pt idx="0">
                  <c:v>32</c:v>
                </c:pt>
                <c:pt idx="1">
                  <c:v>164</c:v>
                </c:pt>
                <c:pt idx="2">
                  <c:v>710</c:v>
                </c:pt>
                <c:pt idx="3">
                  <c:v>2946</c:v>
                </c:pt>
                <c:pt idx="4">
                  <c:v>12044</c:v>
                </c:pt>
                <c:pt idx="5">
                  <c:v>48672</c:v>
                </c:pt>
                <c:pt idx="6">
                  <c:v>195636</c:v>
                </c:pt>
                <c:pt idx="7">
                  <c:v>784422</c:v>
                </c:pt>
              </c:numCache>
            </c:numRef>
          </c:xVal>
          <c:yVal>
            <c:numRef>
              <c:f>Sinusoid2D!$BJ$5:$BJ$12</c:f>
              <c:numCache>
                <c:formatCode>0.00E+00</c:formatCode>
                <c:ptCount val="8"/>
                <c:pt idx="0">
                  <c:v>1.34358284545726</c:v>
                </c:pt>
                <c:pt idx="1">
                  <c:v>0.238719576610222</c:v>
                </c:pt>
                <c:pt idx="2">
                  <c:v>2.9766960039779699E-2</c:v>
                </c:pt>
                <c:pt idx="3">
                  <c:v>3.4997889479196401E-3</c:v>
                </c:pt>
                <c:pt idx="4">
                  <c:v>4.3064061147062699E-4</c:v>
                </c:pt>
                <c:pt idx="5">
                  <c:v>5.3853840452523698E-5</c:v>
                </c:pt>
                <c:pt idx="6">
                  <c:v>7.7124692229687497E-6</c:v>
                </c:pt>
                <c:pt idx="7">
                  <c:v>9.593199650516459E-7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228304"/>
        <c:axId val="160228696"/>
      </c:scatterChart>
      <c:valAx>
        <c:axId val="160228304"/>
        <c:scaling>
          <c:logBase val="10"/>
          <c:orientation val="minMax"/>
          <c:max val="100000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DoFs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228696"/>
        <c:crossesAt val="10"/>
        <c:crossBetween val="midCat"/>
      </c:valAx>
      <c:valAx>
        <c:axId val="160228696"/>
        <c:scaling>
          <c:logBase val="10"/>
          <c:orientation val="minMax"/>
          <c:max val="10"/>
          <c:min val="1.0000000000000005E-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||u-uh||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2283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Uniform - PWLD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'Gauss_2D_quads_iso DFEM Linear'!$A$3:$A$11</c:f>
              <c:numCache>
                <c:formatCode>General</c:formatCode>
                <c:ptCount val="9"/>
                <c:pt idx="0">
                  <c:v>64</c:v>
                </c:pt>
                <c:pt idx="1">
                  <c:v>256</c:v>
                </c:pt>
                <c:pt idx="2">
                  <c:v>1024</c:v>
                </c:pt>
                <c:pt idx="3">
                  <c:v>4096</c:v>
                </c:pt>
                <c:pt idx="4">
                  <c:v>16384</c:v>
                </c:pt>
                <c:pt idx="5">
                  <c:v>65536</c:v>
                </c:pt>
                <c:pt idx="6">
                  <c:v>90000</c:v>
                </c:pt>
                <c:pt idx="7">
                  <c:v>160000</c:v>
                </c:pt>
                <c:pt idx="8">
                  <c:v>250000</c:v>
                </c:pt>
              </c:numCache>
            </c:numRef>
          </c:xVal>
          <c:yVal>
            <c:numRef>
              <c:f>'Gauss_2D_quads_iso DFEM Linear'!$B$3:$B$11</c:f>
              <c:numCache>
                <c:formatCode>General</c:formatCode>
                <c:ptCount val="9"/>
                <c:pt idx="0">
                  <c:v>0.96680609780621696</c:v>
                </c:pt>
                <c:pt idx="1">
                  <c:v>0.28771852887709398</c:v>
                </c:pt>
                <c:pt idx="2">
                  <c:v>0.109685760918177</c:v>
                </c:pt>
                <c:pt idx="3">
                  <c:v>2.7676097156653201E-2</c:v>
                </c:pt>
                <c:pt idx="4">
                  <c:v>6.92466979585964E-3</c:v>
                </c:pt>
                <c:pt idx="5">
                  <c:v>1.7312938924469699E-3</c:v>
                </c:pt>
                <c:pt idx="6" formatCode="0.00E+00">
                  <c:v>1.2606988702823401E-3</c:v>
                </c:pt>
                <c:pt idx="7" formatCode="0.00E+00">
                  <c:v>7.0915104043510501E-4</c:v>
                </c:pt>
                <c:pt idx="8" formatCode="0.00E+00">
                  <c:v>4.5386003378579198E-4</c:v>
                </c:pt>
              </c:numCache>
            </c:numRef>
          </c:yVal>
          <c:smooth val="0"/>
        </c:ser>
        <c:ser>
          <c:idx val="2"/>
          <c:order val="1"/>
          <c:tx>
            <c:v>Uniform - MAXENT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'Gauss_2D_quads_iso DFEM Linear'!$A$3:$A$11</c:f>
              <c:numCache>
                <c:formatCode>General</c:formatCode>
                <c:ptCount val="9"/>
                <c:pt idx="0">
                  <c:v>64</c:v>
                </c:pt>
                <c:pt idx="1">
                  <c:v>256</c:v>
                </c:pt>
                <c:pt idx="2">
                  <c:v>1024</c:v>
                </c:pt>
                <c:pt idx="3">
                  <c:v>4096</c:v>
                </c:pt>
                <c:pt idx="4">
                  <c:v>16384</c:v>
                </c:pt>
                <c:pt idx="5">
                  <c:v>65536</c:v>
                </c:pt>
                <c:pt idx="6">
                  <c:v>90000</c:v>
                </c:pt>
                <c:pt idx="7">
                  <c:v>160000</c:v>
                </c:pt>
                <c:pt idx="8">
                  <c:v>250000</c:v>
                </c:pt>
              </c:numCache>
            </c:numRef>
          </c:xVal>
          <c:yVal>
            <c:numRef>
              <c:f>'Gauss_2D_quads_iso DFEM Linear'!$C$3:$C$11</c:f>
              <c:numCache>
                <c:formatCode>General</c:formatCode>
                <c:ptCount val="9"/>
                <c:pt idx="0">
                  <c:v>0.98865878855455702</c:v>
                </c:pt>
                <c:pt idx="1">
                  <c:v>0.29082280986429898</c:v>
                </c:pt>
                <c:pt idx="2">
                  <c:v>0.107296926153248</c:v>
                </c:pt>
                <c:pt idx="3">
                  <c:v>2.6739507581110399E-2</c:v>
                </c:pt>
                <c:pt idx="4">
                  <c:v>6.6622782157578697E-3</c:v>
                </c:pt>
              </c:numCache>
            </c:numRef>
          </c:yVal>
          <c:smooth val="0"/>
        </c:ser>
        <c:ser>
          <c:idx val="1"/>
          <c:order val="2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'Gauss_2D_quads_iso DFEM Linear'!$D$3:$D$18</c:f>
              <c:numCache>
                <c:formatCode>General</c:formatCode>
                <c:ptCount val="16"/>
                <c:pt idx="0">
                  <c:v>64</c:v>
                </c:pt>
                <c:pt idx="1">
                  <c:v>116</c:v>
                </c:pt>
                <c:pt idx="2">
                  <c:v>224</c:v>
                </c:pt>
                <c:pt idx="3">
                  <c:v>432</c:v>
                </c:pt>
                <c:pt idx="4">
                  <c:v>1448</c:v>
                </c:pt>
                <c:pt idx="5">
                  <c:v>2222</c:v>
                </c:pt>
                <c:pt idx="6">
                  <c:v>5508</c:v>
                </c:pt>
                <c:pt idx="7">
                  <c:v>6966</c:v>
                </c:pt>
                <c:pt idx="8">
                  <c:v>7206</c:v>
                </c:pt>
                <c:pt idx="9">
                  <c:v>16172</c:v>
                </c:pt>
                <c:pt idx="10">
                  <c:v>27528</c:v>
                </c:pt>
                <c:pt idx="11">
                  <c:v>38168</c:v>
                </c:pt>
                <c:pt idx="12">
                  <c:v>39756</c:v>
                </c:pt>
                <c:pt idx="13">
                  <c:v>60522</c:v>
                </c:pt>
                <c:pt idx="14">
                  <c:v>79096</c:v>
                </c:pt>
                <c:pt idx="15">
                  <c:v>81864</c:v>
                </c:pt>
              </c:numCache>
            </c:numRef>
          </c:xVal>
          <c:yVal>
            <c:numRef>
              <c:f>'Gauss_2D_quads_iso DFEM Linear'!$E$3:$E$18</c:f>
              <c:numCache>
                <c:formatCode>General</c:formatCode>
                <c:ptCount val="16"/>
                <c:pt idx="0">
                  <c:v>0.96680609780621696</c:v>
                </c:pt>
                <c:pt idx="1">
                  <c:v>0.28751609965410502</c:v>
                </c:pt>
                <c:pt idx="2">
                  <c:v>0.12503458005481899</c:v>
                </c:pt>
                <c:pt idx="3">
                  <c:v>7.5888877571957294E-2</c:v>
                </c:pt>
                <c:pt idx="4">
                  <c:v>2.7008699523587799E-2</c:v>
                </c:pt>
                <c:pt idx="5">
                  <c:v>1.3325220228818499E-2</c:v>
                </c:pt>
                <c:pt idx="6">
                  <c:v>6.5753048007612001E-3</c:v>
                </c:pt>
                <c:pt idx="7">
                  <c:v>4.6288479313741403E-3</c:v>
                </c:pt>
                <c:pt idx="8">
                  <c:v>4.3189178044061903E-3</c:v>
                </c:pt>
                <c:pt idx="9">
                  <c:v>2.4618615914172798E-3</c:v>
                </c:pt>
                <c:pt idx="10">
                  <c:v>1.3180136193463501E-3</c:v>
                </c:pt>
                <c:pt idx="11">
                  <c:v>8.3975005425662697E-4</c:v>
                </c:pt>
                <c:pt idx="12">
                  <c:v>7.77668216583664E-4</c:v>
                </c:pt>
                <c:pt idx="13">
                  <c:v>5.3400886316464999E-4</c:v>
                </c:pt>
                <c:pt idx="14">
                  <c:v>4.3751641857178801E-4</c:v>
                </c:pt>
                <c:pt idx="15">
                  <c:v>4.18781263913487E-4</c:v>
                </c:pt>
              </c:numCache>
            </c:numRef>
          </c:yVal>
          <c:smooth val="0"/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'Gauss_2D_quads_iso DFEM Linear'!$F$3:$F$11</c:f>
              <c:numCache>
                <c:formatCode>General</c:formatCode>
                <c:ptCount val="9"/>
                <c:pt idx="0">
                  <c:v>64</c:v>
                </c:pt>
                <c:pt idx="1">
                  <c:v>116</c:v>
                </c:pt>
                <c:pt idx="2">
                  <c:v>274</c:v>
                </c:pt>
                <c:pt idx="3">
                  <c:v>530</c:v>
                </c:pt>
                <c:pt idx="4">
                  <c:v>1614</c:v>
                </c:pt>
                <c:pt idx="5">
                  <c:v>3446</c:v>
                </c:pt>
                <c:pt idx="6">
                  <c:v>8854</c:v>
                </c:pt>
                <c:pt idx="7">
                  <c:v>9322</c:v>
                </c:pt>
                <c:pt idx="8">
                  <c:v>17662</c:v>
                </c:pt>
              </c:numCache>
            </c:numRef>
          </c:xVal>
          <c:yVal>
            <c:numRef>
              <c:f>'Gauss_2D_quads_iso DFEM Linear'!$G$3:$G$11</c:f>
              <c:numCache>
                <c:formatCode>General</c:formatCode>
                <c:ptCount val="9"/>
                <c:pt idx="0">
                  <c:v>0.98865878855455702</c:v>
                </c:pt>
                <c:pt idx="1">
                  <c:v>0.29072280051176203</c:v>
                </c:pt>
                <c:pt idx="2">
                  <c:v>0.18396018172652201</c:v>
                </c:pt>
                <c:pt idx="3">
                  <c:v>0.11825595944351899</c:v>
                </c:pt>
                <c:pt idx="4">
                  <c:v>4.4301559766994798E-2</c:v>
                </c:pt>
                <c:pt idx="5">
                  <c:v>2.1076985895931301E-2</c:v>
                </c:pt>
                <c:pt idx="6">
                  <c:v>1.10090733305762E-2</c:v>
                </c:pt>
                <c:pt idx="7">
                  <c:v>1.01970403359326E-2</c:v>
                </c:pt>
                <c:pt idx="8">
                  <c:v>5.54124246656578E-3</c:v>
                </c:pt>
              </c:numCache>
            </c:numRef>
          </c:yVal>
          <c:smooth val="0"/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'Gauss_2D_quads_iso DFEM Linear'!$A$3:$A$11</c:f>
              <c:numCache>
                <c:formatCode>General</c:formatCode>
                <c:ptCount val="9"/>
                <c:pt idx="0">
                  <c:v>64</c:v>
                </c:pt>
                <c:pt idx="1">
                  <c:v>256</c:v>
                </c:pt>
                <c:pt idx="2">
                  <c:v>1024</c:v>
                </c:pt>
                <c:pt idx="3">
                  <c:v>4096</c:v>
                </c:pt>
                <c:pt idx="4">
                  <c:v>16384</c:v>
                </c:pt>
                <c:pt idx="5">
                  <c:v>65536</c:v>
                </c:pt>
                <c:pt idx="6">
                  <c:v>90000</c:v>
                </c:pt>
                <c:pt idx="7">
                  <c:v>160000</c:v>
                </c:pt>
                <c:pt idx="8">
                  <c:v>250000</c:v>
                </c:pt>
              </c:numCache>
            </c:numRef>
          </c:xVal>
          <c:yVal>
            <c:numRef>
              <c:f>'Gauss_2D_quads_iso DFEM Linear'!$C$3:$C$11</c:f>
              <c:numCache>
                <c:formatCode>General</c:formatCode>
                <c:ptCount val="9"/>
                <c:pt idx="0">
                  <c:v>0.98865878855455702</c:v>
                </c:pt>
                <c:pt idx="1">
                  <c:v>0.29082280986429898</c:v>
                </c:pt>
                <c:pt idx="2">
                  <c:v>0.107296926153248</c:v>
                </c:pt>
                <c:pt idx="3">
                  <c:v>2.6739507581110399E-2</c:v>
                </c:pt>
                <c:pt idx="4">
                  <c:v>6.6622782157578697E-3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'Gauss_2D_quads_iso DFEM Linear'!$H$1:$I$1</c:f>
              <c:strCache>
                <c:ptCount val="1"/>
                <c:pt idx="0">
                  <c:v>Irr=1, rtol=0.3, type=1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'Gauss_2D_quads_iso DFEM Linear'!$H$3:$H$13</c:f>
              <c:numCache>
                <c:formatCode>General</c:formatCode>
                <c:ptCount val="11"/>
                <c:pt idx="0">
                  <c:v>64</c:v>
                </c:pt>
                <c:pt idx="1">
                  <c:v>130</c:v>
                </c:pt>
                <c:pt idx="2">
                  <c:v>286</c:v>
                </c:pt>
                <c:pt idx="3">
                  <c:v>594</c:v>
                </c:pt>
                <c:pt idx="4">
                  <c:v>1196</c:v>
                </c:pt>
                <c:pt idx="5">
                  <c:v>2354</c:v>
                </c:pt>
                <c:pt idx="6">
                  <c:v>4632</c:v>
                </c:pt>
                <c:pt idx="7">
                  <c:v>8902</c:v>
                </c:pt>
                <c:pt idx="8">
                  <c:v>17118</c:v>
                </c:pt>
                <c:pt idx="9">
                  <c:v>32697</c:v>
                </c:pt>
                <c:pt idx="10">
                  <c:v>62940</c:v>
                </c:pt>
              </c:numCache>
            </c:numRef>
          </c:xVal>
          <c:yVal>
            <c:numRef>
              <c:f>'Gauss_2D_quads_iso DFEM Linear'!$I$3:$I$13</c:f>
              <c:numCache>
                <c:formatCode>General</c:formatCode>
                <c:ptCount val="11"/>
                <c:pt idx="0">
                  <c:v>0.98865878855441103</c:v>
                </c:pt>
                <c:pt idx="1">
                  <c:v>0.29067945619653901</c:v>
                </c:pt>
                <c:pt idx="2">
                  <c:v>0.18599596050804301</c:v>
                </c:pt>
                <c:pt idx="3">
                  <c:v>7.9857548229896394E-2</c:v>
                </c:pt>
                <c:pt idx="4">
                  <c:v>6.1453950000933302E-2</c:v>
                </c:pt>
                <c:pt idx="5">
                  <c:v>3.3382797385302497E-2</c:v>
                </c:pt>
                <c:pt idx="6">
                  <c:v>1.6489761931552799E-2</c:v>
                </c:pt>
                <c:pt idx="7">
                  <c:v>1.0616907596661999E-2</c:v>
                </c:pt>
                <c:pt idx="8">
                  <c:v>5.80786700749749E-3</c:v>
                </c:pt>
                <c:pt idx="9">
                  <c:v>3.3723492966185602E-3</c:v>
                </c:pt>
                <c:pt idx="10">
                  <c:v>1.8939623230976399E-3</c:v>
                </c:pt>
              </c:numCache>
            </c:numRef>
          </c:yVal>
          <c:smooth val="0"/>
        </c:ser>
        <c:ser>
          <c:idx val="6"/>
          <c:order val="6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'Gauss_2D_quads_iso DFEM Linear'!$J$3:$J$13</c:f>
              <c:numCache>
                <c:formatCode>General</c:formatCode>
                <c:ptCount val="11"/>
                <c:pt idx="0">
                  <c:v>64</c:v>
                </c:pt>
                <c:pt idx="1">
                  <c:v>130</c:v>
                </c:pt>
                <c:pt idx="2">
                  <c:v>286</c:v>
                </c:pt>
                <c:pt idx="3">
                  <c:v>594</c:v>
                </c:pt>
                <c:pt idx="4">
                  <c:v>1138</c:v>
                </c:pt>
                <c:pt idx="5">
                  <c:v>2352</c:v>
                </c:pt>
                <c:pt idx="6">
                  <c:v>4476</c:v>
                </c:pt>
                <c:pt idx="7">
                  <c:v>8750</c:v>
                </c:pt>
                <c:pt idx="8">
                  <c:v>16824</c:v>
                </c:pt>
                <c:pt idx="9">
                  <c:v>31988</c:v>
                </c:pt>
                <c:pt idx="10">
                  <c:v>61473</c:v>
                </c:pt>
              </c:numCache>
            </c:numRef>
          </c:xVal>
          <c:yVal>
            <c:numRef>
              <c:f>'Gauss_2D_quads_iso DFEM Linear'!$K$3:$K$13</c:f>
              <c:numCache>
                <c:formatCode>General</c:formatCode>
                <c:ptCount val="11"/>
                <c:pt idx="0">
                  <c:v>0.70882124516974299</c:v>
                </c:pt>
                <c:pt idx="1">
                  <c:v>0.27599492000799097</c:v>
                </c:pt>
                <c:pt idx="2">
                  <c:v>0.10656390279181099</c:v>
                </c:pt>
                <c:pt idx="3">
                  <c:v>3.1067026635254499E-2</c:v>
                </c:pt>
                <c:pt idx="4">
                  <c:v>1.7043759660237599E-2</c:v>
                </c:pt>
                <c:pt idx="5">
                  <c:v>8.0274554172919295E-3</c:v>
                </c:pt>
                <c:pt idx="6">
                  <c:v>4.4267867288306497E-3</c:v>
                </c:pt>
                <c:pt idx="7">
                  <c:v>2.4005988663860999E-3</c:v>
                </c:pt>
                <c:pt idx="8">
                  <c:v>1.3988925598264401E-3</c:v>
                </c:pt>
                <c:pt idx="9">
                  <c:v>7.4654959303624305E-4</c:v>
                </c:pt>
                <c:pt idx="10">
                  <c:v>4.0371484508708999E-4</c:v>
                </c:pt>
              </c:numCache>
            </c:numRef>
          </c:yVal>
          <c:smooth val="0"/>
        </c:ser>
        <c:ser>
          <c:idx val="7"/>
          <c:order val="7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'Gauss_2D_quads_iso DFEM Linear'!$L$3:$L$13</c:f>
              <c:numCache>
                <c:formatCode>General</c:formatCode>
                <c:ptCount val="11"/>
                <c:pt idx="0">
                  <c:v>64</c:v>
                </c:pt>
                <c:pt idx="1">
                  <c:v>130</c:v>
                </c:pt>
                <c:pt idx="2">
                  <c:v>286</c:v>
                </c:pt>
                <c:pt idx="3">
                  <c:v>594</c:v>
                </c:pt>
                <c:pt idx="4">
                  <c:v>1162</c:v>
                </c:pt>
                <c:pt idx="5">
                  <c:v>2292</c:v>
                </c:pt>
                <c:pt idx="6">
                  <c:v>4462</c:v>
                </c:pt>
                <c:pt idx="7">
                  <c:v>8634</c:v>
                </c:pt>
                <c:pt idx="8">
                  <c:v>16760</c:v>
                </c:pt>
                <c:pt idx="9">
                  <c:v>31838</c:v>
                </c:pt>
                <c:pt idx="10">
                  <c:v>61367</c:v>
                </c:pt>
              </c:numCache>
            </c:numRef>
          </c:xVal>
          <c:yVal>
            <c:numRef>
              <c:f>'Gauss_2D_quads_iso DFEM Linear'!$M$3:$M$13</c:f>
              <c:numCache>
                <c:formatCode>General</c:formatCode>
                <c:ptCount val="11"/>
                <c:pt idx="0">
                  <c:v>0.96680609780621696</c:v>
                </c:pt>
                <c:pt idx="1">
                  <c:v>0.28755542257681099</c:v>
                </c:pt>
                <c:pt idx="2">
                  <c:v>0.124801429591682</c:v>
                </c:pt>
                <c:pt idx="3">
                  <c:v>3.8363931514674598E-2</c:v>
                </c:pt>
                <c:pt idx="4">
                  <c:v>2.00678694503152E-2</c:v>
                </c:pt>
                <c:pt idx="5">
                  <c:v>1.0517242467784601E-2</c:v>
                </c:pt>
                <c:pt idx="6">
                  <c:v>5.7202931953339699E-3</c:v>
                </c:pt>
                <c:pt idx="7">
                  <c:v>3.1561695320769102E-3</c:v>
                </c:pt>
                <c:pt idx="8">
                  <c:v>1.76895612170217E-3</c:v>
                </c:pt>
                <c:pt idx="9">
                  <c:v>9.8489089113430891E-4</c:v>
                </c:pt>
                <c:pt idx="10">
                  <c:v>5.1359981424952902E-4</c:v>
                </c:pt>
              </c:numCache>
            </c:numRef>
          </c:yVal>
          <c:smooth val="0"/>
        </c:ser>
        <c:ser>
          <c:idx val="8"/>
          <c:order val="8"/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'Gauss_2D_quads_iso DFEM Linear'!$R$3:$R$15</c:f>
              <c:numCache>
                <c:formatCode>General</c:formatCode>
                <c:ptCount val="13"/>
                <c:pt idx="0">
                  <c:v>64</c:v>
                </c:pt>
                <c:pt idx="1">
                  <c:v>130</c:v>
                </c:pt>
                <c:pt idx="2">
                  <c:v>250</c:v>
                </c:pt>
                <c:pt idx="3">
                  <c:v>472</c:v>
                </c:pt>
                <c:pt idx="4">
                  <c:v>966</c:v>
                </c:pt>
                <c:pt idx="5">
                  <c:v>1828</c:v>
                </c:pt>
                <c:pt idx="6">
                  <c:v>3516</c:v>
                </c:pt>
                <c:pt idx="7">
                  <c:v>6632</c:v>
                </c:pt>
                <c:pt idx="8">
                  <c:v>12785</c:v>
                </c:pt>
                <c:pt idx="9">
                  <c:v>24113</c:v>
                </c:pt>
                <c:pt idx="10">
                  <c:v>45800</c:v>
                </c:pt>
                <c:pt idx="11">
                  <c:v>86923</c:v>
                </c:pt>
                <c:pt idx="12">
                  <c:v>165044</c:v>
                </c:pt>
              </c:numCache>
            </c:numRef>
          </c:xVal>
          <c:yVal>
            <c:numRef>
              <c:f>'Gauss_2D_quads_iso DFEM Linear'!$S$3:$S$15</c:f>
              <c:numCache>
                <c:formatCode>General</c:formatCode>
                <c:ptCount val="13"/>
                <c:pt idx="0">
                  <c:v>0.96680609780621696</c:v>
                </c:pt>
                <c:pt idx="1">
                  <c:v>0.28755542257681099</c:v>
                </c:pt>
                <c:pt idx="2">
                  <c:v>0.12472408688605401</c:v>
                </c:pt>
                <c:pt idx="3">
                  <c:v>7.3621973337322802E-2</c:v>
                </c:pt>
                <c:pt idx="4">
                  <c:v>3.2220761371400897E-2</c:v>
                </c:pt>
                <c:pt idx="5">
                  <c:v>1.54548474502913E-2</c:v>
                </c:pt>
                <c:pt idx="6">
                  <c:v>7.6771510212299502E-3</c:v>
                </c:pt>
                <c:pt idx="7">
                  <c:v>4.5880623301940097E-3</c:v>
                </c:pt>
                <c:pt idx="8">
                  <c:v>2.5713660236067501E-3</c:v>
                </c:pt>
                <c:pt idx="9">
                  <c:v>1.4032250274193399E-3</c:v>
                </c:pt>
                <c:pt idx="10">
                  <c:v>7.76039550118329E-4</c:v>
                </c:pt>
                <c:pt idx="11">
                  <c:v>3.9447976034710601E-4</c:v>
                </c:pt>
                <c:pt idx="12">
                  <c:v>2.07240977472708E-4</c:v>
                </c:pt>
              </c:numCache>
            </c:numRef>
          </c:yVal>
          <c:smooth val="0"/>
        </c:ser>
        <c:ser>
          <c:idx val="9"/>
          <c:order val="9"/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'Gauss_2D_quads_iso DFEM Linear'!$N$3:$N$15</c:f>
              <c:numCache>
                <c:formatCode>General</c:formatCode>
                <c:ptCount val="13"/>
                <c:pt idx="0">
                  <c:v>64</c:v>
                </c:pt>
                <c:pt idx="1">
                  <c:v>130</c:v>
                </c:pt>
                <c:pt idx="2">
                  <c:v>250</c:v>
                </c:pt>
                <c:pt idx="3">
                  <c:v>472</c:v>
                </c:pt>
                <c:pt idx="4">
                  <c:v>962</c:v>
                </c:pt>
                <c:pt idx="5">
                  <c:v>1822</c:v>
                </c:pt>
                <c:pt idx="6">
                  <c:v>3560</c:v>
                </c:pt>
                <c:pt idx="7">
                  <c:v>6835</c:v>
                </c:pt>
                <c:pt idx="8">
                  <c:v>13127</c:v>
                </c:pt>
                <c:pt idx="9">
                  <c:v>25008</c:v>
                </c:pt>
                <c:pt idx="10">
                  <c:v>47343</c:v>
                </c:pt>
                <c:pt idx="11">
                  <c:v>90099</c:v>
                </c:pt>
                <c:pt idx="12">
                  <c:v>171875</c:v>
                </c:pt>
              </c:numCache>
            </c:numRef>
          </c:xVal>
          <c:yVal>
            <c:numRef>
              <c:f>'Gauss_2D_quads_iso DFEM Linear'!$O$3:$O$15</c:f>
              <c:numCache>
                <c:formatCode>General</c:formatCode>
                <c:ptCount val="13"/>
                <c:pt idx="0">
                  <c:v>0.98865878855441103</c:v>
                </c:pt>
                <c:pt idx="1">
                  <c:v>0.29067945619653901</c:v>
                </c:pt>
                <c:pt idx="2">
                  <c:v>0.185830194069107</c:v>
                </c:pt>
                <c:pt idx="3">
                  <c:v>0.200744596381324</c:v>
                </c:pt>
                <c:pt idx="4">
                  <c:v>9.5486774887958106E-2</c:v>
                </c:pt>
                <c:pt idx="5">
                  <c:v>5.3867572008476999E-2</c:v>
                </c:pt>
                <c:pt idx="6">
                  <c:v>2.4361816660118302E-2</c:v>
                </c:pt>
                <c:pt idx="7">
                  <c:v>1.6107045486181099E-2</c:v>
                </c:pt>
                <c:pt idx="8">
                  <c:v>7.9003510874858102E-3</c:v>
                </c:pt>
                <c:pt idx="9">
                  <c:v>4.7426674891424799E-3</c:v>
                </c:pt>
                <c:pt idx="10">
                  <c:v>2.5514497200121002E-3</c:v>
                </c:pt>
                <c:pt idx="11">
                  <c:v>1.0943785651930499E-3</c:v>
                </c:pt>
                <c:pt idx="12">
                  <c:v>6.2408339587455796E-4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229480"/>
        <c:axId val="160229872"/>
      </c:scatterChart>
      <c:valAx>
        <c:axId val="160229480"/>
        <c:scaling>
          <c:logBase val="10"/>
          <c:orientation val="minMax"/>
          <c:max val="100000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229872"/>
        <c:crosses val="autoZero"/>
        <c:crossBetween val="midCat"/>
      </c:valAx>
      <c:valAx>
        <c:axId val="16022987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229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2"/>
          <c:order val="0"/>
          <c:tx>
            <c:v>1st Order</c:v>
          </c:tx>
          <c:spPr>
            <a:ln w="2222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'Gauss_2D_quads_iso - Quadratic'!$A$3:$A$9</c:f>
              <c:numCache>
                <c:formatCode>General</c:formatCode>
                <c:ptCount val="7"/>
                <c:pt idx="0">
                  <c:v>64</c:v>
                </c:pt>
                <c:pt idx="1">
                  <c:v>256</c:v>
                </c:pt>
                <c:pt idx="2">
                  <c:v>1024</c:v>
                </c:pt>
                <c:pt idx="3">
                  <c:v>4096</c:v>
                </c:pt>
                <c:pt idx="4">
                  <c:v>16384</c:v>
                </c:pt>
                <c:pt idx="5">
                  <c:v>65536</c:v>
                </c:pt>
                <c:pt idx="6">
                  <c:v>250000</c:v>
                </c:pt>
              </c:numCache>
            </c:numRef>
          </c:xVal>
          <c:yVal>
            <c:numRef>
              <c:f>'Gauss_2D_quads_iso - Quadratic'!$G$3:$G$9</c:f>
              <c:numCache>
                <c:formatCode>0.00E+00</c:formatCode>
                <c:ptCount val="7"/>
                <c:pt idx="0">
                  <c:v>3.125</c:v>
                </c:pt>
                <c:pt idx="1">
                  <c:v>0.78125</c:v>
                </c:pt>
                <c:pt idx="2">
                  <c:v>0.1953125</c:v>
                </c:pt>
                <c:pt idx="3">
                  <c:v>4.8828125E-2</c:v>
                </c:pt>
                <c:pt idx="4">
                  <c:v>1.220703125E-2</c:v>
                </c:pt>
                <c:pt idx="5">
                  <c:v>3.0517578125E-3</c:v>
                </c:pt>
                <c:pt idx="6">
                  <c:v>7.9999999999999993E-4</c:v>
                </c:pt>
              </c:numCache>
            </c:numRef>
          </c:yVal>
          <c:smooth val="0"/>
        </c:ser>
        <c:ser>
          <c:idx val="3"/>
          <c:order val="1"/>
          <c:tx>
            <c:v>2nd Order</c:v>
          </c:tx>
          <c:spPr>
            <a:ln w="22225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'Gauss_2D_quads_iso - Quadratic'!$A$3:$A$9</c:f>
              <c:numCache>
                <c:formatCode>General</c:formatCode>
                <c:ptCount val="7"/>
                <c:pt idx="0">
                  <c:v>64</c:v>
                </c:pt>
                <c:pt idx="1">
                  <c:v>256</c:v>
                </c:pt>
                <c:pt idx="2">
                  <c:v>1024</c:v>
                </c:pt>
                <c:pt idx="3">
                  <c:v>4096</c:v>
                </c:pt>
                <c:pt idx="4">
                  <c:v>16384</c:v>
                </c:pt>
                <c:pt idx="5">
                  <c:v>65536</c:v>
                </c:pt>
                <c:pt idx="6">
                  <c:v>250000</c:v>
                </c:pt>
              </c:numCache>
            </c:numRef>
          </c:xVal>
          <c:yVal>
            <c:numRef>
              <c:f>'Gauss_2D_quads_iso - Quadratic'!$H$3:$H$9</c:f>
              <c:numCache>
                <c:formatCode>0.00E+00</c:formatCode>
                <c:ptCount val="7"/>
                <c:pt idx="0">
                  <c:v>0.15625</c:v>
                </c:pt>
                <c:pt idx="1">
                  <c:v>1.953125E-2</c:v>
                </c:pt>
                <c:pt idx="2">
                  <c:v>2.44140625E-3</c:v>
                </c:pt>
                <c:pt idx="3">
                  <c:v>3.0517578125E-4</c:v>
                </c:pt>
                <c:pt idx="4">
                  <c:v>3.814697265625E-5</c:v>
                </c:pt>
                <c:pt idx="5">
                  <c:v>4.76837158203125E-6</c:v>
                </c:pt>
                <c:pt idx="6">
                  <c:v>6.4000000000000001E-7</c:v>
                </c:pt>
              </c:numCache>
            </c:numRef>
          </c:yVal>
          <c:smooth val="0"/>
        </c:ser>
        <c:ser>
          <c:idx val="0"/>
          <c:order val="2"/>
          <c:tx>
            <c:v>Uniform Linear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'Gauss_2D_quads_iso - Quadratic'!$A$3:$A$9</c:f>
              <c:numCache>
                <c:formatCode>General</c:formatCode>
                <c:ptCount val="7"/>
                <c:pt idx="0">
                  <c:v>64</c:v>
                </c:pt>
                <c:pt idx="1">
                  <c:v>256</c:v>
                </c:pt>
                <c:pt idx="2">
                  <c:v>1024</c:v>
                </c:pt>
                <c:pt idx="3">
                  <c:v>4096</c:v>
                </c:pt>
                <c:pt idx="4">
                  <c:v>16384</c:v>
                </c:pt>
                <c:pt idx="5">
                  <c:v>65536</c:v>
                </c:pt>
                <c:pt idx="6">
                  <c:v>250000</c:v>
                </c:pt>
              </c:numCache>
            </c:numRef>
          </c:xVal>
          <c:yVal>
            <c:numRef>
              <c:f>'Gauss_2D_quads_iso - Quadratic'!$E$3:$E$9</c:f>
              <c:numCache>
                <c:formatCode>General</c:formatCode>
                <c:ptCount val="7"/>
                <c:pt idx="0">
                  <c:v>0.96680609780621696</c:v>
                </c:pt>
                <c:pt idx="1">
                  <c:v>0.28771852887709398</c:v>
                </c:pt>
                <c:pt idx="2">
                  <c:v>0.109685760918177</c:v>
                </c:pt>
                <c:pt idx="3">
                  <c:v>2.7676097156653201E-2</c:v>
                </c:pt>
                <c:pt idx="4">
                  <c:v>6.92466979585964E-3</c:v>
                </c:pt>
                <c:pt idx="5">
                  <c:v>1.7312938924469699E-3</c:v>
                </c:pt>
                <c:pt idx="6" formatCode="0.00E+00">
                  <c:v>4.5386003378579198E-4</c:v>
                </c:pt>
              </c:numCache>
            </c:numRef>
          </c:yVal>
          <c:smooth val="0"/>
        </c:ser>
        <c:ser>
          <c:idx val="4"/>
          <c:order val="3"/>
          <c:tx>
            <c:v>Uniform Quadratic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'Gauss_2D_quads_iso - Quadratic'!$O$3:$O$8</c:f>
              <c:numCache>
                <c:formatCode>General</c:formatCode>
                <c:ptCount val="6"/>
                <c:pt idx="0">
                  <c:v>128</c:v>
                </c:pt>
                <c:pt idx="1">
                  <c:v>512</c:v>
                </c:pt>
                <c:pt idx="2">
                  <c:v>2048</c:v>
                </c:pt>
                <c:pt idx="3">
                  <c:v>8192</c:v>
                </c:pt>
                <c:pt idx="4">
                  <c:v>32768</c:v>
                </c:pt>
                <c:pt idx="5" formatCode="0.00E+00">
                  <c:v>131072</c:v>
                </c:pt>
              </c:numCache>
            </c:numRef>
          </c:xVal>
          <c:yVal>
            <c:numRef>
              <c:f>'Gauss_2D_quads_iso - Quadratic'!$P$3:$P$8</c:f>
              <c:numCache>
                <c:formatCode>General</c:formatCode>
                <c:ptCount val="6"/>
                <c:pt idx="0">
                  <c:v>0.55096529206121003</c:v>
                </c:pt>
                <c:pt idx="1">
                  <c:v>0.113623887736235</c:v>
                </c:pt>
                <c:pt idx="2">
                  <c:v>1.2226393428338299E-2</c:v>
                </c:pt>
                <c:pt idx="3">
                  <c:v>1.5534309340943201E-3</c:v>
                </c:pt>
                <c:pt idx="4">
                  <c:v>1.9591904482989101E-4</c:v>
                </c:pt>
                <c:pt idx="5">
                  <c:v>2.2536487407E-5</c:v>
                </c:pt>
              </c:numCache>
            </c:numRef>
          </c:yVal>
          <c:smooth val="0"/>
        </c:ser>
        <c:ser>
          <c:idx val="5"/>
          <c:order val="4"/>
          <c:tx>
            <c:strRef>
              <c:f>'Gauss_2D_quads_iso - Quadratic'!$S$2:$T$2</c:f>
              <c:strCache>
                <c:ptCount val="1"/>
                <c:pt idx="0">
                  <c:v>Irr=1, rtol=0.5, type=1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'Gauss_2D_quads_iso - Quadratic'!$S$4:$S$16</c:f>
              <c:numCache>
                <c:formatCode>General</c:formatCode>
                <c:ptCount val="13"/>
                <c:pt idx="0">
                  <c:v>128</c:v>
                </c:pt>
                <c:pt idx="1">
                  <c:v>332</c:v>
                </c:pt>
                <c:pt idx="2">
                  <c:v>836</c:v>
                </c:pt>
                <c:pt idx="3">
                  <c:v>2088</c:v>
                </c:pt>
                <c:pt idx="4">
                  <c:v>5264</c:v>
                </c:pt>
                <c:pt idx="5">
                  <c:v>13444</c:v>
                </c:pt>
                <c:pt idx="6">
                  <c:v>33970</c:v>
                </c:pt>
                <c:pt idx="7">
                  <c:v>83566</c:v>
                </c:pt>
                <c:pt idx="8">
                  <c:v>207442</c:v>
                </c:pt>
              </c:numCache>
            </c:numRef>
          </c:xVal>
          <c:yVal>
            <c:numRef>
              <c:f>'Gauss_2D_quads_iso - Quadratic'!$T$4:$T$16</c:f>
              <c:numCache>
                <c:formatCode>General</c:formatCode>
                <c:ptCount val="13"/>
                <c:pt idx="0">
                  <c:v>0.55096529206121003</c:v>
                </c:pt>
                <c:pt idx="1">
                  <c:v>0.113569318947477</c:v>
                </c:pt>
                <c:pt idx="2">
                  <c:v>1.2225104396792801E-2</c:v>
                </c:pt>
                <c:pt idx="3">
                  <c:v>1.5775708986585199E-3</c:v>
                </c:pt>
                <c:pt idx="4">
                  <c:v>3.9143596309961301E-4</c:v>
                </c:pt>
                <c:pt idx="5">
                  <c:v>1.1535960015255E-4</c:v>
                </c:pt>
                <c:pt idx="6" formatCode="0.00E+00">
                  <c:v>2.8819047517352001E-5</c:v>
                </c:pt>
                <c:pt idx="7" formatCode="0.00E+00">
                  <c:v>6.9004676165009799E-6</c:v>
                </c:pt>
                <c:pt idx="8" formatCode="0.00E+00">
                  <c:v>2.1959838350590502E-6</c:v>
                </c:pt>
              </c:numCache>
            </c:numRef>
          </c:yVal>
          <c:smooth val="0"/>
        </c:ser>
        <c:ser>
          <c:idx val="1"/>
          <c:order val="5"/>
          <c:tx>
            <c:strRef>
              <c:f>'Gauss_2D_quads_iso - Quadratic'!$U$2:$V$2</c:f>
              <c:strCache>
                <c:ptCount val="1"/>
                <c:pt idx="0">
                  <c:v>Irr=1, rtol=0.3, type=1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'Gauss_2D_quads_iso - Quadratic'!$U$4:$U$16</c:f>
              <c:numCache>
                <c:formatCode>General</c:formatCode>
                <c:ptCount val="13"/>
                <c:pt idx="0">
                  <c:v>128</c:v>
                </c:pt>
                <c:pt idx="1">
                  <c:v>268</c:v>
                </c:pt>
                <c:pt idx="2">
                  <c:v>576</c:v>
                </c:pt>
                <c:pt idx="3">
                  <c:v>1096</c:v>
                </c:pt>
                <c:pt idx="4">
                  <c:v>2244</c:v>
                </c:pt>
                <c:pt idx="5">
                  <c:v>4240</c:v>
                </c:pt>
                <c:pt idx="6">
                  <c:v>8252</c:v>
                </c:pt>
                <c:pt idx="7">
                  <c:v>15360</c:v>
                </c:pt>
                <c:pt idx="8">
                  <c:v>29736</c:v>
                </c:pt>
                <c:pt idx="9">
                  <c:v>55420</c:v>
                </c:pt>
                <c:pt idx="10">
                  <c:v>106428</c:v>
                </c:pt>
              </c:numCache>
            </c:numRef>
          </c:xVal>
          <c:yVal>
            <c:numRef>
              <c:f>'Gauss_2D_quads_iso - Quadratic'!$V$4:$V$16</c:f>
              <c:numCache>
                <c:formatCode>General</c:formatCode>
                <c:ptCount val="13"/>
                <c:pt idx="0">
                  <c:v>0.55096529206121003</c:v>
                </c:pt>
                <c:pt idx="1">
                  <c:v>0.16331495441563201</c:v>
                </c:pt>
                <c:pt idx="2">
                  <c:v>3.10919434648423E-2</c:v>
                </c:pt>
                <c:pt idx="3">
                  <c:v>7.0575091694061202E-3</c:v>
                </c:pt>
                <c:pt idx="4">
                  <c:v>1.71808912805479E-3</c:v>
                </c:pt>
                <c:pt idx="5">
                  <c:v>8.7806666028501096E-4</c:v>
                </c:pt>
                <c:pt idx="6">
                  <c:v>2.2375733763059101E-4</c:v>
                </c:pt>
                <c:pt idx="7" formatCode="0.00E+00">
                  <c:v>9.5389338686431403E-5</c:v>
                </c:pt>
                <c:pt idx="8" formatCode="0.00E+00">
                  <c:v>3.2152372669260001E-5</c:v>
                </c:pt>
                <c:pt idx="9" formatCode="0.00E+00">
                  <c:v>1.7583982920345201E-5</c:v>
                </c:pt>
                <c:pt idx="10" formatCode="0.00E+00">
                  <c:v>4.7851905992066301E-6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230656"/>
        <c:axId val="160231048"/>
      </c:scatterChart>
      <c:valAx>
        <c:axId val="160230656"/>
        <c:scaling>
          <c:logBase val="10"/>
          <c:orientation val="minMax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DoFs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231048"/>
        <c:crossesAt val="10"/>
        <c:crossBetween val="midCat"/>
      </c:valAx>
      <c:valAx>
        <c:axId val="16023104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||u - uh||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2306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Quad_2D_iso!$C$1</c:f>
              <c:strCache>
                <c:ptCount val="1"/>
                <c:pt idx="0">
                  <c:v>First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Quad_2D_iso!$A$2:$A$37</c:f>
              <c:numCache>
                <c:formatCode>General</c:formatCode>
                <c:ptCount val="36"/>
                <c:pt idx="0">
                  <c:v>64</c:v>
                </c:pt>
                <c:pt idx="1">
                  <c:v>256</c:v>
                </c:pt>
                <c:pt idx="2">
                  <c:v>1024</c:v>
                </c:pt>
                <c:pt idx="3">
                  <c:v>4096</c:v>
                </c:pt>
                <c:pt idx="4">
                  <c:v>16384</c:v>
                </c:pt>
                <c:pt idx="5">
                  <c:v>65536</c:v>
                </c:pt>
                <c:pt idx="6">
                  <c:v>250000</c:v>
                </c:pt>
              </c:numCache>
            </c:numRef>
          </c:xVal>
          <c:yVal>
            <c:numRef>
              <c:f>Quad_2D_iso!$C$2:$C$37</c:f>
              <c:numCache>
                <c:formatCode>General</c:formatCode>
                <c:ptCount val="36"/>
                <c:pt idx="0">
                  <c:v>0.625</c:v>
                </c:pt>
                <c:pt idx="1">
                  <c:v>0.15625</c:v>
                </c:pt>
                <c:pt idx="2">
                  <c:v>3.90625E-2</c:v>
                </c:pt>
                <c:pt idx="3">
                  <c:v>9.765625E-3</c:v>
                </c:pt>
                <c:pt idx="4">
                  <c:v>2.44140625E-3</c:v>
                </c:pt>
                <c:pt idx="5">
                  <c:v>6.103515625E-4</c:v>
                </c:pt>
                <c:pt idx="6">
                  <c:v>1.5999999999999999E-4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Quad_2D_iso!$D$1</c:f>
              <c:strCache>
                <c:ptCount val="1"/>
                <c:pt idx="0">
                  <c:v>Second</c:v>
                </c:pt>
              </c:strCache>
            </c:strRef>
          </c:tx>
          <c:spPr>
            <a:ln w="254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Quad_2D_iso!$A$2:$A$37</c:f>
              <c:numCache>
                <c:formatCode>General</c:formatCode>
                <c:ptCount val="36"/>
                <c:pt idx="0">
                  <c:v>64</c:v>
                </c:pt>
                <c:pt idx="1">
                  <c:v>256</c:v>
                </c:pt>
                <c:pt idx="2">
                  <c:v>1024</c:v>
                </c:pt>
                <c:pt idx="3">
                  <c:v>4096</c:v>
                </c:pt>
                <c:pt idx="4">
                  <c:v>16384</c:v>
                </c:pt>
                <c:pt idx="5">
                  <c:v>65536</c:v>
                </c:pt>
                <c:pt idx="6">
                  <c:v>250000</c:v>
                </c:pt>
              </c:numCache>
            </c:numRef>
          </c:xVal>
          <c:yVal>
            <c:numRef>
              <c:f>Quad_2D_iso!$D$2:$D$37</c:f>
              <c:numCache>
                <c:formatCode>General</c:formatCode>
                <c:ptCount val="36"/>
                <c:pt idx="0">
                  <c:v>7.8125E-2</c:v>
                </c:pt>
                <c:pt idx="1">
                  <c:v>9.765625E-3</c:v>
                </c:pt>
                <c:pt idx="2">
                  <c:v>1.220703125E-3</c:v>
                </c:pt>
                <c:pt idx="3">
                  <c:v>1.52587890625E-4</c:v>
                </c:pt>
                <c:pt idx="4">
                  <c:v>1.9073486328125E-5</c:v>
                </c:pt>
                <c:pt idx="5">
                  <c:v>2.384185791015625E-6</c:v>
                </c:pt>
                <c:pt idx="6">
                  <c:v>3.2000000000000001E-7</c:v>
                </c:pt>
              </c:numCache>
            </c:numRef>
          </c:yVal>
          <c:smooth val="0"/>
        </c:ser>
        <c:ser>
          <c:idx val="2"/>
          <c:order val="2"/>
          <c:tx>
            <c:v>Uniform - Linear MAXENT</c:v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7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Quad_2D_iso!$E$5:$E$10</c:f>
              <c:numCache>
                <c:formatCode>General</c:formatCode>
                <c:ptCount val="6"/>
                <c:pt idx="0">
                  <c:v>64</c:v>
                </c:pt>
                <c:pt idx="1">
                  <c:v>256</c:v>
                </c:pt>
                <c:pt idx="2">
                  <c:v>1024</c:v>
                </c:pt>
                <c:pt idx="3">
                  <c:v>4096</c:v>
                </c:pt>
                <c:pt idx="4">
                  <c:v>16384</c:v>
                </c:pt>
                <c:pt idx="5">
                  <c:v>65536</c:v>
                </c:pt>
              </c:numCache>
            </c:numRef>
          </c:xVal>
          <c:yVal>
            <c:numRef>
              <c:f>Quad_2D_iso!$F$5:$F$10</c:f>
              <c:numCache>
                <c:formatCode>General</c:formatCode>
                <c:ptCount val="6"/>
                <c:pt idx="0">
                  <c:v>0.82072280697912903</c:v>
                </c:pt>
                <c:pt idx="1">
                  <c:v>0.206660698989033</c:v>
                </c:pt>
                <c:pt idx="2">
                  <c:v>5.1812164029267901E-2</c:v>
                </c:pt>
                <c:pt idx="3">
                  <c:v>1.2968167697866699E-2</c:v>
                </c:pt>
                <c:pt idx="4">
                  <c:v>3.2436799318507899E-3</c:v>
                </c:pt>
                <c:pt idx="5">
                  <c:v>8.1110695211347597E-4</c:v>
                </c:pt>
              </c:numCache>
            </c:numRef>
          </c:yVal>
          <c:smooth val="0"/>
        </c:ser>
        <c:ser>
          <c:idx val="3"/>
          <c:order val="3"/>
          <c:tx>
            <c:v>Uniform - Quadratic MAXENT</c:v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7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Quad_2D_iso!$O$5:$O$10</c:f>
              <c:numCache>
                <c:formatCode>General</c:formatCode>
                <c:ptCount val="6"/>
                <c:pt idx="0" formatCode="0.00E+00">
                  <c:v>128</c:v>
                </c:pt>
                <c:pt idx="1">
                  <c:v>512</c:v>
                </c:pt>
                <c:pt idx="2">
                  <c:v>2048</c:v>
                </c:pt>
                <c:pt idx="3">
                  <c:v>8192</c:v>
                </c:pt>
                <c:pt idx="4">
                  <c:v>32768</c:v>
                </c:pt>
                <c:pt idx="5">
                  <c:v>131072</c:v>
                </c:pt>
              </c:numCache>
            </c:numRef>
          </c:xVal>
          <c:yVal>
            <c:numRef>
              <c:f>Quad_2D_iso!$P$5:$P$10</c:f>
              <c:numCache>
                <c:formatCode>General</c:formatCode>
                <c:ptCount val="6"/>
                <c:pt idx="0" formatCode="0.00E+00">
                  <c:v>5.6910399790446098E-2</c:v>
                </c:pt>
                <c:pt idx="1">
                  <c:v>7.2707237794323301E-3</c:v>
                </c:pt>
                <c:pt idx="2">
                  <c:v>9.2094511558979701E-4</c:v>
                </c:pt>
                <c:pt idx="3">
                  <c:v>1.16770295444356E-4</c:v>
                </c:pt>
                <c:pt idx="4" formatCode="0.00E+00">
                  <c:v>1.51326488849241E-5</c:v>
                </c:pt>
                <c:pt idx="5" formatCode="0.00E+00">
                  <c:v>2.1250912616835202E-6</c:v>
                </c:pt>
              </c:numCache>
            </c:numRef>
          </c:yVal>
          <c:smooth val="0"/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Quad_2D_iso!$Q$5:$Q$9</c:f>
              <c:numCache>
                <c:formatCode>General</c:formatCode>
                <c:ptCount val="5"/>
                <c:pt idx="0">
                  <c:v>72</c:v>
                </c:pt>
                <c:pt idx="1">
                  <c:v>256</c:v>
                </c:pt>
                <c:pt idx="2">
                  <c:v>880</c:v>
                </c:pt>
                <c:pt idx="3">
                  <c:v>3280</c:v>
                </c:pt>
                <c:pt idx="4">
                  <c:v>12664</c:v>
                </c:pt>
              </c:numCache>
            </c:numRef>
          </c:xVal>
          <c:yVal>
            <c:numRef>
              <c:f>Quad_2D_iso!$R$5:$R$9</c:f>
              <c:numCache>
                <c:formatCode>0.00E+00</c:formatCode>
                <c:ptCount val="5"/>
                <c:pt idx="0">
                  <c:v>0.20549063061801801</c:v>
                </c:pt>
                <c:pt idx="1">
                  <c:v>8.0742880682756202E-2</c:v>
                </c:pt>
                <c:pt idx="2">
                  <c:v>1.44469986169836E-2</c:v>
                </c:pt>
                <c:pt idx="3">
                  <c:v>1.9808011726754099E-3</c:v>
                </c:pt>
                <c:pt idx="4">
                  <c:v>4.2034561665896399E-4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231832"/>
        <c:axId val="161923800"/>
      </c:scatterChart>
      <c:valAx>
        <c:axId val="16023183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923800"/>
        <c:crosses val="autoZero"/>
        <c:crossBetween val="midCat"/>
      </c:valAx>
      <c:valAx>
        <c:axId val="16192380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2318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v>1st Order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G2D_quads_Lagrange!$A$3:$A$9</c:f>
              <c:numCache>
                <c:formatCode>General</c:formatCode>
                <c:ptCount val="7"/>
                <c:pt idx="0">
                  <c:v>64</c:v>
                </c:pt>
                <c:pt idx="1">
                  <c:v>256</c:v>
                </c:pt>
                <c:pt idx="2">
                  <c:v>1024</c:v>
                </c:pt>
                <c:pt idx="3">
                  <c:v>4096</c:v>
                </c:pt>
                <c:pt idx="4">
                  <c:v>16384</c:v>
                </c:pt>
                <c:pt idx="5">
                  <c:v>65536</c:v>
                </c:pt>
                <c:pt idx="6">
                  <c:v>250000</c:v>
                </c:pt>
              </c:numCache>
            </c:numRef>
          </c:xVal>
          <c:yVal>
            <c:numRef>
              <c:f>G2D_quads_Lagrange!$G$3:$G$9</c:f>
              <c:numCache>
                <c:formatCode>General</c:formatCode>
                <c:ptCount val="7"/>
                <c:pt idx="0">
                  <c:v>6.25</c:v>
                </c:pt>
                <c:pt idx="1">
                  <c:v>1.5625</c:v>
                </c:pt>
                <c:pt idx="2">
                  <c:v>0.390625</c:v>
                </c:pt>
                <c:pt idx="3">
                  <c:v>9.765625E-2</c:v>
                </c:pt>
                <c:pt idx="4">
                  <c:v>2.44140625E-2</c:v>
                </c:pt>
                <c:pt idx="5">
                  <c:v>6.103515625E-3</c:v>
                </c:pt>
                <c:pt idx="6">
                  <c:v>1.5999999999999999E-3</c:v>
                </c:pt>
              </c:numCache>
            </c:numRef>
          </c:yVal>
          <c:smooth val="0"/>
        </c:ser>
        <c:ser>
          <c:idx val="2"/>
          <c:order val="1"/>
          <c:tx>
            <c:v>2nd Order</c:v>
          </c:tx>
          <c:spPr>
            <a:ln w="1905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G2D_quads_Lagrange!$A$3:$A$9</c:f>
              <c:numCache>
                <c:formatCode>General</c:formatCode>
                <c:ptCount val="7"/>
                <c:pt idx="0">
                  <c:v>64</c:v>
                </c:pt>
                <c:pt idx="1">
                  <c:v>256</c:v>
                </c:pt>
                <c:pt idx="2">
                  <c:v>1024</c:v>
                </c:pt>
                <c:pt idx="3">
                  <c:v>4096</c:v>
                </c:pt>
                <c:pt idx="4">
                  <c:v>16384</c:v>
                </c:pt>
                <c:pt idx="5">
                  <c:v>65536</c:v>
                </c:pt>
                <c:pt idx="6">
                  <c:v>250000</c:v>
                </c:pt>
              </c:numCache>
            </c:numRef>
          </c:xVal>
          <c:yVal>
            <c:numRef>
              <c:f>G2D_quads_Lagrange!$H$3:$H$9</c:f>
              <c:numCache>
                <c:formatCode>General</c:formatCode>
                <c:ptCount val="7"/>
                <c:pt idx="0">
                  <c:v>1.5625</c:v>
                </c:pt>
                <c:pt idx="1">
                  <c:v>0.1953125</c:v>
                </c:pt>
                <c:pt idx="2">
                  <c:v>2.44140625E-2</c:v>
                </c:pt>
                <c:pt idx="3">
                  <c:v>3.0517578125E-3</c:v>
                </c:pt>
                <c:pt idx="4">
                  <c:v>3.814697265625E-4</c:v>
                </c:pt>
                <c:pt idx="5">
                  <c:v>4.76837158203125E-5</c:v>
                </c:pt>
                <c:pt idx="6">
                  <c:v>6.4000000000000006E-6</c:v>
                </c:pt>
              </c:numCache>
            </c:numRef>
          </c:yVal>
          <c:smooth val="0"/>
        </c:ser>
        <c:ser>
          <c:idx val="3"/>
          <c:order val="2"/>
          <c:tx>
            <c:v>3rd Order</c:v>
          </c:tx>
          <c:spPr>
            <a:ln w="1905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G2D_quads_Lagrange!$A$3:$A$9</c:f>
              <c:numCache>
                <c:formatCode>General</c:formatCode>
                <c:ptCount val="7"/>
                <c:pt idx="0">
                  <c:v>64</c:v>
                </c:pt>
                <c:pt idx="1">
                  <c:v>256</c:v>
                </c:pt>
                <c:pt idx="2">
                  <c:v>1024</c:v>
                </c:pt>
                <c:pt idx="3">
                  <c:v>4096</c:v>
                </c:pt>
                <c:pt idx="4">
                  <c:v>16384</c:v>
                </c:pt>
                <c:pt idx="5">
                  <c:v>65536</c:v>
                </c:pt>
                <c:pt idx="6">
                  <c:v>250000</c:v>
                </c:pt>
              </c:numCache>
            </c:numRef>
          </c:xVal>
          <c:yVal>
            <c:numRef>
              <c:f>G2D_quads_Lagrange!$I$3:$I$9</c:f>
              <c:numCache>
                <c:formatCode>General</c:formatCode>
                <c:ptCount val="7"/>
                <c:pt idx="0">
                  <c:v>0.78125</c:v>
                </c:pt>
                <c:pt idx="1">
                  <c:v>4.8828125E-2</c:v>
                </c:pt>
                <c:pt idx="2">
                  <c:v>3.0517578125E-3</c:v>
                </c:pt>
                <c:pt idx="3">
                  <c:v>1.9073486328125E-4</c:v>
                </c:pt>
                <c:pt idx="4">
                  <c:v>1.1920928955078125E-5</c:v>
                </c:pt>
                <c:pt idx="5">
                  <c:v>7.4505805969238281E-7</c:v>
                </c:pt>
                <c:pt idx="6">
                  <c:v>5.1200000000000002E-8</c:v>
                </c:pt>
              </c:numCache>
            </c:numRef>
          </c:yVal>
          <c:smooth val="0"/>
        </c:ser>
        <c:ser>
          <c:idx val="0"/>
          <c:order val="3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G2D_quads_Lagrange!$A$3:$A$9</c:f>
              <c:numCache>
                <c:formatCode>General</c:formatCode>
                <c:ptCount val="7"/>
                <c:pt idx="0">
                  <c:v>64</c:v>
                </c:pt>
                <c:pt idx="1">
                  <c:v>256</c:v>
                </c:pt>
                <c:pt idx="2">
                  <c:v>1024</c:v>
                </c:pt>
                <c:pt idx="3">
                  <c:v>4096</c:v>
                </c:pt>
                <c:pt idx="4">
                  <c:v>16384</c:v>
                </c:pt>
                <c:pt idx="5">
                  <c:v>65536</c:v>
                </c:pt>
                <c:pt idx="6">
                  <c:v>250000</c:v>
                </c:pt>
              </c:numCache>
            </c:numRef>
          </c:xVal>
          <c:yVal>
            <c:numRef>
              <c:f>G2D_quads_Lagrange!$E$3:$E$9</c:f>
              <c:numCache>
                <c:formatCode>General</c:formatCode>
                <c:ptCount val="7"/>
                <c:pt idx="0">
                  <c:v>0.96680609780621696</c:v>
                </c:pt>
                <c:pt idx="1">
                  <c:v>0.28771852887709398</c:v>
                </c:pt>
                <c:pt idx="2">
                  <c:v>0.109685760918177</c:v>
                </c:pt>
                <c:pt idx="3">
                  <c:v>2.7676097156653201E-2</c:v>
                </c:pt>
                <c:pt idx="4">
                  <c:v>6.92466979585964E-3</c:v>
                </c:pt>
                <c:pt idx="5">
                  <c:v>1.7312938924469699E-3</c:v>
                </c:pt>
                <c:pt idx="6" formatCode="0.00E+00">
                  <c:v>4.5386003378579198E-4</c:v>
                </c:pt>
              </c:numCache>
            </c:numRef>
          </c:yVal>
          <c:smooth val="0"/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G2D_quads_Lagrange!$K$4:$K$9</c:f>
              <c:numCache>
                <c:formatCode>General</c:formatCode>
                <c:ptCount val="6"/>
                <c:pt idx="0">
                  <c:v>144</c:v>
                </c:pt>
                <c:pt idx="1">
                  <c:v>576</c:v>
                </c:pt>
                <c:pt idx="2">
                  <c:v>2304</c:v>
                </c:pt>
                <c:pt idx="3">
                  <c:v>9216</c:v>
                </c:pt>
                <c:pt idx="4">
                  <c:v>36864</c:v>
                </c:pt>
                <c:pt idx="5">
                  <c:v>147456</c:v>
                </c:pt>
              </c:numCache>
            </c:numRef>
          </c:xVal>
          <c:yVal>
            <c:numRef>
              <c:f>G2D_quads_Lagrange!$L$4:$L$9</c:f>
              <c:numCache>
                <c:formatCode>General</c:formatCode>
                <c:ptCount val="6"/>
                <c:pt idx="0">
                  <c:v>0.42660971206547998</c:v>
                </c:pt>
                <c:pt idx="1">
                  <c:v>0.12344091236093201</c:v>
                </c:pt>
                <c:pt idx="2">
                  <c:v>1.2806897864589E-2</c:v>
                </c:pt>
                <c:pt idx="3">
                  <c:v>1.6226299151069401E-3</c:v>
                </c:pt>
                <c:pt idx="4">
                  <c:v>2.0372738871442901E-4</c:v>
                </c:pt>
                <c:pt idx="5" formatCode="0.00E+00">
                  <c:v>2.54946330780431E-5</c:v>
                </c:pt>
              </c:numCache>
            </c:numRef>
          </c:yVal>
          <c:smooth val="0"/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G2D_quads_Lagrange!$P$4:$P$9</c:f>
              <c:numCache>
                <c:formatCode>General</c:formatCode>
                <c:ptCount val="6"/>
                <c:pt idx="0">
                  <c:v>256</c:v>
                </c:pt>
                <c:pt idx="1">
                  <c:v>1024</c:v>
                </c:pt>
                <c:pt idx="2">
                  <c:v>4096</c:v>
                </c:pt>
                <c:pt idx="3">
                  <c:v>16384</c:v>
                </c:pt>
                <c:pt idx="4">
                  <c:v>65536</c:v>
                </c:pt>
                <c:pt idx="5">
                  <c:v>160000</c:v>
                </c:pt>
              </c:numCache>
            </c:numRef>
          </c:xVal>
          <c:yVal>
            <c:numRef>
              <c:f>G2D_quads_Lagrange!$Q$4:$Q$9</c:f>
              <c:numCache>
                <c:formatCode>General</c:formatCode>
                <c:ptCount val="6"/>
                <c:pt idx="0">
                  <c:v>0.24511670502347899</c:v>
                </c:pt>
                <c:pt idx="1">
                  <c:v>1.2881599389974E-2</c:v>
                </c:pt>
                <c:pt idx="2">
                  <c:v>1.3571827580066999E-3</c:v>
                </c:pt>
                <c:pt idx="3" formatCode="0.00E+00">
                  <c:v>8.74427297685418E-5</c:v>
                </c:pt>
                <c:pt idx="4" formatCode="0.00E+00">
                  <c:v>5.4964154115170998E-6</c:v>
                </c:pt>
                <c:pt idx="5" formatCode="0.00E+00">
                  <c:v>9.2318100100643895E-7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924584"/>
        <c:axId val="161924976"/>
      </c:scatterChart>
      <c:valAx>
        <c:axId val="161924584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924976"/>
        <c:crosses val="autoZero"/>
        <c:crossBetween val="midCat"/>
      </c:valAx>
      <c:valAx>
        <c:axId val="16192497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924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'QuadSol_1angle - DFEM lin'!$A$4:$A$9</c:f>
              <c:numCache>
                <c:formatCode>General</c:formatCode>
                <c:ptCount val="6"/>
                <c:pt idx="0">
                  <c:v>64</c:v>
                </c:pt>
                <c:pt idx="1">
                  <c:v>256</c:v>
                </c:pt>
                <c:pt idx="2">
                  <c:v>1024</c:v>
                </c:pt>
                <c:pt idx="3">
                  <c:v>4096</c:v>
                </c:pt>
                <c:pt idx="4">
                  <c:v>16384</c:v>
                </c:pt>
                <c:pt idx="5">
                  <c:v>65536</c:v>
                </c:pt>
              </c:numCache>
            </c:numRef>
          </c:xVal>
          <c:yVal>
            <c:numRef>
              <c:f>'QuadSol_1angle - DFEM lin'!$B$4:$B$9</c:f>
              <c:numCache>
                <c:formatCode>General</c:formatCode>
                <c:ptCount val="6"/>
                <c:pt idx="0">
                  <c:v>4.4633255085630798E-2</c:v>
                </c:pt>
                <c:pt idx="1">
                  <c:v>1.1034296750803901E-2</c:v>
                </c:pt>
                <c:pt idx="2">
                  <c:v>2.7422973251359098E-3</c:v>
                </c:pt>
                <c:pt idx="3">
                  <c:v>6.8360800833021796E-4</c:v>
                </c:pt>
                <c:pt idx="4">
                  <c:v>1.7067869013473301E-4</c:v>
                </c:pt>
                <c:pt idx="5" formatCode="0.00E+00">
                  <c:v>4.2645913129575001E-5</c:v>
                </c:pt>
              </c:numCache>
            </c:numRef>
          </c:yVal>
          <c:smooth val="0"/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'QuadSol_1angle - DFEM lin'!$A$4:$A$9</c:f>
              <c:numCache>
                <c:formatCode>General</c:formatCode>
                <c:ptCount val="6"/>
                <c:pt idx="0">
                  <c:v>64</c:v>
                </c:pt>
                <c:pt idx="1">
                  <c:v>256</c:v>
                </c:pt>
                <c:pt idx="2">
                  <c:v>1024</c:v>
                </c:pt>
                <c:pt idx="3">
                  <c:v>4096</c:v>
                </c:pt>
                <c:pt idx="4">
                  <c:v>16384</c:v>
                </c:pt>
                <c:pt idx="5">
                  <c:v>65536</c:v>
                </c:pt>
              </c:numCache>
            </c:numRef>
          </c:xVal>
          <c:yVal>
            <c:numRef>
              <c:f>'QuadSol_1angle - DFEM lin'!$C$4:$C$9</c:f>
              <c:numCache>
                <c:formatCode>General</c:formatCode>
                <c:ptCount val="6"/>
                <c:pt idx="0">
                  <c:v>4.4817675982742E-2</c:v>
                </c:pt>
                <c:pt idx="1">
                  <c:v>1.10920064465893E-2</c:v>
                </c:pt>
                <c:pt idx="2">
                  <c:v>2.7582070447413299E-3</c:v>
                </c:pt>
                <c:pt idx="3">
                  <c:v>6.8777383499310995E-4</c:v>
                </c:pt>
                <c:pt idx="4">
                  <c:v>1.7174388682753201E-4</c:v>
                </c:pt>
                <c:pt idx="5" formatCode="0.00E+00">
                  <c:v>4.2915181519391997E-5</c:v>
                </c:pt>
              </c:numCache>
            </c:numRef>
          </c:yVal>
          <c:smooth val="0"/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'QuadSol_1angle - DFEM lin'!$E$4:$E$9</c:f>
              <c:numCache>
                <c:formatCode>General</c:formatCode>
                <c:ptCount val="6"/>
                <c:pt idx="0">
                  <c:v>96</c:v>
                </c:pt>
                <c:pt idx="1">
                  <c:v>384</c:v>
                </c:pt>
                <c:pt idx="2">
                  <c:v>1536</c:v>
                </c:pt>
                <c:pt idx="3">
                  <c:v>6144</c:v>
                </c:pt>
                <c:pt idx="4">
                  <c:v>24576</c:v>
                </c:pt>
                <c:pt idx="5">
                  <c:v>98304</c:v>
                </c:pt>
              </c:numCache>
            </c:numRef>
          </c:xVal>
          <c:yVal>
            <c:numRef>
              <c:f>'QuadSol_1angle - DFEM lin'!$G$4:$G$9</c:f>
              <c:numCache>
                <c:formatCode>General</c:formatCode>
                <c:ptCount val="6"/>
                <c:pt idx="0">
                  <c:v>4.8081826404001E-2</c:v>
                </c:pt>
                <c:pt idx="1">
                  <c:v>1.1925167890795001E-2</c:v>
                </c:pt>
                <c:pt idx="2">
                  <c:v>2.9663920547648602E-3</c:v>
                </c:pt>
                <c:pt idx="3">
                  <c:v>7.3970942806215003E-4</c:v>
                </c:pt>
                <c:pt idx="4">
                  <c:v>1.8471442224791301E-4</c:v>
                </c:pt>
                <c:pt idx="5" formatCode="0.00E+00">
                  <c:v>4.6157088931970002E-5</c:v>
                </c:pt>
              </c:numCache>
            </c:numRef>
          </c:yVal>
          <c:smooth val="0"/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'QuadSol_1angle - DFEM lin'!$E$4:$E$9</c:f>
              <c:numCache>
                <c:formatCode>General</c:formatCode>
                <c:ptCount val="6"/>
                <c:pt idx="0">
                  <c:v>96</c:v>
                </c:pt>
                <c:pt idx="1">
                  <c:v>384</c:v>
                </c:pt>
                <c:pt idx="2">
                  <c:v>1536</c:v>
                </c:pt>
                <c:pt idx="3">
                  <c:v>6144</c:v>
                </c:pt>
                <c:pt idx="4">
                  <c:v>24576</c:v>
                </c:pt>
                <c:pt idx="5">
                  <c:v>98304</c:v>
                </c:pt>
              </c:numCache>
            </c:numRef>
          </c:xVal>
          <c:yVal>
            <c:numRef>
              <c:f>'QuadSol_1angle - DFEM lin'!$H$4:$H$9</c:f>
              <c:numCache>
                <c:formatCode>General</c:formatCode>
                <c:ptCount val="6"/>
                <c:pt idx="0">
                  <c:v>4.8081826404148702E-2</c:v>
                </c:pt>
                <c:pt idx="1">
                  <c:v>1.1925167891111499E-2</c:v>
                </c:pt>
                <c:pt idx="2">
                  <c:v>2.9663920550908598E-3</c:v>
                </c:pt>
                <c:pt idx="3">
                  <c:v>7.3970942839033901E-4</c:v>
                </c:pt>
                <c:pt idx="4">
                  <c:v>1.84714422579695E-4</c:v>
                </c:pt>
                <c:pt idx="5" formatCode="0.00E+00">
                  <c:v>4.61570892665915E-5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925760"/>
        <c:axId val="161926152"/>
      </c:scatterChart>
      <c:valAx>
        <c:axId val="161925760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926152"/>
        <c:crosses val="autoZero"/>
        <c:crossBetween val="midCat"/>
      </c:valAx>
      <c:valAx>
        <c:axId val="16192615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9257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'QuadSol_1angle - DFEM quad'!$C$4:$C$9</c:f>
              <c:numCache>
                <c:formatCode>General</c:formatCode>
                <c:ptCount val="6"/>
                <c:pt idx="0">
                  <c:v>192</c:v>
                </c:pt>
                <c:pt idx="1">
                  <c:v>768</c:v>
                </c:pt>
                <c:pt idx="2">
                  <c:v>3072</c:v>
                </c:pt>
                <c:pt idx="3">
                  <c:v>12288</c:v>
                </c:pt>
                <c:pt idx="4">
                  <c:v>49152</c:v>
                </c:pt>
                <c:pt idx="5">
                  <c:v>196608</c:v>
                </c:pt>
              </c:numCache>
            </c:numRef>
          </c:xVal>
          <c:yVal>
            <c:numRef>
              <c:f>'QuadSol_1angle - DFEM quad'!$D$4:$D$9</c:f>
              <c:numCache>
                <c:formatCode>General</c:formatCode>
                <c:ptCount val="6"/>
                <c:pt idx="0">
                  <c:v>1.4999015316313201E-2</c:v>
                </c:pt>
                <c:pt idx="1">
                  <c:v>3.7670900456358201E-3</c:v>
                </c:pt>
                <c:pt idx="2">
                  <c:v>9.4470058220417498E-4</c:v>
                </c:pt>
                <c:pt idx="3">
                  <c:v>2.3662422981680101E-4</c:v>
                </c:pt>
                <c:pt idx="4" formatCode="0.00E+00">
                  <c:v>5.9222760256350099E-5</c:v>
                </c:pt>
                <c:pt idx="5" formatCode="0.00E+00">
                  <c:v>1.4815466809758699E-5</c:v>
                </c:pt>
              </c:numCache>
            </c:numRef>
          </c:yVal>
          <c:smooth val="0"/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'QuadSol_1angle - DFEM quad'!$C$4:$C$9</c:f>
              <c:numCache>
                <c:formatCode>General</c:formatCode>
                <c:ptCount val="6"/>
                <c:pt idx="0">
                  <c:v>192</c:v>
                </c:pt>
                <c:pt idx="1">
                  <c:v>768</c:v>
                </c:pt>
                <c:pt idx="2">
                  <c:v>3072</c:v>
                </c:pt>
                <c:pt idx="3">
                  <c:v>12288</c:v>
                </c:pt>
                <c:pt idx="4">
                  <c:v>49152</c:v>
                </c:pt>
                <c:pt idx="5">
                  <c:v>196608</c:v>
                </c:pt>
              </c:numCache>
            </c:numRef>
          </c:xVal>
          <c:yVal>
            <c:numRef>
              <c:f>'QuadSol_1angle - DFEM quad'!$E$4:$E$9</c:f>
              <c:numCache>
                <c:formatCode>General</c:formatCode>
                <c:ptCount val="6"/>
                <c:pt idx="0">
                  <c:v>5.208333333333333E-3</c:v>
                </c:pt>
                <c:pt idx="1">
                  <c:v>1.3020833333333333E-3</c:v>
                </c:pt>
                <c:pt idx="2">
                  <c:v>3.2552083333333332E-4</c:v>
                </c:pt>
                <c:pt idx="3">
                  <c:v>8.1380208333333329E-5</c:v>
                </c:pt>
                <c:pt idx="4">
                  <c:v>2.0345052083333332E-5</c:v>
                </c:pt>
                <c:pt idx="5">
                  <c:v>5.0862630208333331E-6</c:v>
                </c:pt>
              </c:numCache>
            </c:numRef>
          </c:yVal>
          <c:smooth val="0"/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'QuadSol_1angle - DFEM quad'!$C$4:$C$9</c:f>
              <c:numCache>
                <c:formatCode>General</c:formatCode>
                <c:ptCount val="6"/>
                <c:pt idx="0">
                  <c:v>192</c:v>
                </c:pt>
                <c:pt idx="1">
                  <c:v>768</c:v>
                </c:pt>
                <c:pt idx="2">
                  <c:v>3072</c:v>
                </c:pt>
                <c:pt idx="3">
                  <c:v>12288</c:v>
                </c:pt>
                <c:pt idx="4">
                  <c:v>49152</c:v>
                </c:pt>
                <c:pt idx="5">
                  <c:v>196608</c:v>
                </c:pt>
              </c:numCache>
            </c:numRef>
          </c:xVal>
          <c:yVal>
            <c:numRef>
              <c:f>'QuadSol_1angle - DFEM quad'!$F$4:$F$9</c:f>
              <c:numCache>
                <c:formatCode>General</c:formatCode>
                <c:ptCount val="6"/>
                <c:pt idx="0">
                  <c:v>3.7587908150366268E-4</c:v>
                </c:pt>
                <c:pt idx="1">
                  <c:v>4.6984885187957773E-5</c:v>
                </c:pt>
                <c:pt idx="2">
                  <c:v>5.873110648494731E-6</c:v>
                </c:pt>
                <c:pt idx="3">
                  <c:v>7.3413883106183989E-7</c:v>
                </c:pt>
                <c:pt idx="4">
                  <c:v>9.1767353882730132E-8</c:v>
                </c:pt>
                <c:pt idx="5">
                  <c:v>1.1470919235341242E-8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926936"/>
        <c:axId val="161927328"/>
      </c:scatterChart>
      <c:valAx>
        <c:axId val="161926936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927328"/>
        <c:crosses val="autoZero"/>
        <c:crossBetween val="midCat"/>
      </c:valAx>
      <c:valAx>
        <c:axId val="16192732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9269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544285</xdr:colOff>
      <xdr:row>2</xdr:row>
      <xdr:rowOff>97969</xdr:rowOff>
    </xdr:from>
    <xdr:to>
      <xdr:col>20</xdr:col>
      <xdr:colOff>68035</xdr:colOff>
      <xdr:row>49</xdr:row>
      <xdr:rowOff>13607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598714</xdr:colOff>
      <xdr:row>16</xdr:row>
      <xdr:rowOff>166007</xdr:rowOff>
    </xdr:from>
    <xdr:to>
      <xdr:col>14</xdr:col>
      <xdr:colOff>13607</xdr:colOff>
      <xdr:row>46</xdr:row>
      <xdr:rowOff>1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108858</xdr:colOff>
      <xdr:row>16</xdr:row>
      <xdr:rowOff>152400</xdr:rowOff>
    </xdr:from>
    <xdr:to>
      <xdr:col>28</xdr:col>
      <xdr:colOff>40822</xdr:colOff>
      <xdr:row>45</xdr:row>
      <xdr:rowOff>108858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48</xdr:col>
      <xdr:colOff>54428</xdr:colOff>
      <xdr:row>16</xdr:row>
      <xdr:rowOff>13608</xdr:rowOff>
    </xdr:from>
    <xdr:to>
      <xdr:col>58</xdr:col>
      <xdr:colOff>204107</xdr:colOff>
      <xdr:row>46</xdr:row>
      <xdr:rowOff>13608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437590</xdr:colOff>
      <xdr:row>21</xdr:row>
      <xdr:rowOff>133629</xdr:rowOff>
    </xdr:from>
    <xdr:to>
      <xdr:col>10</xdr:col>
      <xdr:colOff>89646</xdr:colOff>
      <xdr:row>45</xdr:row>
      <xdr:rowOff>78441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145674</xdr:colOff>
      <xdr:row>13</xdr:row>
      <xdr:rowOff>89647</xdr:rowOff>
    </xdr:from>
    <xdr:to>
      <xdr:col>15</xdr:col>
      <xdr:colOff>560295</xdr:colOff>
      <xdr:row>47</xdr:row>
      <xdr:rowOff>89647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312963</xdr:colOff>
      <xdr:row>22</xdr:row>
      <xdr:rowOff>50346</xdr:rowOff>
    </xdr:from>
    <xdr:to>
      <xdr:col>15</xdr:col>
      <xdr:colOff>707571</xdr:colOff>
      <xdr:row>47</xdr:row>
      <xdr:rowOff>122464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190499</xdr:colOff>
      <xdr:row>12</xdr:row>
      <xdr:rowOff>68356</xdr:rowOff>
    </xdr:from>
    <xdr:to>
      <xdr:col>15</xdr:col>
      <xdr:colOff>605117</xdr:colOff>
      <xdr:row>40</xdr:row>
      <xdr:rowOff>33618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672352</xdr:colOff>
      <xdr:row>20</xdr:row>
      <xdr:rowOff>146797</xdr:rowOff>
    </xdr:from>
    <xdr:to>
      <xdr:col>6</xdr:col>
      <xdr:colOff>761999</xdr:colOff>
      <xdr:row>35</xdr:row>
      <xdr:rowOff>32497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22411</xdr:colOff>
      <xdr:row>15</xdr:row>
      <xdr:rowOff>90767</xdr:rowOff>
    </xdr:from>
    <xdr:to>
      <xdr:col>12</xdr:col>
      <xdr:colOff>0</xdr:colOff>
      <xdr:row>29</xdr:row>
      <xdr:rowOff>166967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70" zoomScaleNormal="70" workbookViewId="0">
      <selection activeCell="AB21" sqref="AB2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44"/>
  <sheetViews>
    <sheetView zoomScale="70" zoomScaleNormal="70" workbookViewId="0">
      <selection activeCell="AI20" sqref="AI20"/>
    </sheetView>
  </sheetViews>
  <sheetFormatPr defaultRowHeight="15" x14ac:dyDescent="0.25"/>
  <cols>
    <col min="1" max="14" width="10.5703125" style="32" customWidth="1"/>
    <col min="15" max="31" width="10.7109375" style="32" customWidth="1"/>
    <col min="32" max="32" width="10.7109375" customWidth="1"/>
    <col min="33" max="40" width="10.5703125" style="32" customWidth="1"/>
    <col min="41" max="46" width="10.5703125" style="33" customWidth="1"/>
    <col min="47" max="63" width="10.7109375" customWidth="1"/>
  </cols>
  <sheetData>
    <row r="1" spans="1:62" x14ac:dyDescent="0.25">
      <c r="A1" s="32" t="s">
        <v>1</v>
      </c>
      <c r="B1" s="32" t="s">
        <v>9</v>
      </c>
      <c r="C1" s="32" t="s">
        <v>20</v>
      </c>
      <c r="D1" s="32" t="s">
        <v>49</v>
      </c>
      <c r="E1" s="50" t="s">
        <v>48</v>
      </c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60" t="s">
        <v>16</v>
      </c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t="s">
        <v>34</v>
      </c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</row>
    <row r="2" spans="1:62" x14ac:dyDescent="0.25">
      <c r="A2" s="2">
        <v>1</v>
      </c>
      <c r="B2" s="32">
        <f>A2^(-1)*200</f>
        <v>200</v>
      </c>
      <c r="C2" s="32">
        <f>A2^(-3/2)*100</f>
        <v>100</v>
      </c>
      <c r="D2" s="32">
        <f>A2^(-2)*100</f>
        <v>100</v>
      </c>
      <c r="E2" s="50" t="s">
        <v>37</v>
      </c>
      <c r="F2" s="50"/>
      <c r="G2" s="50"/>
      <c r="H2" s="50"/>
      <c r="I2" s="50"/>
      <c r="J2" s="50"/>
      <c r="K2" s="50"/>
      <c r="L2" s="50"/>
      <c r="M2" s="50"/>
      <c r="N2" s="50"/>
      <c r="O2" s="50" t="s">
        <v>39</v>
      </c>
      <c r="P2" s="50"/>
      <c r="Q2" s="50"/>
      <c r="R2" s="50"/>
      <c r="S2" s="50" t="s">
        <v>37</v>
      </c>
      <c r="T2" s="50"/>
      <c r="U2" s="50"/>
      <c r="V2" s="50"/>
      <c r="W2" s="50"/>
      <c r="X2" s="50"/>
      <c r="Y2" s="50"/>
      <c r="Z2" s="50"/>
      <c r="AA2" s="50"/>
      <c r="AB2" s="50"/>
      <c r="AC2" s="55" t="s">
        <v>39</v>
      </c>
      <c r="AD2" s="56"/>
      <c r="AE2" s="56"/>
      <c r="AF2" s="57"/>
      <c r="AG2" s="60" t="s">
        <v>37</v>
      </c>
      <c r="AH2" s="61"/>
      <c r="AI2" s="61"/>
      <c r="AJ2" s="61"/>
      <c r="AK2" s="61"/>
      <c r="AL2" s="61"/>
      <c r="AM2" s="61"/>
      <c r="AN2" s="61"/>
      <c r="AO2" s="61"/>
      <c r="AP2" s="61"/>
      <c r="AQ2" s="61"/>
      <c r="AR2" s="61"/>
      <c r="AS2" s="61"/>
      <c r="AT2" s="61"/>
      <c r="AU2" s="61"/>
      <c r="AV2" s="61"/>
      <c r="AW2" s="61"/>
      <c r="AX2" s="61"/>
      <c r="AY2" s="61"/>
      <c r="AZ2" s="61"/>
      <c r="BA2" s="61"/>
      <c r="BB2" s="61"/>
      <c r="BC2" s="61"/>
      <c r="BD2" s="61"/>
      <c r="BE2" s="59" t="s">
        <v>39</v>
      </c>
      <c r="BF2" s="59"/>
      <c r="BG2" s="59"/>
      <c r="BH2" s="59"/>
      <c r="BI2" s="59"/>
      <c r="BJ2" s="59"/>
    </row>
    <row r="3" spans="1:62" x14ac:dyDescent="0.25">
      <c r="A3" s="2">
        <v>10</v>
      </c>
      <c r="B3" s="36">
        <f t="shared" ref="B3:B9" si="0">A3^(-1)*200</f>
        <v>20</v>
      </c>
      <c r="C3" s="32">
        <f t="shared" ref="C3:C9" si="1">A3^(-3/2)*100</f>
        <v>3.1622776601683786</v>
      </c>
      <c r="D3" s="32">
        <f t="shared" ref="D3:D9" si="2">A3^(-2)*100</f>
        <v>1</v>
      </c>
      <c r="E3" s="50" t="s">
        <v>0</v>
      </c>
      <c r="F3" s="50"/>
      <c r="G3" s="50"/>
      <c r="H3" s="50"/>
      <c r="I3" s="50"/>
      <c r="J3" s="50"/>
      <c r="K3" s="50"/>
      <c r="L3" s="50"/>
      <c r="M3" s="50"/>
      <c r="N3" s="50"/>
      <c r="O3" s="50" t="s">
        <v>0</v>
      </c>
      <c r="P3" s="50"/>
      <c r="Q3" s="50"/>
      <c r="R3" s="50"/>
      <c r="S3" s="50" t="s">
        <v>0</v>
      </c>
      <c r="T3" s="50"/>
      <c r="U3" s="50"/>
      <c r="V3" s="50"/>
      <c r="W3" s="50"/>
      <c r="X3" s="50"/>
      <c r="Y3" s="50"/>
      <c r="Z3" s="50"/>
      <c r="AA3" s="50"/>
      <c r="AB3" s="50"/>
      <c r="AC3" s="52" t="s">
        <v>0</v>
      </c>
      <c r="AD3" s="53"/>
      <c r="AE3" s="53"/>
      <c r="AF3" s="54"/>
      <c r="AG3" s="54" t="s">
        <v>52</v>
      </c>
      <c r="AH3" s="50"/>
      <c r="AI3" s="50"/>
      <c r="AJ3" s="50"/>
      <c r="AK3" s="50"/>
      <c r="AL3" s="50"/>
      <c r="AM3" s="50"/>
      <c r="AN3" s="50"/>
      <c r="AO3" s="50" t="s">
        <v>58</v>
      </c>
      <c r="AP3" s="50"/>
      <c r="AQ3" s="50"/>
      <c r="AR3" s="50"/>
      <c r="AS3" s="50"/>
      <c r="AT3" s="50"/>
      <c r="AU3" s="50"/>
      <c r="AV3" s="50"/>
      <c r="AW3" s="50" t="s">
        <v>59</v>
      </c>
      <c r="AX3" s="50"/>
      <c r="AY3" s="50"/>
      <c r="AZ3" s="50"/>
      <c r="BA3" s="50"/>
      <c r="BB3" s="50"/>
      <c r="BC3" s="50"/>
      <c r="BD3" s="50"/>
      <c r="BE3" s="59" t="s">
        <v>52</v>
      </c>
      <c r="BF3" s="59"/>
      <c r="BG3" s="59" t="s">
        <v>58</v>
      </c>
      <c r="BH3" s="59"/>
      <c r="BI3" s="59" t="s">
        <v>59</v>
      </c>
      <c r="BJ3" s="59"/>
    </row>
    <row r="4" spans="1:62" x14ac:dyDescent="0.25">
      <c r="A4" s="2">
        <v>100</v>
      </c>
      <c r="B4" s="36">
        <f t="shared" si="0"/>
        <v>2</v>
      </c>
      <c r="C4" s="32">
        <f t="shared" si="1"/>
        <v>9.9999999999999936E-2</v>
      </c>
      <c r="D4" s="32">
        <f t="shared" si="2"/>
        <v>0.01</v>
      </c>
      <c r="E4" s="51" t="s">
        <v>55</v>
      </c>
      <c r="F4" s="51"/>
      <c r="G4" s="51" t="s">
        <v>32</v>
      </c>
      <c r="H4" s="51"/>
      <c r="I4" s="51" t="s">
        <v>50</v>
      </c>
      <c r="J4" s="51"/>
      <c r="K4" s="51" t="s">
        <v>51</v>
      </c>
      <c r="L4" s="51"/>
      <c r="M4" s="51" t="s">
        <v>33</v>
      </c>
      <c r="N4" s="51"/>
      <c r="O4" s="51" t="s">
        <v>54</v>
      </c>
      <c r="P4" s="51"/>
      <c r="Q4" s="51" t="s">
        <v>33</v>
      </c>
      <c r="R4" s="51"/>
      <c r="S4" s="51" t="s">
        <v>57</v>
      </c>
      <c r="T4" s="51"/>
      <c r="U4" s="51" t="s">
        <v>32</v>
      </c>
      <c r="V4" s="51"/>
      <c r="W4" s="51" t="s">
        <v>50</v>
      </c>
      <c r="X4" s="51"/>
      <c r="Y4" s="51" t="s">
        <v>51</v>
      </c>
      <c r="Z4" s="51"/>
      <c r="AA4" s="51" t="s">
        <v>33</v>
      </c>
      <c r="AB4" s="51"/>
      <c r="AC4" s="51" t="s">
        <v>56</v>
      </c>
      <c r="AD4" s="51"/>
      <c r="AE4" s="51" t="s">
        <v>33</v>
      </c>
      <c r="AF4" s="51"/>
      <c r="AG4" s="58" t="s">
        <v>32</v>
      </c>
      <c r="AH4" s="58"/>
      <c r="AI4" s="58" t="s">
        <v>53</v>
      </c>
      <c r="AJ4" s="58"/>
      <c r="AK4" s="58" t="s">
        <v>50</v>
      </c>
      <c r="AL4" s="58"/>
      <c r="AM4" s="58" t="s">
        <v>33</v>
      </c>
      <c r="AN4" s="58"/>
      <c r="AO4" s="58" t="s">
        <v>32</v>
      </c>
      <c r="AP4" s="58"/>
      <c r="AQ4" s="58" t="s">
        <v>53</v>
      </c>
      <c r="AR4" s="58"/>
      <c r="AS4" s="58" t="s">
        <v>50</v>
      </c>
      <c r="AT4" s="58"/>
      <c r="AU4" s="58" t="s">
        <v>33</v>
      </c>
      <c r="AV4" s="58"/>
      <c r="AW4" s="58" t="s">
        <v>32</v>
      </c>
      <c r="AX4" s="58"/>
      <c r="AY4" s="58" t="s">
        <v>53</v>
      </c>
      <c r="AZ4" s="58"/>
      <c r="BA4" s="58" t="s">
        <v>50</v>
      </c>
      <c r="BB4" s="58"/>
      <c r="BC4" s="58" t="s">
        <v>33</v>
      </c>
      <c r="BD4" s="58"/>
      <c r="BE4" s="58" t="s">
        <v>33</v>
      </c>
      <c r="BF4" s="58"/>
      <c r="BG4" s="58" t="s">
        <v>33</v>
      </c>
      <c r="BH4" s="58"/>
      <c r="BI4" s="58" t="s">
        <v>33</v>
      </c>
      <c r="BJ4" s="58"/>
    </row>
    <row r="5" spans="1:62" x14ac:dyDescent="0.25">
      <c r="A5" s="2">
        <v>1000</v>
      </c>
      <c r="B5" s="36">
        <f t="shared" si="0"/>
        <v>0.2</v>
      </c>
      <c r="C5" s="32">
        <f t="shared" si="1"/>
        <v>3.1622776601683803E-3</v>
      </c>
      <c r="D5" s="32">
        <f t="shared" si="2"/>
        <v>9.9999999999999991E-5</v>
      </c>
      <c r="E5" s="2">
        <v>144</v>
      </c>
      <c r="F5" s="2">
        <v>0.41176151106115999</v>
      </c>
      <c r="G5" s="2">
        <v>144</v>
      </c>
      <c r="H5" s="2">
        <v>0.43023671873070801</v>
      </c>
      <c r="I5" s="2">
        <v>144</v>
      </c>
      <c r="J5" s="2">
        <v>0.341857090169087</v>
      </c>
      <c r="K5" s="2">
        <v>144</v>
      </c>
      <c r="L5" s="2">
        <v>0.34549183902584701</v>
      </c>
      <c r="M5" s="2">
        <v>144</v>
      </c>
      <c r="N5" s="2">
        <v>0.41176152936385901</v>
      </c>
      <c r="O5" s="2">
        <v>288</v>
      </c>
      <c r="P5" s="2">
        <v>5.4537031990705698E-2</v>
      </c>
      <c r="Q5" s="2">
        <v>288</v>
      </c>
      <c r="R5" s="2">
        <v>4.4111617122638197E-2</v>
      </c>
      <c r="S5" s="37">
        <v>216</v>
      </c>
      <c r="T5" s="37">
        <v>0.50907386570992796</v>
      </c>
      <c r="U5" s="2">
        <v>216</v>
      </c>
      <c r="V5" s="2">
        <v>0.50674542409639001</v>
      </c>
      <c r="W5" s="37">
        <v>216</v>
      </c>
      <c r="X5" s="37">
        <v>0.38864098649611201</v>
      </c>
      <c r="Y5" s="37">
        <v>216</v>
      </c>
      <c r="Z5" s="37">
        <v>0.38864098649611201</v>
      </c>
      <c r="AA5" s="37">
        <v>216</v>
      </c>
      <c r="AB5" s="37">
        <v>0.50756655184433597</v>
      </c>
      <c r="AC5" s="37">
        <v>432</v>
      </c>
      <c r="AD5" s="37">
        <v>8.0866635298437906E-2</v>
      </c>
      <c r="AE5" s="35">
        <v>432</v>
      </c>
      <c r="AF5" s="15">
        <v>0.10705444057166399</v>
      </c>
      <c r="AG5" s="35">
        <v>36</v>
      </c>
      <c r="AH5" s="35">
        <v>2.5130799617533399</v>
      </c>
      <c r="AI5" s="35">
        <v>36</v>
      </c>
      <c r="AJ5" s="35">
        <v>2.6155469164281899</v>
      </c>
      <c r="AK5" s="35">
        <v>36</v>
      </c>
      <c r="AL5" s="35">
        <v>2.6130415756681602</v>
      </c>
      <c r="AM5" s="35"/>
      <c r="AN5" s="33"/>
      <c r="AO5" s="35">
        <v>44</v>
      </c>
      <c r="AP5" s="35">
        <v>2.2919674902033398</v>
      </c>
      <c r="AW5" s="15">
        <v>16</v>
      </c>
      <c r="AX5" s="15">
        <v>2.47236152163569</v>
      </c>
      <c r="AY5" s="15">
        <v>16</v>
      </c>
      <c r="AZ5" s="15">
        <v>2.4334607882826398</v>
      </c>
      <c r="BA5" s="15">
        <v>16</v>
      </c>
      <c r="BB5" s="15">
        <v>2.3640280360191399</v>
      </c>
      <c r="BC5" s="15">
        <v>16</v>
      </c>
      <c r="BD5" s="15">
        <v>2.6079433584101102</v>
      </c>
      <c r="BE5" s="15">
        <v>72</v>
      </c>
      <c r="BF5" s="15">
        <v>1.16243996047968</v>
      </c>
      <c r="BG5" s="15">
        <v>88</v>
      </c>
      <c r="BH5" s="15">
        <v>1.37622706378587</v>
      </c>
      <c r="BI5" s="15">
        <v>32</v>
      </c>
      <c r="BJ5" s="15">
        <v>1.34358284545726</v>
      </c>
    </row>
    <row r="6" spans="1:62" x14ac:dyDescent="0.25">
      <c r="A6" s="2">
        <v>10000</v>
      </c>
      <c r="B6" s="36">
        <f t="shared" si="0"/>
        <v>0.02</v>
      </c>
      <c r="C6" s="32">
        <f t="shared" si="1"/>
        <v>9.9999999999999869E-5</v>
      </c>
      <c r="D6" s="32">
        <f t="shared" si="2"/>
        <v>9.9999999999999995E-7</v>
      </c>
      <c r="E6" s="2">
        <v>576</v>
      </c>
      <c r="F6" s="2">
        <v>0.102937736824371</v>
      </c>
      <c r="G6" s="2">
        <v>576</v>
      </c>
      <c r="H6" s="2">
        <v>0.112195608454958</v>
      </c>
      <c r="I6" s="2">
        <v>576</v>
      </c>
      <c r="J6" s="2">
        <v>8.6995623467378297E-2</v>
      </c>
      <c r="K6" s="2">
        <v>576</v>
      </c>
      <c r="L6" s="2">
        <v>8.6481018239818297E-2</v>
      </c>
      <c r="M6" s="2">
        <v>576</v>
      </c>
      <c r="N6" s="2">
        <v>0.10293774286955799</v>
      </c>
      <c r="O6" s="2">
        <v>1152</v>
      </c>
      <c r="P6" s="2">
        <v>6.7577961822683601E-3</v>
      </c>
      <c r="Q6" s="2">
        <v>1152</v>
      </c>
      <c r="R6" s="2">
        <v>5.8853325448006803E-3</v>
      </c>
      <c r="S6" s="37">
        <v>864</v>
      </c>
      <c r="T6" s="37">
        <v>0.129304226581446</v>
      </c>
      <c r="U6" s="2">
        <v>864</v>
      </c>
      <c r="V6" s="2">
        <v>0.12913707795961399</v>
      </c>
      <c r="W6" s="37">
        <v>864</v>
      </c>
      <c r="X6" s="37">
        <v>9.4128971635450406E-2</v>
      </c>
      <c r="Y6" s="37">
        <v>864</v>
      </c>
      <c r="Z6" s="37">
        <v>9.4128971635450601E-2</v>
      </c>
      <c r="AA6" s="37">
        <v>864</v>
      </c>
      <c r="AB6" s="37">
        <v>0.12919723629930399</v>
      </c>
      <c r="AC6" s="37">
        <v>1728</v>
      </c>
      <c r="AD6" s="37">
        <v>1.00649741279299E-2</v>
      </c>
      <c r="AE6" s="35">
        <v>1728</v>
      </c>
      <c r="AF6" s="15">
        <v>1.37919448248668E-2</v>
      </c>
      <c r="AG6" s="35">
        <v>128</v>
      </c>
      <c r="AH6" s="35">
        <v>1.0815608124354501</v>
      </c>
      <c r="AI6" s="35">
        <v>128</v>
      </c>
      <c r="AJ6" s="35">
        <v>0.99111419409955603</v>
      </c>
      <c r="AK6" s="35">
        <v>128</v>
      </c>
      <c r="AL6" s="35">
        <v>0.86291817069472998</v>
      </c>
      <c r="AM6" s="35"/>
      <c r="AN6" s="33"/>
      <c r="AO6" s="35">
        <v>130</v>
      </c>
      <c r="AP6" s="35">
        <v>0.82862716712469597</v>
      </c>
      <c r="AW6" s="15">
        <v>82</v>
      </c>
      <c r="AX6" s="15">
        <v>1.0114258133963001</v>
      </c>
      <c r="AY6" s="15">
        <v>82</v>
      </c>
      <c r="AZ6" s="15">
        <v>0.89138751397590399</v>
      </c>
      <c r="BA6" s="15">
        <v>82</v>
      </c>
      <c r="BB6" s="15">
        <v>0.87148048969125502</v>
      </c>
      <c r="BC6" s="15">
        <v>82</v>
      </c>
      <c r="BD6" s="15">
        <v>0.96136149949162497</v>
      </c>
      <c r="BE6" s="15">
        <v>256</v>
      </c>
      <c r="BF6" s="15">
        <v>0.30520387705386998</v>
      </c>
      <c r="BG6" s="15">
        <v>260</v>
      </c>
      <c r="BH6" s="15">
        <v>0.39040872035430002</v>
      </c>
      <c r="BI6" s="15">
        <v>164</v>
      </c>
      <c r="BJ6" s="15">
        <v>0.238719576610222</v>
      </c>
    </row>
    <row r="7" spans="1:62" x14ac:dyDescent="0.25">
      <c r="A7" s="2">
        <v>100000</v>
      </c>
      <c r="B7" s="36">
        <f t="shared" si="0"/>
        <v>2E-3</v>
      </c>
      <c r="C7" s="32">
        <f t="shared" si="1"/>
        <v>3.1622776601683813E-6</v>
      </c>
      <c r="D7" s="32">
        <f t="shared" si="2"/>
        <v>1E-8</v>
      </c>
      <c r="E7" s="2">
        <v>2304</v>
      </c>
      <c r="F7" s="2">
        <v>2.56126381159659E-2</v>
      </c>
      <c r="G7" s="2">
        <v>2304</v>
      </c>
      <c r="H7" s="2">
        <v>2.8407790116495898E-2</v>
      </c>
      <c r="I7" s="2">
        <v>2304</v>
      </c>
      <c r="J7" s="2">
        <v>2.1742659037466801E-2</v>
      </c>
      <c r="K7" s="2">
        <v>2304</v>
      </c>
      <c r="L7" s="2">
        <v>2.14650560479142E-2</v>
      </c>
      <c r="M7" s="2">
        <v>2304</v>
      </c>
      <c r="N7" s="2">
        <v>2.56126397845646E-2</v>
      </c>
      <c r="O7" s="2">
        <v>4608</v>
      </c>
      <c r="P7" s="2">
        <v>8.4657484226971101E-4</v>
      </c>
      <c r="Q7" s="2">
        <v>4608</v>
      </c>
      <c r="R7" s="2">
        <v>7.6874606576168001E-4</v>
      </c>
      <c r="S7" s="37">
        <v>3456</v>
      </c>
      <c r="T7" s="37">
        <v>3.1934943084009897E-2</v>
      </c>
      <c r="U7" s="2">
        <v>3456</v>
      </c>
      <c r="V7" s="2">
        <v>3.1923767042673197E-2</v>
      </c>
      <c r="W7" s="37">
        <v>3456</v>
      </c>
      <c r="X7" s="37">
        <v>2.2372240147585799E-2</v>
      </c>
      <c r="Y7" s="37">
        <v>3456</v>
      </c>
      <c r="Z7" s="37">
        <v>2.23722401475859E-2</v>
      </c>
      <c r="AA7" s="37">
        <v>3456</v>
      </c>
      <c r="AB7" s="37">
        <v>3.1927810009634398E-2</v>
      </c>
      <c r="AC7" s="37">
        <v>6912</v>
      </c>
      <c r="AD7" s="37">
        <v>1.2502871373601199E-3</v>
      </c>
      <c r="AE7" s="35">
        <v>6912</v>
      </c>
      <c r="AF7" s="15">
        <v>1.73363968188062E-3</v>
      </c>
      <c r="AG7" s="35">
        <v>440</v>
      </c>
      <c r="AH7" s="35">
        <v>0.37296682960154498</v>
      </c>
      <c r="AI7" s="35">
        <v>440</v>
      </c>
      <c r="AJ7" s="35">
        <v>0.30643041536566901</v>
      </c>
      <c r="AK7" s="35">
        <v>440</v>
      </c>
      <c r="AL7" s="35">
        <v>0.286582104461027</v>
      </c>
      <c r="AM7" s="35"/>
      <c r="AN7" s="33"/>
      <c r="AO7" s="35">
        <v>443</v>
      </c>
      <c r="AP7" s="35">
        <v>0.37182925128088901</v>
      </c>
      <c r="AW7" s="15">
        <v>355</v>
      </c>
      <c r="AX7" s="15">
        <v>0.23818588673883601</v>
      </c>
      <c r="AY7" s="15">
        <v>355</v>
      </c>
      <c r="AZ7" s="15">
        <v>0.202711330134522</v>
      </c>
      <c r="BA7" s="15">
        <v>355</v>
      </c>
      <c r="BB7" s="15">
        <v>0.202390656344445</v>
      </c>
      <c r="BC7" s="15">
        <v>355</v>
      </c>
      <c r="BD7" s="15">
        <v>0.31311499570941798</v>
      </c>
      <c r="BE7" s="15">
        <v>880</v>
      </c>
      <c r="BF7" s="15">
        <v>7.8533107387641798E-2</v>
      </c>
      <c r="BG7" s="15">
        <v>886</v>
      </c>
      <c r="BH7" s="15">
        <v>0.44884801556604997</v>
      </c>
      <c r="BI7" s="15">
        <v>710</v>
      </c>
      <c r="BJ7" s="15">
        <v>2.9766960039779699E-2</v>
      </c>
    </row>
    <row r="8" spans="1:62" x14ac:dyDescent="0.25">
      <c r="A8" s="2">
        <v>1000000</v>
      </c>
      <c r="B8" s="36">
        <f t="shared" si="0"/>
        <v>1.9999999999999998E-4</v>
      </c>
      <c r="C8" s="32">
        <f t="shared" si="1"/>
        <v>1.0000000000000007E-7</v>
      </c>
      <c r="D8" s="32">
        <f t="shared" si="2"/>
        <v>1E-10</v>
      </c>
      <c r="E8" s="2">
        <v>9216</v>
      </c>
      <c r="F8" s="2">
        <v>6.3892103990866303E-3</v>
      </c>
      <c r="G8" s="2">
        <v>9216</v>
      </c>
      <c r="H8" s="2">
        <v>7.1261976932643903E-3</v>
      </c>
      <c r="I8" s="2">
        <v>9216</v>
      </c>
      <c r="J8" s="2">
        <v>5.4286181469089603E-3</v>
      </c>
      <c r="K8" s="2">
        <v>9216</v>
      </c>
      <c r="L8" s="2">
        <v>5.3482066015062999E-3</v>
      </c>
      <c r="M8" s="2">
        <v>9216</v>
      </c>
      <c r="N8" s="2">
        <v>6.3892108323596597E-3</v>
      </c>
      <c r="O8" s="2">
        <v>18432</v>
      </c>
      <c r="P8" s="2">
        <v>1.05901689572706E-4</v>
      </c>
      <c r="Q8" s="2">
        <v>18432</v>
      </c>
      <c r="R8" s="2">
        <v>9.8823607339652405E-5</v>
      </c>
      <c r="S8" s="37">
        <v>13824</v>
      </c>
      <c r="T8" s="37">
        <v>7.9184631386119402E-3</v>
      </c>
      <c r="U8" s="2">
        <v>13824</v>
      </c>
      <c r="V8" s="2">
        <v>7.9177473473258392E-3</v>
      </c>
      <c r="W8" s="37">
        <v>13824</v>
      </c>
      <c r="X8" s="37">
        <v>5.4496365851952897E-3</v>
      </c>
      <c r="Y8" s="37">
        <v>13824</v>
      </c>
      <c r="Z8" s="37">
        <v>5.4496365851953096E-3</v>
      </c>
      <c r="AA8" s="37">
        <v>13824</v>
      </c>
      <c r="AB8" s="37">
        <v>7.9180065108108901E-3</v>
      </c>
      <c r="AC8" s="37">
        <v>27648</v>
      </c>
      <c r="AD8" s="37">
        <v>1.56033490766874E-4</v>
      </c>
      <c r="AE8" s="35">
        <v>27648</v>
      </c>
      <c r="AF8" s="15">
        <v>2.1700538971469201E-4</v>
      </c>
      <c r="AG8" s="35">
        <v>1640</v>
      </c>
      <c r="AH8" s="35">
        <v>0.106602770148748</v>
      </c>
      <c r="AI8" s="35">
        <v>1640</v>
      </c>
      <c r="AJ8" s="35">
        <v>8.6158862897504407E-2</v>
      </c>
      <c r="AK8" s="35">
        <v>1640</v>
      </c>
      <c r="AL8" s="35">
        <v>8.0227160518560894E-2</v>
      </c>
      <c r="AM8" s="35"/>
      <c r="AN8" s="33"/>
      <c r="AO8" s="35">
        <v>1651</v>
      </c>
      <c r="AP8" s="35">
        <v>9.7379898737960394E-2</v>
      </c>
      <c r="AW8" s="15">
        <v>1473</v>
      </c>
      <c r="AX8" s="15">
        <v>5.9138101567000903E-2</v>
      </c>
      <c r="AY8" s="15">
        <v>1473</v>
      </c>
      <c r="AZ8" s="15">
        <v>5.0401591493002197E-2</v>
      </c>
      <c r="BA8" s="15">
        <v>1473</v>
      </c>
      <c r="BB8" s="15">
        <v>5.0590484042109397E-2</v>
      </c>
      <c r="BC8" s="15">
        <v>1473</v>
      </c>
      <c r="BD8" s="15">
        <v>8.5621820288305894E-2</v>
      </c>
      <c r="BE8" s="15">
        <v>3280</v>
      </c>
      <c r="BF8" s="15">
        <v>9.6827114446368292E-3</v>
      </c>
      <c r="BG8" s="15">
        <v>3302</v>
      </c>
      <c r="BH8" s="15">
        <v>2.8509289946625299E-2</v>
      </c>
      <c r="BI8" s="15">
        <v>2946</v>
      </c>
      <c r="BJ8" s="15">
        <v>3.4997889479196401E-3</v>
      </c>
    </row>
    <row r="9" spans="1:62" x14ac:dyDescent="0.25">
      <c r="A9" s="2">
        <v>10000000</v>
      </c>
      <c r="B9" s="36">
        <f t="shared" si="0"/>
        <v>1.9999999999999998E-5</v>
      </c>
      <c r="C9" s="32">
        <f t="shared" si="1"/>
        <v>3.162277660168382E-9</v>
      </c>
      <c r="D9" s="32">
        <f t="shared" si="2"/>
        <v>9.9999999999999998E-13</v>
      </c>
      <c r="E9" s="2">
        <v>36864</v>
      </c>
      <c r="F9" s="2">
        <v>1.5962496758420599E-3</v>
      </c>
      <c r="G9" s="2">
        <v>36864</v>
      </c>
      <c r="H9" s="2">
        <v>1.7832931054166301E-3</v>
      </c>
      <c r="I9" s="2">
        <v>36864</v>
      </c>
      <c r="J9" s="2">
        <v>1.35646945569727E-3</v>
      </c>
      <c r="K9" s="2">
        <v>36864</v>
      </c>
      <c r="L9" s="2">
        <v>1.33568932045472E-3</v>
      </c>
      <c r="M9" s="2">
        <v>36864</v>
      </c>
      <c r="N9" s="2">
        <v>1.59624978592067E-3</v>
      </c>
      <c r="O9" s="2">
        <v>73728</v>
      </c>
      <c r="P9" s="2">
        <v>1.3240458595462E-5</v>
      </c>
      <c r="Q9" s="2">
        <v>73728</v>
      </c>
      <c r="R9" s="2">
        <v>1.29399246321692E-5</v>
      </c>
      <c r="S9" s="37">
        <v>55296</v>
      </c>
      <c r="T9" s="37">
        <v>1.97399002500223E-3</v>
      </c>
      <c r="U9" s="2">
        <v>55296</v>
      </c>
      <c r="V9" s="2">
        <v>1.9739450116431998E-3</v>
      </c>
      <c r="W9" s="37">
        <v>55296</v>
      </c>
      <c r="X9" s="37">
        <v>1.3507956185986299E-3</v>
      </c>
      <c r="Y9" s="37">
        <v>55296</v>
      </c>
      <c r="Z9" s="37">
        <v>1.3507956185986401E-3</v>
      </c>
      <c r="AA9" s="37">
        <v>55296</v>
      </c>
      <c r="AB9" s="37">
        <v>1.9739612829807501E-3</v>
      </c>
      <c r="AC9" s="37">
        <v>110592</v>
      </c>
      <c r="AD9" s="37">
        <v>1.9494654937373299E-5</v>
      </c>
      <c r="AE9" s="35">
        <v>110592</v>
      </c>
      <c r="AF9" s="15">
        <v>2.7133887972176101E-5</v>
      </c>
      <c r="AG9" s="35">
        <v>6332</v>
      </c>
      <c r="AH9" s="35">
        <v>2.7667507513715699E-2</v>
      </c>
      <c r="AI9" s="35">
        <v>6332</v>
      </c>
      <c r="AJ9" s="35">
        <v>2.67231754446615E-2</v>
      </c>
      <c r="AK9" s="35">
        <v>6332</v>
      </c>
      <c r="AL9" s="35">
        <v>2.09836092475005E-2</v>
      </c>
      <c r="AM9" s="35"/>
      <c r="AN9" s="33"/>
      <c r="AO9" s="35">
        <v>6374</v>
      </c>
      <c r="AP9" s="35">
        <v>2.37039150883104E-2</v>
      </c>
      <c r="AW9" s="15">
        <v>6027</v>
      </c>
      <c r="AX9" s="15">
        <v>1.4466956435112E-2</v>
      </c>
      <c r="AY9" s="15">
        <v>6022</v>
      </c>
      <c r="AZ9" s="15">
        <v>1.25660012145848E-2</v>
      </c>
      <c r="BA9" s="15">
        <v>6022</v>
      </c>
      <c r="BB9" s="15">
        <v>1.26060606587591E-2</v>
      </c>
      <c r="BC9" s="15">
        <v>6022</v>
      </c>
      <c r="BD9" s="15">
        <v>2.22716216053572E-2</v>
      </c>
      <c r="BE9" s="15">
        <v>12664</v>
      </c>
      <c r="BF9" s="15">
        <v>1.36254696121391E-3</v>
      </c>
      <c r="BG9" s="15">
        <v>12748</v>
      </c>
      <c r="BH9" s="15">
        <v>6.7967308202940401E-3</v>
      </c>
      <c r="BI9" s="15">
        <v>12044</v>
      </c>
      <c r="BJ9" s="15">
        <v>4.3064061147062699E-4</v>
      </c>
    </row>
    <row r="10" spans="1:62" x14ac:dyDescent="0.25">
      <c r="E10" s="2">
        <v>147456</v>
      </c>
      <c r="F10" s="2">
        <v>3.9899231435109803E-4</v>
      </c>
      <c r="G10" s="2">
        <v>147456</v>
      </c>
      <c r="H10" s="2">
        <v>4.4596563638910498E-4</v>
      </c>
      <c r="I10" s="2">
        <v>147456</v>
      </c>
      <c r="J10" s="2">
        <v>3.3906338420077798E-4</v>
      </c>
      <c r="K10" s="2">
        <v>147456</v>
      </c>
      <c r="L10" s="2">
        <v>3.3383178602309002E-4</v>
      </c>
      <c r="M10" s="2">
        <v>147456</v>
      </c>
      <c r="N10" s="2">
        <v>3.9899234207444302E-4</v>
      </c>
      <c r="O10" s="2">
        <v>294912</v>
      </c>
      <c r="P10" s="2">
        <v>1.6551462983478801E-6</v>
      </c>
      <c r="Q10" s="2">
        <v>294912</v>
      </c>
      <c r="R10" s="2">
        <v>1.7498007398897799E-6</v>
      </c>
      <c r="S10" s="37">
        <v>221184</v>
      </c>
      <c r="T10" s="37">
        <v>4.9309739014286697E-4</v>
      </c>
      <c r="U10" s="2">
        <v>221184</v>
      </c>
      <c r="V10" s="2">
        <v>4.93094584173995E-4</v>
      </c>
      <c r="W10" s="37">
        <v>221184</v>
      </c>
      <c r="X10" s="37">
        <v>3.3689261692986102E-4</v>
      </c>
      <c r="Y10" s="37">
        <v>221184</v>
      </c>
      <c r="Z10" s="37">
        <v>3.3689261692988401E-4</v>
      </c>
      <c r="AA10" s="37">
        <v>221184</v>
      </c>
      <c r="AB10" s="37">
        <v>4.9309559037855402E-4</v>
      </c>
      <c r="AC10" s="37">
        <v>442368</v>
      </c>
      <c r="AD10" s="37">
        <v>2.43638671524065E-6</v>
      </c>
      <c r="AE10" s="35">
        <v>442368</v>
      </c>
      <c r="AF10" s="15">
        <v>3.39188935513867E-6</v>
      </c>
      <c r="AG10" s="35">
        <v>24932</v>
      </c>
      <c r="AH10" s="35">
        <v>6.96823552313274E-3</v>
      </c>
      <c r="AI10" s="35">
        <v>24932</v>
      </c>
      <c r="AJ10" s="35">
        <v>1.01154268721995E-2</v>
      </c>
      <c r="AK10" s="35">
        <v>24932</v>
      </c>
      <c r="AL10" s="35">
        <v>5.6493546134790901E-3</v>
      </c>
      <c r="AM10" s="2"/>
      <c r="AO10" s="35">
        <v>25043</v>
      </c>
      <c r="AP10" s="35">
        <v>6.0739524588635596E-3</v>
      </c>
      <c r="AW10" s="15">
        <v>24336</v>
      </c>
      <c r="AX10" s="15">
        <v>3.59708263385717E-3</v>
      </c>
      <c r="AY10" s="15">
        <v>24336</v>
      </c>
      <c r="AZ10" s="15">
        <v>3.14005489986192E-3</v>
      </c>
      <c r="BA10" s="15">
        <v>24336</v>
      </c>
      <c r="BB10" s="15">
        <v>3.1400774841470799E-3</v>
      </c>
      <c r="BC10" s="15">
        <v>24336</v>
      </c>
      <c r="BD10" s="15">
        <v>5.8364260648988003E-3</v>
      </c>
      <c r="BE10" s="15">
        <v>49864</v>
      </c>
      <c r="BF10" s="15">
        <v>1.7514986035673099E-4</v>
      </c>
      <c r="BG10" s="15">
        <v>50086</v>
      </c>
      <c r="BH10" s="15">
        <v>5.85123205865728E-3</v>
      </c>
      <c r="BI10" s="15">
        <v>48672</v>
      </c>
      <c r="BJ10" s="15">
        <v>5.3853840452523698E-5</v>
      </c>
    </row>
    <row r="11" spans="1:62" x14ac:dyDescent="0.25">
      <c r="E11" s="2">
        <v>589824</v>
      </c>
      <c r="F11" s="2">
        <v>1.01984654865412E-4</v>
      </c>
      <c r="G11" s="2">
        <v>589824</v>
      </c>
      <c r="H11" s="2">
        <v>1.11504686901813E-4</v>
      </c>
      <c r="I11" s="2">
        <v>589824</v>
      </c>
      <c r="J11" s="2">
        <v>8.8298418189840003E-5</v>
      </c>
      <c r="K11" s="2">
        <v>589824</v>
      </c>
      <c r="L11" s="37">
        <v>8.8984098419800007E-5</v>
      </c>
      <c r="M11" s="2">
        <v>589824</v>
      </c>
      <c r="N11" s="37">
        <v>1.01984654984094E-4</v>
      </c>
      <c r="O11" s="2">
        <v>1179648</v>
      </c>
      <c r="P11" s="2">
        <v>2.12984154981561E-7</v>
      </c>
      <c r="Q11" s="2">
        <v>1179648</v>
      </c>
      <c r="R11" s="2">
        <v>2.2499999999999999E-7</v>
      </c>
      <c r="S11" s="37">
        <v>884736</v>
      </c>
      <c r="T11" s="37">
        <v>1.21651418915354E-4</v>
      </c>
      <c r="U11" s="2">
        <v>884736</v>
      </c>
      <c r="V11" s="37">
        <v>1.21652651848477E-4</v>
      </c>
      <c r="W11" s="37">
        <v>884736</v>
      </c>
      <c r="X11" s="37">
        <v>8.5165481621230001E-5</v>
      </c>
      <c r="Y11" s="37">
        <v>884736</v>
      </c>
      <c r="Z11" s="37">
        <v>8.5165481621230001E-5</v>
      </c>
      <c r="AA11" s="37">
        <v>884736</v>
      </c>
      <c r="AB11" s="37">
        <v>1.21651418915354E-4</v>
      </c>
      <c r="AC11" s="37">
        <v>1769472</v>
      </c>
      <c r="AD11" s="37">
        <v>3.4999999999999998E-7</v>
      </c>
      <c r="AE11" s="37">
        <v>1769472</v>
      </c>
      <c r="AF11" s="15">
        <v>4.7999999999999996E-7</v>
      </c>
      <c r="AW11" s="15">
        <v>97818</v>
      </c>
      <c r="AX11" s="15">
        <v>8.9796200653750402E-4</v>
      </c>
      <c r="AY11" s="15">
        <v>97818</v>
      </c>
      <c r="AZ11" s="15">
        <v>7.8620738923225496E-4</v>
      </c>
      <c r="BA11" s="15">
        <v>97818</v>
      </c>
      <c r="BB11" s="15">
        <v>7.8514168217894305E-4</v>
      </c>
      <c r="BC11" s="15">
        <v>97818</v>
      </c>
      <c r="BD11" s="15">
        <v>1.54489723646907E-3</v>
      </c>
      <c r="BI11" s="15">
        <v>195636</v>
      </c>
      <c r="BJ11" s="15">
        <v>7.7124692229687497E-6</v>
      </c>
    </row>
    <row r="12" spans="1:62" x14ac:dyDescent="0.25">
      <c r="E12" s="2">
        <v>2359296</v>
      </c>
      <c r="F12" s="2">
        <v>2.6984015103651E-5</v>
      </c>
      <c r="G12" s="2">
        <v>2359296</v>
      </c>
      <c r="H12" s="37">
        <v>2.723168484084E-5</v>
      </c>
      <c r="I12" s="2">
        <v>2359296</v>
      </c>
      <c r="J12" s="37">
        <v>2.2984106510299999E-5</v>
      </c>
      <c r="K12" s="2">
        <v>2359296</v>
      </c>
      <c r="L12" s="37">
        <v>2.3154098405099999E-5</v>
      </c>
      <c r="M12" s="2">
        <v>2359296</v>
      </c>
      <c r="N12" s="37">
        <v>2.6984015198462E-5</v>
      </c>
      <c r="S12" s="37">
        <v>3538944</v>
      </c>
      <c r="T12" s="37">
        <v>3.0499999999999999E-5</v>
      </c>
      <c r="U12" s="2">
        <v>3538944</v>
      </c>
      <c r="V12" s="2"/>
      <c r="W12" s="37">
        <v>3538944</v>
      </c>
      <c r="X12" s="2"/>
      <c r="Y12" s="37">
        <v>3538944</v>
      </c>
      <c r="Z12" s="2"/>
      <c r="AA12" s="37">
        <v>3538944</v>
      </c>
      <c r="AB12" s="2"/>
      <c r="AC12" s="2"/>
      <c r="AD12" s="2"/>
      <c r="AE12" s="2"/>
      <c r="AF12" s="15"/>
      <c r="AG12" s="35"/>
      <c r="AH12" s="35"/>
      <c r="AI12" s="35"/>
      <c r="AJ12" s="35"/>
      <c r="AK12" s="35"/>
      <c r="AL12" s="35"/>
      <c r="AM12" s="2"/>
      <c r="AW12" s="15">
        <v>392211</v>
      </c>
      <c r="AX12" s="15">
        <v>2.2432451412024299E-4</v>
      </c>
      <c r="AY12" s="15">
        <v>392211</v>
      </c>
      <c r="AZ12" s="15">
        <v>1.97398507109262E-4</v>
      </c>
      <c r="BA12" s="15">
        <v>392211</v>
      </c>
      <c r="BB12" s="15">
        <v>1.9626886317087599E-4</v>
      </c>
      <c r="BC12" s="15">
        <v>392211</v>
      </c>
      <c r="BD12" s="15">
        <v>4.07219020603387E-4</v>
      </c>
      <c r="BI12" s="15">
        <v>784422</v>
      </c>
      <c r="BJ12" s="15">
        <v>9.593199650516459E-7</v>
      </c>
    </row>
    <row r="13" spans="1:62" x14ac:dyDescent="0.25">
      <c r="E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15"/>
      <c r="AG13" s="2"/>
      <c r="AH13" s="2"/>
      <c r="AI13" s="2"/>
      <c r="AJ13" s="2"/>
      <c r="AK13" s="2"/>
      <c r="AL13" s="2"/>
      <c r="AM13" s="2"/>
    </row>
    <row r="14" spans="1:62" x14ac:dyDescent="0.25"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15"/>
      <c r="AG14" s="2"/>
      <c r="AH14" s="2"/>
      <c r="AI14" s="2"/>
      <c r="AJ14" s="2"/>
      <c r="AK14" s="2"/>
      <c r="AL14" s="2"/>
      <c r="AM14" s="2"/>
    </row>
    <row r="15" spans="1:62" x14ac:dyDescent="0.25"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15"/>
      <c r="AG15" s="2"/>
      <c r="AH15" s="2"/>
      <c r="AI15" s="2"/>
      <c r="AJ15" s="2"/>
      <c r="AK15" s="2"/>
      <c r="AL15" s="2"/>
      <c r="AM15" s="2"/>
    </row>
    <row r="16" spans="1:62" x14ac:dyDescent="0.25"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15"/>
      <c r="AG16" s="2"/>
      <c r="AH16" s="2"/>
      <c r="AI16" s="2"/>
      <c r="AJ16" s="2"/>
      <c r="AK16" s="2"/>
      <c r="AL16" s="2"/>
      <c r="AM16" s="2"/>
    </row>
    <row r="17" spans="21:39" x14ac:dyDescent="0.25"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15"/>
      <c r="AG17" s="2"/>
      <c r="AH17" s="2"/>
      <c r="AI17" s="2"/>
      <c r="AJ17" s="2"/>
      <c r="AK17" s="2"/>
      <c r="AL17" s="2"/>
      <c r="AM17" s="2"/>
    </row>
    <row r="18" spans="21:39" x14ac:dyDescent="0.25"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15"/>
      <c r="AG18" s="2"/>
      <c r="AH18" s="2"/>
      <c r="AI18" s="2"/>
      <c r="AJ18" s="2"/>
      <c r="AK18" s="2"/>
      <c r="AL18" s="2"/>
      <c r="AM18" s="2"/>
    </row>
    <row r="19" spans="21:39" x14ac:dyDescent="0.25"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15"/>
      <c r="AG19" s="2"/>
      <c r="AH19" s="2"/>
      <c r="AI19" s="2"/>
      <c r="AJ19" s="2"/>
      <c r="AK19" s="2"/>
      <c r="AL19" s="2"/>
      <c r="AM19" s="2"/>
    </row>
    <row r="20" spans="21:39" x14ac:dyDescent="0.25"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15"/>
      <c r="AG20" s="2"/>
      <c r="AH20" s="2"/>
      <c r="AI20" s="2"/>
      <c r="AJ20" s="2"/>
      <c r="AK20" s="2"/>
      <c r="AL20" s="2"/>
      <c r="AM20" s="2"/>
    </row>
    <row r="21" spans="21:39" x14ac:dyDescent="0.25"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15"/>
      <c r="AG21" s="2"/>
      <c r="AH21" s="2"/>
      <c r="AI21" s="2"/>
      <c r="AJ21" s="2"/>
      <c r="AK21" s="2"/>
      <c r="AL21" s="2"/>
      <c r="AM21" s="2"/>
    </row>
    <row r="22" spans="21:39" x14ac:dyDescent="0.25"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15"/>
      <c r="AG22" s="2"/>
      <c r="AH22" s="2"/>
      <c r="AI22" s="2"/>
      <c r="AJ22" s="2"/>
      <c r="AK22" s="2"/>
      <c r="AL22" s="2"/>
      <c r="AM22" s="2"/>
    </row>
    <row r="23" spans="21:39" x14ac:dyDescent="0.25"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15"/>
      <c r="AG23" s="2"/>
      <c r="AH23" s="2"/>
      <c r="AI23" s="2"/>
      <c r="AJ23" s="2"/>
      <c r="AK23" s="2"/>
      <c r="AL23" s="2"/>
      <c r="AM23" s="2"/>
    </row>
    <row r="24" spans="21:39" x14ac:dyDescent="0.25"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15"/>
    </row>
    <row r="25" spans="21:39" x14ac:dyDescent="0.25"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15"/>
    </row>
    <row r="26" spans="21:39" x14ac:dyDescent="0.25"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15"/>
    </row>
    <row r="27" spans="21:39" x14ac:dyDescent="0.25"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15"/>
    </row>
    <row r="28" spans="21:39" x14ac:dyDescent="0.25"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5"/>
    </row>
    <row r="29" spans="21:39" x14ac:dyDescent="0.25"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15"/>
    </row>
    <row r="30" spans="21:39" x14ac:dyDescent="0.25"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15"/>
    </row>
    <row r="31" spans="21:39" x14ac:dyDescent="0.25"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15"/>
    </row>
    <row r="32" spans="21:39" x14ac:dyDescent="0.25"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15"/>
    </row>
    <row r="33" spans="21:32" x14ac:dyDescent="0.25"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15"/>
    </row>
    <row r="34" spans="21:32" x14ac:dyDescent="0.25"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15"/>
    </row>
    <row r="35" spans="21:32" x14ac:dyDescent="0.25"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15"/>
    </row>
    <row r="36" spans="21:32" x14ac:dyDescent="0.25"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15"/>
    </row>
    <row r="37" spans="21:32" x14ac:dyDescent="0.25"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15"/>
    </row>
    <row r="38" spans="21:32" x14ac:dyDescent="0.25"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15"/>
    </row>
    <row r="39" spans="21:32" x14ac:dyDescent="0.25"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15"/>
    </row>
    <row r="40" spans="21:32" x14ac:dyDescent="0.25"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15"/>
    </row>
    <row r="41" spans="21:32" x14ac:dyDescent="0.25"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15"/>
    </row>
    <row r="42" spans="21:32" x14ac:dyDescent="0.25"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15"/>
    </row>
    <row r="43" spans="21:32" x14ac:dyDescent="0.25"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15"/>
    </row>
    <row r="44" spans="21:32" x14ac:dyDescent="0.25"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15"/>
    </row>
  </sheetData>
  <mergeCells count="47">
    <mergeCell ref="O2:R2"/>
    <mergeCell ref="O4:P4"/>
    <mergeCell ref="BE2:BJ2"/>
    <mergeCell ref="S1:AF1"/>
    <mergeCell ref="BG4:BH4"/>
    <mergeCell ref="BG3:BH3"/>
    <mergeCell ref="BI3:BJ3"/>
    <mergeCell ref="BI4:BJ4"/>
    <mergeCell ref="AW3:BD3"/>
    <mergeCell ref="AW4:AX4"/>
    <mergeCell ref="AY4:AZ4"/>
    <mergeCell ref="BA4:BB4"/>
    <mergeCell ref="BC4:BD4"/>
    <mergeCell ref="AE4:AF4"/>
    <mergeCell ref="AG2:BD2"/>
    <mergeCell ref="K4:L4"/>
    <mergeCell ref="M4:N4"/>
    <mergeCell ref="E1:R1"/>
    <mergeCell ref="BE4:BF4"/>
    <mergeCell ref="BE3:BF3"/>
    <mergeCell ref="AO3:AV3"/>
    <mergeCell ref="AO4:AP4"/>
    <mergeCell ref="AQ4:AR4"/>
    <mergeCell ref="AS4:AT4"/>
    <mergeCell ref="AU4:AV4"/>
    <mergeCell ref="AK4:AL4"/>
    <mergeCell ref="AG4:AH4"/>
    <mergeCell ref="AI4:AJ4"/>
    <mergeCell ref="AM4:AN4"/>
    <mergeCell ref="AG3:AN3"/>
    <mergeCell ref="O3:R3"/>
    <mergeCell ref="E3:N3"/>
    <mergeCell ref="Q4:R4"/>
    <mergeCell ref="E2:N2"/>
    <mergeCell ref="S2:AB2"/>
    <mergeCell ref="AC4:AD4"/>
    <mergeCell ref="AC3:AF3"/>
    <mergeCell ref="U4:V4"/>
    <mergeCell ref="W4:X4"/>
    <mergeCell ref="Y4:Z4"/>
    <mergeCell ref="AA4:AB4"/>
    <mergeCell ref="S3:AB3"/>
    <mergeCell ref="S4:T4"/>
    <mergeCell ref="AC2:AF2"/>
    <mergeCell ref="E4:F4"/>
    <mergeCell ref="G4:H4"/>
    <mergeCell ref="I4:J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3"/>
  <sheetViews>
    <sheetView zoomScale="70" zoomScaleNormal="70" workbookViewId="0">
      <selection activeCell="Z35" sqref="Z35"/>
    </sheetView>
  </sheetViews>
  <sheetFormatPr defaultRowHeight="15" x14ac:dyDescent="0.25"/>
  <cols>
    <col min="1" max="22" width="13.5703125" style="38" customWidth="1"/>
    <col min="23" max="26" width="11.7109375" style="38" customWidth="1"/>
    <col min="27" max="36" width="10.140625" style="38" customWidth="1"/>
  </cols>
  <sheetData>
    <row r="1" spans="1:26" ht="18.75" x14ac:dyDescent="0.25">
      <c r="A1" s="62" t="s">
        <v>60</v>
      </c>
      <c r="B1" s="63"/>
      <c r="C1" s="62" t="s">
        <v>61</v>
      </c>
      <c r="D1" s="63"/>
      <c r="E1" s="62" t="s">
        <v>63</v>
      </c>
      <c r="F1" s="63"/>
      <c r="G1" s="62" t="s">
        <v>64</v>
      </c>
      <c r="H1" s="63"/>
      <c r="I1" s="62" t="s">
        <v>62</v>
      </c>
      <c r="J1" s="63"/>
      <c r="K1" s="62" t="s">
        <v>65</v>
      </c>
      <c r="L1" s="63"/>
      <c r="M1" s="62" t="s">
        <v>66</v>
      </c>
      <c r="N1" s="76"/>
      <c r="O1" s="62" t="s">
        <v>67</v>
      </c>
      <c r="P1" s="76"/>
      <c r="Q1" s="62" t="s">
        <v>68</v>
      </c>
      <c r="R1" s="63"/>
      <c r="S1" s="62" t="s">
        <v>69</v>
      </c>
      <c r="T1" s="63"/>
      <c r="U1" s="62" t="s">
        <v>70</v>
      </c>
      <c r="V1" s="76"/>
      <c r="W1" s="62" t="s">
        <v>71</v>
      </c>
      <c r="X1" s="63"/>
      <c r="Y1" s="62" t="s">
        <v>72</v>
      </c>
      <c r="Z1" s="63"/>
    </row>
    <row r="2" spans="1:26" x14ac:dyDescent="0.25">
      <c r="A2" s="43">
        <v>64</v>
      </c>
      <c r="B2" s="44">
        <v>0.96680609780621696</v>
      </c>
      <c r="C2" s="43">
        <v>64</v>
      </c>
      <c r="D2" s="26">
        <v>0.96680609780621696</v>
      </c>
      <c r="E2" s="43">
        <v>64</v>
      </c>
      <c r="F2" s="26">
        <v>0.96680609780621696</v>
      </c>
      <c r="G2" s="43">
        <v>64</v>
      </c>
      <c r="H2" s="44">
        <v>0.96680609780621696</v>
      </c>
      <c r="I2" s="43">
        <v>128</v>
      </c>
      <c r="J2" s="44">
        <v>0.55096529206121003</v>
      </c>
      <c r="K2" s="43">
        <v>128</v>
      </c>
      <c r="L2" s="44">
        <v>0.55096529206121003</v>
      </c>
      <c r="M2" s="43">
        <v>128</v>
      </c>
      <c r="N2" s="26">
        <v>0.55096529206121003</v>
      </c>
      <c r="O2" s="43">
        <v>64</v>
      </c>
      <c r="P2" s="26">
        <v>0.70882124516974299</v>
      </c>
      <c r="Q2" s="43">
        <v>64</v>
      </c>
      <c r="R2" s="44">
        <v>0.70882124516974299</v>
      </c>
      <c r="S2" s="43">
        <v>64</v>
      </c>
      <c r="T2" s="44">
        <v>0.70882124516974299</v>
      </c>
      <c r="U2" s="43">
        <v>64</v>
      </c>
      <c r="V2" s="26">
        <v>0.98865878855441103</v>
      </c>
      <c r="W2" s="43">
        <v>64</v>
      </c>
      <c r="X2" s="44">
        <v>0.98865878855441103</v>
      </c>
      <c r="Y2" s="49">
        <v>64</v>
      </c>
      <c r="Z2" s="49">
        <v>0.98865878855441103</v>
      </c>
    </row>
    <row r="3" spans="1:26" x14ac:dyDescent="0.25">
      <c r="A3" s="43">
        <v>144</v>
      </c>
      <c r="B3" s="44">
        <v>0.28759640531790398</v>
      </c>
      <c r="C3" s="43">
        <v>116</v>
      </c>
      <c r="D3" s="26">
        <v>0.28751609965410502</v>
      </c>
      <c r="E3" s="43">
        <v>144</v>
      </c>
      <c r="F3" s="26">
        <v>0.28759640531790398</v>
      </c>
      <c r="G3" s="43">
        <v>144</v>
      </c>
      <c r="H3" s="44">
        <v>0.28759640531790398</v>
      </c>
      <c r="I3" s="43">
        <v>332</v>
      </c>
      <c r="J3" s="44">
        <v>0.113569318947477</v>
      </c>
      <c r="K3" s="43">
        <v>332</v>
      </c>
      <c r="L3" s="44">
        <v>0.113569318947477</v>
      </c>
      <c r="M3" s="43">
        <v>332</v>
      </c>
      <c r="N3" s="26">
        <v>0.113569318947477</v>
      </c>
      <c r="O3" s="43">
        <v>166</v>
      </c>
      <c r="P3" s="26">
        <v>0.27616578840836198</v>
      </c>
      <c r="Q3" s="43">
        <v>166</v>
      </c>
      <c r="R3" s="44">
        <v>0.27616578840836198</v>
      </c>
      <c r="S3" s="43">
        <v>166</v>
      </c>
      <c r="T3" s="44">
        <v>0.27616578840836198</v>
      </c>
      <c r="U3" s="43">
        <v>144</v>
      </c>
      <c r="V3" s="26">
        <v>0.29064338816691698</v>
      </c>
      <c r="W3" s="43">
        <v>144</v>
      </c>
      <c r="X3" s="44">
        <v>0.29064338816691698</v>
      </c>
      <c r="Y3" s="49">
        <v>144</v>
      </c>
      <c r="Z3" s="49">
        <v>0.29064338816691698</v>
      </c>
    </row>
    <row r="4" spans="1:26" x14ac:dyDescent="0.25">
      <c r="A4" s="43">
        <v>274</v>
      </c>
      <c r="B4" s="44">
        <v>0.125121883694782</v>
      </c>
      <c r="C4" s="43">
        <v>262</v>
      </c>
      <c r="D4" s="26">
        <v>0.14707515918052499</v>
      </c>
      <c r="E4" s="43">
        <v>252</v>
      </c>
      <c r="F4" s="26">
        <v>0.12506969032126899</v>
      </c>
      <c r="G4" s="43">
        <v>252</v>
      </c>
      <c r="H4" s="44">
        <v>0.12506969032126899</v>
      </c>
      <c r="I4" s="43">
        <v>712</v>
      </c>
      <c r="J4" s="44">
        <v>1.2248148548831101E-2</v>
      </c>
      <c r="K4" s="43">
        <v>712</v>
      </c>
      <c r="L4" s="44">
        <v>1.2248148548831101E-2</v>
      </c>
      <c r="M4" s="43">
        <v>712</v>
      </c>
      <c r="N4" s="26">
        <v>1.2248148548831101E-2</v>
      </c>
      <c r="O4" s="43">
        <v>274</v>
      </c>
      <c r="P4" s="26">
        <v>0.106788312116236</v>
      </c>
      <c r="Q4" s="43">
        <v>274</v>
      </c>
      <c r="R4" s="44">
        <v>0.106788312116236</v>
      </c>
      <c r="S4" s="43">
        <v>274</v>
      </c>
      <c r="T4" s="44">
        <v>0.106788312116236</v>
      </c>
      <c r="U4" s="43">
        <v>274</v>
      </c>
      <c r="V4" s="26">
        <v>0.18396018172720999</v>
      </c>
      <c r="W4" s="43">
        <v>252</v>
      </c>
      <c r="X4" s="44">
        <v>0.18333068338556099</v>
      </c>
      <c r="Y4" s="49">
        <v>252</v>
      </c>
      <c r="Z4" s="49">
        <v>0.18333068338556099</v>
      </c>
    </row>
    <row r="5" spans="1:26" x14ac:dyDescent="0.25">
      <c r="A5" s="43">
        <v>518</v>
      </c>
      <c r="B5" s="44">
        <v>4.8934526515615501E-2</v>
      </c>
      <c r="C5" s="43">
        <v>460</v>
      </c>
      <c r="D5" s="26">
        <v>6.5247780924043805E-2</v>
      </c>
      <c r="E5" s="43">
        <v>448</v>
      </c>
      <c r="F5" s="26">
        <v>7.7282634055491004E-2</v>
      </c>
      <c r="G5" s="43">
        <v>448</v>
      </c>
      <c r="H5" s="44">
        <v>7.7282634055491004E-2</v>
      </c>
      <c r="I5" s="43">
        <v>1780</v>
      </c>
      <c r="J5" s="44">
        <v>1.8568336404766999E-3</v>
      </c>
      <c r="K5" s="43">
        <v>1656</v>
      </c>
      <c r="L5" s="44">
        <v>5.8758039607633402E-3</v>
      </c>
      <c r="M5" s="43">
        <v>1656</v>
      </c>
      <c r="N5" s="26">
        <v>5.8758039607633402E-3</v>
      </c>
      <c r="O5" s="43">
        <v>518</v>
      </c>
      <c r="P5" s="26">
        <v>3.8344405556283601E-2</v>
      </c>
      <c r="Q5" s="43">
        <v>470</v>
      </c>
      <c r="R5" s="44">
        <v>6.0238371914136002E-2</v>
      </c>
      <c r="S5" s="43">
        <v>470</v>
      </c>
      <c r="T5" s="44">
        <v>6.0238371914136002E-2</v>
      </c>
      <c r="U5" s="43">
        <v>518</v>
      </c>
      <c r="V5" s="26">
        <v>0.119520837669469</v>
      </c>
      <c r="W5" s="43">
        <v>448</v>
      </c>
      <c r="X5" s="44">
        <v>0.20283129026316299</v>
      </c>
      <c r="Y5" s="49">
        <v>448</v>
      </c>
      <c r="Z5" s="49">
        <v>0.20283129026316299</v>
      </c>
    </row>
    <row r="6" spans="1:26" x14ac:dyDescent="0.25">
      <c r="A6" s="43">
        <v>964</v>
      </c>
      <c r="B6" s="44">
        <v>2.8085979361702401E-2</v>
      </c>
      <c r="C6" s="43">
        <v>558</v>
      </c>
      <c r="D6" s="26">
        <v>4.1824471512688997E-2</v>
      </c>
      <c r="E6" s="43">
        <v>788</v>
      </c>
      <c r="F6" s="26">
        <v>3.6104784869023097E-2</v>
      </c>
      <c r="G6" s="43">
        <v>788</v>
      </c>
      <c r="H6" s="44">
        <v>3.6104784869023097E-2</v>
      </c>
      <c r="I6" s="43">
        <v>5476</v>
      </c>
      <c r="J6" s="44">
        <v>3.44719218845775E-4</v>
      </c>
      <c r="K6" s="43">
        <v>5612</v>
      </c>
      <c r="L6" s="44">
        <v>1.3353360338901499E-3</v>
      </c>
      <c r="M6" s="43">
        <v>5612</v>
      </c>
      <c r="N6" s="26">
        <v>2.3353360338901502E-3</v>
      </c>
      <c r="O6" s="43">
        <v>988</v>
      </c>
      <c r="P6" s="26">
        <v>2.30367294829831E-2</v>
      </c>
      <c r="Q6" s="43">
        <v>834</v>
      </c>
      <c r="R6" s="44">
        <v>2.8019961040369301E-2</v>
      </c>
      <c r="S6" s="43">
        <v>834</v>
      </c>
      <c r="T6" s="44">
        <v>2.8019961040369301E-2</v>
      </c>
      <c r="U6" s="43">
        <v>904</v>
      </c>
      <c r="V6" s="26">
        <v>5.4577486097765797E-2</v>
      </c>
      <c r="W6" s="43">
        <v>692</v>
      </c>
      <c r="X6" s="44">
        <v>7.8494116982929005E-2</v>
      </c>
      <c r="Y6" s="49">
        <v>692</v>
      </c>
      <c r="Z6" s="49">
        <v>7.8494116982929005E-2</v>
      </c>
    </row>
    <row r="7" spans="1:26" x14ac:dyDescent="0.25">
      <c r="A7" s="43">
        <v>1522</v>
      </c>
      <c r="B7" s="44">
        <v>1.45788355865161E-2</v>
      </c>
      <c r="C7" s="43">
        <v>1080</v>
      </c>
      <c r="D7" s="26">
        <v>2.4508520086935399E-2</v>
      </c>
      <c r="E7" s="43">
        <v>1152</v>
      </c>
      <c r="F7" s="26">
        <v>2.18225426075805E-2</v>
      </c>
      <c r="G7" s="43">
        <v>1152</v>
      </c>
      <c r="H7" s="44">
        <v>2.18225426075805E-2</v>
      </c>
      <c r="I7" s="43">
        <v>8584</v>
      </c>
      <c r="J7" s="44">
        <v>1.75879409287019E-4</v>
      </c>
      <c r="K7" s="43">
        <v>6572</v>
      </c>
      <c r="L7" s="44">
        <v>3.8218546985705902E-4</v>
      </c>
      <c r="M7" s="43">
        <v>6572</v>
      </c>
      <c r="N7" s="26">
        <v>3.8218546985705902E-4</v>
      </c>
      <c r="O7" s="43">
        <v>1464</v>
      </c>
      <c r="P7" s="26">
        <v>1.2396746447118899E-2</v>
      </c>
      <c r="Q7" s="43">
        <v>1520</v>
      </c>
      <c r="R7" s="44">
        <v>1.2155883507600201E-2</v>
      </c>
      <c r="S7" s="43">
        <v>1520</v>
      </c>
      <c r="T7" s="44">
        <v>1.2155883507600201E-2</v>
      </c>
      <c r="U7" s="43">
        <v>1444</v>
      </c>
      <c r="V7" s="26">
        <v>4.2153891391374501E-2</v>
      </c>
      <c r="W7" s="43">
        <v>1144</v>
      </c>
      <c r="X7" s="44">
        <v>5.9706733550276302E-2</v>
      </c>
      <c r="Y7" s="49">
        <v>1144</v>
      </c>
      <c r="Z7" s="49">
        <v>5.9706733550276302E-2</v>
      </c>
    </row>
    <row r="8" spans="1:26" x14ac:dyDescent="0.25">
      <c r="A8" s="43">
        <v>2110</v>
      </c>
      <c r="B8" s="44">
        <v>1.08394083083926E-2</v>
      </c>
      <c r="C8" s="43">
        <v>1272</v>
      </c>
      <c r="D8" s="26">
        <v>1.8071540225605399E-2</v>
      </c>
      <c r="E8" s="43">
        <v>1324</v>
      </c>
      <c r="F8" s="26">
        <v>1.7552154550434001E-2</v>
      </c>
      <c r="G8" s="43">
        <v>1324</v>
      </c>
      <c r="H8" s="44">
        <v>1.7552154550434001E-2</v>
      </c>
      <c r="I8" s="43">
        <v>20124</v>
      </c>
      <c r="J8" s="44">
        <v>5.5091569284678098E-5</v>
      </c>
      <c r="K8" s="43">
        <v>17000</v>
      </c>
      <c r="L8" s="44">
        <v>1.4686209553944299E-4</v>
      </c>
      <c r="M8" s="43">
        <v>17000</v>
      </c>
      <c r="N8" s="26">
        <v>1.4686209553944299E-4</v>
      </c>
      <c r="O8" s="43">
        <v>2212</v>
      </c>
      <c r="P8" s="26">
        <v>8.3537240404445798E-3</v>
      </c>
      <c r="Q8" s="43">
        <v>2222</v>
      </c>
      <c r="R8" s="44">
        <v>8.3609515209288904E-3</v>
      </c>
      <c r="S8" s="43">
        <v>2222</v>
      </c>
      <c r="T8" s="44">
        <v>8.3609515209288904E-3</v>
      </c>
      <c r="U8" s="43">
        <v>1958</v>
      </c>
      <c r="V8" s="26">
        <v>3.31283914371601E-2</v>
      </c>
      <c r="W8" s="43">
        <v>1838</v>
      </c>
      <c r="X8" s="44">
        <v>3.5981146473309897E-2</v>
      </c>
      <c r="Y8" s="49">
        <v>1816</v>
      </c>
      <c r="Z8" s="49">
        <v>3.5941211408489701E-2</v>
      </c>
    </row>
    <row r="9" spans="1:26" x14ac:dyDescent="0.25">
      <c r="A9" s="43">
        <v>2754</v>
      </c>
      <c r="B9" s="44">
        <v>8.0368635067331606E-3</v>
      </c>
      <c r="C9" s="43">
        <v>1934</v>
      </c>
      <c r="D9" s="26">
        <v>1.1968024202014199E-2</v>
      </c>
      <c r="E9" s="43">
        <v>2632</v>
      </c>
      <c r="F9" s="26">
        <v>9.2692779346849608E-3</v>
      </c>
      <c r="G9" s="43">
        <v>2632</v>
      </c>
      <c r="H9" s="44">
        <v>9.2692779346849608E-3</v>
      </c>
      <c r="I9" s="43">
        <v>25708</v>
      </c>
      <c r="J9" s="44">
        <v>2.8343977807960499E-5</v>
      </c>
      <c r="K9" s="43">
        <v>19656</v>
      </c>
      <c r="L9" s="44">
        <v>8.2933668771180402E-5</v>
      </c>
      <c r="M9" s="43">
        <v>19632</v>
      </c>
      <c r="N9" s="26">
        <v>8.3299529026768196E-5</v>
      </c>
      <c r="O9" s="43">
        <v>2730</v>
      </c>
      <c r="P9" s="26">
        <v>6.5452263255484601E-3</v>
      </c>
      <c r="Q9" s="43">
        <v>2838</v>
      </c>
      <c r="R9" s="44">
        <v>6.7191131274681902E-3</v>
      </c>
      <c r="S9" s="43">
        <v>2838</v>
      </c>
      <c r="T9" s="44">
        <v>6.7191131274681902E-3</v>
      </c>
      <c r="U9" s="43">
        <v>2570</v>
      </c>
      <c r="V9" s="26">
        <v>1.7685693519771901E-2</v>
      </c>
      <c r="W9" s="43">
        <v>2584</v>
      </c>
      <c r="X9" s="44">
        <v>2.17905974529756E-2</v>
      </c>
      <c r="Y9" s="49">
        <v>2562</v>
      </c>
      <c r="Z9" s="49">
        <v>2.1455709163695599E-2</v>
      </c>
    </row>
    <row r="10" spans="1:26" x14ac:dyDescent="0.25">
      <c r="A10" s="43">
        <v>4640</v>
      </c>
      <c r="B10" s="44">
        <v>5.4636392534697497E-3</v>
      </c>
      <c r="C10" s="43">
        <v>2262</v>
      </c>
      <c r="D10" s="26">
        <v>9.7195886351678206E-3</v>
      </c>
      <c r="E10" s="43">
        <v>3280</v>
      </c>
      <c r="F10" s="26">
        <v>6.74432062611823E-3</v>
      </c>
      <c r="G10" s="43">
        <v>3280</v>
      </c>
      <c r="H10" s="44">
        <v>6.74432062611823E-3</v>
      </c>
      <c r="I10" s="43">
        <v>60228</v>
      </c>
      <c r="J10" s="44">
        <v>1.25966833138796E-5</v>
      </c>
      <c r="K10" s="43">
        <v>25400</v>
      </c>
      <c r="L10" s="44">
        <v>6.2835564842220499E-5</v>
      </c>
      <c r="M10" s="43">
        <v>25376</v>
      </c>
      <c r="N10" s="26">
        <v>6.3384151924655299E-5</v>
      </c>
      <c r="O10" s="43">
        <v>5692</v>
      </c>
      <c r="P10" s="26">
        <v>3.59839820869933E-3</v>
      </c>
      <c r="Q10" s="43">
        <v>5882</v>
      </c>
      <c r="R10" s="44">
        <v>3.55226782039218E-3</v>
      </c>
      <c r="S10" s="43">
        <v>5882</v>
      </c>
      <c r="T10" s="44">
        <v>3.55226782039218E-3</v>
      </c>
      <c r="U10" s="43">
        <v>5422</v>
      </c>
      <c r="V10" s="26">
        <v>1.1378372080706E-2</v>
      </c>
      <c r="W10" s="43">
        <v>4574</v>
      </c>
      <c r="X10" s="44">
        <v>1.5534135346743499E-2</v>
      </c>
      <c r="Y10" s="49">
        <v>4518</v>
      </c>
      <c r="Z10" s="49">
        <v>1.73336346389272E-2</v>
      </c>
    </row>
    <row r="11" spans="1:26" x14ac:dyDescent="0.25">
      <c r="A11" s="43">
        <v>5136</v>
      </c>
      <c r="B11" s="44">
        <v>4.6943767550438999E-3</v>
      </c>
      <c r="C11" s="43">
        <v>3380</v>
      </c>
      <c r="D11" s="26">
        <v>6.3068150838777801E-3</v>
      </c>
      <c r="E11" s="43">
        <v>4442</v>
      </c>
      <c r="F11" s="26">
        <v>4.7516559476184599E-3</v>
      </c>
      <c r="G11" s="43">
        <v>4442</v>
      </c>
      <c r="H11" s="44">
        <v>4.7516559476184599E-3</v>
      </c>
      <c r="I11" s="43">
        <v>77908</v>
      </c>
      <c r="J11" s="44">
        <v>6.11071051637596E-6</v>
      </c>
      <c r="K11" s="43">
        <v>53736</v>
      </c>
      <c r="L11" s="44">
        <v>2.9041692993212099E-5</v>
      </c>
      <c r="M11" s="43">
        <v>53712</v>
      </c>
      <c r="N11" s="26">
        <v>2.9780662996119501E-5</v>
      </c>
      <c r="O11" s="43">
        <v>6148</v>
      </c>
      <c r="P11" s="26">
        <v>2.62400977086207E-3</v>
      </c>
      <c r="Q11" s="43">
        <v>6142</v>
      </c>
      <c r="R11" s="44">
        <v>2.8675985044031198E-3</v>
      </c>
      <c r="S11" s="43">
        <v>6142</v>
      </c>
      <c r="T11" s="44">
        <v>2.8675985044031198E-3</v>
      </c>
      <c r="U11" s="43">
        <v>6218</v>
      </c>
      <c r="V11" s="26">
        <v>1.16789523388179E-2</v>
      </c>
      <c r="W11" s="43">
        <v>6110</v>
      </c>
      <c r="X11" s="44">
        <v>1.17647792569428E-2</v>
      </c>
      <c r="Y11" s="49">
        <v>6076</v>
      </c>
      <c r="Z11" s="49">
        <v>1.24161754988445E-2</v>
      </c>
    </row>
    <row r="12" spans="1:26" x14ac:dyDescent="0.25">
      <c r="A12" s="43">
        <v>5424</v>
      </c>
      <c r="B12" s="44">
        <v>4.1228736153404201E-3</v>
      </c>
      <c r="C12" s="43">
        <v>3960</v>
      </c>
      <c r="D12" s="26">
        <v>5.2058748926070804E-3</v>
      </c>
      <c r="E12" s="43">
        <v>5984</v>
      </c>
      <c r="F12" s="26">
        <v>3.3516143168855201E-3</v>
      </c>
      <c r="G12" s="43">
        <v>5984</v>
      </c>
      <c r="H12" s="44">
        <v>3.3516143168855201E-3</v>
      </c>
      <c r="I12" s="43">
        <v>95864</v>
      </c>
      <c r="J12" s="44">
        <v>3.8355772547691204E-6</v>
      </c>
      <c r="K12" s="43">
        <v>75132</v>
      </c>
      <c r="L12" s="44">
        <v>1.00224917621676E-5</v>
      </c>
      <c r="M12" s="43">
        <v>75108</v>
      </c>
      <c r="N12" s="26">
        <v>1.1226309955767E-5</v>
      </c>
      <c r="O12" s="43">
        <v>8096</v>
      </c>
      <c r="P12" s="26">
        <v>2.0316450066799698E-3</v>
      </c>
      <c r="Q12" s="43">
        <v>7522</v>
      </c>
      <c r="R12" s="44">
        <v>2.1483158986882901E-3</v>
      </c>
      <c r="S12" s="43">
        <v>7522</v>
      </c>
      <c r="T12" s="44">
        <v>2.1483158986882901E-3</v>
      </c>
      <c r="U12" s="43">
        <v>6890</v>
      </c>
      <c r="V12" s="26">
        <v>1.09550128805303E-2</v>
      </c>
      <c r="W12" s="43">
        <v>6470</v>
      </c>
      <c r="X12" s="44">
        <v>1.06581341619689E-2</v>
      </c>
      <c r="Y12" s="49">
        <v>6492</v>
      </c>
      <c r="Z12" s="49">
        <v>1.1052598085402101E-2</v>
      </c>
    </row>
    <row r="13" spans="1:26" x14ac:dyDescent="0.25">
      <c r="A13" s="43">
        <v>7710</v>
      </c>
      <c r="B13" s="44">
        <v>3.0206427959151099E-3</v>
      </c>
      <c r="C13" s="43">
        <v>5048</v>
      </c>
      <c r="D13" s="26">
        <v>4.12978480434567E-3</v>
      </c>
      <c r="E13" s="43">
        <v>8168</v>
      </c>
      <c r="F13" s="26">
        <v>2.5733260898122001E-3</v>
      </c>
      <c r="G13" s="43">
        <v>8168</v>
      </c>
      <c r="H13" s="44">
        <v>2.5733260898122001E-3</v>
      </c>
      <c r="I13" s="43">
        <v>200092</v>
      </c>
      <c r="J13" s="44">
        <v>1.9618635821493599E-6</v>
      </c>
      <c r="K13" s="43">
        <v>76052</v>
      </c>
      <c r="L13" s="44">
        <v>9.7918514291823494E-6</v>
      </c>
      <c r="M13" s="43">
        <v>76028</v>
      </c>
      <c r="N13" s="26">
        <v>1.10222038290589E-5</v>
      </c>
      <c r="O13" s="43">
        <v>9408</v>
      </c>
      <c r="P13" s="26">
        <v>1.76384740631539E-3</v>
      </c>
      <c r="Q13" s="43">
        <v>10712</v>
      </c>
      <c r="R13" s="44">
        <v>1.5848489925950201E-3</v>
      </c>
      <c r="S13" s="43">
        <v>10712</v>
      </c>
      <c r="T13" s="44">
        <v>1.5848489925950201E-3</v>
      </c>
      <c r="U13" s="43">
        <v>7810</v>
      </c>
      <c r="V13" s="26">
        <v>8.6481593315811192E-3</v>
      </c>
      <c r="W13" s="43">
        <v>6510</v>
      </c>
      <c r="X13" s="44">
        <v>1.0690442840672301E-2</v>
      </c>
      <c r="Y13" s="49">
        <v>6528</v>
      </c>
      <c r="Z13" s="49">
        <v>1.1315761337474301E-2</v>
      </c>
    </row>
    <row r="14" spans="1:26" x14ac:dyDescent="0.25">
      <c r="A14" s="43">
        <v>9230</v>
      </c>
      <c r="B14" s="44">
        <v>2.4198640673121002E-3</v>
      </c>
      <c r="C14" s="43">
        <v>6378</v>
      </c>
      <c r="D14" s="26">
        <v>3.1131977593260398E-3</v>
      </c>
      <c r="E14" s="43">
        <v>9480</v>
      </c>
      <c r="F14" s="26">
        <v>2.2090820460733602E-3</v>
      </c>
      <c r="G14" s="43">
        <v>9480</v>
      </c>
      <c r="H14" s="44">
        <v>2.2090820460733602E-3</v>
      </c>
      <c r="I14" s="43">
        <v>297352</v>
      </c>
      <c r="J14" s="44">
        <v>9.7533014848867501E-7</v>
      </c>
      <c r="K14" s="43">
        <v>98736</v>
      </c>
      <c r="L14" s="44">
        <v>6.9756843906422004E-6</v>
      </c>
      <c r="M14" s="43">
        <v>98712</v>
      </c>
      <c r="N14" s="26">
        <v>7.4428813830557901E-6</v>
      </c>
      <c r="O14" s="43">
        <v>12074</v>
      </c>
      <c r="P14" s="26">
        <v>1.38946687888977E-3</v>
      </c>
      <c r="Q14" s="43">
        <v>12728</v>
      </c>
      <c r="R14" s="44">
        <v>1.3820445167301799E-3</v>
      </c>
      <c r="S14" s="43">
        <v>12728</v>
      </c>
      <c r="T14" s="44">
        <v>1.3820445167301799E-3</v>
      </c>
      <c r="U14" s="43">
        <v>8748</v>
      </c>
      <c r="V14" s="26">
        <v>7.5327900818490797E-3</v>
      </c>
      <c r="W14" s="43">
        <v>7588</v>
      </c>
      <c r="X14" s="44">
        <v>7.7239022163672604E-3</v>
      </c>
      <c r="Y14" s="49">
        <v>7754</v>
      </c>
      <c r="Z14" s="49">
        <v>7.8718970194958209E-3</v>
      </c>
    </row>
    <row r="15" spans="1:26" x14ac:dyDescent="0.25">
      <c r="A15" s="43">
        <v>11940</v>
      </c>
      <c r="B15" s="44">
        <v>1.8620688229743501E-3</v>
      </c>
      <c r="C15" s="43">
        <v>7496</v>
      </c>
      <c r="D15" s="26">
        <v>2.5981809312274999E-3</v>
      </c>
      <c r="E15" s="43">
        <v>10732</v>
      </c>
      <c r="F15" s="26">
        <v>1.9153546687517E-3</v>
      </c>
      <c r="G15" s="43">
        <v>10732</v>
      </c>
      <c r="H15" s="44">
        <v>1.9153546687517E-3</v>
      </c>
      <c r="I15" s="43">
        <v>320688</v>
      </c>
      <c r="J15" s="44">
        <v>7.3612261289438304E-7</v>
      </c>
      <c r="K15" s="43">
        <v>232552</v>
      </c>
      <c r="L15" s="44">
        <v>3.48464038134769E-6</v>
      </c>
      <c r="M15" s="43">
        <v>232600</v>
      </c>
      <c r="N15" s="26">
        <v>3.5114411250624898E-6</v>
      </c>
      <c r="O15" s="43">
        <v>13586</v>
      </c>
      <c r="P15" s="26">
        <v>1.2567791533861601E-3</v>
      </c>
      <c r="Q15" s="43">
        <v>16208</v>
      </c>
      <c r="R15" s="44">
        <v>1.15775622606384E-3</v>
      </c>
      <c r="S15" s="43">
        <v>16208</v>
      </c>
      <c r="T15" s="44">
        <v>1.15775622606384E-3</v>
      </c>
      <c r="U15" s="43">
        <v>12674</v>
      </c>
      <c r="V15" s="26">
        <v>5.3459918901648104E-3</v>
      </c>
      <c r="W15" s="43">
        <v>10428</v>
      </c>
      <c r="X15" s="44">
        <v>5.7423191172123796E-3</v>
      </c>
      <c r="Y15" s="49">
        <v>11794</v>
      </c>
      <c r="Z15" s="49">
        <v>5.2425258627758304E-3</v>
      </c>
    </row>
    <row r="16" spans="1:26" x14ac:dyDescent="0.25">
      <c r="A16" s="43">
        <v>13436</v>
      </c>
      <c r="B16" s="44">
        <v>1.5728808008674501E-3</v>
      </c>
      <c r="C16" s="43">
        <v>8262</v>
      </c>
      <c r="D16" s="26">
        <v>2.2862667647797902E-3</v>
      </c>
      <c r="E16" s="43">
        <v>12248</v>
      </c>
      <c r="F16" s="26">
        <v>1.6962664266550499E-3</v>
      </c>
      <c r="G16" s="43">
        <v>12248</v>
      </c>
      <c r="H16" s="44">
        <v>1.6962664266550499E-3</v>
      </c>
      <c r="I16" s="43">
        <v>386212</v>
      </c>
      <c r="J16" s="44">
        <v>4.9154140949187505E-7</v>
      </c>
      <c r="K16" s="43">
        <v>305412</v>
      </c>
      <c r="L16" s="44">
        <v>1.29798592773475E-6</v>
      </c>
      <c r="M16" s="43">
        <v>305404</v>
      </c>
      <c r="N16" s="26">
        <v>1.32278118316187E-6</v>
      </c>
      <c r="O16" s="43">
        <v>19112</v>
      </c>
      <c r="P16" s="26">
        <v>9.8350726956928096E-4</v>
      </c>
      <c r="Q16" s="43">
        <v>21198</v>
      </c>
      <c r="R16" s="44">
        <v>9.4220056380904895E-4</v>
      </c>
      <c r="S16" s="43">
        <v>21198</v>
      </c>
      <c r="T16" s="44">
        <v>9.4220056380904895E-4</v>
      </c>
      <c r="U16" s="43">
        <v>15622</v>
      </c>
      <c r="V16" s="26">
        <v>3.7180128934142099E-3</v>
      </c>
      <c r="W16" s="43">
        <v>15266</v>
      </c>
      <c r="X16" s="44">
        <v>3.4434893619290502E-3</v>
      </c>
      <c r="Y16" s="49">
        <v>14586</v>
      </c>
      <c r="Z16" s="49">
        <v>3.9937043705552998E-3</v>
      </c>
    </row>
    <row r="17" spans="1:26" x14ac:dyDescent="0.25">
      <c r="A17" s="43">
        <v>17828</v>
      </c>
      <c r="B17" s="44">
        <v>1.26510365067853E-3</v>
      </c>
      <c r="C17" s="43">
        <v>9754</v>
      </c>
      <c r="D17" s="26">
        <v>1.9008000544361401E-3</v>
      </c>
      <c r="E17" s="43">
        <v>15010</v>
      </c>
      <c r="F17" s="26">
        <v>1.46094604729408E-3</v>
      </c>
      <c r="G17" s="43">
        <v>15010</v>
      </c>
      <c r="H17" s="44">
        <v>1.46094604729408E-3</v>
      </c>
      <c r="I17" s="43">
        <v>616496</v>
      </c>
      <c r="J17" s="44">
        <v>3.3351078966390599E-7</v>
      </c>
      <c r="K17" s="43">
        <v>311372</v>
      </c>
      <c r="L17" s="44">
        <v>9.5862314468156497E-7</v>
      </c>
      <c r="M17" s="43">
        <v>311364</v>
      </c>
      <c r="N17" s="26">
        <v>9.85348624547486E-7</v>
      </c>
      <c r="O17" s="43">
        <v>24004</v>
      </c>
      <c r="P17" s="26">
        <v>7.6598081957676603E-4</v>
      </c>
      <c r="Q17" s="43">
        <v>25538</v>
      </c>
      <c r="R17" s="44">
        <v>7.6252267449934696E-4</v>
      </c>
      <c r="S17" s="43">
        <v>25538</v>
      </c>
      <c r="T17" s="44">
        <v>7.6252267449934696E-4</v>
      </c>
      <c r="U17" s="43">
        <v>18846</v>
      </c>
      <c r="V17" s="26">
        <v>3.4388543995582301E-3</v>
      </c>
      <c r="W17" s="43">
        <v>17938</v>
      </c>
      <c r="X17" s="44">
        <v>3.2983410251272E-3</v>
      </c>
      <c r="Y17" s="49">
        <v>16802</v>
      </c>
      <c r="Z17" s="49">
        <v>3.6649953835861601E-3</v>
      </c>
    </row>
    <row r="18" spans="1:26" x14ac:dyDescent="0.25">
      <c r="A18" s="43">
        <v>24974</v>
      </c>
      <c r="B18" s="44">
        <v>9.6665525298789601E-4</v>
      </c>
      <c r="C18" s="43">
        <v>10138</v>
      </c>
      <c r="D18" s="26">
        <v>1.79755402132868E-3</v>
      </c>
      <c r="E18" s="43">
        <v>16370</v>
      </c>
      <c r="F18" s="26">
        <v>1.35481848456086E-3</v>
      </c>
      <c r="G18" s="43">
        <v>16370</v>
      </c>
      <c r="H18" s="44">
        <v>1.35481848456086E-3</v>
      </c>
      <c r="I18" s="45">
        <v>1022512</v>
      </c>
      <c r="J18" s="46">
        <v>1.83624542505688E-7</v>
      </c>
      <c r="K18" s="45">
        <v>380152</v>
      </c>
      <c r="L18" s="46">
        <v>5.6949888977248304E-7</v>
      </c>
      <c r="M18" s="45">
        <v>380312</v>
      </c>
      <c r="N18" s="47">
        <v>5.6827379295706299E-7</v>
      </c>
      <c r="O18" s="43">
        <v>26364</v>
      </c>
      <c r="P18" s="26">
        <v>6.6415509338299203E-4</v>
      </c>
      <c r="Q18" s="43">
        <v>28206</v>
      </c>
      <c r="R18" s="44">
        <v>6.8041254360621097E-4</v>
      </c>
      <c r="S18" s="43">
        <v>28206</v>
      </c>
      <c r="T18" s="44">
        <v>6.8041254360621097E-4</v>
      </c>
      <c r="U18" s="43">
        <v>23576</v>
      </c>
      <c r="V18" s="26">
        <v>2.9474142867640198E-3</v>
      </c>
      <c r="W18" s="43">
        <v>23350</v>
      </c>
      <c r="X18" s="44">
        <v>2.8690717465164298E-3</v>
      </c>
      <c r="Y18" s="49">
        <v>21082</v>
      </c>
      <c r="Z18" s="49">
        <v>3.3454878330002901E-3</v>
      </c>
    </row>
    <row r="19" spans="1:26" x14ac:dyDescent="0.25">
      <c r="A19" s="43">
        <v>28706</v>
      </c>
      <c r="B19" s="44">
        <v>8.1637616051465805E-4</v>
      </c>
      <c r="C19" s="43">
        <v>12550</v>
      </c>
      <c r="D19" s="26">
        <v>1.5250255866270099E-3</v>
      </c>
      <c r="E19" s="43">
        <v>20080</v>
      </c>
      <c r="F19" s="26">
        <v>1.12738416671494E-3</v>
      </c>
      <c r="G19" s="43">
        <v>20080</v>
      </c>
      <c r="H19" s="44">
        <v>1.12738416671494E-3</v>
      </c>
      <c r="I19" s="40"/>
      <c r="K19" s="40"/>
      <c r="L19" s="40"/>
      <c r="M19" s="42"/>
      <c r="O19" s="43">
        <v>27300</v>
      </c>
      <c r="P19" s="26">
        <v>6.4114759761003904E-4</v>
      </c>
      <c r="Q19" s="43">
        <v>30578</v>
      </c>
      <c r="R19" s="44">
        <v>6.1866525196578397E-4</v>
      </c>
      <c r="S19" s="43">
        <v>30578</v>
      </c>
      <c r="T19" s="44">
        <v>6.1866525196578397E-4</v>
      </c>
      <c r="U19" s="43">
        <v>28154</v>
      </c>
      <c r="V19" s="26">
        <v>2.1419777091631498E-3</v>
      </c>
      <c r="W19" s="43">
        <v>26774</v>
      </c>
      <c r="X19" s="44">
        <v>2.6971420365225901E-3</v>
      </c>
      <c r="Y19" s="49">
        <v>25614</v>
      </c>
      <c r="Z19" s="49">
        <v>2.6416991795782199E-3</v>
      </c>
    </row>
    <row r="20" spans="1:26" x14ac:dyDescent="0.25">
      <c r="A20" s="43">
        <v>31338</v>
      </c>
      <c r="B20" s="44">
        <v>7.2368790240847497E-4</v>
      </c>
      <c r="C20" s="43">
        <v>14170</v>
      </c>
      <c r="D20" s="26">
        <v>1.3933799950665399E-3</v>
      </c>
      <c r="E20" s="43">
        <v>24252</v>
      </c>
      <c r="F20" s="26">
        <v>9.5149791397962705E-4</v>
      </c>
      <c r="G20" s="43">
        <v>24252</v>
      </c>
      <c r="H20" s="44">
        <v>9.5149791397962705E-4</v>
      </c>
      <c r="O20" s="43">
        <v>34502</v>
      </c>
      <c r="P20" s="26">
        <v>4.9678707105973302E-4</v>
      </c>
      <c r="Q20" s="43">
        <v>34344</v>
      </c>
      <c r="R20" s="44">
        <v>5.2083956366367297E-4</v>
      </c>
      <c r="S20" s="43">
        <v>34344</v>
      </c>
      <c r="T20" s="44">
        <v>5.2083956366367297E-4</v>
      </c>
      <c r="U20" s="43">
        <v>31232</v>
      </c>
      <c r="V20" s="26">
        <v>1.89065930672878E-3</v>
      </c>
      <c r="W20" s="43">
        <v>28290</v>
      </c>
      <c r="X20" s="44">
        <v>2.6349439194618802E-3</v>
      </c>
      <c r="Y20" s="49">
        <v>28386</v>
      </c>
      <c r="Z20" s="49">
        <v>2.3910822607616199E-3</v>
      </c>
    </row>
    <row r="21" spans="1:26" x14ac:dyDescent="0.25">
      <c r="A21" s="43">
        <v>33026</v>
      </c>
      <c r="B21" s="44">
        <v>6.6374285620898895E-4</v>
      </c>
      <c r="C21" s="43">
        <v>15852</v>
      </c>
      <c r="D21" s="26">
        <v>1.2671917833740199E-3</v>
      </c>
      <c r="E21" s="43">
        <v>26168</v>
      </c>
      <c r="F21" s="26">
        <v>8.7415339989815205E-4</v>
      </c>
      <c r="G21" s="43">
        <v>26168</v>
      </c>
      <c r="H21" s="44">
        <v>8.7415339989815205E-4</v>
      </c>
      <c r="O21" s="43">
        <v>50752</v>
      </c>
      <c r="P21" s="26">
        <v>3.8630419480977299E-4</v>
      </c>
      <c r="Q21" s="43">
        <v>44588</v>
      </c>
      <c r="R21" s="44">
        <v>4.05440263340112E-4</v>
      </c>
      <c r="S21" s="43">
        <v>44588</v>
      </c>
      <c r="T21" s="44">
        <v>4.05440263340112E-4</v>
      </c>
      <c r="U21" s="43">
        <v>38374</v>
      </c>
      <c r="V21" s="26">
        <v>1.7020963341091799E-3</v>
      </c>
      <c r="W21" s="43">
        <v>29678</v>
      </c>
      <c r="X21" s="44">
        <v>2.5020800403606899E-3</v>
      </c>
      <c r="Y21" s="49">
        <v>30218</v>
      </c>
      <c r="Z21" s="49">
        <v>2.2439180179724301E-3</v>
      </c>
    </row>
    <row r="22" spans="1:26" x14ac:dyDescent="0.25">
      <c r="A22" s="43">
        <v>37426</v>
      </c>
      <c r="B22" s="44">
        <v>5.6534235784184105E-4</v>
      </c>
      <c r="C22" s="45">
        <v>18810</v>
      </c>
      <c r="D22" s="47">
        <v>1.0992595220986E-3</v>
      </c>
      <c r="E22" s="43">
        <v>29556</v>
      </c>
      <c r="F22" s="26">
        <v>7.3682541876369601E-4</v>
      </c>
      <c r="G22" s="43">
        <v>29556</v>
      </c>
      <c r="H22" s="44">
        <v>7.3682541876369601E-4</v>
      </c>
      <c r="O22" s="43">
        <v>59604</v>
      </c>
      <c r="P22" s="26">
        <v>3.1939411544146598E-4</v>
      </c>
      <c r="Q22" s="43">
        <v>55036</v>
      </c>
      <c r="R22" s="44">
        <v>3.2986581627985901E-4</v>
      </c>
      <c r="S22" s="43">
        <v>55036</v>
      </c>
      <c r="T22" s="44">
        <v>3.2986581627985901E-4</v>
      </c>
      <c r="U22" s="43">
        <v>48726</v>
      </c>
      <c r="V22" s="26">
        <v>1.3720803935566501E-3</v>
      </c>
      <c r="W22" s="43">
        <v>31056</v>
      </c>
      <c r="X22" s="44">
        <v>2.4080822112217599E-3</v>
      </c>
      <c r="Y22" s="49">
        <v>36134</v>
      </c>
      <c r="Z22" s="49">
        <v>1.73186345120017E-3</v>
      </c>
    </row>
    <row r="23" spans="1:26" x14ac:dyDescent="0.25">
      <c r="A23" s="43">
        <v>38214</v>
      </c>
      <c r="B23" s="44">
        <v>5.4275003690410005E-4</v>
      </c>
      <c r="E23" s="43">
        <v>35640</v>
      </c>
      <c r="F23" s="26">
        <v>6.0500432435411998E-4</v>
      </c>
      <c r="G23" s="43">
        <v>35640</v>
      </c>
      <c r="H23" s="44">
        <v>6.0500432435411998E-4</v>
      </c>
      <c r="O23" s="43">
        <v>66274</v>
      </c>
      <c r="P23" s="26">
        <v>2.6894205271424501E-4</v>
      </c>
      <c r="Q23" s="43">
        <v>66206</v>
      </c>
      <c r="R23" s="44">
        <v>2.6950861137577602E-4</v>
      </c>
      <c r="S23" s="43">
        <v>66184</v>
      </c>
      <c r="T23" s="44">
        <v>2.7190856807932101E-4</v>
      </c>
      <c r="U23" s="43">
        <v>58102</v>
      </c>
      <c r="V23" s="26">
        <v>1.31157364994864E-3</v>
      </c>
      <c r="W23" s="43">
        <v>34510</v>
      </c>
      <c r="X23" s="44">
        <v>1.9461045768530299E-3</v>
      </c>
      <c r="Y23" s="49">
        <v>46206</v>
      </c>
      <c r="Z23" s="49">
        <v>1.51753397365511E-3</v>
      </c>
    </row>
    <row r="24" spans="1:26" x14ac:dyDescent="0.25">
      <c r="A24" s="43">
        <v>40948</v>
      </c>
      <c r="B24" s="44">
        <v>4.9701546907157397E-4</v>
      </c>
      <c r="E24" s="43">
        <v>38124</v>
      </c>
      <c r="F24" s="26">
        <v>5.44668239655311E-4</v>
      </c>
      <c r="G24" s="43">
        <v>38124</v>
      </c>
      <c r="H24" s="44">
        <v>5.44668239655311E-4</v>
      </c>
      <c r="O24" s="43">
        <v>76962</v>
      </c>
      <c r="P24" s="26">
        <v>2.2566121095634101E-4</v>
      </c>
      <c r="Q24" s="43">
        <v>77154</v>
      </c>
      <c r="R24" s="44">
        <v>2.2526453986568501E-4</v>
      </c>
      <c r="S24" s="43">
        <v>77182</v>
      </c>
      <c r="T24" s="44">
        <v>2.2523710998033599E-4</v>
      </c>
      <c r="U24" s="43">
        <v>65838</v>
      </c>
      <c r="V24" s="26">
        <v>1.16522884417226E-3</v>
      </c>
      <c r="W24" s="43">
        <v>46632</v>
      </c>
      <c r="X24" s="44">
        <v>1.5800614773740301E-3</v>
      </c>
      <c r="Y24" s="49">
        <v>55992</v>
      </c>
      <c r="Z24" s="49">
        <v>1.3717797941857699E-3</v>
      </c>
    </row>
    <row r="25" spans="1:26" x14ac:dyDescent="0.25">
      <c r="A25" s="43">
        <v>46638</v>
      </c>
      <c r="B25" s="44">
        <v>4.2809609178541498E-4</v>
      </c>
      <c r="E25" s="43">
        <v>41394</v>
      </c>
      <c r="F25" s="26">
        <v>4.9223804867635904E-4</v>
      </c>
      <c r="G25" s="43">
        <v>41394</v>
      </c>
      <c r="H25" s="44">
        <v>4.9223804867635904E-4</v>
      </c>
      <c r="O25" s="43">
        <v>86860</v>
      </c>
      <c r="P25" s="26">
        <v>1.95319758599038E-4</v>
      </c>
      <c r="Q25" s="43">
        <v>86554</v>
      </c>
      <c r="R25" s="44">
        <v>1.91843847168074E-4</v>
      </c>
      <c r="S25" s="43">
        <v>86582</v>
      </c>
      <c r="T25" s="44">
        <v>1.91767514264459E-4</v>
      </c>
      <c r="U25" s="43">
        <v>72074</v>
      </c>
      <c r="V25" s="26">
        <v>1.12457240838395E-3</v>
      </c>
      <c r="W25" s="43">
        <v>54502</v>
      </c>
      <c r="X25" s="44">
        <v>1.37043298307502E-3</v>
      </c>
      <c r="Y25" s="49">
        <v>65012</v>
      </c>
      <c r="Z25" s="49">
        <v>1.24625718211548E-3</v>
      </c>
    </row>
    <row r="26" spans="1:26" x14ac:dyDescent="0.25">
      <c r="A26" s="43">
        <v>54706</v>
      </c>
      <c r="B26" s="44">
        <v>3.7719723133746997E-4</v>
      </c>
      <c r="E26" s="43">
        <v>48490</v>
      </c>
      <c r="F26" s="26">
        <v>4.2673735093623E-4</v>
      </c>
      <c r="G26" s="43">
        <v>48490</v>
      </c>
      <c r="H26" s="44">
        <v>4.2673735093623E-4</v>
      </c>
      <c r="O26" s="43">
        <v>102522</v>
      </c>
      <c r="P26" s="26">
        <v>1.63132591932999E-4</v>
      </c>
      <c r="Q26" s="43">
        <v>102824</v>
      </c>
      <c r="R26" s="44">
        <v>1.6290382995934501E-4</v>
      </c>
      <c r="S26" s="43">
        <v>102852</v>
      </c>
      <c r="T26" s="44">
        <v>1.6281915397479599E-4</v>
      </c>
      <c r="U26" s="43">
        <v>77610</v>
      </c>
      <c r="V26" s="26">
        <v>1.16041932812423E-3</v>
      </c>
      <c r="W26" s="43">
        <v>66208</v>
      </c>
      <c r="X26" s="44">
        <v>1.2214293613360299E-3</v>
      </c>
      <c r="Y26" s="49">
        <v>71500</v>
      </c>
      <c r="Z26" s="49">
        <v>1.14228804734188E-3</v>
      </c>
    </row>
    <row r="27" spans="1:26" x14ac:dyDescent="0.25">
      <c r="A27" s="43">
        <v>60230</v>
      </c>
      <c r="B27" s="44">
        <v>3.4584915999513798E-4</v>
      </c>
      <c r="E27" s="43">
        <v>57968</v>
      </c>
      <c r="F27" s="26">
        <v>3.6977069769705102E-4</v>
      </c>
      <c r="G27" s="43">
        <v>57968</v>
      </c>
      <c r="H27" s="44">
        <v>3.6977069769705102E-4</v>
      </c>
      <c r="O27" s="43">
        <v>111222</v>
      </c>
      <c r="P27" s="26">
        <v>1.4784745645864399E-4</v>
      </c>
      <c r="Q27" s="43">
        <v>120408</v>
      </c>
      <c r="R27" s="44">
        <v>1.42107046878666E-4</v>
      </c>
      <c r="S27" s="43">
        <v>120412</v>
      </c>
      <c r="T27" s="44">
        <v>1.42244256274463E-4</v>
      </c>
      <c r="U27" s="43">
        <v>81870</v>
      </c>
      <c r="V27" s="26">
        <v>1.0608519899816199E-3</v>
      </c>
      <c r="W27" s="43">
        <v>73814</v>
      </c>
      <c r="X27" s="44">
        <v>1.13288941284131E-3</v>
      </c>
      <c r="Y27" s="49">
        <v>79504</v>
      </c>
      <c r="Z27" s="49">
        <v>1.03817549051444E-3</v>
      </c>
    </row>
    <row r="28" spans="1:26" x14ac:dyDescent="0.25">
      <c r="A28" s="45">
        <v>64794</v>
      </c>
      <c r="B28" s="46">
        <v>3.1720762035807601E-4</v>
      </c>
      <c r="E28" s="45">
        <v>63724</v>
      </c>
      <c r="F28" s="47">
        <v>3.3554450567636603E-4</v>
      </c>
      <c r="G28" s="43">
        <v>63724</v>
      </c>
      <c r="H28" s="44">
        <v>3.3554450567636603E-4</v>
      </c>
      <c r="O28" s="45">
        <v>117382</v>
      </c>
      <c r="P28" s="47">
        <v>1.38142388653785E-4</v>
      </c>
      <c r="Q28" s="43">
        <v>131036</v>
      </c>
      <c r="R28" s="44">
        <v>1.31266856326333E-4</v>
      </c>
      <c r="S28" s="43">
        <v>131040</v>
      </c>
      <c r="T28" s="44">
        <v>1.3141060893153599E-4</v>
      </c>
      <c r="U28" s="45">
        <v>85126</v>
      </c>
      <c r="V28" s="47">
        <v>1.0024374947889499E-3</v>
      </c>
      <c r="W28" s="43">
        <v>80314</v>
      </c>
      <c r="X28" s="44">
        <v>1.05631647723049E-3</v>
      </c>
      <c r="Y28" s="49">
        <v>86620</v>
      </c>
      <c r="Z28" s="49">
        <v>9.9336261683155005E-4</v>
      </c>
    </row>
    <row r="29" spans="1:26" x14ac:dyDescent="0.25">
      <c r="G29" s="43">
        <v>66700</v>
      </c>
      <c r="H29" s="44">
        <v>3.1429562644046398E-4</v>
      </c>
      <c r="O29" s="42"/>
      <c r="P29" s="42"/>
      <c r="Q29" s="43">
        <v>135248</v>
      </c>
      <c r="R29" s="44">
        <v>1.2719415028558499E-4</v>
      </c>
      <c r="S29" s="43">
        <v>135228</v>
      </c>
      <c r="T29" s="44">
        <v>1.2741485787642E-4</v>
      </c>
      <c r="U29" s="42"/>
      <c r="V29" s="42"/>
      <c r="W29" s="43">
        <v>85814</v>
      </c>
      <c r="X29" s="44">
        <v>9.5215744940893403E-4</v>
      </c>
      <c r="Y29" s="49">
        <v>90982</v>
      </c>
      <c r="Z29" s="49">
        <v>9.5644103879726904E-4</v>
      </c>
    </row>
    <row r="30" spans="1:26" x14ac:dyDescent="0.25">
      <c r="G30" s="45">
        <v>70064</v>
      </c>
      <c r="H30" s="46">
        <v>2.9613751800251401E-4</v>
      </c>
      <c r="Q30" s="45">
        <v>166926</v>
      </c>
      <c r="R30" s="46">
        <v>1.05043170613268E-4</v>
      </c>
      <c r="S30" s="45">
        <v>167036</v>
      </c>
      <c r="T30" s="46">
        <v>1.05032284313296E-4</v>
      </c>
      <c r="W30" s="45">
        <v>90434</v>
      </c>
      <c r="X30" s="46">
        <v>9.2230796795356802E-4</v>
      </c>
      <c r="Y30" s="49">
        <v>96498</v>
      </c>
      <c r="Z30" s="49">
        <v>8.7223571271974299E-4</v>
      </c>
    </row>
    <row r="31" spans="1:26" x14ac:dyDescent="0.25">
      <c r="Q31" s="42"/>
      <c r="R31" s="42"/>
      <c r="S31" s="42"/>
      <c r="T31" s="42"/>
      <c r="W31" s="48"/>
      <c r="Y31" s="49">
        <v>101598</v>
      </c>
      <c r="Z31" s="49">
        <v>8.7796361367096099E-4</v>
      </c>
    </row>
    <row r="32" spans="1:26" x14ac:dyDescent="0.25">
      <c r="Y32" s="49">
        <v>104766</v>
      </c>
      <c r="Z32" s="49">
        <v>8.26999382011927E-4</v>
      </c>
    </row>
    <row r="33" spans="25:26" x14ac:dyDescent="0.25">
      <c r="Y33" s="48"/>
      <c r="Z33" s="48"/>
    </row>
  </sheetData>
  <mergeCells count="13">
    <mergeCell ref="K1:L1"/>
    <mergeCell ref="W1:X1"/>
    <mergeCell ref="Y1:Z1"/>
    <mergeCell ref="A1:B1"/>
    <mergeCell ref="C1:D1"/>
    <mergeCell ref="I1:J1"/>
    <mergeCell ref="E1:F1"/>
    <mergeCell ref="G1:H1"/>
    <mergeCell ref="O1:P1"/>
    <mergeCell ref="Q1:R1"/>
    <mergeCell ref="S1:T1"/>
    <mergeCell ref="U1:V1"/>
    <mergeCell ref="M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zoomScale="85" zoomScaleNormal="85" workbookViewId="0">
      <selection activeCell="N26" sqref="N26"/>
    </sheetView>
  </sheetViews>
  <sheetFormatPr defaultRowHeight="15" x14ac:dyDescent="0.25"/>
  <cols>
    <col min="1" max="2" width="15.85546875" style="1" customWidth="1"/>
    <col min="3" max="3" width="15.85546875" style="3" customWidth="1"/>
    <col min="4" max="5" width="13.42578125" style="1" customWidth="1"/>
    <col min="6" max="6" width="13.42578125" style="6" customWidth="1"/>
    <col min="7" max="7" width="13.42578125" customWidth="1"/>
    <col min="8" max="19" width="13.42578125" style="30" customWidth="1"/>
  </cols>
  <sheetData>
    <row r="1" spans="1:19" x14ac:dyDescent="0.25">
      <c r="A1" s="51" t="s">
        <v>0</v>
      </c>
      <c r="B1" s="51"/>
      <c r="C1" s="51"/>
      <c r="D1" s="51" t="s">
        <v>25</v>
      </c>
      <c r="E1" s="51"/>
      <c r="F1" s="51"/>
      <c r="G1" s="51"/>
      <c r="H1" s="51" t="s">
        <v>27</v>
      </c>
      <c r="I1" s="51"/>
      <c r="J1" s="51"/>
      <c r="K1" s="51"/>
      <c r="L1" s="51"/>
      <c r="M1" s="51"/>
      <c r="N1" s="51" t="s">
        <v>44</v>
      </c>
      <c r="O1" s="51"/>
      <c r="P1" s="51"/>
      <c r="Q1" s="51"/>
      <c r="R1" s="51"/>
      <c r="S1" s="51"/>
    </row>
    <row r="2" spans="1:19" x14ac:dyDescent="0.25">
      <c r="A2" s="1" t="s">
        <v>1</v>
      </c>
      <c r="B2" s="1" t="s">
        <v>4</v>
      </c>
      <c r="C2" s="3" t="s">
        <v>3</v>
      </c>
      <c r="D2" s="1" t="s">
        <v>13</v>
      </c>
      <c r="E2" s="3" t="s">
        <v>4</v>
      </c>
      <c r="F2" s="6" t="s">
        <v>14</v>
      </c>
      <c r="G2" s="3" t="s">
        <v>3</v>
      </c>
      <c r="H2" s="30" t="s">
        <v>14</v>
      </c>
      <c r="I2" s="30" t="s">
        <v>3</v>
      </c>
      <c r="J2" s="30" t="s">
        <v>46</v>
      </c>
      <c r="K2" s="30" t="s">
        <v>47</v>
      </c>
      <c r="L2" s="30" t="s">
        <v>13</v>
      </c>
      <c r="M2" s="30" t="s">
        <v>4</v>
      </c>
      <c r="N2" s="30" t="s">
        <v>14</v>
      </c>
      <c r="O2" s="30" t="s">
        <v>3</v>
      </c>
      <c r="P2" s="30" t="s">
        <v>46</v>
      </c>
      <c r="Q2" s="30" t="s">
        <v>47</v>
      </c>
      <c r="R2" s="30" t="s">
        <v>13</v>
      </c>
      <c r="S2" s="30" t="s">
        <v>4</v>
      </c>
    </row>
    <row r="3" spans="1:19" x14ac:dyDescent="0.25">
      <c r="A3" s="1">
        <v>64</v>
      </c>
      <c r="B3" s="1">
        <v>0.96680609780621696</v>
      </c>
      <c r="C3" s="3">
        <v>0.98865878855455702</v>
      </c>
      <c r="D3" s="1">
        <v>64</v>
      </c>
      <c r="E3" s="1">
        <v>0.96680609780621696</v>
      </c>
      <c r="F3" s="7">
        <v>64</v>
      </c>
      <c r="G3">
        <v>0.98865878855455702</v>
      </c>
      <c r="H3" s="30">
        <v>64</v>
      </c>
      <c r="I3" s="30">
        <v>0.98865878855441103</v>
      </c>
      <c r="J3" s="30">
        <v>64</v>
      </c>
      <c r="K3" s="30">
        <v>0.70882124516974299</v>
      </c>
      <c r="L3" s="30">
        <v>64</v>
      </c>
      <c r="M3" s="30">
        <v>0.96680609780621696</v>
      </c>
      <c r="N3" s="30">
        <v>64</v>
      </c>
      <c r="O3" s="30">
        <v>0.98865878855441103</v>
      </c>
      <c r="P3" s="30">
        <v>64</v>
      </c>
      <c r="Q3" s="30">
        <v>0.70882124516974299</v>
      </c>
      <c r="R3" s="30">
        <v>64</v>
      </c>
      <c r="S3" s="30">
        <v>0.96680609780621696</v>
      </c>
    </row>
    <row r="4" spans="1:19" x14ac:dyDescent="0.25">
      <c r="A4" s="1">
        <v>256</v>
      </c>
      <c r="B4" s="1">
        <v>0.28771852887709398</v>
      </c>
      <c r="C4" s="3">
        <v>0.29082280986429898</v>
      </c>
      <c r="D4" s="1">
        <v>116</v>
      </c>
      <c r="E4" s="1">
        <v>0.28751609965410502</v>
      </c>
      <c r="F4" s="7">
        <v>116</v>
      </c>
      <c r="G4">
        <v>0.29072280051176203</v>
      </c>
      <c r="H4" s="30">
        <v>130</v>
      </c>
      <c r="I4" s="30">
        <v>0.29067945619653901</v>
      </c>
      <c r="J4" s="30">
        <v>130</v>
      </c>
      <c r="K4" s="30">
        <v>0.27599492000799097</v>
      </c>
      <c r="L4" s="30">
        <v>130</v>
      </c>
      <c r="M4" s="30">
        <v>0.28755542257681099</v>
      </c>
      <c r="N4" s="30">
        <v>130</v>
      </c>
      <c r="O4" s="30">
        <v>0.29067945619653901</v>
      </c>
      <c r="P4" s="30">
        <v>130</v>
      </c>
      <c r="Q4" s="30">
        <v>0.27599492000799097</v>
      </c>
      <c r="R4" s="30">
        <v>130</v>
      </c>
      <c r="S4" s="30">
        <v>0.28755542257681099</v>
      </c>
    </row>
    <row r="5" spans="1:19" x14ac:dyDescent="0.25">
      <c r="A5" s="1">
        <v>1024</v>
      </c>
      <c r="B5" s="1">
        <v>0.109685760918177</v>
      </c>
      <c r="C5" s="3">
        <v>0.107296926153248</v>
      </c>
      <c r="D5" s="1">
        <v>224</v>
      </c>
      <c r="E5" s="1">
        <v>0.12503458005481899</v>
      </c>
      <c r="F5" s="7">
        <v>274</v>
      </c>
      <c r="G5">
        <v>0.18396018172652201</v>
      </c>
      <c r="H5" s="30">
        <v>286</v>
      </c>
      <c r="I5" s="30">
        <v>0.18599596050804301</v>
      </c>
      <c r="J5" s="30">
        <v>286</v>
      </c>
      <c r="K5" s="30">
        <v>0.10656390279181099</v>
      </c>
      <c r="L5" s="30">
        <v>286</v>
      </c>
      <c r="M5" s="30">
        <v>0.124801429591682</v>
      </c>
      <c r="N5" s="30">
        <v>250</v>
      </c>
      <c r="O5" s="30">
        <v>0.185830194069107</v>
      </c>
      <c r="P5" s="30">
        <v>250</v>
      </c>
      <c r="Q5" s="30">
        <v>0.10646404858288799</v>
      </c>
      <c r="R5" s="30">
        <v>250</v>
      </c>
      <c r="S5" s="30">
        <v>0.12472408688605401</v>
      </c>
    </row>
    <row r="6" spans="1:19" x14ac:dyDescent="0.25">
      <c r="A6" s="1">
        <v>4096</v>
      </c>
      <c r="B6" s="1">
        <v>2.7676097156653201E-2</v>
      </c>
      <c r="C6" s="3">
        <v>2.6739507581110399E-2</v>
      </c>
      <c r="D6" s="1">
        <v>432</v>
      </c>
      <c r="E6" s="1">
        <v>7.5888877571957294E-2</v>
      </c>
      <c r="F6" s="7">
        <v>530</v>
      </c>
      <c r="G6">
        <v>0.11825595944351899</v>
      </c>
      <c r="H6" s="30">
        <v>594</v>
      </c>
      <c r="I6" s="30">
        <v>7.9857548229896394E-2</v>
      </c>
      <c r="J6" s="30">
        <v>594</v>
      </c>
      <c r="K6" s="30">
        <v>3.1067026635254499E-2</v>
      </c>
      <c r="L6" s="30">
        <v>594</v>
      </c>
      <c r="M6" s="30">
        <v>3.8363931514674598E-2</v>
      </c>
      <c r="N6" s="30">
        <v>472</v>
      </c>
      <c r="O6" s="30">
        <v>0.200744596381324</v>
      </c>
      <c r="P6" s="30">
        <v>472</v>
      </c>
      <c r="Q6" s="30">
        <v>5.7634601845809298E-2</v>
      </c>
      <c r="R6" s="30">
        <v>472</v>
      </c>
      <c r="S6" s="30">
        <v>7.3621973337322802E-2</v>
      </c>
    </row>
    <row r="7" spans="1:19" x14ac:dyDescent="0.25">
      <c r="A7" s="1">
        <v>16384</v>
      </c>
      <c r="B7" s="1">
        <v>6.92466979585964E-3</v>
      </c>
      <c r="C7" s="3">
        <v>6.6622782157578697E-3</v>
      </c>
      <c r="D7" s="1">
        <v>1448</v>
      </c>
      <c r="E7" s="1">
        <v>2.7008699523587799E-2</v>
      </c>
      <c r="F7" s="7">
        <v>1614</v>
      </c>
      <c r="G7">
        <v>4.4301559766994798E-2</v>
      </c>
      <c r="H7" s="30">
        <v>1196</v>
      </c>
      <c r="I7" s="30">
        <v>6.1453950000933302E-2</v>
      </c>
      <c r="J7" s="30">
        <v>1138</v>
      </c>
      <c r="K7" s="30">
        <v>1.7043759660237599E-2</v>
      </c>
      <c r="L7" s="30">
        <v>1162</v>
      </c>
      <c r="M7" s="30">
        <v>2.00678694503152E-2</v>
      </c>
      <c r="N7" s="30">
        <v>962</v>
      </c>
      <c r="O7" s="30">
        <v>9.5486774887958106E-2</v>
      </c>
      <c r="P7" s="30">
        <v>962</v>
      </c>
      <c r="Q7" s="30">
        <v>2.49621311521168E-2</v>
      </c>
      <c r="R7" s="30">
        <v>966</v>
      </c>
      <c r="S7" s="30">
        <v>3.2220761371400897E-2</v>
      </c>
    </row>
    <row r="8" spans="1:19" x14ac:dyDescent="0.25">
      <c r="A8" s="1">
        <v>65536</v>
      </c>
      <c r="B8" s="1">
        <v>1.7312938924469699E-3</v>
      </c>
      <c r="D8" s="1">
        <v>2222</v>
      </c>
      <c r="E8" s="1">
        <v>1.3325220228818499E-2</v>
      </c>
      <c r="F8" s="7">
        <v>3446</v>
      </c>
      <c r="G8">
        <v>2.1076985895931301E-2</v>
      </c>
      <c r="H8" s="30">
        <v>2354</v>
      </c>
      <c r="I8" s="30">
        <v>3.3382797385302497E-2</v>
      </c>
      <c r="J8" s="30">
        <v>2352</v>
      </c>
      <c r="K8" s="30">
        <v>8.0274554172919295E-3</v>
      </c>
      <c r="L8" s="30">
        <v>2292</v>
      </c>
      <c r="M8" s="30">
        <v>1.0517242467784601E-2</v>
      </c>
      <c r="N8" s="30">
        <v>1822</v>
      </c>
      <c r="O8" s="30">
        <v>5.3867572008476999E-2</v>
      </c>
      <c r="P8" s="30">
        <v>1837</v>
      </c>
      <c r="Q8" s="30">
        <v>1.15996176262504E-2</v>
      </c>
      <c r="R8" s="30">
        <v>1828</v>
      </c>
      <c r="S8" s="30">
        <v>1.54548474502913E-2</v>
      </c>
    </row>
    <row r="9" spans="1:19" x14ac:dyDescent="0.25">
      <c r="A9" s="1">
        <v>90000</v>
      </c>
      <c r="B9" s="2">
        <v>1.2606988702823401E-3</v>
      </c>
      <c r="C9" s="2"/>
      <c r="D9" s="1">
        <v>5508</v>
      </c>
      <c r="E9" s="1">
        <v>6.5753048007612001E-3</v>
      </c>
      <c r="F9" s="7">
        <v>8854</v>
      </c>
      <c r="G9">
        <v>1.10090733305762E-2</v>
      </c>
      <c r="H9" s="30">
        <v>4632</v>
      </c>
      <c r="I9" s="30">
        <v>1.6489761931552799E-2</v>
      </c>
      <c r="J9" s="30">
        <v>4476</v>
      </c>
      <c r="K9" s="30">
        <v>4.4267867288306497E-3</v>
      </c>
      <c r="L9" s="30">
        <v>4462</v>
      </c>
      <c r="M9" s="30">
        <v>5.7202931953339699E-3</v>
      </c>
      <c r="N9" s="30">
        <v>3560</v>
      </c>
      <c r="O9" s="30">
        <v>2.4361816660118302E-2</v>
      </c>
      <c r="P9" s="30">
        <v>3553</v>
      </c>
      <c r="Q9" s="30">
        <v>6.1044263006906499E-3</v>
      </c>
      <c r="R9" s="30">
        <v>3516</v>
      </c>
      <c r="S9" s="30">
        <v>7.6771510212299502E-3</v>
      </c>
    </row>
    <row r="10" spans="1:19" x14ac:dyDescent="0.25">
      <c r="A10" s="1">
        <v>160000</v>
      </c>
      <c r="B10" s="2">
        <v>7.0915104043510501E-4</v>
      </c>
      <c r="C10" s="2"/>
      <c r="D10" s="1">
        <v>6966</v>
      </c>
      <c r="E10" s="1">
        <v>4.6288479313741403E-3</v>
      </c>
      <c r="F10" s="7">
        <v>9322</v>
      </c>
      <c r="G10">
        <v>1.01970403359326E-2</v>
      </c>
      <c r="H10" s="30">
        <v>8902</v>
      </c>
      <c r="I10" s="30">
        <v>1.0616907596661999E-2</v>
      </c>
      <c r="J10" s="30">
        <v>8750</v>
      </c>
      <c r="K10" s="30">
        <v>2.4005988663860999E-3</v>
      </c>
      <c r="L10" s="30">
        <v>8634</v>
      </c>
      <c r="M10" s="30">
        <v>3.1561695320769102E-3</v>
      </c>
      <c r="N10" s="30">
        <v>6835</v>
      </c>
      <c r="O10" s="30">
        <v>1.6107045486181099E-2</v>
      </c>
      <c r="P10" s="30">
        <v>6717</v>
      </c>
      <c r="Q10" s="30">
        <v>3.0516011230391701E-3</v>
      </c>
      <c r="R10" s="30">
        <v>6632</v>
      </c>
      <c r="S10" s="30">
        <v>4.5880623301940097E-3</v>
      </c>
    </row>
    <row r="11" spans="1:19" x14ac:dyDescent="0.25">
      <c r="A11" s="1">
        <v>250000</v>
      </c>
      <c r="B11" s="2">
        <v>4.5386003378579198E-4</v>
      </c>
      <c r="C11" s="2"/>
      <c r="D11" s="1">
        <v>7206</v>
      </c>
      <c r="E11" s="1">
        <v>4.3189178044061903E-3</v>
      </c>
      <c r="F11" s="7">
        <v>17662</v>
      </c>
      <c r="G11">
        <v>5.54124246656578E-3</v>
      </c>
      <c r="H11" s="30">
        <v>17118</v>
      </c>
      <c r="I11" s="30">
        <v>5.80786700749749E-3</v>
      </c>
      <c r="J11" s="30">
        <v>16824</v>
      </c>
      <c r="K11" s="30">
        <v>1.3988925598264401E-3</v>
      </c>
      <c r="L11" s="30">
        <v>16760</v>
      </c>
      <c r="M11" s="30">
        <v>1.76895612170217E-3</v>
      </c>
      <c r="N11" s="30">
        <v>13127</v>
      </c>
      <c r="O11" s="30">
        <v>7.9003510874858102E-3</v>
      </c>
      <c r="P11" s="30">
        <v>12923</v>
      </c>
      <c r="Q11" s="30">
        <v>1.98689358046614E-3</v>
      </c>
      <c r="R11" s="30">
        <v>12785</v>
      </c>
      <c r="S11" s="30">
        <v>2.5713660236067501E-3</v>
      </c>
    </row>
    <row r="12" spans="1:19" x14ac:dyDescent="0.25">
      <c r="D12" s="1">
        <v>16172</v>
      </c>
      <c r="E12" s="1">
        <v>2.4618615914172798E-3</v>
      </c>
      <c r="H12" s="30">
        <v>32697</v>
      </c>
      <c r="I12" s="30">
        <v>3.3723492966185602E-3</v>
      </c>
      <c r="J12" s="30">
        <v>31988</v>
      </c>
      <c r="K12" s="30">
        <v>7.4654959303624305E-4</v>
      </c>
      <c r="L12" s="30">
        <v>31838</v>
      </c>
      <c r="M12" s="30">
        <v>9.8489089113430891E-4</v>
      </c>
      <c r="N12" s="30">
        <v>25008</v>
      </c>
      <c r="O12" s="30">
        <v>4.7426674891424799E-3</v>
      </c>
      <c r="P12" s="30">
        <v>24452</v>
      </c>
      <c r="Q12" s="30">
        <v>1.1195730896248601E-3</v>
      </c>
      <c r="R12" s="30">
        <v>24113</v>
      </c>
      <c r="S12" s="30">
        <v>1.4032250274193399E-3</v>
      </c>
    </row>
    <row r="13" spans="1:19" x14ac:dyDescent="0.25">
      <c r="D13" s="1">
        <v>27528</v>
      </c>
      <c r="E13" s="1">
        <v>1.3180136193463501E-3</v>
      </c>
      <c r="H13" s="30">
        <v>62940</v>
      </c>
      <c r="I13" s="30">
        <v>1.8939623230976399E-3</v>
      </c>
      <c r="J13" s="30">
        <v>61473</v>
      </c>
      <c r="K13" s="30">
        <v>4.0371484508708999E-4</v>
      </c>
      <c r="L13" s="30">
        <v>61367</v>
      </c>
      <c r="M13" s="30">
        <v>5.1359981424952902E-4</v>
      </c>
      <c r="N13" s="30">
        <v>47343</v>
      </c>
      <c r="O13" s="30">
        <v>2.5514497200121002E-3</v>
      </c>
      <c r="P13" s="30">
        <v>46205</v>
      </c>
      <c r="Q13" s="30">
        <v>5.3929595575191605E-4</v>
      </c>
      <c r="R13" s="30">
        <v>45800</v>
      </c>
      <c r="S13" s="30">
        <v>7.76039550118329E-4</v>
      </c>
    </row>
    <row r="14" spans="1:19" x14ac:dyDescent="0.25">
      <c r="D14" s="1">
        <v>38168</v>
      </c>
      <c r="E14" s="1">
        <v>8.3975005425662697E-4</v>
      </c>
      <c r="N14" s="30">
        <v>90099</v>
      </c>
      <c r="O14" s="30">
        <v>1.0943785651930499E-3</v>
      </c>
      <c r="P14" s="30">
        <v>88102</v>
      </c>
      <c r="Q14" s="30">
        <v>3.03215913268006E-4</v>
      </c>
      <c r="R14" s="30">
        <v>86923</v>
      </c>
      <c r="S14" s="30">
        <v>3.9447976034710601E-4</v>
      </c>
    </row>
    <row r="15" spans="1:19" x14ac:dyDescent="0.25">
      <c r="D15" s="1">
        <v>39756</v>
      </c>
      <c r="E15" s="1">
        <v>7.77668216583664E-4</v>
      </c>
      <c r="N15" s="30">
        <v>171875</v>
      </c>
      <c r="O15" s="30">
        <v>6.2408339587455796E-4</v>
      </c>
      <c r="P15" s="30">
        <v>167614</v>
      </c>
      <c r="Q15" s="30">
        <v>1.6928546473597499E-4</v>
      </c>
      <c r="R15" s="30">
        <v>165044</v>
      </c>
      <c r="S15" s="30">
        <v>2.07240977472708E-4</v>
      </c>
    </row>
    <row r="16" spans="1:19" x14ac:dyDescent="0.25">
      <c r="D16" s="1">
        <v>60522</v>
      </c>
      <c r="E16" s="1">
        <v>5.3400886316464999E-4</v>
      </c>
    </row>
    <row r="17" spans="4:5" x14ac:dyDescent="0.25">
      <c r="D17" s="1">
        <v>79096</v>
      </c>
      <c r="E17" s="1">
        <v>4.3751641857178801E-4</v>
      </c>
    </row>
    <row r="18" spans="4:5" x14ac:dyDescent="0.25">
      <c r="D18" s="1">
        <v>81864</v>
      </c>
      <c r="E18" s="1">
        <v>4.18781263913487E-4</v>
      </c>
    </row>
  </sheetData>
  <mergeCells count="4">
    <mergeCell ref="N1:S1"/>
    <mergeCell ref="A1:C1"/>
    <mergeCell ref="D1:G1"/>
    <mergeCell ref="H1:M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3"/>
  <sheetViews>
    <sheetView zoomScale="85" zoomScaleNormal="85" workbookViewId="0">
      <selection activeCell="N10" sqref="N10"/>
    </sheetView>
  </sheetViews>
  <sheetFormatPr defaultRowHeight="15" x14ac:dyDescent="0.25"/>
  <cols>
    <col min="1" max="1" width="9.140625" style="4"/>
    <col min="2" max="2" width="9.140625" style="5"/>
    <col min="3" max="3" width="9.140625" style="4"/>
    <col min="4" max="4" width="9.140625" style="5"/>
    <col min="5" max="5" width="9.140625" style="4"/>
    <col min="6" max="6" width="9.140625" style="5"/>
    <col min="7" max="8" width="9.140625" style="4"/>
    <col min="9" max="10" width="9.140625" style="32"/>
    <col min="11" max="11" width="12.42578125" style="4" customWidth="1"/>
    <col min="12" max="14" width="15" style="4" customWidth="1"/>
    <col min="15" max="15" width="15" style="7" customWidth="1"/>
    <col min="16" max="16" width="15" style="4" customWidth="1"/>
    <col min="17" max="18" width="15" style="21" customWidth="1"/>
    <col min="19" max="24" width="15.140625" style="21" customWidth="1"/>
    <col min="25" max="28" width="11.5703125" style="21" customWidth="1"/>
    <col min="29" max="30" width="12" style="21" customWidth="1"/>
    <col min="31" max="32" width="11.140625" style="21" customWidth="1"/>
  </cols>
  <sheetData>
    <row r="1" spans="1:32" x14ac:dyDescent="0.25">
      <c r="A1" s="51" t="s">
        <v>8</v>
      </c>
      <c r="B1" s="51"/>
      <c r="C1" s="51"/>
      <c r="D1" s="51"/>
      <c r="E1" s="51"/>
      <c r="F1" s="51"/>
      <c r="G1" s="51"/>
      <c r="H1" s="51"/>
      <c r="L1" s="51" t="s">
        <v>0</v>
      </c>
      <c r="M1" s="51"/>
      <c r="N1" s="51"/>
      <c r="O1" s="51"/>
      <c r="P1" s="51"/>
      <c r="Q1" s="51" t="s">
        <v>45</v>
      </c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</row>
    <row r="2" spans="1:32" x14ac:dyDescent="0.25">
      <c r="A2" s="4" t="s">
        <v>1</v>
      </c>
      <c r="B2" s="5" t="s">
        <v>12</v>
      </c>
      <c r="C2" s="4" t="s">
        <v>7</v>
      </c>
      <c r="D2" s="5" t="s">
        <v>10</v>
      </c>
      <c r="E2" s="4" t="s">
        <v>2</v>
      </c>
      <c r="F2" s="5" t="s">
        <v>11</v>
      </c>
      <c r="G2" s="4" t="s">
        <v>6</v>
      </c>
      <c r="H2" s="4" t="s">
        <v>9</v>
      </c>
      <c r="L2" s="4" t="s">
        <v>1</v>
      </c>
      <c r="M2" s="4" t="s">
        <v>7</v>
      </c>
      <c r="N2" s="4" t="s">
        <v>5</v>
      </c>
      <c r="O2" s="7" t="s">
        <v>1</v>
      </c>
      <c r="P2" s="4" t="s">
        <v>3</v>
      </c>
      <c r="Q2" s="51" t="s">
        <v>25</v>
      </c>
      <c r="R2" s="51"/>
      <c r="S2" s="51" t="s">
        <v>26</v>
      </c>
      <c r="T2" s="51"/>
      <c r="U2" s="51" t="s">
        <v>27</v>
      </c>
      <c r="V2" s="51"/>
      <c r="W2" s="51" t="s">
        <v>44</v>
      </c>
      <c r="X2" s="51"/>
      <c r="Y2" s="51" t="s">
        <v>28</v>
      </c>
      <c r="Z2" s="51"/>
      <c r="AA2" s="51" t="s">
        <v>29</v>
      </c>
      <c r="AB2" s="51"/>
      <c r="AC2" s="51" t="s">
        <v>30</v>
      </c>
      <c r="AD2" s="51"/>
      <c r="AE2" s="51" t="s">
        <v>31</v>
      </c>
      <c r="AF2" s="51"/>
    </row>
    <row r="3" spans="1:32" x14ac:dyDescent="0.25">
      <c r="A3" s="4">
        <v>64</v>
      </c>
      <c r="B3" s="5">
        <f>LOG(A3)</f>
        <v>1.8061799739838871</v>
      </c>
      <c r="C3" s="4">
        <f>0.25</f>
        <v>0.25</v>
      </c>
      <c r="D3" s="5">
        <f>LOG(C3)</f>
        <v>-0.6020599913279624</v>
      </c>
      <c r="E3" s="4">
        <v>0.96680609780621696</v>
      </c>
      <c r="F3" s="5">
        <f>LOG(E3)</f>
        <v>-1.4660619088507777E-2</v>
      </c>
      <c r="G3" s="2">
        <f>C3^2*50</f>
        <v>3.125</v>
      </c>
      <c r="H3" s="2">
        <f>C3^3*10</f>
        <v>0.15625</v>
      </c>
      <c r="I3" s="2">
        <f>A3^(-1)*100</f>
        <v>1.5625</v>
      </c>
      <c r="J3" s="2">
        <f>A3^(-3/2)*1000</f>
        <v>1.9531250000000018</v>
      </c>
      <c r="K3" s="2"/>
      <c r="L3" s="4">
        <v>144</v>
      </c>
      <c r="M3" s="4">
        <f>0.25</f>
        <v>0.25</v>
      </c>
      <c r="N3" s="4">
        <v>0.42660971206547998</v>
      </c>
      <c r="O3" s="7">
        <v>128</v>
      </c>
      <c r="P3" s="12">
        <v>0.55096529206121003</v>
      </c>
      <c r="Q3" s="21" t="s">
        <v>1</v>
      </c>
      <c r="R3" s="21" t="s">
        <v>3</v>
      </c>
      <c r="S3" s="21" t="s">
        <v>1</v>
      </c>
      <c r="T3" s="21" t="s">
        <v>3</v>
      </c>
      <c r="U3" s="21" t="s">
        <v>1</v>
      </c>
      <c r="V3" s="21" t="s">
        <v>3</v>
      </c>
      <c r="W3" s="21" t="s">
        <v>1</v>
      </c>
      <c r="X3" s="21" t="s">
        <v>3</v>
      </c>
      <c r="Y3" s="21" t="s">
        <v>1</v>
      </c>
      <c r="Z3" s="21" t="s">
        <v>2</v>
      </c>
      <c r="AA3" s="21" t="s">
        <v>1</v>
      </c>
      <c r="AB3" s="21" t="s">
        <v>2</v>
      </c>
      <c r="AC3" s="21" t="s">
        <v>1</v>
      </c>
      <c r="AD3" s="21" t="s">
        <v>2</v>
      </c>
      <c r="AE3" s="21" t="s">
        <v>1</v>
      </c>
      <c r="AF3" s="21" t="s">
        <v>2</v>
      </c>
    </row>
    <row r="4" spans="1:32" x14ac:dyDescent="0.25">
      <c r="A4" s="4">
        <v>256</v>
      </c>
      <c r="B4" s="5">
        <f t="shared" ref="B4:B9" si="0">LOG(A4)</f>
        <v>2.4082399653118496</v>
      </c>
      <c r="C4" s="4">
        <f>C3/2</f>
        <v>0.125</v>
      </c>
      <c r="D4" s="5">
        <f t="shared" ref="D4:D9" si="1">LOG(C4)</f>
        <v>-0.90308998699194354</v>
      </c>
      <c r="E4" s="4">
        <v>0.28771852887709398</v>
      </c>
      <c r="F4" s="5">
        <f t="shared" ref="F4:F9" si="2">LOG(E4)</f>
        <v>-0.54103216894053285</v>
      </c>
      <c r="G4" s="2">
        <f t="shared" ref="G4:G9" si="3">C4^2*50</f>
        <v>0.78125</v>
      </c>
      <c r="H4" s="39">
        <f t="shared" ref="H4:H9" si="4">C4^3*10</f>
        <v>1.953125E-2</v>
      </c>
      <c r="I4" s="2">
        <f t="shared" ref="I4:I9" si="5">A4^(-1)*100</f>
        <v>0.390625</v>
      </c>
      <c r="J4" s="2">
        <f t="shared" ref="J4:J9" si="6">A4^(-3/2)*1000</f>
        <v>0.24414062500000022</v>
      </c>
      <c r="K4" s="2"/>
      <c r="L4" s="4">
        <v>576</v>
      </c>
      <c r="M4" s="4">
        <f>M3/2</f>
        <v>0.125</v>
      </c>
      <c r="N4" s="4">
        <v>0.12344091236093201</v>
      </c>
      <c r="O4" s="7">
        <v>512</v>
      </c>
      <c r="P4" s="12">
        <v>0.113623887736235</v>
      </c>
      <c r="Q4" s="21">
        <v>128</v>
      </c>
      <c r="R4" s="21">
        <v>0.55096529206121003</v>
      </c>
      <c r="S4" s="21">
        <v>128</v>
      </c>
      <c r="T4" s="21">
        <v>0.55096529206121003</v>
      </c>
      <c r="U4" s="21">
        <v>128</v>
      </c>
      <c r="V4" s="21">
        <v>0.55096529206121003</v>
      </c>
      <c r="W4" s="31">
        <v>128</v>
      </c>
      <c r="X4" s="21">
        <v>0.55096529206121003</v>
      </c>
      <c r="Y4" s="21">
        <v>72</v>
      </c>
      <c r="Z4" s="2">
        <v>0.92140952458899605</v>
      </c>
      <c r="AA4" s="21">
        <v>160</v>
      </c>
      <c r="AB4" s="2">
        <v>1.2130098543476899</v>
      </c>
      <c r="AC4" s="21">
        <v>88</v>
      </c>
      <c r="AD4" s="2">
        <v>1.2915210913889399</v>
      </c>
      <c r="AE4" s="21">
        <v>88</v>
      </c>
      <c r="AF4" s="2">
        <v>0.85723950004641503</v>
      </c>
    </row>
    <row r="5" spans="1:32" x14ac:dyDescent="0.25">
      <c r="A5" s="4">
        <v>1024</v>
      </c>
      <c r="B5" s="5">
        <f t="shared" si="0"/>
        <v>3.0102999566398121</v>
      </c>
      <c r="C5" s="4">
        <f>C4/2</f>
        <v>6.25E-2</v>
      </c>
      <c r="D5" s="5">
        <f t="shared" si="1"/>
        <v>-1.2041199826559248</v>
      </c>
      <c r="E5" s="4">
        <v>0.109685760918177</v>
      </c>
      <c r="F5" s="5">
        <f t="shared" si="2"/>
        <v>-0.95984974759426889</v>
      </c>
      <c r="G5" s="2">
        <f t="shared" si="3"/>
        <v>0.1953125</v>
      </c>
      <c r="H5" s="39">
        <f t="shared" si="4"/>
        <v>2.44140625E-3</v>
      </c>
      <c r="I5" s="2">
        <f t="shared" si="5"/>
        <v>9.765625E-2</v>
      </c>
      <c r="J5" s="2">
        <f t="shared" si="6"/>
        <v>3.0517578125000014E-2</v>
      </c>
      <c r="K5" s="2"/>
      <c r="L5" s="4">
        <v>2304</v>
      </c>
      <c r="M5" s="4">
        <f>M4/2</f>
        <v>6.25E-2</v>
      </c>
      <c r="N5" s="4">
        <v>1.2806897864589E-2</v>
      </c>
      <c r="O5" s="7">
        <v>2048</v>
      </c>
      <c r="P5" s="12">
        <v>1.2226393428338299E-2</v>
      </c>
      <c r="Q5" s="21">
        <v>268</v>
      </c>
      <c r="R5" s="21">
        <v>0.16331495441563099</v>
      </c>
      <c r="S5" s="21">
        <v>332</v>
      </c>
      <c r="T5" s="21">
        <v>0.113569318947477</v>
      </c>
      <c r="U5" s="21">
        <v>268</v>
      </c>
      <c r="V5" s="21">
        <v>0.16331495441563201</v>
      </c>
      <c r="W5" s="31">
        <v>268</v>
      </c>
      <c r="X5" s="21">
        <v>0.16331495441563201</v>
      </c>
      <c r="Y5" s="21">
        <v>256</v>
      </c>
      <c r="Z5" s="2">
        <v>0.71595727119231301</v>
      </c>
      <c r="AA5" s="21">
        <v>344</v>
      </c>
      <c r="AB5" s="2">
        <v>0.42347437706878799</v>
      </c>
      <c r="AC5" s="21">
        <v>256</v>
      </c>
      <c r="AD5" s="2">
        <v>0.55243605271420604</v>
      </c>
      <c r="AE5" s="21">
        <v>260</v>
      </c>
      <c r="AF5" s="2">
        <v>0.88920916736073696</v>
      </c>
    </row>
    <row r="6" spans="1:32" x14ac:dyDescent="0.25">
      <c r="A6" s="4">
        <v>4096</v>
      </c>
      <c r="B6" s="5">
        <f t="shared" si="0"/>
        <v>3.6123599479677742</v>
      </c>
      <c r="C6" s="4">
        <f>C5/2</f>
        <v>3.125E-2</v>
      </c>
      <c r="D6" s="5">
        <f t="shared" si="1"/>
        <v>-1.505149978319906</v>
      </c>
      <c r="E6" s="4">
        <v>2.7676097156653201E-2</v>
      </c>
      <c r="F6" s="5">
        <f t="shared" si="2"/>
        <v>-1.5578951534795746</v>
      </c>
      <c r="G6" s="2">
        <f t="shared" si="3"/>
        <v>4.8828125E-2</v>
      </c>
      <c r="H6" s="39">
        <f t="shared" si="4"/>
        <v>3.0517578125E-4</v>
      </c>
      <c r="I6" s="2">
        <f t="shared" si="5"/>
        <v>2.44140625E-2</v>
      </c>
      <c r="J6" s="2">
        <f t="shared" si="6"/>
        <v>3.8146972656250078E-3</v>
      </c>
      <c r="K6" s="2"/>
      <c r="L6" s="4">
        <v>9216</v>
      </c>
      <c r="M6" s="4">
        <f>M5/2</f>
        <v>3.125E-2</v>
      </c>
      <c r="N6" s="4">
        <v>1.6226299151069401E-3</v>
      </c>
      <c r="O6" s="7">
        <v>8192</v>
      </c>
      <c r="P6" s="12">
        <v>1.5534309340943201E-3</v>
      </c>
      <c r="Q6" s="21">
        <v>556</v>
      </c>
      <c r="R6" s="21">
        <v>3.1289324995501903E-2</v>
      </c>
      <c r="S6" s="21">
        <v>836</v>
      </c>
      <c r="T6" s="21">
        <v>1.2225104396792801E-2</v>
      </c>
      <c r="U6" s="21">
        <v>576</v>
      </c>
      <c r="V6" s="21">
        <v>3.10919434648423E-2</v>
      </c>
      <c r="W6" s="31">
        <v>512</v>
      </c>
      <c r="X6" s="21">
        <v>0.66818490383879903</v>
      </c>
      <c r="Y6" s="21">
        <v>880</v>
      </c>
      <c r="Z6" s="2">
        <v>0.25767670341613502</v>
      </c>
      <c r="AA6" s="21">
        <v>1072</v>
      </c>
      <c r="AB6" s="2">
        <v>0.185127868800572</v>
      </c>
      <c r="AC6" s="21">
        <v>896</v>
      </c>
      <c r="AD6" s="2">
        <v>0.49451940312305598</v>
      </c>
      <c r="AE6" s="21">
        <v>886</v>
      </c>
      <c r="AF6" s="2">
        <v>0.50558762009866498</v>
      </c>
    </row>
    <row r="7" spans="1:32" x14ac:dyDescent="0.25">
      <c r="A7" s="4">
        <v>16384</v>
      </c>
      <c r="B7" s="5">
        <f t="shared" si="0"/>
        <v>4.2144199392957367</v>
      </c>
      <c r="C7" s="4">
        <f>C6/2</f>
        <v>1.5625E-2</v>
      </c>
      <c r="D7" s="5">
        <f t="shared" si="1"/>
        <v>-1.8061799739838871</v>
      </c>
      <c r="E7" s="4">
        <v>6.92466979585964E-3</v>
      </c>
      <c r="F7" s="5">
        <f t="shared" si="2"/>
        <v>-2.1596009311812283</v>
      </c>
      <c r="G7" s="2">
        <f t="shared" si="3"/>
        <v>1.220703125E-2</v>
      </c>
      <c r="H7" s="39">
        <f t="shared" si="4"/>
        <v>3.814697265625E-5</v>
      </c>
      <c r="I7" s="2">
        <f t="shared" si="5"/>
        <v>6.103515625E-3</v>
      </c>
      <c r="J7" s="2">
        <f t="shared" si="6"/>
        <v>4.76837158203125E-4</v>
      </c>
      <c r="K7" s="2"/>
      <c r="L7" s="4">
        <v>36864</v>
      </c>
      <c r="M7" s="4">
        <f>M6/2</f>
        <v>1.5625E-2</v>
      </c>
      <c r="N7" s="4">
        <v>2.0372738871442901E-4</v>
      </c>
      <c r="O7" s="7">
        <v>32768</v>
      </c>
      <c r="P7" s="12">
        <v>1.9591904482989101E-4</v>
      </c>
      <c r="Q7" s="21">
        <v>944</v>
      </c>
      <c r="R7" s="21">
        <v>8.5111824164608493E-3</v>
      </c>
      <c r="S7" s="21">
        <v>2088</v>
      </c>
      <c r="T7" s="21">
        <v>1.5775708986585199E-3</v>
      </c>
      <c r="U7" s="21">
        <v>1096</v>
      </c>
      <c r="V7" s="21">
        <v>7.0575091694061202E-3</v>
      </c>
      <c r="W7" s="31">
        <v>956</v>
      </c>
      <c r="X7" s="21">
        <v>0.32863372187151701</v>
      </c>
      <c r="Y7" s="21">
        <v>3280</v>
      </c>
      <c r="Z7" s="2">
        <v>3.2748488910642901E-2</v>
      </c>
      <c r="AA7" s="21">
        <v>4424</v>
      </c>
      <c r="AB7" s="2">
        <v>1.6661562001790899E-2</v>
      </c>
      <c r="AC7" s="21">
        <v>3272</v>
      </c>
      <c r="AD7" s="2">
        <v>0.13328106068616699</v>
      </c>
      <c r="AE7" s="21">
        <v>3302</v>
      </c>
      <c r="AF7" s="2">
        <v>3.3120199091722903E-2</v>
      </c>
    </row>
    <row r="8" spans="1:32" x14ac:dyDescent="0.25">
      <c r="A8" s="4">
        <v>65536</v>
      </c>
      <c r="B8" s="5">
        <f t="shared" si="0"/>
        <v>4.8164799306236992</v>
      </c>
      <c r="C8" s="4">
        <f>C7/2</f>
        <v>7.8125E-3</v>
      </c>
      <c r="D8" s="5">
        <f t="shared" si="1"/>
        <v>-2.1072099696478683</v>
      </c>
      <c r="E8" s="4">
        <v>1.7312938924469699E-3</v>
      </c>
      <c r="F8" s="5">
        <f t="shared" si="2"/>
        <v>-2.761629203046565</v>
      </c>
      <c r="G8" s="2">
        <f t="shared" si="3"/>
        <v>3.0517578125E-3</v>
      </c>
      <c r="H8" s="39">
        <f t="shared" si="4"/>
        <v>4.76837158203125E-6</v>
      </c>
      <c r="I8" s="2">
        <f t="shared" si="5"/>
        <v>1.52587890625E-3</v>
      </c>
      <c r="J8" s="2">
        <f t="shared" si="6"/>
        <v>5.9604644775390706E-5</v>
      </c>
      <c r="K8" s="2"/>
      <c r="L8" s="4">
        <v>147456</v>
      </c>
      <c r="M8" s="4">
        <f>M7/2</f>
        <v>7.8125E-3</v>
      </c>
      <c r="N8" s="2">
        <v>2.54946330780431E-5</v>
      </c>
      <c r="O8" s="2">
        <v>131072</v>
      </c>
      <c r="P8" s="8">
        <v>2.2536487407E-5</v>
      </c>
      <c r="Q8" s="21">
        <v>1248</v>
      </c>
      <c r="R8" s="21">
        <v>5.8092842763180601E-3</v>
      </c>
      <c r="S8" s="21">
        <v>5264</v>
      </c>
      <c r="T8" s="21">
        <v>3.9143596309961301E-4</v>
      </c>
      <c r="U8" s="21">
        <v>2244</v>
      </c>
      <c r="V8" s="21">
        <v>1.71808912805479E-3</v>
      </c>
      <c r="W8" s="31">
        <v>1826</v>
      </c>
      <c r="X8" s="21">
        <v>5.6203156649434802E-2</v>
      </c>
      <c r="Y8" s="21">
        <v>12664</v>
      </c>
      <c r="Z8" s="2">
        <v>3.9208160372974097E-3</v>
      </c>
      <c r="AA8" s="21">
        <v>17288</v>
      </c>
      <c r="AB8" s="2">
        <v>3.13281782721639E-3</v>
      </c>
      <c r="AC8" s="21">
        <v>12690</v>
      </c>
      <c r="AD8" s="2">
        <v>0.42566757973014202</v>
      </c>
      <c r="AE8" s="21">
        <v>12748</v>
      </c>
      <c r="AF8" s="2">
        <v>1.12933395808484E-2</v>
      </c>
    </row>
    <row r="9" spans="1:32" x14ac:dyDescent="0.25">
      <c r="A9" s="4">
        <v>250000</v>
      </c>
      <c r="B9" s="5">
        <f t="shared" si="0"/>
        <v>5.3979400086720375</v>
      </c>
      <c r="C9" s="4">
        <f>1/250</f>
        <v>4.0000000000000001E-3</v>
      </c>
      <c r="D9" s="5">
        <f t="shared" si="1"/>
        <v>-2.3979400086720375</v>
      </c>
      <c r="E9" s="2">
        <v>4.5386003378579198E-4</v>
      </c>
      <c r="F9" s="5">
        <f t="shared" si="2"/>
        <v>-3.3430780588753279</v>
      </c>
      <c r="G9" s="2">
        <f t="shared" si="3"/>
        <v>7.9999999999999993E-4</v>
      </c>
      <c r="H9" s="39">
        <f t="shared" si="4"/>
        <v>6.4000000000000001E-7</v>
      </c>
      <c r="I9" s="2">
        <f t="shared" si="5"/>
        <v>3.9999999999999996E-4</v>
      </c>
      <c r="J9" s="2">
        <f t="shared" si="6"/>
        <v>7.9999999999999946E-6</v>
      </c>
      <c r="K9" s="2"/>
      <c r="O9" s="41">
        <v>524288</v>
      </c>
      <c r="P9" s="41">
        <v>3.19840810181E-6</v>
      </c>
      <c r="Q9" s="21">
        <v>1880</v>
      </c>
      <c r="R9" s="21">
        <v>8.0587555871336602E-3</v>
      </c>
      <c r="S9" s="21">
        <v>13444</v>
      </c>
      <c r="T9" s="21">
        <v>1.1535960015255E-4</v>
      </c>
      <c r="U9" s="21">
        <v>4240</v>
      </c>
      <c r="V9" s="21">
        <v>8.7806666028501096E-4</v>
      </c>
      <c r="W9" s="31">
        <v>3478</v>
      </c>
      <c r="X9" s="21">
        <v>7.4807286434648498E-3</v>
      </c>
      <c r="AA9" s="21">
        <v>67848</v>
      </c>
      <c r="AB9" s="2">
        <v>3.8374301674197701E-3</v>
      </c>
    </row>
    <row r="10" spans="1:32" x14ac:dyDescent="0.25">
      <c r="O10" s="41">
        <v>2097152</v>
      </c>
      <c r="P10" s="41">
        <v>4.2984098406000001E-7</v>
      </c>
      <c r="Q10" s="21">
        <v>3948</v>
      </c>
      <c r="R10" s="21">
        <v>1.3073030878355599E-2</v>
      </c>
      <c r="S10" s="21">
        <v>33970</v>
      </c>
      <c r="T10" s="2">
        <v>2.8819047517352001E-5</v>
      </c>
      <c r="U10" s="21">
        <v>8252</v>
      </c>
      <c r="V10" s="21">
        <v>2.2375733763059101E-4</v>
      </c>
      <c r="W10" s="31">
        <v>6626</v>
      </c>
      <c r="X10" s="21">
        <v>3.0451580732979702E-3</v>
      </c>
    </row>
    <row r="11" spans="1:32" x14ac:dyDescent="0.25">
      <c r="Q11" s="21">
        <v>5456</v>
      </c>
      <c r="R11" s="21">
        <v>2.15593843417007E-2</v>
      </c>
      <c r="S11" s="21">
        <v>83566</v>
      </c>
      <c r="T11" s="2">
        <v>6.9004676165009799E-6</v>
      </c>
      <c r="U11" s="21">
        <v>15360</v>
      </c>
      <c r="V11" s="2">
        <v>9.5389338686431403E-5</v>
      </c>
      <c r="W11" s="31">
        <v>12622</v>
      </c>
      <c r="X11" s="2">
        <v>8.9497393610459095E-4</v>
      </c>
    </row>
    <row r="12" spans="1:32" x14ac:dyDescent="0.25">
      <c r="Q12" s="21">
        <v>5896</v>
      </c>
      <c r="R12" s="21">
        <v>6.1220770443589203E-3</v>
      </c>
      <c r="S12" s="21">
        <v>207442</v>
      </c>
      <c r="T12" s="2">
        <v>2.1959838350590502E-6</v>
      </c>
      <c r="U12" s="21">
        <v>29736</v>
      </c>
      <c r="V12" s="2">
        <v>3.2152372669260001E-5</v>
      </c>
      <c r="W12" s="31">
        <v>23432</v>
      </c>
      <c r="X12" s="2">
        <v>1.9569442581107401E-4</v>
      </c>
    </row>
    <row r="13" spans="1:32" x14ac:dyDescent="0.25">
      <c r="Q13" s="21">
        <v>8232</v>
      </c>
      <c r="R13" s="21">
        <v>2.6927587705687598E-3</v>
      </c>
      <c r="U13" s="21">
        <v>55420</v>
      </c>
      <c r="V13" s="2">
        <v>1.7583982920345201E-5</v>
      </c>
      <c r="W13" s="31">
        <v>44218</v>
      </c>
      <c r="X13" s="2">
        <v>1.2759064103749101E-4</v>
      </c>
    </row>
    <row r="14" spans="1:32" x14ac:dyDescent="0.25">
      <c r="Q14" s="21">
        <v>8996</v>
      </c>
      <c r="R14" s="21">
        <v>2.83684754791476E-3</v>
      </c>
      <c r="U14" s="21">
        <v>106428</v>
      </c>
      <c r="V14" s="2">
        <v>4.7851905992066301E-6</v>
      </c>
      <c r="W14" s="31">
        <v>82650</v>
      </c>
      <c r="X14" s="2">
        <v>3.2969978022346502E-5</v>
      </c>
    </row>
    <row r="15" spans="1:32" x14ac:dyDescent="0.25">
      <c r="Q15" s="21">
        <v>9316</v>
      </c>
      <c r="R15" s="21">
        <v>1.10463047318404E-3</v>
      </c>
    </row>
    <row r="16" spans="1:32" x14ac:dyDescent="0.25">
      <c r="C16" s="2"/>
      <c r="D16" s="2"/>
      <c r="Q16" s="21">
        <v>20976</v>
      </c>
      <c r="R16" s="21">
        <v>7.62564005714126E-3</v>
      </c>
    </row>
    <row r="22" spans="17:17" x14ac:dyDescent="0.25">
      <c r="Q22" s="41"/>
    </row>
    <row r="23" spans="17:17" x14ac:dyDescent="0.25">
      <c r="Q23" s="41"/>
    </row>
  </sheetData>
  <mergeCells count="11">
    <mergeCell ref="A1:H1"/>
    <mergeCell ref="U2:V2"/>
    <mergeCell ref="AC2:AD2"/>
    <mergeCell ref="AE2:AF2"/>
    <mergeCell ref="Y2:Z2"/>
    <mergeCell ref="AA2:AB2"/>
    <mergeCell ref="L1:P1"/>
    <mergeCell ref="Q2:R2"/>
    <mergeCell ref="S2:T2"/>
    <mergeCell ref="W2:X2"/>
    <mergeCell ref="Q1:AF1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"/>
  <sheetViews>
    <sheetView zoomScale="70" zoomScaleNormal="70" workbookViewId="0">
      <selection activeCell="U37" sqref="U37"/>
    </sheetView>
  </sheetViews>
  <sheetFormatPr defaultRowHeight="15" x14ac:dyDescent="0.25"/>
  <cols>
    <col min="1" max="4" width="11.7109375" style="20" customWidth="1"/>
    <col min="5" max="23" width="13.7109375" style="20" customWidth="1"/>
    <col min="24" max="31" width="9.140625" style="20"/>
  </cols>
  <sheetData>
    <row r="1" spans="1:22" x14ac:dyDescent="0.25">
      <c r="A1" s="20" t="s">
        <v>40</v>
      </c>
      <c r="B1" s="20" t="s">
        <v>7</v>
      </c>
      <c r="C1" s="20" t="s">
        <v>41</v>
      </c>
      <c r="D1" s="20" t="s">
        <v>42</v>
      </c>
      <c r="E1" s="64" t="s">
        <v>37</v>
      </c>
      <c r="F1" s="65"/>
      <c r="G1" s="65"/>
      <c r="H1" s="65"/>
      <c r="I1" s="65"/>
      <c r="J1" s="65"/>
      <c r="K1" s="65"/>
      <c r="L1" s="66"/>
      <c r="M1" s="64" t="s">
        <v>39</v>
      </c>
      <c r="N1" s="65"/>
      <c r="O1" s="65"/>
      <c r="P1" s="65"/>
      <c r="Q1" s="65"/>
      <c r="R1" s="65"/>
      <c r="S1" s="65"/>
      <c r="T1" s="65"/>
      <c r="U1" s="65"/>
      <c r="V1" s="66"/>
    </row>
    <row r="2" spans="1:22" x14ac:dyDescent="0.25">
      <c r="A2" s="20">
        <v>64</v>
      </c>
      <c r="B2" s="20">
        <f>0.25</f>
        <v>0.25</v>
      </c>
      <c r="C2" s="20">
        <f>B2^2*10</f>
        <v>0.625</v>
      </c>
      <c r="D2" s="20">
        <f>B2^3*5</f>
        <v>7.8125E-2</v>
      </c>
      <c r="E2" s="67" t="s">
        <v>0</v>
      </c>
      <c r="F2" s="68"/>
      <c r="G2" s="68"/>
      <c r="H2" s="68"/>
      <c r="I2" s="68" t="s">
        <v>34</v>
      </c>
      <c r="J2" s="68"/>
      <c r="K2" s="68"/>
      <c r="L2" s="69"/>
      <c r="M2" s="67" t="s">
        <v>0</v>
      </c>
      <c r="N2" s="68"/>
      <c r="O2" s="68"/>
      <c r="P2" s="68"/>
      <c r="Q2" s="68" t="s">
        <v>34</v>
      </c>
      <c r="R2" s="68"/>
      <c r="S2" s="68"/>
      <c r="T2" s="68"/>
      <c r="U2" s="68"/>
      <c r="V2" s="69"/>
    </row>
    <row r="3" spans="1:22" x14ac:dyDescent="0.25">
      <c r="A3" s="20">
        <v>256</v>
      </c>
      <c r="B3" s="20">
        <f>B2/2</f>
        <v>0.125</v>
      </c>
      <c r="C3" s="20">
        <f t="shared" ref="C3:C8" si="0">B3^2*10</f>
        <v>0.15625</v>
      </c>
      <c r="D3" s="20">
        <f t="shared" ref="D3:D8" si="1">B3^3*5</f>
        <v>9.765625E-3</v>
      </c>
      <c r="E3" s="67" t="s">
        <v>32</v>
      </c>
      <c r="F3" s="68"/>
      <c r="G3" s="68" t="s">
        <v>33</v>
      </c>
      <c r="H3" s="68"/>
      <c r="I3" s="68" t="s">
        <v>35</v>
      </c>
      <c r="J3" s="68"/>
      <c r="K3" s="68" t="s">
        <v>36</v>
      </c>
      <c r="L3" s="69"/>
      <c r="M3" s="67" t="s">
        <v>38</v>
      </c>
      <c r="N3" s="68"/>
      <c r="O3" s="68" t="s">
        <v>33</v>
      </c>
      <c r="P3" s="68"/>
      <c r="Q3" s="68" t="s">
        <v>35</v>
      </c>
      <c r="R3" s="68"/>
      <c r="S3" s="68" t="s">
        <v>36</v>
      </c>
      <c r="T3" s="68"/>
      <c r="U3" s="68" t="s">
        <v>43</v>
      </c>
      <c r="V3" s="69"/>
    </row>
    <row r="4" spans="1:22" x14ac:dyDescent="0.25">
      <c r="A4" s="20">
        <v>1024</v>
      </c>
      <c r="B4" s="20">
        <f>B3/2</f>
        <v>6.25E-2</v>
      </c>
      <c r="C4" s="20">
        <f t="shared" si="0"/>
        <v>3.90625E-2</v>
      </c>
      <c r="D4" s="20">
        <f t="shared" si="1"/>
        <v>1.220703125E-3</v>
      </c>
      <c r="E4" s="22" t="s">
        <v>1</v>
      </c>
      <c r="F4" s="23" t="s">
        <v>2</v>
      </c>
      <c r="G4" s="23" t="s">
        <v>1</v>
      </c>
      <c r="H4" s="23" t="s">
        <v>2</v>
      </c>
      <c r="I4" s="23" t="s">
        <v>1</v>
      </c>
      <c r="J4" s="23" t="s">
        <v>2</v>
      </c>
      <c r="K4" s="23" t="s">
        <v>1</v>
      </c>
      <c r="L4" s="24" t="s">
        <v>2</v>
      </c>
      <c r="M4" s="22" t="s">
        <v>1</v>
      </c>
      <c r="N4" s="23" t="s">
        <v>2</v>
      </c>
      <c r="O4" s="23" t="s">
        <v>1</v>
      </c>
      <c r="P4" s="23" t="s">
        <v>2</v>
      </c>
      <c r="Q4" s="23" t="s">
        <v>1</v>
      </c>
      <c r="R4" s="23" t="s">
        <v>2</v>
      </c>
      <c r="S4" s="23" t="s">
        <v>1</v>
      </c>
      <c r="T4" s="23" t="s">
        <v>2</v>
      </c>
      <c r="U4" s="23" t="s">
        <v>1</v>
      </c>
      <c r="V4" s="24" t="s">
        <v>2</v>
      </c>
    </row>
    <row r="5" spans="1:22" x14ac:dyDescent="0.25">
      <c r="A5" s="20">
        <v>4096</v>
      </c>
      <c r="B5" s="20">
        <f>B4/2</f>
        <v>3.125E-2</v>
      </c>
      <c r="C5" s="20">
        <f t="shared" si="0"/>
        <v>9.765625E-3</v>
      </c>
      <c r="D5" s="20">
        <f t="shared" si="1"/>
        <v>1.52587890625E-4</v>
      </c>
      <c r="E5" s="22">
        <v>64</v>
      </c>
      <c r="F5" s="23">
        <v>0.82072280697912903</v>
      </c>
      <c r="G5" s="23">
        <v>64</v>
      </c>
      <c r="H5" s="23">
        <v>0.75988362489888905</v>
      </c>
      <c r="I5" s="23">
        <v>36</v>
      </c>
      <c r="J5" s="23">
        <v>2.2850999999999999</v>
      </c>
      <c r="K5" s="23">
        <v>80</v>
      </c>
      <c r="L5" s="25">
        <v>13.6046176508166</v>
      </c>
      <c r="M5" s="22">
        <v>144</v>
      </c>
      <c r="N5" s="26">
        <v>6.4219373632584602E-15</v>
      </c>
      <c r="O5" s="26">
        <v>128</v>
      </c>
      <c r="P5" s="26">
        <v>5.6910399790446098E-2</v>
      </c>
      <c r="Q5" s="23">
        <v>72</v>
      </c>
      <c r="R5" s="26">
        <v>0.20549063061801801</v>
      </c>
      <c r="S5" s="23">
        <v>160</v>
      </c>
      <c r="T5" s="26">
        <v>0.15065920556939599</v>
      </c>
      <c r="U5" s="23">
        <v>88</v>
      </c>
      <c r="V5" s="25">
        <v>0.34221106093520298</v>
      </c>
    </row>
    <row r="6" spans="1:22" x14ac:dyDescent="0.25">
      <c r="A6" s="20">
        <v>16384</v>
      </c>
      <c r="B6" s="20">
        <f>B5/2</f>
        <v>1.5625E-2</v>
      </c>
      <c r="C6" s="20">
        <f t="shared" si="0"/>
        <v>2.44140625E-3</v>
      </c>
      <c r="D6" s="20">
        <f t="shared" si="1"/>
        <v>1.9073486328125E-5</v>
      </c>
      <c r="E6" s="22">
        <v>256</v>
      </c>
      <c r="F6" s="23">
        <v>0.206660698989033</v>
      </c>
      <c r="G6" s="23">
        <v>256</v>
      </c>
      <c r="H6" s="23">
        <v>0.189240486269389</v>
      </c>
      <c r="I6" s="23">
        <v>128</v>
      </c>
      <c r="J6" s="26">
        <v>1.0642869103081201</v>
      </c>
      <c r="K6" s="23">
        <v>172</v>
      </c>
      <c r="L6" s="25">
        <v>2.09442010603447</v>
      </c>
      <c r="M6" s="22">
        <v>576</v>
      </c>
      <c r="N6" s="26">
        <v>6.0084970312274402E-15</v>
      </c>
      <c r="O6" s="23">
        <v>512</v>
      </c>
      <c r="P6" s="23">
        <v>7.2707237794323301E-3</v>
      </c>
      <c r="Q6" s="23">
        <v>256</v>
      </c>
      <c r="R6" s="26">
        <v>8.0742880682756202E-2</v>
      </c>
      <c r="S6" s="23">
        <v>344</v>
      </c>
      <c r="T6" s="26">
        <v>0.61230076410364398</v>
      </c>
      <c r="U6" s="23">
        <v>256</v>
      </c>
      <c r="V6" s="25">
        <v>0.113744768248721</v>
      </c>
    </row>
    <row r="7" spans="1:22" x14ac:dyDescent="0.25">
      <c r="A7" s="20">
        <v>65536</v>
      </c>
      <c r="B7" s="20">
        <f>B6/2</f>
        <v>7.8125E-3</v>
      </c>
      <c r="C7" s="20">
        <f t="shared" si="0"/>
        <v>6.103515625E-4</v>
      </c>
      <c r="D7" s="20">
        <f t="shared" si="1"/>
        <v>2.384185791015625E-6</v>
      </c>
      <c r="E7" s="22">
        <v>1024</v>
      </c>
      <c r="F7" s="23">
        <v>5.1812164029267901E-2</v>
      </c>
      <c r="G7" s="23">
        <v>1024</v>
      </c>
      <c r="H7" s="23">
        <v>4.7254594497097901E-2</v>
      </c>
      <c r="I7" s="23">
        <v>440</v>
      </c>
      <c r="J7" s="26">
        <v>1.4890730943887001</v>
      </c>
      <c r="K7" s="23">
        <v>2212</v>
      </c>
      <c r="L7" s="25">
        <v>0.47865451592365599</v>
      </c>
      <c r="M7" s="22">
        <v>2304</v>
      </c>
      <c r="N7" s="26">
        <v>1.2863932227470699E-14</v>
      </c>
      <c r="O7" s="23">
        <v>2048</v>
      </c>
      <c r="P7" s="23">
        <v>9.2094511558979701E-4</v>
      </c>
      <c r="Q7" s="23">
        <v>880</v>
      </c>
      <c r="R7" s="26">
        <v>1.44469986169836E-2</v>
      </c>
      <c r="S7" s="23">
        <v>1072</v>
      </c>
      <c r="T7" s="26">
        <v>1.3397457791017E-2</v>
      </c>
      <c r="U7" s="23">
        <v>896</v>
      </c>
      <c r="V7" s="25">
        <v>3.6155144182058001E-2</v>
      </c>
    </row>
    <row r="8" spans="1:22" x14ac:dyDescent="0.25">
      <c r="A8" s="20">
        <v>250000</v>
      </c>
      <c r="B8" s="20">
        <f>1/250</f>
        <v>4.0000000000000001E-3</v>
      </c>
      <c r="C8" s="20">
        <f t="shared" si="0"/>
        <v>1.5999999999999999E-4</v>
      </c>
      <c r="D8" s="20">
        <f t="shared" si="1"/>
        <v>3.2000000000000001E-7</v>
      </c>
      <c r="E8" s="22">
        <v>4096</v>
      </c>
      <c r="F8" s="23">
        <v>1.2968167697866699E-2</v>
      </c>
      <c r="G8" s="23">
        <v>4096</v>
      </c>
      <c r="H8" s="23">
        <v>1.18098910153499E-2</v>
      </c>
      <c r="I8" s="23">
        <v>1640</v>
      </c>
      <c r="J8" s="26">
        <v>1.15780070020932</v>
      </c>
      <c r="K8" s="23">
        <v>8644</v>
      </c>
      <c r="L8" s="25">
        <v>9.5366481541707904E-2</v>
      </c>
      <c r="M8" s="22">
        <v>9216</v>
      </c>
      <c r="N8" s="26">
        <v>1.85454352663668E-14</v>
      </c>
      <c r="O8" s="23">
        <v>8192</v>
      </c>
      <c r="P8" s="23">
        <v>1.16770295444356E-4</v>
      </c>
      <c r="Q8" s="23">
        <v>3280</v>
      </c>
      <c r="R8" s="26">
        <v>1.9808011726754099E-3</v>
      </c>
      <c r="S8" s="23">
        <v>4424</v>
      </c>
      <c r="T8" s="26">
        <v>2.2061235561505002E-3</v>
      </c>
      <c r="U8" s="23">
        <v>3272</v>
      </c>
      <c r="V8" s="25">
        <v>1.09116262033231E-2</v>
      </c>
    </row>
    <row r="9" spans="1:22" x14ac:dyDescent="0.25">
      <c r="E9" s="22">
        <v>16384</v>
      </c>
      <c r="F9" s="23">
        <v>3.2436799318507899E-3</v>
      </c>
      <c r="G9" s="23">
        <v>16384</v>
      </c>
      <c r="H9" s="23">
        <v>2.9522298143167601E-3</v>
      </c>
      <c r="I9" s="23"/>
      <c r="J9" s="23"/>
      <c r="K9" s="23"/>
      <c r="L9" s="24"/>
      <c r="M9" s="22">
        <v>36864</v>
      </c>
      <c r="N9" s="26">
        <v>3.7159313054459903E-14</v>
      </c>
      <c r="O9" s="23">
        <v>32768</v>
      </c>
      <c r="P9" s="26">
        <v>1.51326488849241E-5</v>
      </c>
      <c r="Q9" s="23">
        <v>12664</v>
      </c>
      <c r="R9" s="26">
        <v>4.2034561665896399E-4</v>
      </c>
      <c r="S9" s="23">
        <v>17288</v>
      </c>
      <c r="T9" s="26">
        <v>5.9478686499189496E-3</v>
      </c>
      <c r="U9" s="23">
        <v>12960</v>
      </c>
      <c r="V9" s="25">
        <v>1.22127618865365E-2</v>
      </c>
    </row>
    <row r="10" spans="1:22" x14ac:dyDescent="0.25">
      <c r="E10" s="22">
        <v>65536</v>
      </c>
      <c r="F10" s="23">
        <v>8.1110695211347597E-4</v>
      </c>
      <c r="G10" s="23"/>
      <c r="H10" s="23"/>
      <c r="I10" s="23"/>
      <c r="J10" s="23"/>
      <c r="K10" s="23"/>
      <c r="L10" s="24"/>
      <c r="M10" s="22">
        <v>147456</v>
      </c>
      <c r="N10" s="26">
        <v>4.3167141395578798E-14</v>
      </c>
      <c r="O10" s="23">
        <v>131072</v>
      </c>
      <c r="P10" s="26">
        <v>2.1250912616835202E-6</v>
      </c>
      <c r="Q10" s="23"/>
      <c r="R10" s="23"/>
      <c r="S10" s="23"/>
      <c r="T10" s="23"/>
      <c r="U10" s="23"/>
      <c r="V10" s="24"/>
    </row>
    <row r="11" spans="1:22" x14ac:dyDescent="0.25">
      <c r="E11" s="22"/>
      <c r="F11" s="23"/>
      <c r="G11" s="23"/>
      <c r="H11" s="23"/>
      <c r="I11" s="23"/>
      <c r="J11" s="23"/>
      <c r="K11" s="23"/>
      <c r="L11" s="24"/>
      <c r="M11" s="22"/>
      <c r="N11" s="23"/>
      <c r="O11" s="23"/>
      <c r="P11" s="23"/>
      <c r="Q11" s="23"/>
      <c r="R11" s="23"/>
      <c r="S11" s="23"/>
      <c r="T11" s="23"/>
      <c r="U11" s="23"/>
      <c r="V11" s="24"/>
    </row>
    <row r="12" spans="1:22" x14ac:dyDescent="0.25">
      <c r="E12" s="22"/>
      <c r="F12" s="23"/>
      <c r="G12" s="23"/>
      <c r="H12" s="23"/>
      <c r="I12" s="23"/>
      <c r="J12" s="23"/>
      <c r="K12" s="23"/>
      <c r="L12" s="24"/>
      <c r="M12" s="22"/>
      <c r="N12" s="23"/>
      <c r="O12" s="23"/>
      <c r="P12" s="23"/>
      <c r="Q12" s="23"/>
      <c r="R12" s="23"/>
      <c r="S12" s="23"/>
      <c r="T12" s="23"/>
      <c r="U12" s="23"/>
      <c r="V12" s="24"/>
    </row>
    <row r="13" spans="1:22" x14ac:dyDescent="0.25">
      <c r="E13" s="22"/>
      <c r="F13" s="23"/>
      <c r="G13" s="23"/>
      <c r="H13" s="23"/>
      <c r="I13" s="23"/>
      <c r="J13" s="23"/>
      <c r="K13" s="23"/>
      <c r="L13" s="24"/>
      <c r="M13" s="22"/>
      <c r="N13" s="23"/>
      <c r="O13" s="23"/>
      <c r="P13" s="23"/>
      <c r="Q13" s="23"/>
      <c r="R13" s="23"/>
      <c r="S13" s="23"/>
      <c r="T13" s="23"/>
      <c r="U13" s="23"/>
      <c r="V13" s="24"/>
    </row>
    <row r="14" spans="1:22" x14ac:dyDescent="0.25">
      <c r="E14" s="22"/>
      <c r="F14" s="23"/>
      <c r="G14" s="23"/>
      <c r="H14" s="23"/>
      <c r="I14" s="23"/>
      <c r="J14" s="23"/>
      <c r="K14" s="23"/>
      <c r="L14" s="24"/>
      <c r="M14" s="22"/>
      <c r="N14" s="23"/>
      <c r="O14" s="23"/>
      <c r="P14" s="23"/>
      <c r="Q14" s="23"/>
      <c r="R14" s="23"/>
      <c r="S14" s="23"/>
      <c r="T14" s="23"/>
      <c r="U14" s="23"/>
      <c r="V14" s="24"/>
    </row>
    <row r="15" spans="1:22" x14ac:dyDescent="0.25">
      <c r="E15" s="22"/>
      <c r="F15" s="23"/>
      <c r="G15" s="23"/>
      <c r="H15" s="23"/>
      <c r="I15" s="23"/>
      <c r="J15" s="23"/>
      <c r="K15" s="23"/>
      <c r="L15" s="24"/>
      <c r="M15" s="22"/>
      <c r="N15" s="23"/>
      <c r="O15" s="23"/>
      <c r="P15" s="23"/>
      <c r="Q15" s="23"/>
      <c r="R15" s="23"/>
      <c r="S15" s="23"/>
      <c r="T15" s="23"/>
      <c r="U15" s="23"/>
      <c r="V15" s="24"/>
    </row>
    <row r="16" spans="1:22" x14ac:dyDescent="0.25">
      <c r="E16" s="22"/>
      <c r="F16" s="23"/>
      <c r="G16" s="23"/>
      <c r="H16" s="23"/>
      <c r="I16" s="23"/>
      <c r="J16" s="23"/>
      <c r="K16" s="23"/>
      <c r="L16" s="24"/>
      <c r="M16" s="22"/>
      <c r="N16" s="23"/>
      <c r="O16" s="23"/>
      <c r="P16" s="23"/>
      <c r="Q16" s="23"/>
      <c r="R16" s="23"/>
      <c r="S16" s="23"/>
      <c r="T16" s="23"/>
      <c r="U16" s="23"/>
      <c r="V16" s="24"/>
    </row>
    <row r="17" spans="5:22" x14ac:dyDescent="0.25">
      <c r="E17" s="22"/>
      <c r="F17" s="23"/>
      <c r="G17" s="23"/>
      <c r="H17" s="23"/>
      <c r="I17" s="23"/>
      <c r="J17" s="23"/>
      <c r="K17" s="23"/>
      <c r="L17" s="24"/>
      <c r="M17" s="22"/>
      <c r="N17" s="23"/>
      <c r="O17" s="23"/>
      <c r="P17" s="23"/>
      <c r="Q17" s="23"/>
      <c r="R17" s="23"/>
      <c r="S17" s="23"/>
      <c r="T17" s="23"/>
      <c r="U17" s="23"/>
      <c r="V17" s="24"/>
    </row>
    <row r="18" spans="5:22" x14ac:dyDescent="0.25">
      <c r="E18" s="22"/>
      <c r="F18" s="23"/>
      <c r="G18" s="23"/>
      <c r="H18" s="23"/>
      <c r="I18" s="23"/>
      <c r="J18" s="23"/>
      <c r="K18" s="23"/>
      <c r="L18" s="24"/>
      <c r="M18" s="22"/>
      <c r="N18" s="23"/>
      <c r="O18" s="23"/>
      <c r="P18" s="23"/>
      <c r="Q18" s="23"/>
      <c r="R18" s="23"/>
      <c r="S18" s="23"/>
      <c r="T18" s="23"/>
      <c r="U18" s="23"/>
      <c r="V18" s="24"/>
    </row>
    <row r="19" spans="5:22" x14ac:dyDescent="0.25">
      <c r="E19" s="22"/>
      <c r="F19" s="23"/>
      <c r="G19" s="23"/>
      <c r="H19" s="23"/>
      <c r="I19" s="23"/>
      <c r="J19" s="23"/>
      <c r="K19" s="23"/>
      <c r="L19" s="24"/>
      <c r="M19" s="22"/>
      <c r="N19" s="23"/>
      <c r="O19" s="23"/>
      <c r="P19" s="23"/>
      <c r="Q19" s="23"/>
      <c r="R19" s="23"/>
      <c r="S19" s="23"/>
      <c r="T19" s="23"/>
      <c r="U19" s="23"/>
      <c r="V19" s="24"/>
    </row>
    <row r="20" spans="5:22" ht="15.75" thickBot="1" x14ac:dyDescent="0.3">
      <c r="E20" s="27"/>
      <c r="F20" s="28"/>
      <c r="G20" s="28"/>
      <c r="H20" s="28"/>
      <c r="I20" s="28"/>
      <c r="J20" s="28"/>
      <c r="K20" s="28"/>
      <c r="L20" s="29"/>
      <c r="M20" s="27"/>
      <c r="N20" s="28"/>
      <c r="O20" s="28"/>
      <c r="P20" s="28"/>
      <c r="Q20" s="28"/>
      <c r="R20" s="28"/>
      <c r="S20" s="28"/>
      <c r="T20" s="28"/>
      <c r="U20" s="28"/>
      <c r="V20" s="29"/>
    </row>
  </sheetData>
  <mergeCells count="16">
    <mergeCell ref="U2:V2"/>
    <mergeCell ref="O3:P3"/>
    <mergeCell ref="U3:V3"/>
    <mergeCell ref="M1:V1"/>
    <mergeCell ref="M3:N3"/>
    <mergeCell ref="E1:L1"/>
    <mergeCell ref="M2:P2"/>
    <mergeCell ref="Q2:T2"/>
    <mergeCell ref="Q3:R3"/>
    <mergeCell ref="S3:T3"/>
    <mergeCell ref="E3:F3"/>
    <mergeCell ref="G3:H3"/>
    <mergeCell ref="E2:H2"/>
    <mergeCell ref="I2:L2"/>
    <mergeCell ref="I3:J3"/>
    <mergeCell ref="K3:L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zoomScale="85" zoomScaleNormal="85" workbookViewId="0">
      <selection activeCell="S10" sqref="S10"/>
    </sheetView>
  </sheetViews>
  <sheetFormatPr defaultRowHeight="15" x14ac:dyDescent="0.25"/>
  <cols>
    <col min="11" max="14" width="13.140625" customWidth="1"/>
    <col min="16" max="19" width="13.42578125" customWidth="1"/>
  </cols>
  <sheetData>
    <row r="1" spans="1:19" x14ac:dyDescent="0.25">
      <c r="A1" s="51" t="s">
        <v>8</v>
      </c>
      <c r="B1" s="51"/>
      <c r="C1" s="51"/>
      <c r="D1" s="51"/>
      <c r="E1" s="51"/>
      <c r="F1" s="51"/>
      <c r="G1" s="51"/>
      <c r="H1" s="51"/>
      <c r="I1" s="16"/>
      <c r="K1" s="59" t="s">
        <v>18</v>
      </c>
      <c r="L1" s="59"/>
      <c r="M1" s="59"/>
      <c r="N1" s="59"/>
      <c r="P1" s="59" t="s">
        <v>19</v>
      </c>
      <c r="Q1" s="59"/>
      <c r="R1" s="59"/>
      <c r="S1" s="59"/>
    </row>
    <row r="2" spans="1:19" x14ac:dyDescent="0.25">
      <c r="A2" s="16" t="s">
        <v>1</v>
      </c>
      <c r="B2" s="16" t="s">
        <v>12</v>
      </c>
      <c r="C2" s="16" t="s">
        <v>7</v>
      </c>
      <c r="D2" s="16" t="s">
        <v>10</v>
      </c>
      <c r="E2" s="16" t="s">
        <v>2</v>
      </c>
      <c r="F2" s="16" t="s">
        <v>11</v>
      </c>
      <c r="G2" s="16" t="s">
        <v>6</v>
      </c>
      <c r="H2" s="16" t="s">
        <v>9</v>
      </c>
      <c r="I2" s="16" t="s">
        <v>20</v>
      </c>
      <c r="K2" s="59" t="s">
        <v>23</v>
      </c>
      <c r="L2" s="59"/>
      <c r="M2" s="59" t="s">
        <v>24</v>
      </c>
      <c r="N2" s="59"/>
      <c r="P2" s="59" t="s">
        <v>23</v>
      </c>
      <c r="Q2" s="59"/>
      <c r="R2" s="59" t="s">
        <v>24</v>
      </c>
      <c r="S2" s="59"/>
    </row>
    <row r="3" spans="1:19" x14ac:dyDescent="0.25">
      <c r="A3" s="16">
        <v>64</v>
      </c>
      <c r="B3" s="16">
        <f>LOG(A3)</f>
        <v>1.8061799739838871</v>
      </c>
      <c r="C3" s="16">
        <f>0.25</f>
        <v>0.25</v>
      </c>
      <c r="D3" s="16">
        <f>LOG(C3)</f>
        <v>-0.6020599913279624</v>
      </c>
      <c r="E3" s="16">
        <v>0.96680609780621696</v>
      </c>
      <c r="F3" s="16">
        <f>LOG(E3)</f>
        <v>-1.4660619088507777E-2</v>
      </c>
      <c r="G3" s="16">
        <f>C3^2*100</f>
        <v>6.25</v>
      </c>
      <c r="H3" s="16">
        <f>C3^3*100</f>
        <v>1.5625</v>
      </c>
      <c r="I3" s="16">
        <f>C3^4*200</f>
        <v>0.78125</v>
      </c>
      <c r="K3" s="16" t="s">
        <v>1</v>
      </c>
      <c r="L3" s="17" t="s">
        <v>21</v>
      </c>
      <c r="M3" s="17" t="s">
        <v>1</v>
      </c>
      <c r="N3" s="17" t="s">
        <v>22</v>
      </c>
      <c r="P3" s="16" t="s">
        <v>1</v>
      </c>
      <c r="Q3" s="16" t="s">
        <v>21</v>
      </c>
      <c r="R3" s="17" t="s">
        <v>1</v>
      </c>
      <c r="S3" s="17" t="s">
        <v>22</v>
      </c>
    </row>
    <row r="4" spans="1:19" x14ac:dyDescent="0.25">
      <c r="A4" s="16">
        <v>256</v>
      </c>
      <c r="B4" s="16">
        <f t="shared" ref="B4:B9" si="0">LOG(A4)</f>
        <v>2.4082399653118496</v>
      </c>
      <c r="C4" s="16">
        <f>C3/2</f>
        <v>0.125</v>
      </c>
      <c r="D4" s="16">
        <f t="shared" ref="D4:D9" si="1">LOG(C4)</f>
        <v>-0.90308998699194354</v>
      </c>
      <c r="E4" s="16">
        <v>0.28771852887709398</v>
      </c>
      <c r="F4" s="16">
        <f t="shared" ref="F4:F9" si="2">LOG(E4)</f>
        <v>-0.54103216894053285</v>
      </c>
      <c r="G4" s="16">
        <f t="shared" ref="G4:G9" si="3">C4^2*100</f>
        <v>1.5625</v>
      </c>
      <c r="H4" s="16">
        <f t="shared" ref="H4:H9" si="4">C4^3*100</f>
        <v>0.1953125</v>
      </c>
      <c r="I4" s="16">
        <f t="shared" ref="I4:I9" si="5">C4^4*200</f>
        <v>4.8828125E-2</v>
      </c>
      <c r="K4" s="16">
        <v>144</v>
      </c>
      <c r="L4" s="16">
        <v>0.42660971206547998</v>
      </c>
      <c r="M4" s="17">
        <v>128</v>
      </c>
      <c r="N4" s="17">
        <v>0.44991158430958</v>
      </c>
      <c r="P4" s="18">
        <v>256</v>
      </c>
      <c r="Q4" s="18">
        <v>0.24511670502347899</v>
      </c>
    </row>
    <row r="5" spans="1:19" x14ac:dyDescent="0.25">
      <c r="A5" s="16">
        <v>1024</v>
      </c>
      <c r="B5" s="16">
        <f t="shared" si="0"/>
        <v>3.0102999566398121</v>
      </c>
      <c r="C5" s="16">
        <f>C4/2</f>
        <v>6.25E-2</v>
      </c>
      <c r="D5" s="16">
        <f t="shared" si="1"/>
        <v>-1.2041199826559248</v>
      </c>
      <c r="E5" s="16">
        <v>0.109685760918177</v>
      </c>
      <c r="F5" s="16">
        <f t="shared" si="2"/>
        <v>-0.95984974759426889</v>
      </c>
      <c r="G5" s="16">
        <f t="shared" si="3"/>
        <v>0.390625</v>
      </c>
      <c r="H5" s="16">
        <f t="shared" si="4"/>
        <v>2.44140625E-2</v>
      </c>
      <c r="I5" s="16">
        <f t="shared" si="5"/>
        <v>3.0517578125E-3</v>
      </c>
      <c r="K5" s="16">
        <v>576</v>
      </c>
      <c r="L5" s="16">
        <v>0.12344091236093201</v>
      </c>
      <c r="M5" s="17">
        <v>512</v>
      </c>
      <c r="N5" s="17">
        <v>0.123611944460165</v>
      </c>
      <c r="P5" s="18">
        <v>1024</v>
      </c>
      <c r="Q5" s="18">
        <v>1.2881599389974E-2</v>
      </c>
    </row>
    <row r="6" spans="1:19" x14ac:dyDescent="0.25">
      <c r="A6" s="16">
        <v>4096</v>
      </c>
      <c r="B6" s="16">
        <f t="shared" si="0"/>
        <v>3.6123599479677742</v>
      </c>
      <c r="C6" s="16">
        <f>C5/2</f>
        <v>3.125E-2</v>
      </c>
      <c r="D6" s="16">
        <f t="shared" si="1"/>
        <v>-1.505149978319906</v>
      </c>
      <c r="E6" s="16">
        <v>2.7676097156653201E-2</v>
      </c>
      <c r="F6" s="16">
        <f t="shared" si="2"/>
        <v>-1.5578951534795746</v>
      </c>
      <c r="G6" s="16">
        <f t="shared" si="3"/>
        <v>9.765625E-2</v>
      </c>
      <c r="H6" s="16">
        <f t="shared" si="4"/>
        <v>3.0517578125E-3</v>
      </c>
      <c r="I6" s="16">
        <f t="shared" si="5"/>
        <v>1.9073486328125E-4</v>
      </c>
      <c r="K6" s="16">
        <v>2304</v>
      </c>
      <c r="L6" s="16">
        <v>1.2806897864589E-2</v>
      </c>
      <c r="M6" s="17">
        <v>2048</v>
      </c>
      <c r="N6" s="17">
        <v>1.29567262786669E-2</v>
      </c>
      <c r="P6" s="18">
        <v>4096</v>
      </c>
      <c r="Q6" s="18">
        <v>1.3571827580066999E-3</v>
      </c>
    </row>
    <row r="7" spans="1:19" x14ac:dyDescent="0.25">
      <c r="A7" s="16">
        <v>16384</v>
      </c>
      <c r="B7" s="16">
        <f t="shared" si="0"/>
        <v>4.2144199392957367</v>
      </c>
      <c r="C7" s="16">
        <f>C6/2</f>
        <v>1.5625E-2</v>
      </c>
      <c r="D7" s="16">
        <f t="shared" si="1"/>
        <v>-1.8061799739838871</v>
      </c>
      <c r="E7" s="16">
        <v>6.92466979585964E-3</v>
      </c>
      <c r="F7" s="16">
        <f t="shared" si="2"/>
        <v>-2.1596009311812283</v>
      </c>
      <c r="G7" s="16">
        <f t="shared" si="3"/>
        <v>2.44140625E-2</v>
      </c>
      <c r="H7" s="16">
        <f t="shared" si="4"/>
        <v>3.814697265625E-4</v>
      </c>
      <c r="I7" s="16">
        <f t="shared" si="5"/>
        <v>1.1920928955078125E-5</v>
      </c>
      <c r="K7" s="16">
        <v>9216</v>
      </c>
      <c r="L7" s="16">
        <v>1.6226299151069401E-3</v>
      </c>
      <c r="M7" s="17">
        <v>8192</v>
      </c>
      <c r="N7" s="17">
        <v>1.62764983223167E-3</v>
      </c>
      <c r="P7" s="18">
        <v>16384</v>
      </c>
      <c r="Q7" s="19">
        <v>8.74427297685418E-5</v>
      </c>
    </row>
    <row r="8" spans="1:19" x14ac:dyDescent="0.25">
      <c r="A8" s="16">
        <v>65536</v>
      </c>
      <c r="B8" s="16">
        <f t="shared" si="0"/>
        <v>4.8164799306236992</v>
      </c>
      <c r="C8" s="16">
        <f>C7/2</f>
        <v>7.8125E-3</v>
      </c>
      <c r="D8" s="16">
        <f t="shared" si="1"/>
        <v>-2.1072099696478683</v>
      </c>
      <c r="E8" s="16">
        <v>1.7312938924469699E-3</v>
      </c>
      <c r="F8" s="16">
        <f t="shared" si="2"/>
        <v>-2.761629203046565</v>
      </c>
      <c r="G8" s="16">
        <f t="shared" si="3"/>
        <v>6.103515625E-3</v>
      </c>
      <c r="H8" s="16">
        <f t="shared" si="4"/>
        <v>4.76837158203125E-5</v>
      </c>
      <c r="I8" s="16">
        <f t="shared" si="5"/>
        <v>7.4505805969238281E-7</v>
      </c>
      <c r="K8" s="16">
        <v>36864</v>
      </c>
      <c r="L8" s="16">
        <v>2.0372738871442901E-4</v>
      </c>
      <c r="M8" s="17">
        <v>32768</v>
      </c>
      <c r="N8" s="17">
        <v>2.0388590553677301E-4</v>
      </c>
      <c r="P8" s="18">
        <v>65536</v>
      </c>
      <c r="Q8" s="19">
        <v>5.4964154115170998E-6</v>
      </c>
    </row>
    <row r="9" spans="1:19" x14ac:dyDescent="0.25">
      <c r="A9" s="16">
        <v>250000</v>
      </c>
      <c r="B9" s="16">
        <f t="shared" si="0"/>
        <v>5.3979400086720375</v>
      </c>
      <c r="C9" s="16">
        <f>1/250</f>
        <v>4.0000000000000001E-3</v>
      </c>
      <c r="D9" s="16">
        <f t="shared" si="1"/>
        <v>-2.3979400086720375</v>
      </c>
      <c r="E9" s="2">
        <v>4.5386003378579198E-4</v>
      </c>
      <c r="F9" s="16">
        <f t="shared" si="2"/>
        <v>-3.3430780588753279</v>
      </c>
      <c r="G9" s="16">
        <f t="shared" si="3"/>
        <v>1.5999999999999999E-3</v>
      </c>
      <c r="H9" s="16">
        <f t="shared" si="4"/>
        <v>6.4000000000000006E-6</v>
      </c>
      <c r="I9" s="16">
        <f t="shared" si="5"/>
        <v>5.1200000000000002E-8</v>
      </c>
      <c r="K9" s="16">
        <v>147456</v>
      </c>
      <c r="L9" s="2">
        <v>2.54946330780431E-5</v>
      </c>
      <c r="M9" s="2">
        <v>131072</v>
      </c>
      <c r="N9" s="2">
        <v>2.54996024889844E-5</v>
      </c>
      <c r="P9" s="18">
        <v>160000</v>
      </c>
      <c r="Q9" s="19">
        <v>9.2318100100643895E-7</v>
      </c>
    </row>
  </sheetData>
  <mergeCells count="7">
    <mergeCell ref="R2:S2"/>
    <mergeCell ref="P1:S1"/>
    <mergeCell ref="K1:N1"/>
    <mergeCell ref="A1:H1"/>
    <mergeCell ref="K2:L2"/>
    <mergeCell ref="M2:N2"/>
    <mergeCell ref="P2:Q2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zoomScale="70" zoomScaleNormal="70" workbookViewId="0">
      <selection activeCell="N60" sqref="N60"/>
    </sheetView>
  </sheetViews>
  <sheetFormatPr defaultRowHeight="15" x14ac:dyDescent="0.25"/>
  <cols>
    <col min="1" max="14" width="15.28515625" customWidth="1"/>
  </cols>
  <sheetData>
    <row r="1" spans="1:14" x14ac:dyDescent="0.25">
      <c r="A1" s="55" t="s">
        <v>0</v>
      </c>
      <c r="B1" s="56"/>
      <c r="C1" s="56"/>
      <c r="D1" s="56"/>
      <c r="E1" s="56"/>
      <c r="F1" s="56"/>
      <c r="G1" s="56"/>
      <c r="H1" s="57"/>
      <c r="I1" s="73" t="s">
        <v>17</v>
      </c>
      <c r="J1" s="74"/>
      <c r="K1" s="74"/>
      <c r="L1" s="74"/>
      <c r="M1" s="74"/>
      <c r="N1" s="75"/>
    </row>
    <row r="2" spans="1:14" x14ac:dyDescent="0.25">
      <c r="A2" s="70" t="s">
        <v>15</v>
      </c>
      <c r="B2" s="71"/>
      <c r="C2" s="71"/>
      <c r="D2" s="71"/>
      <c r="E2" s="71" t="s">
        <v>16</v>
      </c>
      <c r="F2" s="71"/>
      <c r="G2" s="71"/>
      <c r="H2" s="72"/>
      <c r="I2" s="70" t="s">
        <v>15</v>
      </c>
      <c r="J2" s="71"/>
      <c r="K2" s="71"/>
      <c r="L2" s="71" t="s">
        <v>16</v>
      </c>
      <c r="M2" s="71"/>
      <c r="N2" s="72"/>
    </row>
    <row r="3" spans="1:14" x14ac:dyDescent="0.25">
      <c r="A3" s="9" t="s">
        <v>1</v>
      </c>
      <c r="B3" s="10" t="s">
        <v>5</v>
      </c>
      <c r="C3" s="10" t="s">
        <v>4</v>
      </c>
      <c r="D3" s="10" t="s">
        <v>3</v>
      </c>
      <c r="E3" s="10" t="s">
        <v>1</v>
      </c>
      <c r="F3" s="10" t="s">
        <v>5</v>
      </c>
      <c r="G3" s="10" t="s">
        <v>4</v>
      </c>
      <c r="H3" s="11" t="s">
        <v>3</v>
      </c>
      <c r="I3" s="9" t="s">
        <v>1</v>
      </c>
      <c r="J3" s="10" t="s">
        <v>4</v>
      </c>
      <c r="K3" s="10" t="s">
        <v>3</v>
      </c>
      <c r="L3" s="10" t="s">
        <v>1</v>
      </c>
      <c r="M3" s="10" t="s">
        <v>4</v>
      </c>
      <c r="N3" s="11" t="s">
        <v>3</v>
      </c>
    </row>
    <row r="4" spans="1:14" x14ac:dyDescent="0.25">
      <c r="A4">
        <v>25</v>
      </c>
      <c r="E4">
        <v>25</v>
      </c>
    </row>
    <row r="5" spans="1:14" x14ac:dyDescent="0.25">
      <c r="A5">
        <v>81</v>
      </c>
      <c r="E5">
        <v>81</v>
      </c>
    </row>
    <row r="6" spans="1:14" x14ac:dyDescent="0.25">
      <c r="A6">
        <v>289</v>
      </c>
      <c r="E6">
        <v>289</v>
      </c>
    </row>
    <row r="7" spans="1:14" x14ac:dyDescent="0.25">
      <c r="A7">
        <v>1089</v>
      </c>
      <c r="E7">
        <v>1089</v>
      </c>
    </row>
    <row r="8" spans="1:14" x14ac:dyDescent="0.25">
      <c r="A8">
        <v>4225</v>
      </c>
      <c r="E8">
        <v>4225</v>
      </c>
    </row>
    <row r="9" spans="1:14" x14ac:dyDescent="0.25">
      <c r="A9">
        <v>16641</v>
      </c>
      <c r="E9">
        <v>16641</v>
      </c>
    </row>
  </sheetData>
  <mergeCells count="6">
    <mergeCell ref="A2:D2"/>
    <mergeCell ref="E2:H2"/>
    <mergeCell ref="A1:H1"/>
    <mergeCell ref="I2:K2"/>
    <mergeCell ref="L2:N2"/>
    <mergeCell ref="I1:N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zoomScale="85" zoomScaleNormal="85" workbookViewId="0">
      <selection activeCell="H15" sqref="H15"/>
    </sheetView>
  </sheetViews>
  <sheetFormatPr defaultRowHeight="15" x14ac:dyDescent="0.25"/>
  <cols>
    <col min="1" max="14" width="13.42578125" customWidth="1"/>
  </cols>
  <sheetData>
    <row r="1" spans="1:14" x14ac:dyDescent="0.25">
      <c r="A1" s="55" t="s">
        <v>0</v>
      </c>
      <c r="B1" s="56"/>
      <c r="C1" s="56"/>
      <c r="D1" s="56"/>
      <c r="E1" s="56"/>
      <c r="F1" s="56"/>
      <c r="G1" s="56"/>
      <c r="H1" s="57"/>
      <c r="I1" s="73" t="s">
        <v>17</v>
      </c>
      <c r="J1" s="74"/>
      <c r="K1" s="74"/>
      <c r="L1" s="74"/>
      <c r="M1" s="74"/>
      <c r="N1" s="75"/>
    </row>
    <row r="2" spans="1:14" x14ac:dyDescent="0.25">
      <c r="A2" s="70" t="s">
        <v>15</v>
      </c>
      <c r="B2" s="71"/>
      <c r="C2" s="71"/>
      <c r="D2" s="71"/>
      <c r="E2" s="71" t="s">
        <v>16</v>
      </c>
      <c r="F2" s="71"/>
      <c r="G2" s="71"/>
      <c r="H2" s="72"/>
      <c r="I2" s="70" t="s">
        <v>15</v>
      </c>
      <c r="J2" s="71"/>
      <c r="K2" s="71"/>
      <c r="L2" s="71" t="s">
        <v>16</v>
      </c>
      <c r="M2" s="71"/>
      <c r="N2" s="72"/>
    </row>
    <row r="3" spans="1:14" x14ac:dyDescent="0.25">
      <c r="A3" s="9" t="s">
        <v>1</v>
      </c>
      <c r="B3" s="10" t="s">
        <v>5</v>
      </c>
      <c r="C3" s="10" t="s">
        <v>4</v>
      </c>
      <c r="D3" s="10" t="s">
        <v>3</v>
      </c>
      <c r="E3" s="10" t="s">
        <v>1</v>
      </c>
      <c r="F3" s="10" t="s">
        <v>5</v>
      </c>
      <c r="G3" s="10" t="s">
        <v>4</v>
      </c>
      <c r="H3" s="11" t="s">
        <v>3</v>
      </c>
      <c r="I3" s="9" t="s">
        <v>1</v>
      </c>
      <c r="J3" s="10" t="s">
        <v>4</v>
      </c>
      <c r="K3" s="10" t="s">
        <v>3</v>
      </c>
      <c r="L3" s="10" t="s">
        <v>1</v>
      </c>
      <c r="M3" s="10" t="s">
        <v>4</v>
      </c>
      <c r="N3" s="11" t="s">
        <v>3</v>
      </c>
    </row>
    <row r="4" spans="1:14" x14ac:dyDescent="0.25">
      <c r="A4">
        <v>64</v>
      </c>
      <c r="B4">
        <v>4.4633255085630798E-2</v>
      </c>
      <c r="C4">
        <v>4.4817675982742E-2</v>
      </c>
      <c r="E4">
        <v>96</v>
      </c>
      <c r="F4">
        <v>4.8081826404002499E-2</v>
      </c>
      <c r="G4">
        <v>4.8081826404001E-2</v>
      </c>
      <c r="H4">
        <v>4.8081826404148702E-2</v>
      </c>
      <c r="I4">
        <v>64</v>
      </c>
      <c r="J4">
        <v>4.4817675982742E-2</v>
      </c>
      <c r="L4">
        <v>96</v>
      </c>
      <c r="M4">
        <v>4.8081826404001098E-2</v>
      </c>
    </row>
    <row r="5" spans="1:14" x14ac:dyDescent="0.25">
      <c r="A5">
        <v>256</v>
      </c>
      <c r="B5">
        <v>1.1034296750803901E-2</v>
      </c>
      <c r="C5">
        <v>1.10920064465893E-2</v>
      </c>
      <c r="E5">
        <v>384</v>
      </c>
      <c r="F5">
        <v>1.1925167890796E-2</v>
      </c>
      <c r="G5">
        <v>1.1925167890795001E-2</v>
      </c>
      <c r="H5">
        <v>1.1925167891111499E-2</v>
      </c>
      <c r="I5">
        <v>216</v>
      </c>
      <c r="J5">
        <v>2.8433240230577101E-2</v>
      </c>
      <c r="L5">
        <v>331</v>
      </c>
      <c r="M5">
        <v>3.50594582505145E-2</v>
      </c>
    </row>
    <row r="6" spans="1:14" x14ac:dyDescent="0.25">
      <c r="A6">
        <v>1024</v>
      </c>
      <c r="B6">
        <v>2.7422973251359098E-3</v>
      </c>
      <c r="C6">
        <v>2.7582070447413299E-3</v>
      </c>
      <c r="E6">
        <v>1536</v>
      </c>
      <c r="F6">
        <v>2.9663920547665498E-3</v>
      </c>
      <c r="G6">
        <v>2.9663920547648602E-3</v>
      </c>
      <c r="H6">
        <v>2.9663920550908598E-3</v>
      </c>
      <c r="I6">
        <v>749</v>
      </c>
      <c r="J6">
        <v>2.4054160481457601E-2</v>
      </c>
      <c r="L6">
        <v>652</v>
      </c>
      <c r="M6">
        <v>2.7016963164962798E-2</v>
      </c>
    </row>
    <row r="7" spans="1:14" x14ac:dyDescent="0.25">
      <c r="A7">
        <v>4096</v>
      </c>
      <c r="B7">
        <v>6.8360800833021796E-4</v>
      </c>
      <c r="C7">
        <v>6.8777383499310995E-4</v>
      </c>
      <c r="E7">
        <v>6144</v>
      </c>
      <c r="F7">
        <v>7.3970942806382198E-4</v>
      </c>
      <c r="G7">
        <v>7.3970942806215003E-4</v>
      </c>
      <c r="H7">
        <v>7.3970942839033901E-4</v>
      </c>
      <c r="I7">
        <v>984</v>
      </c>
      <c r="J7">
        <v>2.4202443644707399E-2</v>
      </c>
      <c r="L7">
        <v>1131</v>
      </c>
      <c r="M7">
        <v>2.5053769899355E-2</v>
      </c>
    </row>
    <row r="8" spans="1:14" x14ac:dyDescent="0.25">
      <c r="A8">
        <v>16384</v>
      </c>
      <c r="B8">
        <v>1.7067869013473301E-4</v>
      </c>
      <c r="C8">
        <v>1.7174388682753201E-4</v>
      </c>
      <c r="E8">
        <v>24576</v>
      </c>
      <c r="F8">
        <v>1.8471442225203999E-4</v>
      </c>
      <c r="G8">
        <v>1.8471442224791301E-4</v>
      </c>
      <c r="H8">
        <v>1.84714422579695E-4</v>
      </c>
      <c r="I8">
        <v>1747</v>
      </c>
      <c r="J8">
        <v>2.4640444150369398E-2</v>
      </c>
      <c r="L8">
        <v>1325</v>
      </c>
      <c r="M8">
        <v>2.4077804557915899E-2</v>
      </c>
    </row>
    <row r="9" spans="1:14" x14ac:dyDescent="0.25">
      <c r="A9">
        <v>65536</v>
      </c>
      <c r="B9" s="15">
        <v>4.2645913129575001E-5</v>
      </c>
      <c r="C9" s="15">
        <v>4.2915181519391997E-5</v>
      </c>
      <c r="E9">
        <v>98304</v>
      </c>
      <c r="F9" s="15">
        <v>4.61570889354554E-5</v>
      </c>
      <c r="G9" s="15">
        <v>4.6157088931970002E-5</v>
      </c>
      <c r="H9" s="15">
        <v>4.61570892665915E-5</v>
      </c>
      <c r="I9">
        <v>2078</v>
      </c>
      <c r="J9">
        <v>6.3560864013353898E-3</v>
      </c>
      <c r="L9">
        <v>2519</v>
      </c>
      <c r="M9">
        <v>2.4420655322567701E-2</v>
      </c>
    </row>
    <row r="10" spans="1:14" x14ac:dyDescent="0.25">
      <c r="I10">
        <v>2122</v>
      </c>
      <c r="J10">
        <v>2.6484446028301701E-3</v>
      </c>
      <c r="L10">
        <v>3541</v>
      </c>
      <c r="M10">
        <v>8.0984328275508308E-3</v>
      </c>
    </row>
    <row r="11" spans="1:14" x14ac:dyDescent="0.25">
      <c r="I11">
        <v>3997</v>
      </c>
      <c r="J11">
        <v>1.3415554673708099E-3</v>
      </c>
      <c r="L11">
        <v>3731</v>
      </c>
      <c r="M11">
        <v>7.0647918651337502E-3</v>
      </c>
    </row>
    <row r="12" spans="1:14" x14ac:dyDescent="0.25">
      <c r="I12">
        <v>5588</v>
      </c>
      <c r="J12">
        <v>1.0347403153549599E-3</v>
      </c>
      <c r="L12">
        <v>3891</v>
      </c>
      <c r="M12">
        <v>6.8520055192565097E-3</v>
      </c>
    </row>
    <row r="13" spans="1:14" x14ac:dyDescent="0.25">
      <c r="I13">
        <v>15102</v>
      </c>
      <c r="J13">
        <v>3.4438538981225198E-4</v>
      </c>
      <c r="L13">
        <v>4091</v>
      </c>
      <c r="M13">
        <v>6.2556414713701904E-3</v>
      </c>
    </row>
    <row r="14" spans="1:14" x14ac:dyDescent="0.25">
      <c r="I14">
        <v>16826</v>
      </c>
      <c r="J14">
        <v>2.3220313076196899E-4</v>
      </c>
      <c r="L14">
        <v>6941</v>
      </c>
      <c r="M14">
        <v>4.5636376720927501E-3</v>
      </c>
    </row>
    <row r="15" spans="1:14" x14ac:dyDescent="0.25">
      <c r="L15">
        <v>9341</v>
      </c>
      <c r="M15">
        <v>1.9997015100232602E-3</v>
      </c>
    </row>
    <row r="16" spans="1:14" x14ac:dyDescent="0.25">
      <c r="L16">
        <v>10771</v>
      </c>
      <c r="M16">
        <v>1.92234243358536E-3</v>
      </c>
    </row>
    <row r="17" spans="12:13" x14ac:dyDescent="0.25">
      <c r="L17">
        <v>11182</v>
      </c>
      <c r="M17">
        <v>1.9111741541925199E-3</v>
      </c>
    </row>
    <row r="18" spans="12:13" x14ac:dyDescent="0.25">
      <c r="L18">
        <v>11989</v>
      </c>
      <c r="M18">
        <v>1.3787627808599799E-3</v>
      </c>
    </row>
  </sheetData>
  <mergeCells count="6">
    <mergeCell ref="A1:H1"/>
    <mergeCell ref="I1:N1"/>
    <mergeCell ref="A2:D2"/>
    <mergeCell ref="E2:H2"/>
    <mergeCell ref="I2:K2"/>
    <mergeCell ref="L2:N2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zoomScale="85" zoomScaleNormal="85" workbookViewId="0">
      <selection activeCell="O13" sqref="O13"/>
    </sheetView>
  </sheetViews>
  <sheetFormatPr defaultRowHeight="15" x14ac:dyDescent="0.25"/>
  <cols>
    <col min="1" max="11" width="15" customWidth="1"/>
  </cols>
  <sheetData>
    <row r="1" spans="1:10" x14ac:dyDescent="0.25">
      <c r="A1" s="55" t="s">
        <v>0</v>
      </c>
      <c r="B1" s="56"/>
      <c r="C1" s="56"/>
      <c r="D1" s="57"/>
      <c r="E1" s="14"/>
      <c r="F1" s="14"/>
      <c r="G1" s="73" t="s">
        <v>17</v>
      </c>
      <c r="H1" s="74"/>
      <c r="I1" s="74"/>
      <c r="J1" s="75"/>
    </row>
    <row r="2" spans="1:10" x14ac:dyDescent="0.25">
      <c r="A2" s="70" t="s">
        <v>15</v>
      </c>
      <c r="B2" s="71"/>
      <c r="C2" s="71" t="s">
        <v>16</v>
      </c>
      <c r="D2" s="72"/>
      <c r="E2" s="13"/>
      <c r="F2" s="13"/>
      <c r="G2" s="70" t="s">
        <v>15</v>
      </c>
      <c r="H2" s="71"/>
      <c r="I2" s="71" t="s">
        <v>16</v>
      </c>
      <c r="J2" s="72"/>
    </row>
    <row r="3" spans="1:10" x14ac:dyDescent="0.25">
      <c r="A3" s="9" t="s">
        <v>1</v>
      </c>
      <c r="B3" s="10" t="s">
        <v>3</v>
      </c>
      <c r="C3" s="10" t="s">
        <v>1</v>
      </c>
      <c r="D3" s="11" t="s">
        <v>3</v>
      </c>
      <c r="E3" s="10" t="s">
        <v>6</v>
      </c>
      <c r="F3" s="10" t="s">
        <v>9</v>
      </c>
      <c r="G3" s="9" t="s">
        <v>1</v>
      </c>
      <c r="H3" s="10" t="s">
        <v>3</v>
      </c>
      <c r="I3" s="10" t="s">
        <v>1</v>
      </c>
      <c r="J3" s="11" t="s">
        <v>3</v>
      </c>
    </row>
    <row r="4" spans="1:10" x14ac:dyDescent="0.25">
      <c r="C4">
        <v>192</v>
      </c>
      <c r="D4">
        <v>1.4999015316313201E-2</v>
      </c>
      <c r="E4">
        <f t="shared" ref="E4:E9" si="0">1/C4</f>
        <v>5.208333333333333E-3</v>
      </c>
      <c r="F4">
        <f t="shared" ref="F4:F9" si="1">C4^(-3/2)</f>
        <v>3.7587908150366268E-4</v>
      </c>
    </row>
    <row r="5" spans="1:10" x14ac:dyDescent="0.25">
      <c r="C5">
        <v>768</v>
      </c>
      <c r="D5">
        <v>3.7670900456358201E-3</v>
      </c>
      <c r="E5">
        <f t="shared" si="0"/>
        <v>1.3020833333333333E-3</v>
      </c>
      <c r="F5">
        <f t="shared" si="1"/>
        <v>4.6984885187957773E-5</v>
      </c>
    </row>
    <row r="6" spans="1:10" x14ac:dyDescent="0.25">
      <c r="C6">
        <v>3072</v>
      </c>
      <c r="D6">
        <v>9.4470058220417498E-4</v>
      </c>
      <c r="E6">
        <f t="shared" si="0"/>
        <v>3.2552083333333332E-4</v>
      </c>
      <c r="F6">
        <f t="shared" si="1"/>
        <v>5.873110648494731E-6</v>
      </c>
    </row>
    <row r="7" spans="1:10" x14ac:dyDescent="0.25">
      <c r="C7">
        <v>12288</v>
      </c>
      <c r="D7">
        <v>2.3662422981680101E-4</v>
      </c>
      <c r="E7">
        <f t="shared" si="0"/>
        <v>8.1380208333333329E-5</v>
      </c>
      <c r="F7">
        <f t="shared" si="1"/>
        <v>7.3413883106183989E-7</v>
      </c>
    </row>
    <row r="8" spans="1:10" x14ac:dyDescent="0.25">
      <c r="C8">
        <v>49152</v>
      </c>
      <c r="D8" s="15">
        <v>5.9222760256350099E-5</v>
      </c>
      <c r="E8">
        <f t="shared" si="0"/>
        <v>2.0345052083333332E-5</v>
      </c>
      <c r="F8">
        <f t="shared" si="1"/>
        <v>9.1767353882730132E-8</v>
      </c>
    </row>
    <row r="9" spans="1:10" x14ac:dyDescent="0.25">
      <c r="C9">
        <v>196608</v>
      </c>
      <c r="D9" s="15">
        <v>1.4815466809758699E-5</v>
      </c>
      <c r="E9">
        <f t="shared" si="0"/>
        <v>5.0862630208333331E-6</v>
      </c>
      <c r="F9">
        <f t="shared" si="1"/>
        <v>1.1470919235341242E-8</v>
      </c>
    </row>
  </sheetData>
  <mergeCells count="6">
    <mergeCell ref="A1:D1"/>
    <mergeCell ref="G1:J1"/>
    <mergeCell ref="A2:B2"/>
    <mergeCell ref="C2:D2"/>
    <mergeCell ref="G2:H2"/>
    <mergeCell ref="I2:J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Plots</vt:lpstr>
      <vt:lpstr>Sinusoid2D</vt:lpstr>
      <vt:lpstr>Gauss2DAMR_cart</vt:lpstr>
      <vt:lpstr>Gauss_2D_quads_iso DFEM Linear</vt:lpstr>
      <vt:lpstr>Gauss_2D_quads_iso - Quadratic</vt:lpstr>
      <vt:lpstr>Quad_2D_iso</vt:lpstr>
      <vt:lpstr>G2D_quads_Lagrange</vt:lpstr>
      <vt:lpstr>Gauss_2D_quads_iso CFEM lin</vt:lpstr>
      <vt:lpstr>QuadSol_1angle - DFEM lin</vt:lpstr>
      <vt:lpstr>QuadSol_1angle - DFEM quad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W. Hackemack</dc:creator>
  <cp:lastModifiedBy>Michael</cp:lastModifiedBy>
  <cp:lastPrinted>2015-11-12T18:12:40Z</cp:lastPrinted>
  <dcterms:created xsi:type="dcterms:W3CDTF">2015-07-22T17:16:44Z</dcterms:created>
  <dcterms:modified xsi:type="dcterms:W3CDTF">2015-11-16T15:59:09Z</dcterms:modified>
</cp:coreProperties>
</file>