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hackemack\Documents\GitHub\POLYFEM2\Codes\MATLAB\POLYFEM\outputs\Transport_MMS\"/>
    </mc:Choice>
  </mc:AlternateContent>
  <bookViews>
    <workbookView xWindow="0" yWindow="0" windowWidth="25200" windowHeight="11985" tabRatio="835" activeTab="2"/>
  </bookViews>
  <sheets>
    <sheet name="Gauss_2D_quads_iso DFEM Linear" sheetId="1" r:id="rId1"/>
    <sheet name="Gauss_2D_iso - Quadratic" sheetId="2" r:id="rId2"/>
    <sheet name="Quad_2D_iso" sheetId="7" r:id="rId3"/>
    <sheet name="G2D_quads_Lagrange" sheetId="6" r:id="rId4"/>
    <sheet name="Gauss_2D_quads_iso CFEM lin" sheetId="3" r:id="rId5"/>
    <sheet name="QuadSol_1angle - DFEM lin" sheetId="4" r:id="rId6"/>
    <sheet name="QuadSol_1angle - DFEM quad" sheetId="5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7" l="1"/>
  <c r="D4" i="7"/>
  <c r="D5" i="7"/>
  <c r="D6" i="7"/>
  <c r="D7" i="7"/>
  <c r="D8" i="7"/>
  <c r="D2" i="7"/>
  <c r="C3" i="7"/>
  <c r="C4" i="7"/>
  <c r="C5" i="7"/>
  <c r="C6" i="7"/>
  <c r="C7" i="7"/>
  <c r="C8" i="7"/>
  <c r="C2" i="7"/>
  <c r="B8" i="7"/>
  <c r="B2" i="7"/>
  <c r="B3" i="7" s="1"/>
  <c r="B4" i="7" s="1"/>
  <c r="B5" i="7" s="1"/>
  <c r="B6" i="7" s="1"/>
  <c r="B7" i="7" s="1"/>
  <c r="F9" i="6" l="1"/>
  <c r="C9" i="6"/>
  <c r="G9" i="6" s="1"/>
  <c r="B9" i="6"/>
  <c r="F8" i="6"/>
  <c r="B8" i="6"/>
  <c r="F7" i="6"/>
  <c r="B7" i="6"/>
  <c r="F6" i="6"/>
  <c r="B6" i="6"/>
  <c r="F5" i="6"/>
  <c r="B5" i="6"/>
  <c r="F4" i="6"/>
  <c r="B4" i="6"/>
  <c r="F3" i="6"/>
  <c r="C3" i="6"/>
  <c r="C4" i="6" s="1"/>
  <c r="I4" i="6" s="1"/>
  <c r="B3" i="6"/>
  <c r="H3" i="6" l="1"/>
  <c r="I3" i="6"/>
  <c r="I9" i="6"/>
  <c r="D3" i="6"/>
  <c r="D9" i="6"/>
  <c r="G3" i="6"/>
  <c r="H9" i="6"/>
  <c r="C5" i="6"/>
  <c r="I5" i="6" s="1"/>
  <c r="H4" i="6"/>
  <c r="G4" i="6"/>
  <c r="D4" i="6"/>
  <c r="F5" i="5"/>
  <c r="F6" i="5"/>
  <c r="F7" i="5"/>
  <c r="F8" i="5"/>
  <c r="F9" i="5"/>
  <c r="F4" i="5"/>
  <c r="E5" i="5"/>
  <c r="E6" i="5"/>
  <c r="E7" i="5"/>
  <c r="E8" i="5"/>
  <c r="E9" i="5"/>
  <c r="E4" i="5"/>
  <c r="H5" i="6" l="1"/>
  <c r="D5" i="6"/>
  <c r="G5" i="6"/>
  <c r="C6" i="6"/>
  <c r="I6" i="6" s="1"/>
  <c r="B4" i="2"/>
  <c r="B5" i="2"/>
  <c r="B6" i="2"/>
  <c r="B7" i="2"/>
  <c r="B8" i="2"/>
  <c r="B9" i="2"/>
  <c r="B3" i="2"/>
  <c r="F4" i="2"/>
  <c r="F5" i="2"/>
  <c r="F6" i="2"/>
  <c r="F7" i="2"/>
  <c r="F8" i="2"/>
  <c r="F9" i="2"/>
  <c r="F3" i="2"/>
  <c r="C7" i="6" l="1"/>
  <c r="I7" i="6" s="1"/>
  <c r="H6" i="6"/>
  <c r="G6" i="6"/>
  <c r="D6" i="6"/>
  <c r="K3" i="2"/>
  <c r="K4" i="2" s="1"/>
  <c r="K5" i="2" s="1"/>
  <c r="K6" i="2" s="1"/>
  <c r="K7" i="2" s="1"/>
  <c r="K8" i="2" s="1"/>
  <c r="C9" i="2"/>
  <c r="D9" i="2" s="1"/>
  <c r="C3" i="2"/>
  <c r="D3" i="2" s="1"/>
  <c r="C8" i="6" l="1"/>
  <c r="I8" i="6" s="1"/>
  <c r="H7" i="6"/>
  <c r="G7" i="6"/>
  <c r="D7" i="6"/>
  <c r="H3" i="2"/>
  <c r="G3" i="2"/>
  <c r="H9" i="2"/>
  <c r="G9" i="2"/>
  <c r="C4" i="2"/>
  <c r="D8" i="6" l="1"/>
  <c r="H8" i="6"/>
  <c r="G8" i="6"/>
  <c r="D4" i="2"/>
  <c r="H4" i="2"/>
  <c r="G4" i="2"/>
  <c r="C5" i="2"/>
  <c r="C6" i="2" l="1"/>
  <c r="D5" i="2"/>
  <c r="G5" i="2"/>
  <c r="H5" i="2"/>
  <c r="C7" i="2" l="1"/>
  <c r="D6" i="2"/>
  <c r="G6" i="2"/>
  <c r="H6" i="2"/>
  <c r="C8" i="2" l="1"/>
  <c r="D7" i="2"/>
  <c r="G7" i="2"/>
  <c r="H7" i="2"/>
  <c r="D8" i="2" l="1"/>
  <c r="G8" i="2"/>
  <c r="H8" i="2"/>
</calcChain>
</file>

<file path=xl/sharedStrings.xml><?xml version="1.0" encoding="utf-8"?>
<sst xmlns="http://schemas.openxmlformats.org/spreadsheetml/2006/main" count="162" uniqueCount="45">
  <si>
    <t>Uniform</t>
  </si>
  <si>
    <t>dofs</t>
  </si>
  <si>
    <t>err</t>
  </si>
  <si>
    <t>Irr=3, rtol=0.3</t>
  </si>
  <si>
    <t>err - MAXENT</t>
  </si>
  <si>
    <t>err - PWLD</t>
  </si>
  <si>
    <t>err - Lagrange</t>
  </si>
  <si>
    <t>1st</t>
  </si>
  <si>
    <t>h</t>
  </si>
  <si>
    <t>1st Order</t>
  </si>
  <si>
    <t>2nd</t>
  </si>
  <si>
    <t>logh</t>
  </si>
  <si>
    <t>logerr</t>
  </si>
  <si>
    <t>lognum</t>
  </si>
  <si>
    <t>dofs - PWLD</t>
  </si>
  <si>
    <t>dofs - MAXENT</t>
  </si>
  <si>
    <t>Cartesian</t>
  </si>
  <si>
    <t>Triangle</t>
  </si>
  <si>
    <t>AMR</t>
  </si>
  <si>
    <t>2nd Order</t>
  </si>
  <si>
    <t>3rd Order</t>
  </si>
  <si>
    <t>3rd</t>
  </si>
  <si>
    <t>lagrange</t>
  </si>
  <si>
    <t>serendipity</t>
  </si>
  <si>
    <t>LAGRANGE</t>
  </si>
  <si>
    <t>SERENDIPITY</t>
  </si>
  <si>
    <t>Irr=3, rtol=0.3, type=0</t>
  </si>
  <si>
    <t>Irr=1, rtol=0.5, type=1</t>
  </si>
  <si>
    <t>Irr=1, rtol=0.3, type=1</t>
  </si>
  <si>
    <t>Smooth Poly Mesh</t>
  </si>
  <si>
    <t>Z Poly Mesh</t>
  </si>
  <si>
    <t>Shestakov Poly Mesh</t>
  </si>
  <si>
    <t>Random Poly Mesh</t>
  </si>
  <si>
    <t>PWLD</t>
  </si>
  <si>
    <t>MAXENT</t>
  </si>
  <si>
    <t>Polygonal</t>
  </si>
  <si>
    <t>Smooth</t>
  </si>
  <si>
    <t>Z-Mesh</t>
  </si>
  <si>
    <t>Linear</t>
  </si>
  <si>
    <t>Lagrange</t>
  </si>
  <si>
    <t>Quadratic</t>
  </si>
  <si>
    <t>Dofs</t>
  </si>
  <si>
    <t>First</t>
  </si>
  <si>
    <t>Second</t>
  </si>
  <si>
    <t>Shestakov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</si>
</sst>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Alignment="1">
      <alignment horizontal="center" vertical="center"/>
    </xf>
    <xf numFmtId="1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11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1" fontId="0" fillId="0" borderId="13" xfId="0" applyNumberFormat="1" applyBorder="1" applyAlignment="1">
      <alignment horizontal="center" vertical="center"/>
    </xf>
    <xf numFmtId="11" fontId="0" fillId="0" borderId="0" xfId="0" applyNumberForma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Uniform - PWLD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Linear'!$B$3:$B$11</c:f>
              <c:numCache>
                <c:formatCode>General</c:formatCode>
                <c:ptCount val="9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1.2606988702823401E-3</c:v>
                </c:pt>
                <c:pt idx="7" formatCode="0.00E+00">
                  <c:v>7.0915104043510501E-4</c:v>
                </c:pt>
                <c:pt idx="8" formatCode="0.00E+00">
                  <c:v>4.5386003378579198E-4</c:v>
                </c:pt>
              </c:numCache>
            </c:numRef>
          </c:yVal>
          <c:smooth val="0"/>
        </c:ser>
        <c:ser>
          <c:idx val="2"/>
          <c:order val="1"/>
          <c:tx>
            <c:v>Uniform - MAXENT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ser>
          <c:idx val="1"/>
          <c:order val="2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'Gauss_2D_quads_iso DFEM Linear'!$D$3:$D$18</c:f>
              <c:numCache>
                <c:formatCode>General</c:formatCode>
                <c:ptCount val="16"/>
                <c:pt idx="0">
                  <c:v>64</c:v>
                </c:pt>
                <c:pt idx="1">
                  <c:v>116</c:v>
                </c:pt>
                <c:pt idx="2">
                  <c:v>224</c:v>
                </c:pt>
                <c:pt idx="3">
                  <c:v>432</c:v>
                </c:pt>
                <c:pt idx="4">
                  <c:v>1448</c:v>
                </c:pt>
                <c:pt idx="5">
                  <c:v>2222</c:v>
                </c:pt>
                <c:pt idx="6">
                  <c:v>5508</c:v>
                </c:pt>
                <c:pt idx="7">
                  <c:v>6966</c:v>
                </c:pt>
                <c:pt idx="8">
                  <c:v>7206</c:v>
                </c:pt>
                <c:pt idx="9">
                  <c:v>16172</c:v>
                </c:pt>
                <c:pt idx="10">
                  <c:v>27528</c:v>
                </c:pt>
                <c:pt idx="11">
                  <c:v>38168</c:v>
                </c:pt>
                <c:pt idx="12">
                  <c:v>39756</c:v>
                </c:pt>
                <c:pt idx="13">
                  <c:v>60522</c:v>
                </c:pt>
                <c:pt idx="14">
                  <c:v>79096</c:v>
                </c:pt>
                <c:pt idx="15">
                  <c:v>81864</c:v>
                </c:pt>
              </c:numCache>
            </c:numRef>
          </c:xVal>
          <c:yVal>
            <c:numRef>
              <c:f>'Gauss_2D_quads_iso DFEM Linear'!$E$3:$E$18</c:f>
              <c:numCache>
                <c:formatCode>General</c:formatCode>
                <c:ptCount val="16"/>
                <c:pt idx="0">
                  <c:v>0.96680609780621696</c:v>
                </c:pt>
                <c:pt idx="1">
                  <c:v>0.28751609965410502</c:v>
                </c:pt>
                <c:pt idx="2">
                  <c:v>0.12503458005481899</c:v>
                </c:pt>
                <c:pt idx="3">
                  <c:v>7.5888877571957294E-2</c:v>
                </c:pt>
                <c:pt idx="4">
                  <c:v>2.7008699523587799E-2</c:v>
                </c:pt>
                <c:pt idx="5">
                  <c:v>1.3325220228818499E-2</c:v>
                </c:pt>
                <c:pt idx="6">
                  <c:v>6.5753048007612001E-3</c:v>
                </c:pt>
                <c:pt idx="7">
                  <c:v>4.6288479313741403E-3</c:v>
                </c:pt>
                <c:pt idx="8">
                  <c:v>4.3189178044061903E-3</c:v>
                </c:pt>
                <c:pt idx="9">
                  <c:v>2.4618615914172798E-3</c:v>
                </c:pt>
                <c:pt idx="10">
                  <c:v>1.3180136193463501E-3</c:v>
                </c:pt>
                <c:pt idx="11">
                  <c:v>8.3975005425662697E-4</c:v>
                </c:pt>
                <c:pt idx="12">
                  <c:v>7.77668216583664E-4</c:v>
                </c:pt>
                <c:pt idx="13">
                  <c:v>5.3400886316464999E-4</c:v>
                </c:pt>
                <c:pt idx="14">
                  <c:v>4.3751641857178801E-4</c:v>
                </c:pt>
                <c:pt idx="15">
                  <c:v>4.18781263913487E-4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'Gauss_2D_quads_iso DFEM Linear'!$F$3:$F$11</c:f>
              <c:numCache>
                <c:formatCode>General</c:formatCode>
                <c:ptCount val="9"/>
                <c:pt idx="0">
                  <c:v>64</c:v>
                </c:pt>
                <c:pt idx="1">
                  <c:v>116</c:v>
                </c:pt>
                <c:pt idx="2">
                  <c:v>274</c:v>
                </c:pt>
                <c:pt idx="3">
                  <c:v>530</c:v>
                </c:pt>
                <c:pt idx="4">
                  <c:v>1614</c:v>
                </c:pt>
                <c:pt idx="5">
                  <c:v>3446</c:v>
                </c:pt>
                <c:pt idx="6">
                  <c:v>8854</c:v>
                </c:pt>
                <c:pt idx="7">
                  <c:v>9322</c:v>
                </c:pt>
                <c:pt idx="8">
                  <c:v>17662</c:v>
                </c:pt>
              </c:numCache>
            </c:numRef>
          </c:xVal>
          <c:yVal>
            <c:numRef>
              <c:f>'Gauss_2D_quads_iso DFEM Linear'!$G$3:$G$11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0.29072280051176203</c:v>
                </c:pt>
                <c:pt idx="2">
                  <c:v>0.18396018172652201</c:v>
                </c:pt>
                <c:pt idx="3">
                  <c:v>0.11825595944351899</c:v>
                </c:pt>
                <c:pt idx="4">
                  <c:v>4.4301559766994798E-2</c:v>
                </c:pt>
                <c:pt idx="5">
                  <c:v>2.1076985895931301E-2</c:v>
                </c:pt>
                <c:pt idx="6">
                  <c:v>1.10090733305762E-2</c:v>
                </c:pt>
                <c:pt idx="7">
                  <c:v>1.01970403359326E-2</c:v>
                </c:pt>
                <c:pt idx="8">
                  <c:v>5.54124246656578E-3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'Gauss_2D_quads_iso DFEM Linear'!$A$3:$A$11</c:f>
              <c:numCache>
                <c:formatCode>General</c:formatCode>
                <c:ptCount val="9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90000</c:v>
                </c:pt>
                <c:pt idx="7">
                  <c:v>160000</c:v>
                </c:pt>
                <c:pt idx="8">
                  <c:v>250000</c:v>
                </c:pt>
              </c:numCache>
            </c:numRef>
          </c:xVal>
          <c:yVal>
            <c:numRef>
              <c:f>'Gauss_2D_quads_iso DFEM Linear'!$C$3:$C$11</c:f>
              <c:numCache>
                <c:formatCode>General</c:formatCode>
                <c:ptCount val="9"/>
                <c:pt idx="0">
                  <c:v>0.98865878855455702</c:v>
                </c:pt>
                <c:pt idx="1">
                  <c:v>0.29082280986429898</c:v>
                </c:pt>
                <c:pt idx="2">
                  <c:v>0.107296926153248</c:v>
                </c:pt>
                <c:pt idx="3">
                  <c:v>2.6739507581110399E-2</c:v>
                </c:pt>
                <c:pt idx="4">
                  <c:v>6.6622782157578697E-3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397280"/>
        <c:axId val="151397840"/>
      </c:scatterChart>
      <c:valAx>
        <c:axId val="151397280"/>
        <c:scaling>
          <c:logBase val="10"/>
          <c:orientation val="minMax"/>
          <c:max val="1000000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7840"/>
        <c:crosses val="autoZero"/>
        <c:crossBetween val="midCat"/>
      </c:valAx>
      <c:valAx>
        <c:axId val="151397840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39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v>1st Order</c:v>
          </c:tx>
          <c:spPr>
            <a:ln w="2222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3"/>
          <c:order val="1"/>
          <c:tx>
            <c:v>2nd Order</c:v>
          </c:tx>
          <c:spPr>
            <a:ln w="22225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0"/>
          <c:order val="2"/>
          <c:tx>
            <c:v>Uniform Linear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'Gauss_2D_iso - Quadratic'!$A$3:$A$9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'Gauss_2D_iso - Quadratic'!$E$3:$E$9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3"/>
          <c:tx>
            <c:v>Uniform Quadratic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'Gauss_2D_iso - Quadratic'!$M$3:$M$8</c:f>
              <c:numCache>
                <c:formatCode>General</c:formatCode>
                <c:ptCount val="6"/>
                <c:pt idx="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 formatCode="0.00E+00">
                  <c:v>131072</c:v>
                </c:pt>
              </c:numCache>
            </c:numRef>
          </c:xVal>
          <c:yVal>
            <c:numRef>
              <c:f>'Gauss_2D_iso - Quadratic'!$N$3:$N$8</c:f>
              <c:numCache>
                <c:formatCode>General</c:formatCode>
                <c:ptCount val="6"/>
                <c:pt idx="0">
                  <c:v>0.55096529206121003</c:v>
                </c:pt>
                <c:pt idx="1">
                  <c:v>0.113623887736235</c:v>
                </c:pt>
                <c:pt idx="2">
                  <c:v>1.2226393428338299E-2</c:v>
                </c:pt>
                <c:pt idx="3">
                  <c:v>1.5534309340943201E-3</c:v>
                </c:pt>
                <c:pt idx="4">
                  <c:v>1.9591904482989101E-4</c:v>
                </c:pt>
                <c:pt idx="5">
                  <c:v>2.25364E-5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'Gauss_2D_iso - Quadratic'!$Q$1:$R$1</c:f>
              <c:strCache>
                <c:ptCount val="1"/>
                <c:pt idx="0">
                  <c:v>Irr=1, rtol=0.5, type=1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'Gauss_2D_iso - Quadratic'!$Q$3:$Q$15</c:f>
              <c:numCache>
                <c:formatCode>General</c:formatCode>
                <c:ptCount val="13"/>
                <c:pt idx="0">
                  <c:v>128</c:v>
                </c:pt>
                <c:pt idx="1">
                  <c:v>332</c:v>
                </c:pt>
                <c:pt idx="2">
                  <c:v>836</c:v>
                </c:pt>
                <c:pt idx="3">
                  <c:v>2088</c:v>
                </c:pt>
                <c:pt idx="4">
                  <c:v>5264</c:v>
                </c:pt>
                <c:pt idx="5">
                  <c:v>13444</c:v>
                </c:pt>
                <c:pt idx="6">
                  <c:v>33970</c:v>
                </c:pt>
                <c:pt idx="7">
                  <c:v>83566</c:v>
                </c:pt>
                <c:pt idx="8">
                  <c:v>207442</c:v>
                </c:pt>
              </c:numCache>
            </c:numRef>
          </c:xVal>
          <c:yVal>
            <c:numRef>
              <c:f>'Gauss_2D_iso - Quadratic'!$R$3:$R$15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0.113569318947477</c:v>
                </c:pt>
                <c:pt idx="2">
                  <c:v>1.2225104396792801E-2</c:v>
                </c:pt>
                <c:pt idx="3">
                  <c:v>1.5775708986585199E-3</c:v>
                </c:pt>
                <c:pt idx="4">
                  <c:v>3.9143596309961301E-4</c:v>
                </c:pt>
                <c:pt idx="5">
                  <c:v>1.1535960015255E-4</c:v>
                </c:pt>
                <c:pt idx="6" formatCode="0.00E+00">
                  <c:v>2.8819047517352001E-5</c:v>
                </c:pt>
                <c:pt idx="7" formatCode="0.00E+00">
                  <c:v>6.9004676165009799E-6</c:v>
                </c:pt>
                <c:pt idx="8" formatCode="0.00E+00">
                  <c:v>2.1959838350590502E-6</c:v>
                </c:pt>
              </c:numCache>
            </c:numRef>
          </c:yVal>
          <c:smooth val="0"/>
        </c:ser>
        <c:ser>
          <c:idx val="1"/>
          <c:order val="5"/>
          <c:tx>
            <c:strRef>
              <c:f>'Gauss_2D_iso - Quadratic'!$S$1:$T$1</c:f>
              <c:strCache>
                <c:ptCount val="1"/>
                <c:pt idx="0">
                  <c:v>Irr=1, rtol=0.3, type=1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'Gauss_2D_iso - Quadratic'!$S$3:$S$15</c:f>
              <c:numCache>
                <c:formatCode>General</c:formatCode>
                <c:ptCount val="13"/>
                <c:pt idx="0">
                  <c:v>128</c:v>
                </c:pt>
                <c:pt idx="1">
                  <c:v>268</c:v>
                </c:pt>
                <c:pt idx="2">
                  <c:v>576</c:v>
                </c:pt>
                <c:pt idx="3">
                  <c:v>1096</c:v>
                </c:pt>
                <c:pt idx="4">
                  <c:v>2244</c:v>
                </c:pt>
                <c:pt idx="5">
                  <c:v>4240</c:v>
                </c:pt>
                <c:pt idx="6">
                  <c:v>8252</c:v>
                </c:pt>
                <c:pt idx="7">
                  <c:v>15360</c:v>
                </c:pt>
                <c:pt idx="8">
                  <c:v>29736</c:v>
                </c:pt>
                <c:pt idx="9">
                  <c:v>55420</c:v>
                </c:pt>
                <c:pt idx="10">
                  <c:v>106428</c:v>
                </c:pt>
              </c:numCache>
            </c:numRef>
          </c:xVal>
          <c:yVal>
            <c:numRef>
              <c:f>'Gauss_2D_iso - Quadratic'!$T$3:$T$15</c:f>
              <c:numCache>
                <c:formatCode>General</c:formatCode>
                <c:ptCount val="13"/>
                <c:pt idx="0">
                  <c:v>0.55096529206121003</c:v>
                </c:pt>
                <c:pt idx="1">
                  <c:v>0.16331495441563201</c:v>
                </c:pt>
                <c:pt idx="2">
                  <c:v>3.10919434648423E-2</c:v>
                </c:pt>
                <c:pt idx="3">
                  <c:v>7.0575091694061202E-3</c:v>
                </c:pt>
                <c:pt idx="4">
                  <c:v>1.71808912805479E-3</c:v>
                </c:pt>
                <c:pt idx="5">
                  <c:v>8.7806666028501096E-4</c:v>
                </c:pt>
                <c:pt idx="6">
                  <c:v>2.2375733763059101E-4</c:v>
                </c:pt>
                <c:pt idx="7" formatCode="0.00E+00">
                  <c:v>9.5389338686431403E-5</c:v>
                </c:pt>
                <c:pt idx="8" formatCode="0.00E+00">
                  <c:v>3.2152372669260001E-5</c:v>
                </c:pt>
                <c:pt idx="9" formatCode="0.00E+00">
                  <c:v>1.7583982920345201E-5</c:v>
                </c:pt>
                <c:pt idx="10" formatCode="0.00E+00">
                  <c:v>4.7851905992066301E-6</c:v>
                </c:pt>
              </c:numCache>
            </c:numRef>
          </c:yVal>
          <c:smooth val="0"/>
        </c:ser>
        <c:ser>
          <c:idx val="6"/>
          <c:order val="6"/>
          <c:tx>
            <c:v>Smooth Poly Mesh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'Gauss_2D_iso - Quadratic'!$U$3:$U$13</c:f>
              <c:numCache>
                <c:formatCode>General</c:formatCode>
                <c:ptCount val="11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'Gauss_2D_iso - Quadratic'!$V$3:$V$13</c:f>
              <c:numCache>
                <c:formatCode>0.00E+00</c:formatCode>
                <c:ptCount val="11"/>
                <c:pt idx="0">
                  <c:v>0.92140952458899605</c:v>
                </c:pt>
                <c:pt idx="1">
                  <c:v>0.71595727119231301</c:v>
                </c:pt>
                <c:pt idx="2">
                  <c:v>0.25767670341613502</c:v>
                </c:pt>
                <c:pt idx="3">
                  <c:v>3.2748488910642901E-2</c:v>
                </c:pt>
                <c:pt idx="4">
                  <c:v>3.9208160372974097E-3</c:v>
                </c:pt>
              </c:numCache>
            </c:numRef>
          </c:yVal>
          <c:smooth val="0"/>
        </c:ser>
        <c:ser>
          <c:idx val="7"/>
          <c:order val="7"/>
          <c:tx>
            <c:v>Z Poly Mesh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'Gauss_2D_iso - Quadratic'!$W$3:$W$13</c:f>
              <c:numCache>
                <c:formatCode>General</c:formatCode>
                <c:ptCount val="11"/>
                <c:pt idx="0">
                  <c:v>160</c:v>
                </c:pt>
                <c:pt idx="1">
                  <c:v>344</c:v>
                </c:pt>
                <c:pt idx="2">
                  <c:v>1072</c:v>
                </c:pt>
                <c:pt idx="3">
                  <c:v>4424</c:v>
                </c:pt>
                <c:pt idx="4">
                  <c:v>17288</c:v>
                </c:pt>
                <c:pt idx="5">
                  <c:v>67848</c:v>
                </c:pt>
              </c:numCache>
            </c:numRef>
          </c:xVal>
          <c:yVal>
            <c:numRef>
              <c:f>'Gauss_2D_iso - Quadratic'!$X$3:$X$13</c:f>
              <c:numCache>
                <c:formatCode>0.00E+00</c:formatCode>
                <c:ptCount val="11"/>
                <c:pt idx="0">
                  <c:v>1.2130098543476899</c:v>
                </c:pt>
                <c:pt idx="1">
                  <c:v>0.42347437706878799</c:v>
                </c:pt>
                <c:pt idx="2">
                  <c:v>0.185127868800572</c:v>
                </c:pt>
                <c:pt idx="3">
                  <c:v>1.6661562001790899E-2</c:v>
                </c:pt>
                <c:pt idx="4">
                  <c:v>3.13281782721639E-3</c:v>
                </c:pt>
                <c:pt idx="5">
                  <c:v>3.8374301674197701E-3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394272"/>
        <c:axId val="198394832"/>
      </c:scatterChart>
      <c:valAx>
        <c:axId val="198394272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# DoFs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832"/>
        <c:crossesAt val="10"/>
        <c:crossBetween val="midCat"/>
      </c:valAx>
      <c:valAx>
        <c:axId val="1983948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||u - uh||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3942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Quad_2D_iso!$C$1</c:f>
              <c:strCache>
                <c:ptCount val="1"/>
                <c:pt idx="0">
                  <c:v>First</c:v>
                </c:pt>
              </c:strCache>
            </c:strRef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Quad_2D_iso!$C$2:$C$37</c:f>
              <c:numCache>
                <c:formatCode>General</c:formatCode>
                <c:ptCount val="36"/>
                <c:pt idx="0">
                  <c:v>0.625</c:v>
                </c:pt>
                <c:pt idx="1">
                  <c:v>0.15625</c:v>
                </c:pt>
                <c:pt idx="2">
                  <c:v>3.90625E-2</c:v>
                </c:pt>
                <c:pt idx="3">
                  <c:v>9.765625E-3</c:v>
                </c:pt>
                <c:pt idx="4">
                  <c:v>2.44140625E-3</c:v>
                </c:pt>
                <c:pt idx="5">
                  <c:v>6.103515625E-4</c:v>
                </c:pt>
                <c:pt idx="6">
                  <c:v>1.5999999999999999E-4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Quad_2D_iso!$D$1</c:f>
              <c:strCache>
                <c:ptCount val="1"/>
                <c:pt idx="0">
                  <c:v>Second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Quad_2D_iso!$A$2:$A$37</c:f>
              <c:numCache>
                <c:formatCode>General</c:formatCode>
                <c:ptCount val="3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Quad_2D_iso!$D$2:$D$37</c:f>
              <c:numCache>
                <c:formatCode>General</c:formatCode>
                <c:ptCount val="36"/>
                <c:pt idx="0">
                  <c:v>7.8125E-2</c:v>
                </c:pt>
                <c:pt idx="1">
                  <c:v>9.765625E-3</c:v>
                </c:pt>
                <c:pt idx="2">
                  <c:v>1.220703125E-3</c:v>
                </c:pt>
                <c:pt idx="3">
                  <c:v>1.52587890625E-4</c:v>
                </c:pt>
                <c:pt idx="4">
                  <c:v>1.9073486328125E-5</c:v>
                </c:pt>
                <c:pt idx="5">
                  <c:v>2.384185791015625E-6</c:v>
                </c:pt>
                <c:pt idx="6">
                  <c:v>3.2000000000000001E-7</c:v>
                </c:pt>
              </c:numCache>
            </c:numRef>
          </c:yVal>
          <c:smooth val="0"/>
        </c:ser>
        <c:ser>
          <c:idx val="2"/>
          <c:order val="2"/>
          <c:tx>
            <c:v>Uniform - Linear MAXENT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Quad_2D_iso!$E$5:$E$10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Quad_2D_iso!$F$5:$F$10</c:f>
              <c:numCache>
                <c:formatCode>General</c:formatCode>
                <c:ptCount val="6"/>
                <c:pt idx="0">
                  <c:v>0.82072280697912903</c:v>
                </c:pt>
                <c:pt idx="1">
                  <c:v>0.206660698989033</c:v>
                </c:pt>
                <c:pt idx="2">
                  <c:v>5.1812164029267901E-2</c:v>
                </c:pt>
                <c:pt idx="3">
                  <c:v>1.2968167697866699E-2</c:v>
                </c:pt>
                <c:pt idx="4">
                  <c:v>3.2436799318507899E-3</c:v>
                </c:pt>
                <c:pt idx="5">
                  <c:v>8.1110695211347597E-4</c:v>
                </c:pt>
              </c:numCache>
            </c:numRef>
          </c:yVal>
          <c:smooth val="0"/>
        </c:ser>
        <c:ser>
          <c:idx val="3"/>
          <c:order val="3"/>
          <c:tx>
            <c:v>Uniform - Quadratic MAXENT</c:v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Quad_2D_iso!$O$5:$O$10</c:f>
              <c:numCache>
                <c:formatCode>General</c:formatCode>
                <c:ptCount val="6"/>
                <c:pt idx="0" formatCode="0.00E+00">
                  <c:v>128</c:v>
                </c:pt>
                <c:pt idx="1">
                  <c:v>512</c:v>
                </c:pt>
                <c:pt idx="2">
                  <c:v>2048</c:v>
                </c:pt>
                <c:pt idx="3">
                  <c:v>8192</c:v>
                </c:pt>
                <c:pt idx="4">
                  <c:v>32768</c:v>
                </c:pt>
                <c:pt idx="5">
                  <c:v>131072</c:v>
                </c:pt>
              </c:numCache>
            </c:numRef>
          </c:xVal>
          <c:yVal>
            <c:numRef>
              <c:f>Quad_2D_iso!$P$5:$P$10</c:f>
              <c:numCache>
                <c:formatCode>General</c:formatCode>
                <c:ptCount val="6"/>
                <c:pt idx="0" formatCode="0.00E+00">
                  <c:v>5.6910399790446098E-2</c:v>
                </c:pt>
                <c:pt idx="1">
                  <c:v>7.2707237794323301E-3</c:v>
                </c:pt>
                <c:pt idx="2">
                  <c:v>9.2094511558979701E-4</c:v>
                </c:pt>
                <c:pt idx="3">
                  <c:v>1.16770295444356E-4</c:v>
                </c:pt>
                <c:pt idx="4" formatCode="0.00E+00">
                  <c:v>1.51326488849241E-5</c:v>
                </c:pt>
                <c:pt idx="5" formatCode="0.00E+00">
                  <c:v>2.1250912616835202E-6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Quad_2D_iso!$Q$5:$Q$9</c:f>
              <c:numCache>
                <c:formatCode>General</c:formatCode>
                <c:ptCount val="5"/>
                <c:pt idx="0">
                  <c:v>72</c:v>
                </c:pt>
                <c:pt idx="1">
                  <c:v>256</c:v>
                </c:pt>
                <c:pt idx="2">
                  <c:v>880</c:v>
                </c:pt>
                <c:pt idx="3">
                  <c:v>3280</c:v>
                </c:pt>
                <c:pt idx="4">
                  <c:v>12664</c:v>
                </c:pt>
              </c:numCache>
            </c:numRef>
          </c:xVal>
          <c:yVal>
            <c:numRef>
              <c:f>Quad_2D_iso!$R$5:$R$9</c:f>
              <c:numCache>
                <c:formatCode>0.00E+00</c:formatCode>
                <c:ptCount val="5"/>
                <c:pt idx="0">
                  <c:v>0.20549063061801801</c:v>
                </c:pt>
                <c:pt idx="1">
                  <c:v>8.0742880682756202E-2</c:v>
                </c:pt>
                <c:pt idx="2">
                  <c:v>1.44469986169836E-2</c:v>
                </c:pt>
                <c:pt idx="3">
                  <c:v>1.9808011726754099E-3</c:v>
                </c:pt>
                <c:pt idx="4">
                  <c:v>4.2034561665896399E-4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4576304"/>
        <c:axId val="264575744"/>
      </c:scatterChart>
      <c:valAx>
        <c:axId val="2645763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5744"/>
        <c:crosses val="autoZero"/>
        <c:crossBetween val="midCat"/>
      </c:valAx>
      <c:valAx>
        <c:axId val="2645757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5763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1st Order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G2D_quads_Lagrange!$G$3:$G$9</c:f>
              <c:numCache>
                <c:formatCode>General</c:formatCode>
                <c:ptCount val="7"/>
                <c:pt idx="0">
                  <c:v>6.25</c:v>
                </c:pt>
                <c:pt idx="1">
                  <c:v>1.5625</c:v>
                </c:pt>
                <c:pt idx="2">
                  <c:v>0.390625</c:v>
                </c:pt>
                <c:pt idx="3">
                  <c:v>9.765625E-2</c:v>
                </c:pt>
                <c:pt idx="4">
                  <c:v>2.44140625E-2</c:v>
                </c:pt>
                <c:pt idx="5">
                  <c:v>6.103515625E-3</c:v>
                </c:pt>
                <c:pt idx="6">
                  <c:v>1.5999999999999999E-3</c:v>
                </c:pt>
              </c:numCache>
            </c:numRef>
          </c:yVal>
          <c:smooth val="0"/>
        </c:ser>
        <c:ser>
          <c:idx val="2"/>
          <c:order val="1"/>
          <c:tx>
            <c:v>2nd Order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G2D_quads_Lagrange!$H$3:$H$9</c:f>
              <c:numCache>
                <c:formatCode>General</c:formatCode>
                <c:ptCount val="7"/>
                <c:pt idx="0">
                  <c:v>1.5625</c:v>
                </c:pt>
                <c:pt idx="1">
                  <c:v>0.1953125</c:v>
                </c:pt>
                <c:pt idx="2">
                  <c:v>2.44140625E-2</c:v>
                </c:pt>
                <c:pt idx="3">
                  <c:v>3.0517578125E-3</c:v>
                </c:pt>
                <c:pt idx="4">
                  <c:v>3.814697265625E-4</c:v>
                </c:pt>
                <c:pt idx="5">
                  <c:v>4.76837158203125E-5</c:v>
                </c:pt>
                <c:pt idx="6">
                  <c:v>6.4000000000000006E-6</c:v>
                </c:pt>
              </c:numCache>
            </c:numRef>
          </c:yVal>
          <c:smooth val="0"/>
        </c:ser>
        <c:ser>
          <c:idx val="3"/>
          <c:order val="2"/>
          <c:tx>
            <c:v>3rd Order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G2D_quads_Lagrange!$I$3:$I$9</c:f>
              <c:numCache>
                <c:formatCode>General</c:formatCode>
                <c:ptCount val="7"/>
                <c:pt idx="0">
                  <c:v>0.78125</c:v>
                </c:pt>
                <c:pt idx="1">
                  <c:v>4.8828125E-2</c:v>
                </c:pt>
                <c:pt idx="2">
                  <c:v>3.0517578125E-3</c:v>
                </c:pt>
                <c:pt idx="3">
                  <c:v>1.9073486328125E-4</c:v>
                </c:pt>
                <c:pt idx="4">
                  <c:v>1.1920928955078125E-5</c:v>
                </c:pt>
                <c:pt idx="5">
                  <c:v>7.4505805969238281E-7</c:v>
                </c:pt>
                <c:pt idx="6">
                  <c:v>5.1200000000000002E-8</c:v>
                </c:pt>
              </c:numCache>
            </c:numRef>
          </c:yVal>
          <c:smooth val="0"/>
        </c:ser>
        <c:ser>
          <c:idx val="0"/>
          <c:order val="3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G2D_quads_Lagrange!$A$3:$A$9</c:f>
              <c:numCache>
                <c:formatCode>General</c:formatCode>
                <c:ptCount val="7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  <c:pt idx="6">
                  <c:v>250000</c:v>
                </c:pt>
              </c:numCache>
            </c:numRef>
          </c:xVal>
          <c:yVal>
            <c:numRef>
              <c:f>G2D_quads_Lagrange!$E$3:$E$9</c:f>
              <c:numCache>
                <c:formatCode>General</c:formatCode>
                <c:ptCount val="7"/>
                <c:pt idx="0">
                  <c:v>0.96680609780621696</c:v>
                </c:pt>
                <c:pt idx="1">
                  <c:v>0.28771852887709398</c:v>
                </c:pt>
                <c:pt idx="2">
                  <c:v>0.109685760918177</c:v>
                </c:pt>
                <c:pt idx="3">
                  <c:v>2.7676097156653201E-2</c:v>
                </c:pt>
                <c:pt idx="4">
                  <c:v>6.92466979585964E-3</c:v>
                </c:pt>
                <c:pt idx="5">
                  <c:v>1.7312938924469699E-3</c:v>
                </c:pt>
                <c:pt idx="6" formatCode="0.00E+00">
                  <c:v>4.5386003378579198E-4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G2D_quads_Lagrange!$K$4:$K$9</c:f>
              <c:numCache>
                <c:formatCode>General</c:formatCode>
                <c:ptCount val="6"/>
                <c:pt idx="0">
                  <c:v>144</c:v>
                </c:pt>
                <c:pt idx="1">
                  <c:v>576</c:v>
                </c:pt>
                <c:pt idx="2">
                  <c:v>2304</c:v>
                </c:pt>
                <c:pt idx="3">
                  <c:v>9216</c:v>
                </c:pt>
                <c:pt idx="4">
                  <c:v>36864</c:v>
                </c:pt>
                <c:pt idx="5">
                  <c:v>147456</c:v>
                </c:pt>
              </c:numCache>
            </c:numRef>
          </c:xVal>
          <c:yVal>
            <c:numRef>
              <c:f>G2D_quads_Lagrange!$L$4:$L$9</c:f>
              <c:numCache>
                <c:formatCode>General</c:formatCode>
                <c:ptCount val="6"/>
                <c:pt idx="0">
                  <c:v>0.42660971206547998</c:v>
                </c:pt>
                <c:pt idx="1">
                  <c:v>0.12344091236093201</c:v>
                </c:pt>
                <c:pt idx="2">
                  <c:v>1.2806897864589E-2</c:v>
                </c:pt>
                <c:pt idx="3">
                  <c:v>1.6226299151069401E-3</c:v>
                </c:pt>
                <c:pt idx="4">
                  <c:v>2.0372738871442901E-4</c:v>
                </c:pt>
                <c:pt idx="5" formatCode="0.00E+00">
                  <c:v>2.54946330780431E-5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G2D_quads_Lagrange!$P$4:$P$9</c:f>
              <c:numCache>
                <c:formatCode>General</c:formatCode>
                <c:ptCount val="6"/>
                <c:pt idx="0">
                  <c:v>256</c:v>
                </c:pt>
                <c:pt idx="1">
                  <c:v>1024</c:v>
                </c:pt>
                <c:pt idx="2">
                  <c:v>4096</c:v>
                </c:pt>
                <c:pt idx="3">
                  <c:v>16384</c:v>
                </c:pt>
                <c:pt idx="4">
                  <c:v>65536</c:v>
                </c:pt>
                <c:pt idx="5">
                  <c:v>160000</c:v>
                </c:pt>
              </c:numCache>
            </c:numRef>
          </c:xVal>
          <c:yVal>
            <c:numRef>
              <c:f>G2D_quads_Lagrange!$Q$4:$Q$9</c:f>
              <c:numCache>
                <c:formatCode>General</c:formatCode>
                <c:ptCount val="6"/>
                <c:pt idx="0">
                  <c:v>0.24511670502347899</c:v>
                </c:pt>
                <c:pt idx="1">
                  <c:v>1.2881599389974E-2</c:v>
                </c:pt>
                <c:pt idx="2">
                  <c:v>1.3571827580066999E-3</c:v>
                </c:pt>
                <c:pt idx="3" formatCode="0.00E+00">
                  <c:v>8.74427297685418E-5</c:v>
                </c:pt>
                <c:pt idx="4" formatCode="0.00E+00">
                  <c:v>5.4964154115170998E-6</c:v>
                </c:pt>
                <c:pt idx="5" formatCode="0.00E+00">
                  <c:v>9.2318100100643895E-7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0432"/>
        <c:axId val="198400992"/>
      </c:scatterChart>
      <c:valAx>
        <c:axId val="198400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992"/>
        <c:crosses val="autoZero"/>
        <c:crossBetween val="midCat"/>
      </c:valAx>
      <c:valAx>
        <c:axId val="198400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0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lin'!$B$4:$B$9</c:f>
              <c:numCache>
                <c:formatCode>General</c:formatCode>
                <c:ptCount val="6"/>
                <c:pt idx="0">
                  <c:v>4.4633255085630798E-2</c:v>
                </c:pt>
                <c:pt idx="1">
                  <c:v>1.1034296750803901E-2</c:v>
                </c:pt>
                <c:pt idx="2">
                  <c:v>2.7422973251359098E-3</c:v>
                </c:pt>
                <c:pt idx="3">
                  <c:v>6.8360800833021796E-4</c:v>
                </c:pt>
                <c:pt idx="4">
                  <c:v>1.7067869013473301E-4</c:v>
                </c:pt>
                <c:pt idx="5" formatCode="0.00E+00">
                  <c:v>4.2645913129575001E-5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lin'!$A$4:$A$9</c:f>
              <c:numCache>
                <c:formatCode>General</c:formatCode>
                <c:ptCount val="6"/>
                <c:pt idx="0">
                  <c:v>64</c:v>
                </c:pt>
                <c:pt idx="1">
                  <c:v>256</c:v>
                </c:pt>
                <c:pt idx="2">
                  <c:v>1024</c:v>
                </c:pt>
                <c:pt idx="3">
                  <c:v>4096</c:v>
                </c:pt>
                <c:pt idx="4">
                  <c:v>16384</c:v>
                </c:pt>
                <c:pt idx="5">
                  <c:v>65536</c:v>
                </c:pt>
              </c:numCache>
            </c:numRef>
          </c:xVal>
          <c:yVal>
            <c:numRef>
              <c:f>'QuadSol_1angle - DFEM lin'!$C$4:$C$9</c:f>
              <c:numCache>
                <c:formatCode>General</c:formatCode>
                <c:ptCount val="6"/>
                <c:pt idx="0">
                  <c:v>4.4817675982742E-2</c:v>
                </c:pt>
                <c:pt idx="1">
                  <c:v>1.10920064465893E-2</c:v>
                </c:pt>
                <c:pt idx="2">
                  <c:v>2.7582070447413299E-3</c:v>
                </c:pt>
                <c:pt idx="3">
                  <c:v>6.8777383499310995E-4</c:v>
                </c:pt>
                <c:pt idx="4">
                  <c:v>1.7174388682753201E-4</c:v>
                </c:pt>
                <c:pt idx="5" formatCode="0.00E+00">
                  <c:v>4.2915181519391997E-5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lin'!$G$4:$G$9</c:f>
              <c:numCache>
                <c:formatCode>General</c:formatCode>
                <c:ptCount val="6"/>
                <c:pt idx="0">
                  <c:v>4.8081826404001E-2</c:v>
                </c:pt>
                <c:pt idx="1">
                  <c:v>1.1925167890795001E-2</c:v>
                </c:pt>
                <c:pt idx="2">
                  <c:v>2.9663920547648602E-3</c:v>
                </c:pt>
                <c:pt idx="3">
                  <c:v>7.3970942806215003E-4</c:v>
                </c:pt>
                <c:pt idx="4">
                  <c:v>1.8471442224791301E-4</c:v>
                </c:pt>
                <c:pt idx="5" formatCode="0.00E+00">
                  <c:v>4.6157088931970002E-5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'QuadSol_1angle - DFEM lin'!$E$4:$E$9</c:f>
              <c:numCache>
                <c:formatCode>General</c:formatCode>
                <c:ptCount val="6"/>
                <c:pt idx="0">
                  <c:v>96</c:v>
                </c:pt>
                <c:pt idx="1">
                  <c:v>384</c:v>
                </c:pt>
                <c:pt idx="2">
                  <c:v>1536</c:v>
                </c:pt>
                <c:pt idx="3">
                  <c:v>6144</c:v>
                </c:pt>
                <c:pt idx="4">
                  <c:v>24576</c:v>
                </c:pt>
                <c:pt idx="5">
                  <c:v>98304</c:v>
                </c:pt>
              </c:numCache>
            </c:numRef>
          </c:xVal>
          <c:yVal>
            <c:numRef>
              <c:f>'QuadSol_1angle - DFEM lin'!$H$4:$H$9</c:f>
              <c:numCache>
                <c:formatCode>General</c:formatCode>
                <c:ptCount val="6"/>
                <c:pt idx="0">
                  <c:v>4.8081826404148702E-2</c:v>
                </c:pt>
                <c:pt idx="1">
                  <c:v>1.1925167891111499E-2</c:v>
                </c:pt>
                <c:pt idx="2">
                  <c:v>2.9663920550908598E-3</c:v>
                </c:pt>
                <c:pt idx="3">
                  <c:v>7.3970942839033901E-4</c:v>
                </c:pt>
                <c:pt idx="4">
                  <c:v>1.84714422579695E-4</c:v>
                </c:pt>
                <c:pt idx="5" formatCode="0.00E+00">
                  <c:v>4.61570892665915E-5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405472"/>
        <c:axId val="198406032"/>
      </c:scatterChart>
      <c:valAx>
        <c:axId val="198405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6032"/>
        <c:crosses val="autoZero"/>
        <c:crossBetween val="midCat"/>
      </c:valAx>
      <c:valAx>
        <c:axId val="19840603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405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quad'!$D$4:$D$9</c:f>
              <c:numCache>
                <c:formatCode>General</c:formatCode>
                <c:ptCount val="6"/>
                <c:pt idx="0">
                  <c:v>1.4999015316313201E-2</c:v>
                </c:pt>
                <c:pt idx="1">
                  <c:v>3.7670900456358201E-3</c:v>
                </c:pt>
                <c:pt idx="2">
                  <c:v>9.4470058220417498E-4</c:v>
                </c:pt>
                <c:pt idx="3">
                  <c:v>2.3662422981680101E-4</c:v>
                </c:pt>
                <c:pt idx="4" formatCode="0.00E+00">
                  <c:v>5.9222760256350099E-5</c:v>
                </c:pt>
                <c:pt idx="5" formatCode="0.00E+00">
                  <c:v>1.4815466809758699E-5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quad'!$E$4:$E$9</c:f>
              <c:numCache>
                <c:formatCode>General</c:formatCode>
                <c:ptCount val="6"/>
                <c:pt idx="0">
                  <c:v>5.208333333333333E-3</c:v>
                </c:pt>
                <c:pt idx="1">
                  <c:v>1.3020833333333333E-3</c:v>
                </c:pt>
                <c:pt idx="2">
                  <c:v>3.2552083333333332E-4</c:v>
                </c:pt>
                <c:pt idx="3">
                  <c:v>8.1380208333333329E-5</c:v>
                </c:pt>
                <c:pt idx="4">
                  <c:v>2.0345052083333332E-5</c:v>
                </c:pt>
                <c:pt idx="5">
                  <c:v>5.0862630208333331E-6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'QuadSol_1angle - DFEM quad'!$C$4:$C$9</c:f>
              <c:numCache>
                <c:formatCode>General</c:formatCode>
                <c:ptCount val="6"/>
                <c:pt idx="0">
                  <c:v>192</c:v>
                </c:pt>
                <c:pt idx="1">
                  <c:v>768</c:v>
                </c:pt>
                <c:pt idx="2">
                  <c:v>3072</c:v>
                </c:pt>
                <c:pt idx="3">
                  <c:v>12288</c:v>
                </c:pt>
                <c:pt idx="4">
                  <c:v>49152</c:v>
                </c:pt>
                <c:pt idx="5">
                  <c:v>196608</c:v>
                </c:pt>
              </c:numCache>
            </c:numRef>
          </c:xVal>
          <c:yVal>
            <c:numRef>
              <c:f>'QuadSol_1angle - DFEM quad'!$F$4:$F$9</c:f>
              <c:numCache>
                <c:formatCode>General</c:formatCode>
                <c:ptCount val="6"/>
                <c:pt idx="0">
                  <c:v>3.7587908150366268E-4</c:v>
                </c:pt>
                <c:pt idx="1">
                  <c:v>4.6984885187957773E-5</c:v>
                </c:pt>
                <c:pt idx="2">
                  <c:v>5.873110648494731E-6</c:v>
                </c:pt>
                <c:pt idx="3">
                  <c:v>7.3413883106183989E-7</c:v>
                </c:pt>
                <c:pt idx="4">
                  <c:v>9.1767353882730132E-8</c:v>
                </c:pt>
                <c:pt idx="5">
                  <c:v>1.1470919235341242E-8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195968"/>
        <c:axId val="199196528"/>
      </c:scatterChart>
      <c:valAx>
        <c:axId val="199195968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6528"/>
        <c:crosses val="autoZero"/>
        <c:crossBetween val="midCat"/>
      </c:valAx>
      <c:valAx>
        <c:axId val="199196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195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314325</xdr:colOff>
      <xdr:row>1</xdr:row>
      <xdr:rowOff>100012</xdr:rowOff>
    </xdr:from>
    <xdr:to>
      <xdr:col>20</xdr:col>
      <xdr:colOff>381000</xdr:colOff>
      <xdr:row>24</xdr:row>
      <xdr:rowOff>9526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168085</xdr:colOff>
      <xdr:row>9</xdr:row>
      <xdr:rowOff>156882</xdr:rowOff>
    </xdr:from>
    <xdr:to>
      <xdr:col>13</xdr:col>
      <xdr:colOff>750794</xdr:colOff>
      <xdr:row>38</xdr:row>
      <xdr:rowOff>22412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312963</xdr:colOff>
      <xdr:row>22</xdr:row>
      <xdr:rowOff>50346</xdr:rowOff>
    </xdr:from>
    <xdr:to>
      <xdr:col>15</xdr:col>
      <xdr:colOff>707571</xdr:colOff>
      <xdr:row>47</xdr:row>
      <xdr:rowOff>122464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190499</xdr:colOff>
      <xdr:row>12</xdr:row>
      <xdr:rowOff>68356</xdr:rowOff>
    </xdr:from>
    <xdr:to>
      <xdr:col>15</xdr:col>
      <xdr:colOff>605117</xdr:colOff>
      <xdr:row>40</xdr:row>
      <xdr:rowOff>33618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672352</xdr:colOff>
      <xdr:row>20</xdr:row>
      <xdr:rowOff>146797</xdr:rowOff>
    </xdr:from>
    <xdr:to>
      <xdr:col>6</xdr:col>
      <xdr:colOff>761999</xdr:colOff>
      <xdr:row>35</xdr:row>
      <xdr:rowOff>32497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22411</xdr:colOff>
      <xdr:row>15</xdr:row>
      <xdr:rowOff>90767</xdr:rowOff>
    </xdr:from>
    <xdr:to>
      <xdr:col>12</xdr:col>
      <xdr:colOff>0</xdr:colOff>
      <xdr:row>29</xdr:row>
      <xdr:rowOff>166967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="85" zoomScaleNormal="85" workbookViewId="0">
      <selection activeCell="U17" sqref="U17"/>
    </sheetView>
  </sheetViews>
  <sheetFormatPr defaultRowHeight="15" x14ac:dyDescent="0.25"/>
  <cols>
    <col min="1" max="2" width="15.85546875" style="1" customWidth="1"/>
    <col min="3" max="3" width="15.85546875" style="3" customWidth="1"/>
    <col min="4" max="5" width="15.85546875" style="1" customWidth="1"/>
    <col min="6" max="6" width="15.85546875" style="6" customWidth="1"/>
    <col min="7" max="7" width="15.85546875" customWidth="1"/>
  </cols>
  <sheetData>
    <row r="1" spans="1:7" x14ac:dyDescent="0.25">
      <c r="A1" s="26" t="s">
        <v>0</v>
      </c>
      <c r="B1" s="26"/>
      <c r="C1" s="26"/>
      <c r="D1" s="26" t="s">
        <v>3</v>
      </c>
      <c r="E1" s="26"/>
      <c r="F1" s="26"/>
      <c r="G1" s="26"/>
    </row>
    <row r="2" spans="1:7" x14ac:dyDescent="0.25">
      <c r="A2" s="1" t="s">
        <v>1</v>
      </c>
      <c r="B2" s="1" t="s">
        <v>5</v>
      </c>
      <c r="C2" s="3" t="s">
        <v>4</v>
      </c>
      <c r="D2" s="1" t="s">
        <v>14</v>
      </c>
      <c r="E2" s="3" t="s">
        <v>5</v>
      </c>
      <c r="F2" s="6" t="s">
        <v>15</v>
      </c>
      <c r="G2" s="3" t="s">
        <v>4</v>
      </c>
    </row>
    <row r="3" spans="1:7" x14ac:dyDescent="0.25">
      <c r="A3" s="1">
        <v>64</v>
      </c>
      <c r="B3" s="1">
        <v>0.96680609780621696</v>
      </c>
      <c r="C3" s="3">
        <v>0.98865878855455702</v>
      </c>
      <c r="D3" s="1">
        <v>64</v>
      </c>
      <c r="E3" s="1">
        <v>0.96680609780621696</v>
      </c>
      <c r="F3" s="7">
        <v>64</v>
      </c>
      <c r="G3">
        <v>0.98865878855455702</v>
      </c>
    </row>
    <row r="4" spans="1:7" x14ac:dyDescent="0.25">
      <c r="A4" s="1">
        <v>256</v>
      </c>
      <c r="B4" s="1">
        <v>0.28771852887709398</v>
      </c>
      <c r="C4" s="3">
        <v>0.29082280986429898</v>
      </c>
      <c r="D4" s="1">
        <v>116</v>
      </c>
      <c r="E4" s="1">
        <v>0.28751609965410502</v>
      </c>
      <c r="F4" s="7">
        <v>116</v>
      </c>
      <c r="G4">
        <v>0.29072280051176203</v>
      </c>
    </row>
    <row r="5" spans="1:7" x14ac:dyDescent="0.25">
      <c r="A5" s="1">
        <v>1024</v>
      </c>
      <c r="B5" s="1">
        <v>0.109685760918177</v>
      </c>
      <c r="C5" s="3">
        <v>0.107296926153248</v>
      </c>
      <c r="D5" s="1">
        <v>224</v>
      </c>
      <c r="E5" s="1">
        <v>0.12503458005481899</v>
      </c>
      <c r="F5" s="7">
        <v>274</v>
      </c>
      <c r="G5">
        <v>0.18396018172652201</v>
      </c>
    </row>
    <row r="6" spans="1:7" x14ac:dyDescent="0.25">
      <c r="A6" s="1">
        <v>4096</v>
      </c>
      <c r="B6" s="1">
        <v>2.7676097156653201E-2</v>
      </c>
      <c r="C6" s="3">
        <v>2.6739507581110399E-2</v>
      </c>
      <c r="D6" s="1">
        <v>432</v>
      </c>
      <c r="E6" s="1">
        <v>7.5888877571957294E-2</v>
      </c>
      <c r="F6" s="7">
        <v>530</v>
      </c>
      <c r="G6">
        <v>0.11825595944351899</v>
      </c>
    </row>
    <row r="7" spans="1:7" x14ac:dyDescent="0.25">
      <c r="A7" s="1">
        <v>16384</v>
      </c>
      <c r="B7" s="1">
        <v>6.92466979585964E-3</v>
      </c>
      <c r="C7" s="3">
        <v>6.6622782157578697E-3</v>
      </c>
      <c r="D7" s="1">
        <v>1448</v>
      </c>
      <c r="E7" s="1">
        <v>2.7008699523587799E-2</v>
      </c>
      <c r="F7" s="7">
        <v>1614</v>
      </c>
      <c r="G7">
        <v>4.4301559766994798E-2</v>
      </c>
    </row>
    <row r="8" spans="1:7" x14ac:dyDescent="0.25">
      <c r="A8" s="1">
        <v>65536</v>
      </c>
      <c r="B8" s="1">
        <v>1.7312938924469699E-3</v>
      </c>
      <c r="D8" s="1">
        <v>2222</v>
      </c>
      <c r="E8" s="1">
        <v>1.3325220228818499E-2</v>
      </c>
      <c r="F8" s="7">
        <v>3446</v>
      </c>
      <c r="G8">
        <v>2.1076985895931301E-2</v>
      </c>
    </row>
    <row r="9" spans="1:7" x14ac:dyDescent="0.25">
      <c r="A9" s="1">
        <v>90000</v>
      </c>
      <c r="B9" s="2">
        <v>1.2606988702823401E-3</v>
      </c>
      <c r="C9" s="2"/>
      <c r="D9" s="1">
        <v>5508</v>
      </c>
      <c r="E9" s="1">
        <v>6.5753048007612001E-3</v>
      </c>
      <c r="F9" s="7">
        <v>8854</v>
      </c>
      <c r="G9">
        <v>1.10090733305762E-2</v>
      </c>
    </row>
    <row r="10" spans="1:7" x14ac:dyDescent="0.25">
      <c r="A10" s="1">
        <v>160000</v>
      </c>
      <c r="B10" s="2">
        <v>7.0915104043510501E-4</v>
      </c>
      <c r="C10" s="2"/>
      <c r="D10" s="1">
        <v>6966</v>
      </c>
      <c r="E10" s="1">
        <v>4.6288479313741403E-3</v>
      </c>
      <c r="F10" s="7">
        <v>9322</v>
      </c>
      <c r="G10">
        <v>1.01970403359326E-2</v>
      </c>
    </row>
    <row r="11" spans="1:7" x14ac:dyDescent="0.25">
      <c r="A11" s="1">
        <v>250000</v>
      </c>
      <c r="B11" s="2">
        <v>4.5386003378579198E-4</v>
      </c>
      <c r="C11" s="2"/>
      <c r="D11" s="1">
        <v>7206</v>
      </c>
      <c r="E11" s="1">
        <v>4.3189178044061903E-3</v>
      </c>
      <c r="F11" s="7">
        <v>17662</v>
      </c>
      <c r="G11">
        <v>5.54124246656578E-3</v>
      </c>
    </row>
    <row r="12" spans="1:7" x14ac:dyDescent="0.25">
      <c r="D12" s="1">
        <v>16172</v>
      </c>
      <c r="E12" s="1">
        <v>2.4618615914172798E-3</v>
      </c>
    </row>
    <row r="13" spans="1:7" x14ac:dyDescent="0.25">
      <c r="D13" s="1">
        <v>27528</v>
      </c>
      <c r="E13" s="1">
        <v>1.3180136193463501E-3</v>
      </c>
    </row>
    <row r="14" spans="1:7" x14ac:dyDescent="0.25">
      <c r="D14" s="1">
        <v>38168</v>
      </c>
      <c r="E14" s="1">
        <v>8.3975005425662697E-4</v>
      </c>
    </row>
    <row r="15" spans="1:7" x14ac:dyDescent="0.25">
      <c r="D15" s="1">
        <v>39756</v>
      </c>
      <c r="E15" s="1">
        <v>7.77668216583664E-4</v>
      </c>
    </row>
    <row r="16" spans="1:7" x14ac:dyDescent="0.25">
      <c r="D16" s="1">
        <v>60522</v>
      </c>
      <c r="E16" s="1">
        <v>5.3400886316464999E-4</v>
      </c>
    </row>
    <row r="17" spans="4:5" x14ac:dyDescent="0.25">
      <c r="D17" s="1">
        <v>79096</v>
      </c>
      <c r="E17" s="1">
        <v>4.3751641857178801E-4</v>
      </c>
    </row>
    <row r="18" spans="4:5" x14ac:dyDescent="0.25">
      <c r="D18" s="1">
        <v>81864</v>
      </c>
      <c r="E18" s="1">
        <v>4.18781263913487E-4</v>
      </c>
    </row>
  </sheetData>
  <mergeCells count="2">
    <mergeCell ref="A1:C1"/>
    <mergeCell ref="D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6"/>
  <sheetViews>
    <sheetView zoomScale="85" zoomScaleNormal="85" workbookViewId="0">
      <selection activeCell="C3" sqref="C3:C9"/>
    </sheetView>
  </sheetViews>
  <sheetFormatPr defaultRowHeight="15" x14ac:dyDescent="0.25"/>
  <cols>
    <col min="1" max="1" width="9.140625" style="4"/>
    <col min="2" max="2" width="9.140625" style="5"/>
    <col min="3" max="3" width="9.140625" style="4"/>
    <col min="4" max="4" width="9.140625" style="5"/>
    <col min="5" max="5" width="9.140625" style="4"/>
    <col min="6" max="6" width="9.140625" style="5"/>
    <col min="7" max="8" width="9.140625" style="4"/>
    <col min="9" max="9" width="12.42578125" style="4" customWidth="1"/>
    <col min="10" max="12" width="15" style="4" customWidth="1"/>
    <col min="13" max="13" width="15" style="7" customWidth="1"/>
    <col min="14" max="16" width="15" style="4" customWidth="1"/>
    <col min="17" max="20" width="15.140625" customWidth="1"/>
    <col min="21" max="22" width="11.5703125" style="23" customWidth="1"/>
    <col min="23" max="24" width="11.5703125" style="22" customWidth="1"/>
    <col min="25" max="26" width="12" style="24" customWidth="1"/>
    <col min="27" max="28" width="11.140625" customWidth="1"/>
  </cols>
  <sheetData>
    <row r="1" spans="1:28" x14ac:dyDescent="0.25">
      <c r="A1" s="26" t="s">
        <v>9</v>
      </c>
      <c r="B1" s="26"/>
      <c r="C1" s="26"/>
      <c r="D1" s="26"/>
      <c r="E1" s="26"/>
      <c r="F1" s="26"/>
      <c r="G1" s="26"/>
      <c r="H1" s="26"/>
      <c r="J1" s="26" t="s">
        <v>0</v>
      </c>
      <c r="K1" s="26"/>
      <c r="L1" s="26"/>
      <c r="M1" s="26"/>
      <c r="N1" s="26"/>
      <c r="O1" s="26" t="s">
        <v>26</v>
      </c>
      <c r="P1" s="26"/>
      <c r="Q1" s="26" t="s">
        <v>27</v>
      </c>
      <c r="R1" s="26"/>
      <c r="S1" s="26" t="s">
        <v>28</v>
      </c>
      <c r="T1" s="26"/>
      <c r="U1" s="27" t="s">
        <v>29</v>
      </c>
      <c r="V1" s="27"/>
      <c r="W1" s="26" t="s">
        <v>30</v>
      </c>
      <c r="X1" s="26"/>
      <c r="Y1" s="26" t="s">
        <v>31</v>
      </c>
      <c r="Z1" s="26"/>
      <c r="AA1" s="27" t="s">
        <v>32</v>
      </c>
      <c r="AB1" s="27"/>
    </row>
    <row r="2" spans="1:28" x14ac:dyDescent="0.25">
      <c r="A2" s="4" t="s">
        <v>1</v>
      </c>
      <c r="B2" s="5" t="s">
        <v>13</v>
      </c>
      <c r="C2" s="4" t="s">
        <v>8</v>
      </c>
      <c r="D2" s="5" t="s">
        <v>11</v>
      </c>
      <c r="E2" s="4" t="s">
        <v>2</v>
      </c>
      <c r="F2" s="5" t="s">
        <v>12</v>
      </c>
      <c r="G2" s="4" t="s">
        <v>7</v>
      </c>
      <c r="H2" s="4" t="s">
        <v>10</v>
      </c>
      <c r="J2" s="4" t="s">
        <v>1</v>
      </c>
      <c r="K2" s="4" t="s">
        <v>8</v>
      </c>
      <c r="L2" s="4" t="s">
        <v>6</v>
      </c>
      <c r="M2" s="7" t="s">
        <v>1</v>
      </c>
      <c r="N2" s="4" t="s">
        <v>4</v>
      </c>
      <c r="O2" s="4" t="s">
        <v>1</v>
      </c>
      <c r="P2" s="4" t="s">
        <v>4</v>
      </c>
      <c r="Q2" s="8" t="s">
        <v>1</v>
      </c>
      <c r="R2" s="8" t="s">
        <v>4</v>
      </c>
      <c r="S2" s="21" t="s">
        <v>1</v>
      </c>
      <c r="T2" s="21" t="s">
        <v>4</v>
      </c>
      <c r="U2" s="23" t="s">
        <v>1</v>
      </c>
      <c r="V2" s="23" t="s">
        <v>2</v>
      </c>
      <c r="W2" s="22" t="s">
        <v>1</v>
      </c>
      <c r="X2" s="22" t="s">
        <v>2</v>
      </c>
      <c r="Y2" s="24" t="s">
        <v>1</v>
      </c>
      <c r="Z2" s="24" t="s">
        <v>2</v>
      </c>
      <c r="AA2" s="24" t="s">
        <v>1</v>
      </c>
      <c r="AB2" s="24" t="s">
        <v>2</v>
      </c>
    </row>
    <row r="3" spans="1:28" x14ac:dyDescent="0.25">
      <c r="A3" s="4">
        <v>64</v>
      </c>
      <c r="B3" s="5">
        <f>LOG(A3)</f>
        <v>1.8061799739838871</v>
      </c>
      <c r="C3" s="4">
        <f>0.25</f>
        <v>0.25</v>
      </c>
      <c r="D3" s="5">
        <f>LOG(C3)</f>
        <v>-0.6020599913279624</v>
      </c>
      <c r="E3" s="4">
        <v>0.96680609780621696</v>
      </c>
      <c r="F3" s="5">
        <f>LOG(E3)</f>
        <v>-1.4660619088507777E-2</v>
      </c>
      <c r="G3" s="4">
        <f>C3^2*100</f>
        <v>6.25</v>
      </c>
      <c r="H3" s="4">
        <f>C3^3*100</f>
        <v>1.5625</v>
      </c>
      <c r="I3" s="2"/>
      <c r="J3" s="4">
        <v>144</v>
      </c>
      <c r="K3" s="4">
        <f>0.25</f>
        <v>0.25</v>
      </c>
      <c r="L3" s="4">
        <v>0.42660971206547998</v>
      </c>
      <c r="M3" s="7">
        <v>128</v>
      </c>
      <c r="N3" s="13">
        <v>0.55096529206121003</v>
      </c>
      <c r="O3" s="13">
        <v>128</v>
      </c>
      <c r="P3" s="13">
        <v>0.55096529206121003</v>
      </c>
      <c r="Q3">
        <v>128</v>
      </c>
      <c r="R3">
        <v>0.55096529206121003</v>
      </c>
      <c r="S3">
        <v>128</v>
      </c>
      <c r="T3">
        <v>0.55096529206121003</v>
      </c>
      <c r="U3" s="23">
        <v>72</v>
      </c>
      <c r="V3" s="20">
        <v>0.92140952458899605</v>
      </c>
      <c r="W3" s="22">
        <v>160</v>
      </c>
      <c r="X3" s="2">
        <v>1.2130098543476899</v>
      </c>
      <c r="Y3" s="24">
        <v>88</v>
      </c>
      <c r="Z3" s="2">
        <v>1.2915210913889399</v>
      </c>
      <c r="AA3">
        <v>88</v>
      </c>
      <c r="AB3" s="16">
        <v>0.85723950004641503</v>
      </c>
    </row>
    <row r="4" spans="1:28" x14ac:dyDescent="0.25">
      <c r="A4" s="4">
        <v>256</v>
      </c>
      <c r="B4" s="5">
        <f t="shared" ref="B4:B9" si="0">LOG(A4)</f>
        <v>2.4082399653118496</v>
      </c>
      <c r="C4" s="4">
        <f>C3/2</f>
        <v>0.125</v>
      </c>
      <c r="D4" s="5">
        <f t="shared" ref="D4:D9" si="1">LOG(C4)</f>
        <v>-0.90308998699194354</v>
      </c>
      <c r="E4" s="4">
        <v>0.28771852887709398</v>
      </c>
      <c r="F4" s="5">
        <f t="shared" ref="F4:F9" si="2">LOG(E4)</f>
        <v>-0.54103216894053285</v>
      </c>
      <c r="G4" s="4">
        <f t="shared" ref="G4:G9" si="3">C4^2*100</f>
        <v>1.5625</v>
      </c>
      <c r="H4" s="4">
        <f t="shared" ref="H4:H9" si="4">C4^3*100</f>
        <v>0.1953125</v>
      </c>
      <c r="I4" s="2"/>
      <c r="J4" s="4">
        <v>576</v>
      </c>
      <c r="K4" s="4">
        <f>K3/2</f>
        <v>0.125</v>
      </c>
      <c r="L4" s="4">
        <v>0.12344091236093201</v>
      </c>
      <c r="M4" s="7">
        <v>512</v>
      </c>
      <c r="N4" s="13">
        <v>0.113623887736235</v>
      </c>
      <c r="O4" s="13">
        <v>268</v>
      </c>
      <c r="P4" s="13">
        <v>0.16331495441563099</v>
      </c>
      <c r="Q4">
        <v>332</v>
      </c>
      <c r="R4">
        <v>0.113569318947477</v>
      </c>
      <c r="S4">
        <v>268</v>
      </c>
      <c r="T4">
        <v>0.16331495441563201</v>
      </c>
      <c r="U4" s="23">
        <v>256</v>
      </c>
      <c r="V4" s="20">
        <v>0.71595727119231301</v>
      </c>
      <c r="W4" s="22">
        <v>344</v>
      </c>
      <c r="X4" s="2">
        <v>0.42347437706878799</v>
      </c>
      <c r="Y4" s="24">
        <v>256</v>
      </c>
      <c r="Z4" s="2">
        <v>0.55243605271420604</v>
      </c>
      <c r="AA4">
        <v>260</v>
      </c>
      <c r="AB4" s="16">
        <v>0.88920916736073696</v>
      </c>
    </row>
    <row r="5" spans="1:28" x14ac:dyDescent="0.25">
      <c r="A5" s="4">
        <v>1024</v>
      </c>
      <c r="B5" s="5">
        <f t="shared" si="0"/>
        <v>3.0102999566398121</v>
      </c>
      <c r="C5" s="4">
        <f t="shared" ref="C5:C8" si="5">C4/2</f>
        <v>6.25E-2</v>
      </c>
      <c r="D5" s="5">
        <f t="shared" si="1"/>
        <v>-1.2041199826559248</v>
      </c>
      <c r="E5" s="4">
        <v>0.109685760918177</v>
      </c>
      <c r="F5" s="5">
        <f t="shared" si="2"/>
        <v>-0.95984974759426889</v>
      </c>
      <c r="G5" s="4">
        <f t="shared" si="3"/>
        <v>0.390625</v>
      </c>
      <c r="H5" s="4">
        <f t="shared" si="4"/>
        <v>2.44140625E-2</v>
      </c>
      <c r="I5" s="2"/>
      <c r="J5" s="4">
        <v>2304</v>
      </c>
      <c r="K5" s="4">
        <f t="shared" ref="K5:K8" si="6">K4/2</f>
        <v>6.25E-2</v>
      </c>
      <c r="L5" s="4">
        <v>1.2806897864589E-2</v>
      </c>
      <c r="M5" s="7">
        <v>2048</v>
      </c>
      <c r="N5" s="13">
        <v>1.2226393428338299E-2</v>
      </c>
      <c r="O5" s="13">
        <v>556</v>
      </c>
      <c r="P5" s="13">
        <v>3.1289324995501903E-2</v>
      </c>
      <c r="Q5">
        <v>836</v>
      </c>
      <c r="R5">
        <v>1.2225104396792801E-2</v>
      </c>
      <c r="S5">
        <v>576</v>
      </c>
      <c r="T5">
        <v>3.10919434648423E-2</v>
      </c>
      <c r="U5" s="23">
        <v>880</v>
      </c>
      <c r="V5" s="20">
        <v>0.25767670341613502</v>
      </c>
      <c r="W5" s="22">
        <v>1072</v>
      </c>
      <c r="X5" s="2">
        <v>0.185127868800572</v>
      </c>
      <c r="Y5" s="24">
        <v>896</v>
      </c>
      <c r="Z5" s="2">
        <v>0.49451940312305598</v>
      </c>
      <c r="AA5">
        <v>886</v>
      </c>
      <c r="AB5" s="16">
        <v>0.50558762009866498</v>
      </c>
    </row>
    <row r="6" spans="1:28" x14ac:dyDescent="0.25">
      <c r="A6" s="4">
        <v>4096</v>
      </c>
      <c r="B6" s="5">
        <f t="shared" si="0"/>
        <v>3.6123599479677742</v>
      </c>
      <c r="C6" s="4">
        <f t="shared" si="5"/>
        <v>3.125E-2</v>
      </c>
      <c r="D6" s="5">
        <f t="shared" si="1"/>
        <v>-1.505149978319906</v>
      </c>
      <c r="E6" s="4">
        <v>2.7676097156653201E-2</v>
      </c>
      <c r="F6" s="5">
        <f t="shared" si="2"/>
        <v>-1.5578951534795746</v>
      </c>
      <c r="G6" s="4">
        <f t="shared" si="3"/>
        <v>9.765625E-2</v>
      </c>
      <c r="H6" s="4">
        <f t="shared" si="4"/>
        <v>3.0517578125E-3</v>
      </c>
      <c r="I6" s="2"/>
      <c r="J6" s="4">
        <v>9216</v>
      </c>
      <c r="K6" s="4">
        <f t="shared" si="6"/>
        <v>3.125E-2</v>
      </c>
      <c r="L6" s="4">
        <v>1.6226299151069401E-3</v>
      </c>
      <c r="M6" s="7">
        <v>8192</v>
      </c>
      <c r="N6" s="13">
        <v>1.5534309340943201E-3</v>
      </c>
      <c r="O6" s="13">
        <v>944</v>
      </c>
      <c r="P6" s="13">
        <v>8.5111824164608493E-3</v>
      </c>
      <c r="Q6">
        <v>2088</v>
      </c>
      <c r="R6">
        <v>1.5775708986585199E-3</v>
      </c>
      <c r="S6">
        <v>1096</v>
      </c>
      <c r="T6">
        <v>7.0575091694061202E-3</v>
      </c>
      <c r="U6" s="23">
        <v>3280</v>
      </c>
      <c r="V6" s="20">
        <v>3.2748488910642901E-2</v>
      </c>
      <c r="W6" s="22">
        <v>4424</v>
      </c>
      <c r="X6" s="2">
        <v>1.6661562001790899E-2</v>
      </c>
      <c r="Y6" s="24">
        <v>3272</v>
      </c>
      <c r="Z6" s="2">
        <v>0.13328106068616699</v>
      </c>
      <c r="AA6">
        <v>3302</v>
      </c>
      <c r="AB6" s="16">
        <v>3.3120199091722903E-2</v>
      </c>
    </row>
    <row r="7" spans="1:28" x14ac:dyDescent="0.25">
      <c r="A7" s="4">
        <v>16384</v>
      </c>
      <c r="B7" s="5">
        <f t="shared" si="0"/>
        <v>4.2144199392957367</v>
      </c>
      <c r="C7" s="4">
        <f t="shared" si="5"/>
        <v>1.5625E-2</v>
      </c>
      <c r="D7" s="5">
        <f t="shared" si="1"/>
        <v>-1.8061799739838871</v>
      </c>
      <c r="E7" s="4">
        <v>6.92466979585964E-3</v>
      </c>
      <c r="F7" s="5">
        <f t="shared" si="2"/>
        <v>-2.1596009311812283</v>
      </c>
      <c r="G7" s="4">
        <f t="shared" si="3"/>
        <v>2.44140625E-2</v>
      </c>
      <c r="H7" s="4">
        <f t="shared" si="4"/>
        <v>3.814697265625E-4</v>
      </c>
      <c r="I7" s="2"/>
      <c r="J7" s="4">
        <v>36864</v>
      </c>
      <c r="K7" s="4">
        <f t="shared" si="6"/>
        <v>1.5625E-2</v>
      </c>
      <c r="L7" s="4">
        <v>2.0372738871442901E-4</v>
      </c>
      <c r="M7" s="7">
        <v>32768</v>
      </c>
      <c r="N7" s="13">
        <v>1.9591904482989101E-4</v>
      </c>
      <c r="O7" s="13">
        <v>1248</v>
      </c>
      <c r="P7" s="13">
        <v>5.8092842763180601E-3</v>
      </c>
      <c r="Q7">
        <v>5264</v>
      </c>
      <c r="R7">
        <v>3.9143596309961301E-4</v>
      </c>
      <c r="S7">
        <v>2244</v>
      </c>
      <c r="T7">
        <v>1.71808912805479E-3</v>
      </c>
      <c r="U7" s="23">
        <v>12664</v>
      </c>
      <c r="V7" s="20">
        <v>3.9208160372974097E-3</v>
      </c>
      <c r="W7" s="22">
        <v>17288</v>
      </c>
      <c r="X7" s="2">
        <v>3.13281782721639E-3</v>
      </c>
      <c r="Y7" s="24">
        <v>12690</v>
      </c>
      <c r="Z7" s="2">
        <v>0.42566757973014202</v>
      </c>
      <c r="AA7">
        <v>12748</v>
      </c>
      <c r="AB7" s="16">
        <v>1.12933395808484E-2</v>
      </c>
    </row>
    <row r="8" spans="1:28" x14ac:dyDescent="0.25">
      <c r="A8" s="4">
        <v>65536</v>
      </c>
      <c r="B8" s="5">
        <f t="shared" si="0"/>
        <v>4.8164799306236992</v>
      </c>
      <c r="C8" s="4">
        <f t="shared" si="5"/>
        <v>7.8125E-3</v>
      </c>
      <c r="D8" s="5">
        <f t="shared" si="1"/>
        <v>-2.1072099696478683</v>
      </c>
      <c r="E8" s="4">
        <v>1.7312938924469699E-3</v>
      </c>
      <c r="F8" s="5">
        <f t="shared" si="2"/>
        <v>-2.761629203046565</v>
      </c>
      <c r="G8" s="4">
        <f t="shared" si="3"/>
        <v>6.103515625E-3</v>
      </c>
      <c r="H8" s="4">
        <f t="shared" si="4"/>
        <v>4.76837158203125E-5</v>
      </c>
      <c r="I8" s="2"/>
      <c r="J8" s="4">
        <v>147456</v>
      </c>
      <c r="K8" s="4">
        <f t="shared" si="6"/>
        <v>7.8125E-3</v>
      </c>
      <c r="L8" s="2">
        <v>2.54946330780431E-5</v>
      </c>
      <c r="M8" s="2">
        <v>131072</v>
      </c>
      <c r="N8" s="9">
        <v>2.25364E-5</v>
      </c>
      <c r="O8" s="13">
        <v>1880</v>
      </c>
      <c r="P8" s="13">
        <v>8.0587555871336602E-3</v>
      </c>
      <c r="Q8">
        <v>13444</v>
      </c>
      <c r="R8">
        <v>1.1535960015255E-4</v>
      </c>
      <c r="S8">
        <v>4240</v>
      </c>
      <c r="T8">
        <v>8.7806666028501096E-4</v>
      </c>
      <c r="W8" s="22">
        <v>67848</v>
      </c>
      <c r="X8" s="2">
        <v>3.8374301674197701E-3</v>
      </c>
    </row>
    <row r="9" spans="1:28" x14ac:dyDescent="0.25">
      <c r="A9" s="4">
        <v>250000</v>
      </c>
      <c r="B9" s="5">
        <f t="shared" si="0"/>
        <v>5.3979400086720375</v>
      </c>
      <c r="C9" s="4">
        <f>1/250</f>
        <v>4.0000000000000001E-3</v>
      </c>
      <c r="D9" s="5">
        <f t="shared" si="1"/>
        <v>-2.3979400086720375</v>
      </c>
      <c r="E9" s="2">
        <v>4.5386003378579198E-4</v>
      </c>
      <c r="F9" s="5">
        <f t="shared" si="2"/>
        <v>-3.3430780588753279</v>
      </c>
      <c r="G9" s="4">
        <f t="shared" si="3"/>
        <v>1.5999999999999999E-3</v>
      </c>
      <c r="H9" s="4">
        <f t="shared" si="4"/>
        <v>6.4000000000000006E-6</v>
      </c>
      <c r="I9" s="2"/>
      <c r="O9" s="13">
        <v>3948</v>
      </c>
      <c r="P9" s="13">
        <v>1.3073030878355599E-2</v>
      </c>
      <c r="Q9">
        <v>33970</v>
      </c>
      <c r="R9" s="16">
        <v>2.8819047517352001E-5</v>
      </c>
      <c r="S9">
        <v>8252</v>
      </c>
      <c r="T9">
        <v>2.2375733763059101E-4</v>
      </c>
    </row>
    <row r="10" spans="1:28" x14ac:dyDescent="0.25">
      <c r="O10" s="13">
        <v>5456</v>
      </c>
      <c r="P10" s="13">
        <v>2.15593843417007E-2</v>
      </c>
      <c r="Q10">
        <v>83566</v>
      </c>
      <c r="R10" s="16">
        <v>6.9004676165009799E-6</v>
      </c>
      <c r="S10">
        <v>15360</v>
      </c>
      <c r="T10" s="16">
        <v>9.5389338686431403E-5</v>
      </c>
    </row>
    <row r="11" spans="1:28" x14ac:dyDescent="0.25">
      <c r="O11" s="13">
        <v>5896</v>
      </c>
      <c r="P11" s="13">
        <v>6.1220770443589203E-3</v>
      </c>
      <c r="Q11">
        <v>207442</v>
      </c>
      <c r="R11" s="16">
        <v>2.1959838350590502E-6</v>
      </c>
      <c r="S11">
        <v>29736</v>
      </c>
      <c r="T11" s="16">
        <v>3.2152372669260001E-5</v>
      </c>
    </row>
    <row r="12" spans="1:28" x14ac:dyDescent="0.25">
      <c r="O12" s="13">
        <v>8232</v>
      </c>
      <c r="P12" s="13">
        <v>2.6927587705687598E-3</v>
      </c>
      <c r="S12">
        <v>55420</v>
      </c>
      <c r="T12" s="16">
        <v>1.7583982920345201E-5</v>
      </c>
    </row>
    <row r="13" spans="1:28" x14ac:dyDescent="0.25">
      <c r="O13" s="13">
        <v>8996</v>
      </c>
      <c r="P13" s="13">
        <v>2.83684754791476E-3</v>
      </c>
      <c r="S13">
        <v>106428</v>
      </c>
      <c r="T13" s="16">
        <v>4.7851905992066301E-6</v>
      </c>
    </row>
    <row r="14" spans="1:28" x14ac:dyDescent="0.25">
      <c r="O14" s="13">
        <v>9316</v>
      </c>
      <c r="P14" s="13">
        <v>1.10463047318404E-3</v>
      </c>
    </row>
    <row r="15" spans="1:28" x14ac:dyDescent="0.25">
      <c r="O15" s="13">
        <v>20976</v>
      </c>
      <c r="P15" s="13">
        <v>7.62564005714126E-3</v>
      </c>
    </row>
    <row r="16" spans="1:28" x14ac:dyDescent="0.25">
      <c r="C16" s="2"/>
      <c r="D16" s="2"/>
    </row>
  </sheetData>
  <mergeCells count="9">
    <mergeCell ref="A1:H1"/>
    <mergeCell ref="S1:T1"/>
    <mergeCell ref="Y1:Z1"/>
    <mergeCell ref="AA1:AB1"/>
    <mergeCell ref="U1:V1"/>
    <mergeCell ref="W1:X1"/>
    <mergeCell ref="J1:N1"/>
    <mergeCell ref="O1:P1"/>
    <mergeCell ref="Q1:R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0"/>
  <sheetViews>
    <sheetView tabSelected="1" zoomScale="70" zoomScaleNormal="70" workbookViewId="0">
      <selection activeCell="U37" sqref="U37"/>
    </sheetView>
  </sheetViews>
  <sheetFormatPr defaultRowHeight="15" x14ac:dyDescent="0.25"/>
  <cols>
    <col min="1" max="4" width="11.7109375" style="25" customWidth="1"/>
    <col min="5" max="23" width="13.7109375" style="25" customWidth="1"/>
    <col min="24" max="31" width="9.140625" style="25"/>
  </cols>
  <sheetData>
    <row r="1" spans="1:22" x14ac:dyDescent="0.25">
      <c r="A1" s="25" t="s">
        <v>41</v>
      </c>
      <c r="B1" s="25" t="s">
        <v>8</v>
      </c>
      <c r="C1" s="25" t="s">
        <v>42</v>
      </c>
      <c r="D1" s="25" t="s">
        <v>43</v>
      </c>
      <c r="E1" s="37" t="s">
        <v>38</v>
      </c>
      <c r="F1" s="38"/>
      <c r="G1" s="38"/>
      <c r="H1" s="38"/>
      <c r="I1" s="38"/>
      <c r="J1" s="38"/>
      <c r="K1" s="38"/>
      <c r="L1" s="39"/>
      <c r="M1" s="37" t="s">
        <v>40</v>
      </c>
      <c r="N1" s="38"/>
      <c r="O1" s="38"/>
      <c r="P1" s="38"/>
      <c r="Q1" s="38"/>
      <c r="R1" s="38"/>
      <c r="S1" s="38"/>
      <c r="T1" s="38"/>
      <c r="U1" s="38"/>
      <c r="V1" s="39"/>
    </row>
    <row r="2" spans="1:22" x14ac:dyDescent="0.25">
      <c r="A2" s="25">
        <v>64</v>
      </c>
      <c r="B2" s="25">
        <f>0.25</f>
        <v>0.25</v>
      </c>
      <c r="C2" s="25">
        <f>B2^2*10</f>
        <v>0.625</v>
      </c>
      <c r="D2" s="25">
        <f>B2^3*5</f>
        <v>7.8125E-2</v>
      </c>
      <c r="E2" s="40" t="s">
        <v>0</v>
      </c>
      <c r="F2" s="41"/>
      <c r="G2" s="41"/>
      <c r="H2" s="41"/>
      <c r="I2" s="41" t="s">
        <v>35</v>
      </c>
      <c r="J2" s="41"/>
      <c r="K2" s="41"/>
      <c r="L2" s="42"/>
      <c r="M2" s="40" t="s">
        <v>0</v>
      </c>
      <c r="N2" s="41"/>
      <c r="O2" s="41"/>
      <c r="P2" s="41"/>
      <c r="Q2" s="41" t="s">
        <v>35</v>
      </c>
      <c r="R2" s="41"/>
      <c r="S2" s="41"/>
      <c r="T2" s="41"/>
      <c r="U2" s="41"/>
      <c r="V2" s="42"/>
    </row>
    <row r="3" spans="1:22" x14ac:dyDescent="0.25">
      <c r="A3" s="25">
        <v>256</v>
      </c>
      <c r="B3" s="25">
        <f>B2/2</f>
        <v>0.125</v>
      </c>
      <c r="C3" s="25">
        <f t="shared" ref="C3:C8" si="0">B3^2*10</f>
        <v>0.15625</v>
      </c>
      <c r="D3" s="25">
        <f t="shared" ref="D3:D8" si="1">B3^3*5</f>
        <v>9.765625E-3</v>
      </c>
      <c r="E3" s="40" t="s">
        <v>33</v>
      </c>
      <c r="F3" s="41"/>
      <c r="G3" s="41" t="s">
        <v>34</v>
      </c>
      <c r="H3" s="41"/>
      <c r="I3" s="41" t="s">
        <v>36</v>
      </c>
      <c r="J3" s="41"/>
      <c r="K3" s="41" t="s">
        <v>37</v>
      </c>
      <c r="L3" s="42"/>
      <c r="M3" s="40" t="s">
        <v>39</v>
      </c>
      <c r="N3" s="41"/>
      <c r="O3" s="41" t="s">
        <v>34</v>
      </c>
      <c r="P3" s="41"/>
      <c r="Q3" s="41" t="s">
        <v>36</v>
      </c>
      <c r="R3" s="41"/>
      <c r="S3" s="41" t="s">
        <v>37</v>
      </c>
      <c r="T3" s="41"/>
      <c r="U3" s="41" t="s">
        <v>44</v>
      </c>
      <c r="V3" s="42"/>
    </row>
    <row r="4" spans="1:22" x14ac:dyDescent="0.25">
      <c r="A4" s="25">
        <v>1024</v>
      </c>
      <c r="B4" s="25">
        <f t="shared" ref="B4:B7" si="2">B3/2</f>
        <v>6.25E-2</v>
      </c>
      <c r="C4" s="25">
        <f t="shared" si="0"/>
        <v>3.90625E-2</v>
      </c>
      <c r="D4" s="25">
        <f t="shared" si="1"/>
        <v>1.220703125E-3</v>
      </c>
      <c r="E4" s="43" t="s">
        <v>1</v>
      </c>
      <c r="F4" s="44" t="s">
        <v>2</v>
      </c>
      <c r="G4" s="44" t="s">
        <v>1</v>
      </c>
      <c r="H4" s="44" t="s">
        <v>2</v>
      </c>
      <c r="I4" s="44" t="s">
        <v>1</v>
      </c>
      <c r="J4" s="44" t="s">
        <v>2</v>
      </c>
      <c r="K4" s="44" t="s">
        <v>1</v>
      </c>
      <c r="L4" s="45" t="s">
        <v>2</v>
      </c>
      <c r="M4" s="43" t="s">
        <v>1</v>
      </c>
      <c r="N4" s="44" t="s">
        <v>2</v>
      </c>
      <c r="O4" s="44" t="s">
        <v>1</v>
      </c>
      <c r="P4" s="44" t="s">
        <v>2</v>
      </c>
      <c r="Q4" s="44" t="s">
        <v>1</v>
      </c>
      <c r="R4" s="44" t="s">
        <v>2</v>
      </c>
      <c r="S4" s="44" t="s">
        <v>1</v>
      </c>
      <c r="T4" s="44" t="s">
        <v>2</v>
      </c>
      <c r="U4" s="44" t="s">
        <v>1</v>
      </c>
      <c r="V4" s="45" t="s">
        <v>2</v>
      </c>
    </row>
    <row r="5" spans="1:22" x14ac:dyDescent="0.25">
      <c r="A5" s="25">
        <v>4096</v>
      </c>
      <c r="B5" s="25">
        <f t="shared" si="2"/>
        <v>3.125E-2</v>
      </c>
      <c r="C5" s="25">
        <f t="shared" si="0"/>
        <v>9.765625E-3</v>
      </c>
      <c r="D5" s="25">
        <f t="shared" si="1"/>
        <v>1.52587890625E-4</v>
      </c>
      <c r="E5" s="43">
        <v>64</v>
      </c>
      <c r="F5" s="44">
        <v>0.82072280697912903</v>
      </c>
      <c r="G5" s="44">
        <v>64</v>
      </c>
      <c r="H5" s="44">
        <v>0.75988362489888905</v>
      </c>
      <c r="I5" s="44">
        <v>36</v>
      </c>
      <c r="J5" s="44">
        <v>2.2850999999999999</v>
      </c>
      <c r="K5" s="44">
        <v>80</v>
      </c>
      <c r="L5" s="46">
        <v>13.6046176508166</v>
      </c>
      <c r="M5" s="43">
        <v>144</v>
      </c>
      <c r="N5" s="47">
        <v>6.4219373632584602E-15</v>
      </c>
      <c r="O5" s="47">
        <v>128</v>
      </c>
      <c r="P5" s="47">
        <v>5.6910399790446098E-2</v>
      </c>
      <c r="Q5" s="44">
        <v>72</v>
      </c>
      <c r="R5" s="47">
        <v>0.20549063061801801</v>
      </c>
      <c r="S5" s="44">
        <v>160</v>
      </c>
      <c r="T5" s="47">
        <v>0.15065920556939599</v>
      </c>
      <c r="U5" s="44">
        <v>88</v>
      </c>
      <c r="V5" s="46">
        <v>0.34221106093520298</v>
      </c>
    </row>
    <row r="6" spans="1:22" x14ac:dyDescent="0.25">
      <c r="A6" s="25">
        <v>16384</v>
      </c>
      <c r="B6" s="25">
        <f t="shared" si="2"/>
        <v>1.5625E-2</v>
      </c>
      <c r="C6" s="25">
        <f t="shared" si="0"/>
        <v>2.44140625E-3</v>
      </c>
      <c r="D6" s="25">
        <f t="shared" si="1"/>
        <v>1.9073486328125E-5</v>
      </c>
      <c r="E6" s="43">
        <v>256</v>
      </c>
      <c r="F6" s="44">
        <v>0.206660698989033</v>
      </c>
      <c r="G6" s="44">
        <v>256</v>
      </c>
      <c r="H6" s="44">
        <v>0.189240486269389</v>
      </c>
      <c r="I6" s="44">
        <v>128</v>
      </c>
      <c r="J6" s="47">
        <v>1.0642869103081201</v>
      </c>
      <c r="K6" s="44">
        <v>172</v>
      </c>
      <c r="L6" s="46">
        <v>2.09442010603447</v>
      </c>
      <c r="M6" s="43">
        <v>576</v>
      </c>
      <c r="N6" s="47">
        <v>6.0084970312274402E-15</v>
      </c>
      <c r="O6" s="44">
        <v>512</v>
      </c>
      <c r="P6" s="44">
        <v>7.2707237794323301E-3</v>
      </c>
      <c r="Q6" s="44">
        <v>256</v>
      </c>
      <c r="R6" s="47">
        <v>8.0742880682756202E-2</v>
      </c>
      <c r="S6" s="44">
        <v>344</v>
      </c>
      <c r="T6" s="47">
        <v>0.61230076410364398</v>
      </c>
      <c r="U6" s="44">
        <v>256</v>
      </c>
      <c r="V6" s="46">
        <v>0.113744768248721</v>
      </c>
    </row>
    <row r="7" spans="1:22" x14ac:dyDescent="0.25">
      <c r="A7" s="25">
        <v>65536</v>
      </c>
      <c r="B7" s="25">
        <f t="shared" si="2"/>
        <v>7.8125E-3</v>
      </c>
      <c r="C7" s="25">
        <f t="shared" si="0"/>
        <v>6.103515625E-4</v>
      </c>
      <c r="D7" s="25">
        <f t="shared" si="1"/>
        <v>2.384185791015625E-6</v>
      </c>
      <c r="E7" s="43">
        <v>1024</v>
      </c>
      <c r="F7" s="44">
        <v>5.1812164029267901E-2</v>
      </c>
      <c r="G7" s="44">
        <v>1024</v>
      </c>
      <c r="H7" s="44">
        <v>4.7254594497097901E-2</v>
      </c>
      <c r="I7" s="44">
        <v>440</v>
      </c>
      <c r="J7" s="47">
        <v>1.4890730943887001</v>
      </c>
      <c r="K7" s="44">
        <v>2212</v>
      </c>
      <c r="L7" s="46">
        <v>0.47865451592365599</v>
      </c>
      <c r="M7" s="43">
        <v>2304</v>
      </c>
      <c r="N7" s="47">
        <v>1.2863932227470699E-14</v>
      </c>
      <c r="O7" s="44">
        <v>2048</v>
      </c>
      <c r="P7" s="44">
        <v>9.2094511558979701E-4</v>
      </c>
      <c r="Q7" s="44">
        <v>880</v>
      </c>
      <c r="R7" s="47">
        <v>1.44469986169836E-2</v>
      </c>
      <c r="S7" s="44">
        <v>1072</v>
      </c>
      <c r="T7" s="47">
        <v>1.3397457791017E-2</v>
      </c>
      <c r="U7" s="44">
        <v>896</v>
      </c>
      <c r="V7" s="46">
        <v>3.6155144182058001E-2</v>
      </c>
    </row>
    <row r="8" spans="1:22" x14ac:dyDescent="0.25">
      <c r="A8" s="25">
        <v>250000</v>
      </c>
      <c r="B8" s="25">
        <f>1/250</f>
        <v>4.0000000000000001E-3</v>
      </c>
      <c r="C8" s="25">
        <f t="shared" si="0"/>
        <v>1.5999999999999999E-4</v>
      </c>
      <c r="D8" s="25">
        <f t="shared" si="1"/>
        <v>3.2000000000000001E-7</v>
      </c>
      <c r="E8" s="43">
        <v>4096</v>
      </c>
      <c r="F8" s="44">
        <v>1.2968167697866699E-2</v>
      </c>
      <c r="G8" s="44">
        <v>4096</v>
      </c>
      <c r="H8" s="44">
        <v>1.18098910153499E-2</v>
      </c>
      <c r="I8" s="44">
        <v>1640</v>
      </c>
      <c r="J8" s="47">
        <v>1.15780070020932</v>
      </c>
      <c r="K8" s="44">
        <v>8644</v>
      </c>
      <c r="L8" s="46">
        <v>9.5366481541707904E-2</v>
      </c>
      <c r="M8" s="43">
        <v>9216</v>
      </c>
      <c r="N8" s="47">
        <v>1.85454352663668E-14</v>
      </c>
      <c r="O8" s="44">
        <v>8192</v>
      </c>
      <c r="P8" s="44">
        <v>1.16770295444356E-4</v>
      </c>
      <c r="Q8" s="44">
        <v>3280</v>
      </c>
      <c r="R8" s="47">
        <v>1.9808011726754099E-3</v>
      </c>
      <c r="S8" s="44">
        <v>4424</v>
      </c>
      <c r="T8" s="47">
        <v>2.2061235561505002E-3</v>
      </c>
      <c r="U8" s="44">
        <v>3272</v>
      </c>
      <c r="V8" s="46">
        <v>1.09116262033231E-2</v>
      </c>
    </row>
    <row r="9" spans="1:22" x14ac:dyDescent="0.25">
      <c r="E9" s="43">
        <v>16384</v>
      </c>
      <c r="F9" s="44">
        <v>3.2436799318507899E-3</v>
      </c>
      <c r="G9" s="44">
        <v>16384</v>
      </c>
      <c r="H9" s="44">
        <v>2.9522298143167601E-3</v>
      </c>
      <c r="I9" s="44"/>
      <c r="J9" s="44"/>
      <c r="K9" s="44"/>
      <c r="L9" s="45"/>
      <c r="M9" s="43">
        <v>36864</v>
      </c>
      <c r="N9" s="47">
        <v>3.7159313054459903E-14</v>
      </c>
      <c r="O9" s="44">
        <v>32768</v>
      </c>
      <c r="P9" s="47">
        <v>1.51326488849241E-5</v>
      </c>
      <c r="Q9" s="44">
        <v>12664</v>
      </c>
      <c r="R9" s="47">
        <v>4.2034561665896399E-4</v>
      </c>
      <c r="S9" s="44">
        <v>17288</v>
      </c>
      <c r="T9" s="47">
        <v>5.9478686499189496E-3</v>
      </c>
      <c r="U9" s="44">
        <v>12960</v>
      </c>
      <c r="V9" s="46">
        <v>1.22127618865365E-2</v>
      </c>
    </row>
    <row r="10" spans="1:22" x14ac:dyDescent="0.25">
      <c r="E10" s="43">
        <v>65536</v>
      </c>
      <c r="F10" s="44">
        <v>8.1110695211347597E-4</v>
      </c>
      <c r="G10" s="44"/>
      <c r="H10" s="44"/>
      <c r="I10" s="44"/>
      <c r="J10" s="44"/>
      <c r="K10" s="44"/>
      <c r="L10" s="45"/>
      <c r="M10" s="43">
        <v>147456</v>
      </c>
      <c r="N10" s="47">
        <v>4.3167141395578798E-14</v>
      </c>
      <c r="O10" s="44">
        <v>131072</v>
      </c>
      <c r="P10" s="47">
        <v>2.1250912616835202E-6</v>
      </c>
      <c r="Q10" s="44"/>
      <c r="R10" s="44"/>
      <c r="S10" s="44"/>
      <c r="T10" s="44"/>
      <c r="U10" s="44"/>
      <c r="V10" s="45"/>
    </row>
    <row r="11" spans="1:22" x14ac:dyDescent="0.25">
      <c r="E11" s="43"/>
      <c r="F11" s="44"/>
      <c r="G11" s="44"/>
      <c r="H11" s="44"/>
      <c r="I11" s="44"/>
      <c r="J11" s="44"/>
      <c r="K11" s="44"/>
      <c r="L11" s="45"/>
      <c r="M11" s="43"/>
      <c r="N11" s="44"/>
      <c r="O11" s="44"/>
      <c r="P11" s="44"/>
      <c r="Q11" s="44"/>
      <c r="R11" s="44"/>
      <c r="S11" s="44"/>
      <c r="T11" s="44"/>
      <c r="U11" s="44"/>
      <c r="V11" s="45"/>
    </row>
    <row r="12" spans="1:22" x14ac:dyDescent="0.25">
      <c r="E12" s="43"/>
      <c r="F12" s="44"/>
      <c r="G12" s="44"/>
      <c r="H12" s="44"/>
      <c r="I12" s="44"/>
      <c r="J12" s="44"/>
      <c r="K12" s="44"/>
      <c r="L12" s="45"/>
      <c r="M12" s="43"/>
      <c r="N12" s="44"/>
      <c r="O12" s="44"/>
      <c r="P12" s="44"/>
      <c r="Q12" s="44"/>
      <c r="R12" s="44"/>
      <c r="S12" s="44"/>
      <c r="T12" s="44"/>
      <c r="U12" s="44"/>
      <c r="V12" s="45"/>
    </row>
    <row r="13" spans="1:22" x14ac:dyDescent="0.25">
      <c r="E13" s="43"/>
      <c r="F13" s="44"/>
      <c r="G13" s="44"/>
      <c r="H13" s="44"/>
      <c r="I13" s="44"/>
      <c r="J13" s="44"/>
      <c r="K13" s="44"/>
      <c r="L13" s="45"/>
      <c r="M13" s="43"/>
      <c r="N13" s="44"/>
      <c r="O13" s="44"/>
      <c r="P13" s="44"/>
      <c r="Q13" s="44"/>
      <c r="R13" s="44"/>
      <c r="S13" s="44"/>
      <c r="T13" s="44"/>
      <c r="U13" s="44"/>
      <c r="V13" s="45"/>
    </row>
    <row r="14" spans="1:22" x14ac:dyDescent="0.25">
      <c r="E14" s="43"/>
      <c r="F14" s="44"/>
      <c r="G14" s="44"/>
      <c r="H14" s="44"/>
      <c r="I14" s="44"/>
      <c r="J14" s="44"/>
      <c r="K14" s="44"/>
      <c r="L14" s="45"/>
      <c r="M14" s="43"/>
      <c r="N14" s="44"/>
      <c r="O14" s="44"/>
      <c r="P14" s="44"/>
      <c r="Q14" s="44"/>
      <c r="R14" s="44"/>
      <c r="S14" s="44"/>
      <c r="T14" s="44"/>
      <c r="U14" s="44"/>
      <c r="V14" s="45"/>
    </row>
    <row r="15" spans="1:22" x14ac:dyDescent="0.25">
      <c r="E15" s="43"/>
      <c r="F15" s="44"/>
      <c r="G15" s="44"/>
      <c r="H15" s="44"/>
      <c r="I15" s="44"/>
      <c r="J15" s="44"/>
      <c r="K15" s="44"/>
      <c r="L15" s="45"/>
      <c r="M15" s="43"/>
      <c r="N15" s="44"/>
      <c r="O15" s="44"/>
      <c r="P15" s="44"/>
      <c r="Q15" s="44"/>
      <c r="R15" s="44"/>
      <c r="S15" s="44"/>
      <c r="T15" s="44"/>
      <c r="U15" s="44"/>
      <c r="V15" s="45"/>
    </row>
    <row r="16" spans="1:22" x14ac:dyDescent="0.25">
      <c r="E16" s="43"/>
      <c r="F16" s="44"/>
      <c r="G16" s="44"/>
      <c r="H16" s="44"/>
      <c r="I16" s="44"/>
      <c r="J16" s="44"/>
      <c r="K16" s="44"/>
      <c r="L16" s="45"/>
      <c r="M16" s="43"/>
      <c r="N16" s="44"/>
      <c r="O16" s="44"/>
      <c r="P16" s="44"/>
      <c r="Q16" s="44"/>
      <c r="R16" s="44"/>
      <c r="S16" s="44"/>
      <c r="T16" s="44"/>
      <c r="U16" s="44"/>
      <c r="V16" s="45"/>
    </row>
    <row r="17" spans="5:22" x14ac:dyDescent="0.25">
      <c r="E17" s="43"/>
      <c r="F17" s="44"/>
      <c r="G17" s="44"/>
      <c r="H17" s="44"/>
      <c r="I17" s="44"/>
      <c r="J17" s="44"/>
      <c r="K17" s="44"/>
      <c r="L17" s="45"/>
      <c r="M17" s="43"/>
      <c r="N17" s="44"/>
      <c r="O17" s="44"/>
      <c r="P17" s="44"/>
      <c r="Q17" s="44"/>
      <c r="R17" s="44"/>
      <c r="S17" s="44"/>
      <c r="T17" s="44"/>
      <c r="U17" s="44"/>
      <c r="V17" s="45"/>
    </row>
    <row r="18" spans="5:22" x14ac:dyDescent="0.25">
      <c r="E18" s="43"/>
      <c r="F18" s="44"/>
      <c r="G18" s="44"/>
      <c r="H18" s="44"/>
      <c r="I18" s="44"/>
      <c r="J18" s="44"/>
      <c r="K18" s="44"/>
      <c r="L18" s="45"/>
      <c r="M18" s="43"/>
      <c r="N18" s="44"/>
      <c r="O18" s="44"/>
      <c r="P18" s="44"/>
      <c r="Q18" s="44"/>
      <c r="R18" s="44"/>
      <c r="S18" s="44"/>
      <c r="T18" s="44"/>
      <c r="U18" s="44"/>
      <c r="V18" s="45"/>
    </row>
    <row r="19" spans="5:22" x14ac:dyDescent="0.25">
      <c r="E19" s="43"/>
      <c r="F19" s="44"/>
      <c r="G19" s="44"/>
      <c r="H19" s="44"/>
      <c r="I19" s="44"/>
      <c r="J19" s="44"/>
      <c r="K19" s="44"/>
      <c r="L19" s="45"/>
      <c r="M19" s="43"/>
      <c r="N19" s="44"/>
      <c r="O19" s="44"/>
      <c r="P19" s="44"/>
      <c r="Q19" s="44"/>
      <c r="R19" s="44"/>
      <c r="S19" s="44"/>
      <c r="T19" s="44"/>
      <c r="U19" s="44"/>
      <c r="V19" s="45"/>
    </row>
    <row r="20" spans="5:22" ht="15.75" thickBot="1" x14ac:dyDescent="0.3">
      <c r="E20" s="48"/>
      <c r="F20" s="49"/>
      <c r="G20" s="49"/>
      <c r="H20" s="49"/>
      <c r="I20" s="49"/>
      <c r="J20" s="49"/>
      <c r="K20" s="49"/>
      <c r="L20" s="50"/>
      <c r="M20" s="48"/>
      <c r="N20" s="49"/>
      <c r="O20" s="49"/>
      <c r="P20" s="49"/>
      <c r="Q20" s="49"/>
      <c r="R20" s="49"/>
      <c r="S20" s="49"/>
      <c r="T20" s="49"/>
      <c r="U20" s="49"/>
      <c r="V20" s="50"/>
    </row>
  </sheetData>
  <mergeCells count="16">
    <mergeCell ref="U2:V2"/>
    <mergeCell ref="O3:P3"/>
    <mergeCell ref="U3:V3"/>
    <mergeCell ref="M1:V1"/>
    <mergeCell ref="M3:N3"/>
    <mergeCell ref="E1:L1"/>
    <mergeCell ref="M2:P2"/>
    <mergeCell ref="Q2:T2"/>
    <mergeCell ref="Q3:R3"/>
    <mergeCell ref="S3:T3"/>
    <mergeCell ref="E3:F3"/>
    <mergeCell ref="G3:H3"/>
    <mergeCell ref="E2:H2"/>
    <mergeCell ref="I2:L2"/>
    <mergeCell ref="I3:J3"/>
    <mergeCell ref="K3:L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"/>
  <sheetViews>
    <sheetView zoomScale="85" zoomScaleNormal="85" workbookViewId="0">
      <selection activeCell="S17" sqref="S17"/>
    </sheetView>
  </sheetViews>
  <sheetFormatPr defaultRowHeight="15" x14ac:dyDescent="0.25"/>
  <cols>
    <col min="11" max="14" width="13.140625" customWidth="1"/>
    <col min="16" max="19" width="13.42578125" customWidth="1"/>
  </cols>
  <sheetData>
    <row r="1" spans="1:19" x14ac:dyDescent="0.25">
      <c r="A1" s="26" t="s">
        <v>9</v>
      </c>
      <c r="B1" s="26"/>
      <c r="C1" s="26"/>
      <c r="D1" s="26"/>
      <c r="E1" s="26"/>
      <c r="F1" s="26"/>
      <c r="G1" s="26"/>
      <c r="H1" s="26"/>
      <c r="I1" s="17"/>
      <c r="K1" s="27" t="s">
        <v>19</v>
      </c>
      <c r="L1" s="27"/>
      <c r="M1" s="27"/>
      <c r="N1" s="27"/>
      <c r="P1" s="27" t="s">
        <v>20</v>
      </c>
      <c r="Q1" s="27"/>
      <c r="R1" s="27"/>
      <c r="S1" s="27"/>
    </row>
    <row r="2" spans="1:19" x14ac:dyDescent="0.25">
      <c r="A2" s="17" t="s">
        <v>1</v>
      </c>
      <c r="B2" s="17" t="s">
        <v>13</v>
      </c>
      <c r="C2" s="17" t="s">
        <v>8</v>
      </c>
      <c r="D2" s="17" t="s">
        <v>11</v>
      </c>
      <c r="E2" s="17" t="s">
        <v>2</v>
      </c>
      <c r="F2" s="17" t="s">
        <v>12</v>
      </c>
      <c r="G2" s="17" t="s">
        <v>7</v>
      </c>
      <c r="H2" s="17" t="s">
        <v>10</v>
      </c>
      <c r="I2" s="17" t="s">
        <v>21</v>
      </c>
      <c r="K2" s="27" t="s">
        <v>24</v>
      </c>
      <c r="L2" s="27"/>
      <c r="M2" s="27" t="s">
        <v>25</v>
      </c>
      <c r="N2" s="27"/>
      <c r="P2" s="27" t="s">
        <v>24</v>
      </c>
      <c r="Q2" s="27"/>
      <c r="R2" s="27" t="s">
        <v>25</v>
      </c>
      <c r="S2" s="27"/>
    </row>
    <row r="3" spans="1:19" x14ac:dyDescent="0.25">
      <c r="A3" s="17">
        <v>64</v>
      </c>
      <c r="B3" s="17">
        <f>LOG(A3)</f>
        <v>1.8061799739838871</v>
      </c>
      <c r="C3" s="17">
        <f>0.25</f>
        <v>0.25</v>
      </c>
      <c r="D3" s="17">
        <f>LOG(C3)</f>
        <v>-0.6020599913279624</v>
      </c>
      <c r="E3" s="17">
        <v>0.96680609780621696</v>
      </c>
      <c r="F3" s="17">
        <f>LOG(E3)</f>
        <v>-1.4660619088507777E-2</v>
      </c>
      <c r="G3" s="17">
        <f>C3^2*100</f>
        <v>6.25</v>
      </c>
      <c r="H3" s="17">
        <f>C3^3*100</f>
        <v>1.5625</v>
      </c>
      <c r="I3" s="17">
        <f>C3^4*200</f>
        <v>0.78125</v>
      </c>
      <c r="K3" s="17" t="s">
        <v>1</v>
      </c>
      <c r="L3" s="18" t="s">
        <v>22</v>
      </c>
      <c r="M3" s="18" t="s">
        <v>1</v>
      </c>
      <c r="N3" s="18" t="s">
        <v>23</v>
      </c>
      <c r="P3" s="17" t="s">
        <v>1</v>
      </c>
      <c r="Q3" s="17" t="s">
        <v>22</v>
      </c>
      <c r="R3" s="18" t="s">
        <v>1</v>
      </c>
      <c r="S3" s="18" t="s">
        <v>23</v>
      </c>
    </row>
    <row r="4" spans="1:19" x14ac:dyDescent="0.25">
      <c r="A4" s="17">
        <v>256</v>
      </c>
      <c r="B4" s="17">
        <f t="shared" ref="B4:B9" si="0">LOG(A4)</f>
        <v>2.4082399653118496</v>
      </c>
      <c r="C4" s="17">
        <f>C3/2</f>
        <v>0.125</v>
      </c>
      <c r="D4" s="17">
        <f t="shared" ref="D4:D9" si="1">LOG(C4)</f>
        <v>-0.90308998699194354</v>
      </c>
      <c r="E4" s="17">
        <v>0.28771852887709398</v>
      </c>
      <c r="F4" s="17">
        <f t="shared" ref="F4:F9" si="2">LOG(E4)</f>
        <v>-0.54103216894053285</v>
      </c>
      <c r="G4" s="17">
        <f t="shared" ref="G4:G9" si="3">C4^2*100</f>
        <v>1.5625</v>
      </c>
      <c r="H4" s="17">
        <f t="shared" ref="H4:H9" si="4">C4^3*100</f>
        <v>0.1953125</v>
      </c>
      <c r="I4" s="17">
        <f t="shared" ref="I4:I9" si="5">C4^4*200</f>
        <v>4.8828125E-2</v>
      </c>
      <c r="K4" s="17">
        <v>144</v>
      </c>
      <c r="L4" s="17">
        <v>0.42660971206547998</v>
      </c>
      <c r="M4" s="18">
        <v>128</v>
      </c>
      <c r="N4" s="18">
        <v>0.44991158430958</v>
      </c>
      <c r="P4" s="19">
        <v>256</v>
      </c>
      <c r="Q4" s="19">
        <v>0.24511670502347899</v>
      </c>
    </row>
    <row r="5" spans="1:19" x14ac:dyDescent="0.25">
      <c r="A5" s="17">
        <v>1024</v>
      </c>
      <c r="B5" s="17">
        <f t="shared" si="0"/>
        <v>3.0102999566398121</v>
      </c>
      <c r="C5" s="17">
        <f t="shared" ref="C5:C8" si="6">C4/2</f>
        <v>6.25E-2</v>
      </c>
      <c r="D5" s="17">
        <f t="shared" si="1"/>
        <v>-1.2041199826559248</v>
      </c>
      <c r="E5" s="17">
        <v>0.109685760918177</v>
      </c>
      <c r="F5" s="17">
        <f t="shared" si="2"/>
        <v>-0.95984974759426889</v>
      </c>
      <c r="G5" s="17">
        <f t="shared" si="3"/>
        <v>0.390625</v>
      </c>
      <c r="H5" s="17">
        <f t="shared" si="4"/>
        <v>2.44140625E-2</v>
      </c>
      <c r="I5" s="17">
        <f t="shared" si="5"/>
        <v>3.0517578125E-3</v>
      </c>
      <c r="K5" s="17">
        <v>576</v>
      </c>
      <c r="L5" s="17">
        <v>0.12344091236093201</v>
      </c>
      <c r="M5" s="18">
        <v>512</v>
      </c>
      <c r="N5" s="18">
        <v>0.123611944460165</v>
      </c>
      <c r="P5" s="19">
        <v>1024</v>
      </c>
      <c r="Q5" s="19">
        <v>1.2881599389974E-2</v>
      </c>
    </row>
    <row r="6" spans="1:19" x14ac:dyDescent="0.25">
      <c r="A6" s="17">
        <v>4096</v>
      </c>
      <c r="B6" s="17">
        <f t="shared" si="0"/>
        <v>3.6123599479677742</v>
      </c>
      <c r="C6" s="17">
        <f t="shared" si="6"/>
        <v>3.125E-2</v>
      </c>
      <c r="D6" s="17">
        <f t="shared" si="1"/>
        <v>-1.505149978319906</v>
      </c>
      <c r="E6" s="17">
        <v>2.7676097156653201E-2</v>
      </c>
      <c r="F6" s="17">
        <f t="shared" si="2"/>
        <v>-1.5578951534795746</v>
      </c>
      <c r="G6" s="17">
        <f t="shared" si="3"/>
        <v>9.765625E-2</v>
      </c>
      <c r="H6" s="17">
        <f t="shared" si="4"/>
        <v>3.0517578125E-3</v>
      </c>
      <c r="I6" s="17">
        <f t="shared" si="5"/>
        <v>1.9073486328125E-4</v>
      </c>
      <c r="K6" s="17">
        <v>2304</v>
      </c>
      <c r="L6" s="17">
        <v>1.2806897864589E-2</v>
      </c>
      <c r="M6" s="18">
        <v>2048</v>
      </c>
      <c r="N6" s="18">
        <v>1.29567262786669E-2</v>
      </c>
      <c r="P6" s="19">
        <v>4096</v>
      </c>
      <c r="Q6" s="19">
        <v>1.3571827580066999E-3</v>
      </c>
    </row>
    <row r="7" spans="1:19" x14ac:dyDescent="0.25">
      <c r="A7" s="17">
        <v>16384</v>
      </c>
      <c r="B7" s="17">
        <f t="shared" si="0"/>
        <v>4.2144199392957367</v>
      </c>
      <c r="C7" s="17">
        <f t="shared" si="6"/>
        <v>1.5625E-2</v>
      </c>
      <c r="D7" s="17">
        <f t="shared" si="1"/>
        <v>-1.8061799739838871</v>
      </c>
      <c r="E7" s="17">
        <v>6.92466979585964E-3</v>
      </c>
      <c r="F7" s="17">
        <f t="shared" si="2"/>
        <v>-2.1596009311812283</v>
      </c>
      <c r="G7" s="17">
        <f t="shared" si="3"/>
        <v>2.44140625E-2</v>
      </c>
      <c r="H7" s="17">
        <f t="shared" si="4"/>
        <v>3.814697265625E-4</v>
      </c>
      <c r="I7" s="17">
        <f t="shared" si="5"/>
        <v>1.1920928955078125E-5</v>
      </c>
      <c r="K7" s="17">
        <v>9216</v>
      </c>
      <c r="L7" s="17">
        <v>1.6226299151069401E-3</v>
      </c>
      <c r="M7" s="18">
        <v>8192</v>
      </c>
      <c r="N7" s="18">
        <v>1.62764983223167E-3</v>
      </c>
      <c r="P7" s="19">
        <v>16384</v>
      </c>
      <c r="Q7" s="20">
        <v>8.74427297685418E-5</v>
      </c>
    </row>
    <row r="8" spans="1:19" x14ac:dyDescent="0.25">
      <c r="A8" s="17">
        <v>65536</v>
      </c>
      <c r="B8" s="17">
        <f t="shared" si="0"/>
        <v>4.8164799306236992</v>
      </c>
      <c r="C8" s="17">
        <f t="shared" si="6"/>
        <v>7.8125E-3</v>
      </c>
      <c r="D8" s="17">
        <f t="shared" si="1"/>
        <v>-2.1072099696478683</v>
      </c>
      <c r="E8" s="17">
        <v>1.7312938924469699E-3</v>
      </c>
      <c r="F8" s="17">
        <f t="shared" si="2"/>
        <v>-2.761629203046565</v>
      </c>
      <c r="G8" s="17">
        <f t="shared" si="3"/>
        <v>6.103515625E-3</v>
      </c>
      <c r="H8" s="17">
        <f t="shared" si="4"/>
        <v>4.76837158203125E-5</v>
      </c>
      <c r="I8" s="17">
        <f t="shared" si="5"/>
        <v>7.4505805969238281E-7</v>
      </c>
      <c r="K8" s="17">
        <v>36864</v>
      </c>
      <c r="L8" s="17">
        <v>2.0372738871442901E-4</v>
      </c>
      <c r="M8" s="18">
        <v>32768</v>
      </c>
      <c r="N8" s="18">
        <v>2.0388590553677301E-4</v>
      </c>
      <c r="P8" s="19">
        <v>65536</v>
      </c>
      <c r="Q8" s="20">
        <v>5.4964154115170998E-6</v>
      </c>
    </row>
    <row r="9" spans="1:19" x14ac:dyDescent="0.25">
      <c r="A9" s="17">
        <v>250000</v>
      </c>
      <c r="B9" s="17">
        <f t="shared" si="0"/>
        <v>5.3979400086720375</v>
      </c>
      <c r="C9" s="17">
        <f>1/250</f>
        <v>4.0000000000000001E-3</v>
      </c>
      <c r="D9" s="17">
        <f t="shared" si="1"/>
        <v>-2.3979400086720375</v>
      </c>
      <c r="E9" s="2">
        <v>4.5386003378579198E-4</v>
      </c>
      <c r="F9" s="17">
        <f t="shared" si="2"/>
        <v>-3.3430780588753279</v>
      </c>
      <c r="G9" s="17">
        <f t="shared" si="3"/>
        <v>1.5999999999999999E-3</v>
      </c>
      <c r="H9" s="17">
        <f t="shared" si="4"/>
        <v>6.4000000000000006E-6</v>
      </c>
      <c r="I9" s="17">
        <f t="shared" si="5"/>
        <v>5.1200000000000002E-8</v>
      </c>
      <c r="K9" s="17">
        <v>147456</v>
      </c>
      <c r="L9" s="2">
        <v>2.54946330780431E-5</v>
      </c>
      <c r="M9" s="2">
        <v>131072</v>
      </c>
      <c r="N9" s="2">
        <v>2.54996024889844E-5</v>
      </c>
      <c r="P9" s="19">
        <v>160000</v>
      </c>
      <c r="Q9" s="20">
        <v>9.2318100100643895E-7</v>
      </c>
    </row>
  </sheetData>
  <mergeCells count="7">
    <mergeCell ref="R2:S2"/>
    <mergeCell ref="P1:S1"/>
    <mergeCell ref="K1:N1"/>
    <mergeCell ref="A1:H1"/>
    <mergeCell ref="K2:L2"/>
    <mergeCell ref="M2:N2"/>
    <mergeCell ref="P2:Q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zoomScale="70" zoomScaleNormal="70" workbookViewId="0">
      <selection sqref="A1:N3"/>
    </sheetView>
  </sheetViews>
  <sheetFormatPr defaultRowHeight="15" x14ac:dyDescent="0.25"/>
  <cols>
    <col min="1" max="14" width="15.28515625" customWidth="1"/>
  </cols>
  <sheetData>
    <row r="1" spans="1:14" x14ac:dyDescent="0.25">
      <c r="A1" s="31" t="s">
        <v>0</v>
      </c>
      <c r="B1" s="32"/>
      <c r="C1" s="32"/>
      <c r="D1" s="32"/>
      <c r="E1" s="32"/>
      <c r="F1" s="32"/>
      <c r="G1" s="32"/>
      <c r="H1" s="33"/>
      <c r="I1" s="34" t="s">
        <v>18</v>
      </c>
      <c r="J1" s="35"/>
      <c r="K1" s="35"/>
      <c r="L1" s="35"/>
      <c r="M1" s="35"/>
      <c r="N1" s="36"/>
    </row>
    <row r="2" spans="1:14" x14ac:dyDescent="0.25">
      <c r="A2" s="28" t="s">
        <v>16</v>
      </c>
      <c r="B2" s="29"/>
      <c r="C2" s="29"/>
      <c r="D2" s="29"/>
      <c r="E2" s="29" t="s">
        <v>17</v>
      </c>
      <c r="F2" s="29"/>
      <c r="G2" s="29"/>
      <c r="H2" s="30"/>
      <c r="I2" s="28" t="s">
        <v>16</v>
      </c>
      <c r="J2" s="29"/>
      <c r="K2" s="29"/>
      <c r="L2" s="29" t="s">
        <v>17</v>
      </c>
      <c r="M2" s="29"/>
      <c r="N2" s="30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25</v>
      </c>
      <c r="E4">
        <v>25</v>
      </c>
    </row>
    <row r="5" spans="1:14" x14ac:dyDescent="0.25">
      <c r="A5">
        <v>81</v>
      </c>
      <c r="E5">
        <v>81</v>
      </c>
    </row>
    <row r="6" spans="1:14" x14ac:dyDescent="0.25">
      <c r="A6">
        <v>289</v>
      </c>
      <c r="E6">
        <v>289</v>
      </c>
    </row>
    <row r="7" spans="1:14" x14ac:dyDescent="0.25">
      <c r="A7">
        <v>1089</v>
      </c>
      <c r="E7">
        <v>1089</v>
      </c>
    </row>
    <row r="8" spans="1:14" x14ac:dyDescent="0.25">
      <c r="A8">
        <v>4225</v>
      </c>
      <c r="E8">
        <v>4225</v>
      </c>
    </row>
    <row r="9" spans="1:14" x14ac:dyDescent="0.25">
      <c r="A9">
        <v>16641</v>
      </c>
      <c r="E9">
        <v>16641</v>
      </c>
    </row>
  </sheetData>
  <mergeCells count="6">
    <mergeCell ref="A2:D2"/>
    <mergeCell ref="E2:H2"/>
    <mergeCell ref="A1:H1"/>
    <mergeCell ref="I2:K2"/>
    <mergeCell ref="L2:N2"/>
    <mergeCell ref="I1:N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"/>
  <sheetViews>
    <sheetView zoomScale="85" zoomScaleNormal="85" workbookViewId="0">
      <selection activeCell="H15" sqref="H15"/>
    </sheetView>
  </sheetViews>
  <sheetFormatPr defaultRowHeight="15" x14ac:dyDescent="0.25"/>
  <cols>
    <col min="1" max="14" width="13.42578125" customWidth="1"/>
  </cols>
  <sheetData>
    <row r="1" spans="1:14" x14ac:dyDescent="0.25">
      <c r="A1" s="31" t="s">
        <v>0</v>
      </c>
      <c r="B1" s="32"/>
      <c r="C1" s="32"/>
      <c r="D1" s="32"/>
      <c r="E1" s="32"/>
      <c r="F1" s="32"/>
      <c r="G1" s="32"/>
      <c r="H1" s="33"/>
      <c r="I1" s="34" t="s">
        <v>18</v>
      </c>
      <c r="J1" s="35"/>
      <c r="K1" s="35"/>
      <c r="L1" s="35"/>
      <c r="M1" s="35"/>
      <c r="N1" s="36"/>
    </row>
    <row r="2" spans="1:14" x14ac:dyDescent="0.25">
      <c r="A2" s="28" t="s">
        <v>16</v>
      </c>
      <c r="B2" s="29"/>
      <c r="C2" s="29"/>
      <c r="D2" s="29"/>
      <c r="E2" s="29" t="s">
        <v>17</v>
      </c>
      <c r="F2" s="29"/>
      <c r="G2" s="29"/>
      <c r="H2" s="30"/>
      <c r="I2" s="28" t="s">
        <v>16</v>
      </c>
      <c r="J2" s="29"/>
      <c r="K2" s="29"/>
      <c r="L2" s="29" t="s">
        <v>17</v>
      </c>
      <c r="M2" s="29"/>
      <c r="N2" s="30"/>
    </row>
    <row r="3" spans="1:14" x14ac:dyDescent="0.25">
      <c r="A3" s="10" t="s">
        <v>1</v>
      </c>
      <c r="B3" s="11" t="s">
        <v>6</v>
      </c>
      <c r="C3" s="11" t="s">
        <v>5</v>
      </c>
      <c r="D3" s="11" t="s">
        <v>4</v>
      </c>
      <c r="E3" s="11" t="s">
        <v>1</v>
      </c>
      <c r="F3" s="11" t="s">
        <v>6</v>
      </c>
      <c r="G3" s="11" t="s">
        <v>5</v>
      </c>
      <c r="H3" s="12" t="s">
        <v>4</v>
      </c>
      <c r="I3" s="10" t="s">
        <v>1</v>
      </c>
      <c r="J3" s="11" t="s">
        <v>5</v>
      </c>
      <c r="K3" s="11" t="s">
        <v>4</v>
      </c>
      <c r="L3" s="11" t="s">
        <v>1</v>
      </c>
      <c r="M3" s="11" t="s">
        <v>5</v>
      </c>
      <c r="N3" s="12" t="s">
        <v>4</v>
      </c>
    </row>
    <row r="4" spans="1:14" x14ac:dyDescent="0.25">
      <c r="A4">
        <v>64</v>
      </c>
      <c r="B4">
        <v>4.4633255085630798E-2</v>
      </c>
      <c r="C4">
        <v>4.4817675982742E-2</v>
      </c>
      <c r="E4">
        <v>96</v>
      </c>
      <c r="F4">
        <v>4.8081826404002499E-2</v>
      </c>
      <c r="G4">
        <v>4.8081826404001E-2</v>
      </c>
      <c r="H4">
        <v>4.8081826404148702E-2</v>
      </c>
      <c r="I4">
        <v>64</v>
      </c>
      <c r="J4">
        <v>4.4817675982742E-2</v>
      </c>
      <c r="L4">
        <v>96</v>
      </c>
      <c r="M4">
        <v>4.8081826404001098E-2</v>
      </c>
    </row>
    <row r="5" spans="1:14" x14ac:dyDescent="0.25">
      <c r="A5">
        <v>256</v>
      </c>
      <c r="B5">
        <v>1.1034296750803901E-2</v>
      </c>
      <c r="C5">
        <v>1.10920064465893E-2</v>
      </c>
      <c r="E5">
        <v>384</v>
      </c>
      <c r="F5">
        <v>1.1925167890796E-2</v>
      </c>
      <c r="G5">
        <v>1.1925167890795001E-2</v>
      </c>
      <c r="H5">
        <v>1.1925167891111499E-2</v>
      </c>
      <c r="I5">
        <v>216</v>
      </c>
      <c r="J5">
        <v>2.8433240230577101E-2</v>
      </c>
      <c r="L5">
        <v>331</v>
      </c>
      <c r="M5">
        <v>3.50594582505145E-2</v>
      </c>
    </row>
    <row r="6" spans="1:14" x14ac:dyDescent="0.25">
      <c r="A6">
        <v>1024</v>
      </c>
      <c r="B6">
        <v>2.7422973251359098E-3</v>
      </c>
      <c r="C6">
        <v>2.7582070447413299E-3</v>
      </c>
      <c r="E6">
        <v>1536</v>
      </c>
      <c r="F6">
        <v>2.9663920547665498E-3</v>
      </c>
      <c r="G6">
        <v>2.9663920547648602E-3</v>
      </c>
      <c r="H6">
        <v>2.9663920550908598E-3</v>
      </c>
      <c r="I6">
        <v>749</v>
      </c>
      <c r="J6">
        <v>2.4054160481457601E-2</v>
      </c>
      <c r="L6">
        <v>652</v>
      </c>
      <c r="M6">
        <v>2.7016963164962798E-2</v>
      </c>
    </row>
    <row r="7" spans="1:14" x14ac:dyDescent="0.25">
      <c r="A7">
        <v>4096</v>
      </c>
      <c r="B7">
        <v>6.8360800833021796E-4</v>
      </c>
      <c r="C7">
        <v>6.8777383499310995E-4</v>
      </c>
      <c r="E7">
        <v>6144</v>
      </c>
      <c r="F7">
        <v>7.3970942806382198E-4</v>
      </c>
      <c r="G7">
        <v>7.3970942806215003E-4</v>
      </c>
      <c r="H7">
        <v>7.3970942839033901E-4</v>
      </c>
      <c r="I7">
        <v>984</v>
      </c>
      <c r="J7">
        <v>2.4202443644707399E-2</v>
      </c>
      <c r="L7">
        <v>1131</v>
      </c>
      <c r="M7">
        <v>2.5053769899355E-2</v>
      </c>
    </row>
    <row r="8" spans="1:14" x14ac:dyDescent="0.25">
      <c r="A8">
        <v>16384</v>
      </c>
      <c r="B8">
        <v>1.7067869013473301E-4</v>
      </c>
      <c r="C8">
        <v>1.7174388682753201E-4</v>
      </c>
      <c r="E8">
        <v>24576</v>
      </c>
      <c r="F8">
        <v>1.8471442225203999E-4</v>
      </c>
      <c r="G8">
        <v>1.8471442224791301E-4</v>
      </c>
      <c r="H8">
        <v>1.84714422579695E-4</v>
      </c>
      <c r="I8">
        <v>1747</v>
      </c>
      <c r="J8">
        <v>2.4640444150369398E-2</v>
      </c>
      <c r="L8">
        <v>1325</v>
      </c>
      <c r="M8">
        <v>2.4077804557915899E-2</v>
      </c>
    </row>
    <row r="9" spans="1:14" x14ac:dyDescent="0.25">
      <c r="A9">
        <v>65536</v>
      </c>
      <c r="B9" s="16">
        <v>4.2645913129575001E-5</v>
      </c>
      <c r="C9" s="16">
        <v>4.2915181519391997E-5</v>
      </c>
      <c r="E9">
        <v>98304</v>
      </c>
      <c r="F9" s="16">
        <v>4.61570889354554E-5</v>
      </c>
      <c r="G9" s="16">
        <v>4.6157088931970002E-5</v>
      </c>
      <c r="H9" s="16">
        <v>4.61570892665915E-5</v>
      </c>
      <c r="I9">
        <v>2078</v>
      </c>
      <c r="J9">
        <v>6.3560864013353898E-3</v>
      </c>
      <c r="L9">
        <v>2519</v>
      </c>
      <c r="M9">
        <v>2.4420655322567701E-2</v>
      </c>
    </row>
    <row r="10" spans="1:14" x14ac:dyDescent="0.25">
      <c r="I10">
        <v>2122</v>
      </c>
      <c r="J10">
        <v>2.6484446028301701E-3</v>
      </c>
      <c r="L10">
        <v>3541</v>
      </c>
      <c r="M10">
        <v>8.0984328275508308E-3</v>
      </c>
    </row>
    <row r="11" spans="1:14" x14ac:dyDescent="0.25">
      <c r="I11">
        <v>3997</v>
      </c>
      <c r="J11">
        <v>1.3415554673708099E-3</v>
      </c>
      <c r="L11">
        <v>3731</v>
      </c>
      <c r="M11">
        <v>7.0647918651337502E-3</v>
      </c>
    </row>
    <row r="12" spans="1:14" x14ac:dyDescent="0.25">
      <c r="I12">
        <v>5588</v>
      </c>
      <c r="J12">
        <v>1.0347403153549599E-3</v>
      </c>
      <c r="L12">
        <v>3891</v>
      </c>
      <c r="M12">
        <v>6.8520055192565097E-3</v>
      </c>
    </row>
    <row r="13" spans="1:14" x14ac:dyDescent="0.25">
      <c r="I13">
        <v>15102</v>
      </c>
      <c r="J13">
        <v>3.4438538981225198E-4</v>
      </c>
      <c r="L13">
        <v>4091</v>
      </c>
      <c r="M13">
        <v>6.2556414713701904E-3</v>
      </c>
    </row>
    <row r="14" spans="1:14" x14ac:dyDescent="0.25">
      <c r="I14">
        <v>16826</v>
      </c>
      <c r="J14">
        <v>2.3220313076196899E-4</v>
      </c>
      <c r="L14">
        <v>6941</v>
      </c>
      <c r="M14">
        <v>4.5636376720927501E-3</v>
      </c>
    </row>
    <row r="15" spans="1:14" x14ac:dyDescent="0.25">
      <c r="L15">
        <v>9341</v>
      </c>
      <c r="M15">
        <v>1.9997015100232602E-3</v>
      </c>
    </row>
    <row r="16" spans="1:14" x14ac:dyDescent="0.25">
      <c r="L16">
        <v>10771</v>
      </c>
      <c r="M16">
        <v>1.92234243358536E-3</v>
      </c>
    </row>
    <row r="17" spans="12:13" x14ac:dyDescent="0.25">
      <c r="L17">
        <v>11182</v>
      </c>
      <c r="M17">
        <v>1.9111741541925199E-3</v>
      </c>
    </row>
    <row r="18" spans="12:13" x14ac:dyDescent="0.25">
      <c r="L18">
        <v>11989</v>
      </c>
      <c r="M18">
        <v>1.3787627808599799E-3</v>
      </c>
    </row>
  </sheetData>
  <mergeCells count="6">
    <mergeCell ref="A1:H1"/>
    <mergeCell ref="I1:N1"/>
    <mergeCell ref="A2:D2"/>
    <mergeCell ref="E2:H2"/>
    <mergeCell ref="I2:K2"/>
    <mergeCell ref="L2:N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zoomScale="85" zoomScaleNormal="85" workbookViewId="0">
      <selection activeCell="O13" sqref="O13"/>
    </sheetView>
  </sheetViews>
  <sheetFormatPr defaultRowHeight="15" x14ac:dyDescent="0.25"/>
  <cols>
    <col min="1" max="11" width="15" customWidth="1"/>
  </cols>
  <sheetData>
    <row r="1" spans="1:10" x14ac:dyDescent="0.25">
      <c r="A1" s="31" t="s">
        <v>0</v>
      </c>
      <c r="B1" s="32"/>
      <c r="C1" s="32"/>
      <c r="D1" s="33"/>
      <c r="E1" s="15"/>
      <c r="F1" s="15"/>
      <c r="G1" s="34" t="s">
        <v>18</v>
      </c>
      <c r="H1" s="35"/>
      <c r="I1" s="35"/>
      <c r="J1" s="36"/>
    </row>
    <row r="2" spans="1:10" x14ac:dyDescent="0.25">
      <c r="A2" s="28" t="s">
        <v>16</v>
      </c>
      <c r="B2" s="29"/>
      <c r="C2" s="29" t="s">
        <v>17</v>
      </c>
      <c r="D2" s="30"/>
      <c r="E2" s="14"/>
      <c r="F2" s="14"/>
      <c r="G2" s="28" t="s">
        <v>16</v>
      </c>
      <c r="H2" s="29"/>
      <c r="I2" s="29" t="s">
        <v>17</v>
      </c>
      <c r="J2" s="30"/>
    </row>
    <row r="3" spans="1:10" x14ac:dyDescent="0.25">
      <c r="A3" s="10" t="s">
        <v>1</v>
      </c>
      <c r="B3" s="11" t="s">
        <v>4</v>
      </c>
      <c r="C3" s="11" t="s">
        <v>1</v>
      </c>
      <c r="D3" s="12" t="s">
        <v>4</v>
      </c>
      <c r="E3" s="11" t="s">
        <v>7</v>
      </c>
      <c r="F3" s="11" t="s">
        <v>10</v>
      </c>
      <c r="G3" s="10" t="s">
        <v>1</v>
      </c>
      <c r="H3" s="11" t="s">
        <v>4</v>
      </c>
      <c r="I3" s="11" t="s">
        <v>1</v>
      </c>
      <c r="J3" s="12" t="s">
        <v>4</v>
      </c>
    </row>
    <row r="4" spans="1:10" x14ac:dyDescent="0.25">
      <c r="C4">
        <v>192</v>
      </c>
      <c r="D4">
        <v>1.4999015316313201E-2</v>
      </c>
      <c r="E4">
        <f>1/C4</f>
        <v>5.208333333333333E-3</v>
      </c>
      <c r="F4">
        <f>C4^(-3/2)</f>
        <v>3.7587908150366268E-4</v>
      </c>
    </row>
    <row r="5" spans="1:10" x14ac:dyDescent="0.25">
      <c r="C5">
        <v>768</v>
      </c>
      <c r="D5">
        <v>3.7670900456358201E-3</v>
      </c>
      <c r="E5">
        <f t="shared" ref="E5:E9" si="0">1/C5</f>
        <v>1.3020833333333333E-3</v>
      </c>
      <c r="F5">
        <f t="shared" ref="F5:F9" si="1">C5^(-3/2)</f>
        <v>4.6984885187957773E-5</v>
      </c>
    </row>
    <row r="6" spans="1:10" x14ac:dyDescent="0.25">
      <c r="C6">
        <v>3072</v>
      </c>
      <c r="D6">
        <v>9.4470058220417498E-4</v>
      </c>
      <c r="E6">
        <f t="shared" si="0"/>
        <v>3.2552083333333332E-4</v>
      </c>
      <c r="F6">
        <f t="shared" si="1"/>
        <v>5.873110648494731E-6</v>
      </c>
    </row>
    <row r="7" spans="1:10" x14ac:dyDescent="0.25">
      <c r="C7">
        <v>12288</v>
      </c>
      <c r="D7">
        <v>2.3662422981680101E-4</v>
      </c>
      <c r="E7">
        <f t="shared" si="0"/>
        <v>8.1380208333333329E-5</v>
      </c>
      <c r="F7">
        <f t="shared" si="1"/>
        <v>7.3413883106183989E-7</v>
      </c>
    </row>
    <row r="8" spans="1:10" x14ac:dyDescent="0.25">
      <c r="C8">
        <v>49152</v>
      </c>
      <c r="D8" s="16">
        <v>5.9222760256350099E-5</v>
      </c>
      <c r="E8">
        <f t="shared" si="0"/>
        <v>2.0345052083333332E-5</v>
      </c>
      <c r="F8">
        <f t="shared" si="1"/>
        <v>9.1767353882730132E-8</v>
      </c>
    </row>
    <row r="9" spans="1:10" x14ac:dyDescent="0.25">
      <c r="C9">
        <v>196608</v>
      </c>
      <c r="D9" s="16">
        <v>1.4815466809758699E-5</v>
      </c>
      <c r="E9">
        <f t="shared" si="0"/>
        <v>5.0862630208333331E-6</v>
      </c>
      <c r="F9">
        <f t="shared" si="1"/>
        <v>1.1470919235341242E-8</v>
      </c>
    </row>
  </sheetData>
  <mergeCells count="6">
    <mergeCell ref="A1:D1"/>
    <mergeCell ref="G1:J1"/>
    <mergeCell ref="A2:B2"/>
    <mergeCell ref="C2:D2"/>
    <mergeCell ref="G2:H2"/>
    <mergeCell ref="I2:J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Gauss_2D_quads_iso DFEM Linear</vt:lpstr>
      <vt:lpstr>Gauss_2D_iso - Quadratic</vt:lpstr>
      <vt:lpstr>Quad_2D_iso</vt:lpstr>
      <vt:lpstr>G2D_quads_Lagrange</vt:lpstr>
      <vt:lpstr>Gauss_2D_quads_iso CFEM lin</vt:lpstr>
      <vt:lpstr>QuadSol_1angle - DFEM lin</vt:lpstr>
      <vt:lpstr>QuadSol_1angle - DFEM quad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W. Hackemack</dc:creator>
  <cp:lastModifiedBy>Michael W. Hackemack</cp:lastModifiedBy>
  <dcterms:created xsi:type="dcterms:W3CDTF">2015-07-22T17:16:44Z</dcterms:created>
  <dcterms:modified xsi:type="dcterms:W3CDTF">2015-09-23T17:36:27Z</dcterms:modified>
</cp:coreProperties>
</file>