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\Codes\MATLAB\POLYFEM\outputs\Timing_Studies\"/>
    </mc:Choice>
  </mc:AlternateContent>
  <bookViews>
    <workbookView xWindow="0" yWindow="0" windowWidth="13635" windowHeight="10500" tabRatio="699" activeTab="2"/>
  </bookViews>
  <sheets>
    <sheet name="Upwind - 2D" sheetId="1" r:id="rId1"/>
    <sheet name="Sweep - 2D" sheetId="2" r:id="rId2"/>
    <sheet name="Upwind - 3D" sheetId="5" r:id="rId3"/>
    <sheet name="Sweep - 3D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I8" i="6"/>
  <c r="J8" i="6"/>
  <c r="K8" i="6"/>
  <c r="J7" i="6"/>
  <c r="K7" i="6"/>
  <c r="I7" i="6"/>
  <c r="J6" i="6"/>
  <c r="K6" i="6"/>
  <c r="I6" i="6"/>
  <c r="K5" i="6"/>
  <c r="H8" i="6"/>
  <c r="K7" i="2"/>
  <c r="K6" i="2"/>
  <c r="E7" i="2"/>
  <c r="E6" i="2"/>
  <c r="D7" i="2"/>
  <c r="D6" i="2"/>
  <c r="I5" i="1"/>
  <c r="I3" i="1"/>
  <c r="I7" i="2"/>
  <c r="H7" i="2"/>
  <c r="J6" i="2"/>
  <c r="I6" i="2"/>
  <c r="H6" i="2"/>
  <c r="J5" i="2"/>
  <c r="I5" i="2"/>
  <c r="H5" i="2"/>
  <c r="K4" i="2"/>
  <c r="J4" i="2"/>
  <c r="I4" i="2"/>
  <c r="H4" i="2"/>
  <c r="K3" i="2"/>
  <c r="J3" i="2"/>
  <c r="I3" i="2"/>
  <c r="H3" i="2"/>
  <c r="D5" i="2"/>
  <c r="C7" i="2"/>
  <c r="C6" i="2"/>
  <c r="C5" i="2"/>
  <c r="B7" i="2"/>
  <c r="B6" i="2"/>
  <c r="B5" i="2"/>
  <c r="E4" i="2"/>
  <c r="D4" i="2"/>
  <c r="C4" i="2"/>
  <c r="B4" i="2"/>
  <c r="E3" i="2"/>
  <c r="D3" i="2"/>
  <c r="C3" i="2"/>
  <c r="B3" i="2"/>
</calcChain>
</file>

<file path=xl/sharedStrings.xml><?xml version="1.0" encoding="utf-8"?>
<sst xmlns="http://schemas.openxmlformats.org/spreadsheetml/2006/main" count="98" uniqueCount="19">
  <si>
    <t>upwind cartesian - single</t>
  </si>
  <si>
    <t>upwind cartesian - auto</t>
  </si>
  <si>
    <t>sweep cartesian - single</t>
  </si>
  <si>
    <t>sweep cartesian - auto</t>
  </si>
  <si>
    <t>upwind triangle - single</t>
  </si>
  <si>
    <t>upwind triangle - auto</t>
  </si>
  <si>
    <t>4x4</t>
  </si>
  <si>
    <t>10x10</t>
  </si>
  <si>
    <t>20x20</t>
  </si>
  <si>
    <t>40x40</t>
  </si>
  <si>
    <t>50x50</t>
  </si>
  <si>
    <t>sweep triangle - single</t>
  </si>
  <si>
    <t>60x60</t>
  </si>
  <si>
    <t>4x4x4</t>
  </si>
  <si>
    <t>8x8x8</t>
  </si>
  <si>
    <t>16x16x16</t>
  </si>
  <si>
    <t>20x20x20</t>
  </si>
  <si>
    <t>24x24x24</t>
  </si>
  <si>
    <t>10x10x10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</si>
</sst>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5" zoomScaleNormal="85" workbookViewId="0">
      <selection activeCell="A11" sqref="A11:K11"/>
    </sheetView>
  </sheetViews>
  <sheetFormatPr defaultRowHeight="15" x14ac:dyDescent="0.25"/>
  <sheetData>
    <row r="1" spans="1:13" x14ac:dyDescent="0.25">
      <c r="A1" s="8" t="s">
        <v>0</v>
      </c>
      <c r="B1" s="8"/>
      <c r="C1" s="8"/>
      <c r="D1" s="8"/>
      <c r="E1" s="8"/>
      <c r="G1" s="8" t="s">
        <v>1</v>
      </c>
      <c r="H1" s="8"/>
      <c r="I1" s="8"/>
      <c r="J1" s="8"/>
      <c r="K1" s="8"/>
    </row>
    <row r="2" spans="1:13" x14ac:dyDescent="0.25">
      <c r="A2" s="2"/>
      <c r="B2" s="2">
        <v>2</v>
      </c>
      <c r="C2" s="2">
        <v>4</v>
      </c>
      <c r="D2" s="2">
        <v>8</v>
      </c>
      <c r="E2" s="2">
        <v>16</v>
      </c>
      <c r="F2" s="2"/>
      <c r="G2" s="2"/>
      <c r="H2" s="2">
        <v>2</v>
      </c>
      <c r="I2" s="2">
        <v>4</v>
      </c>
      <c r="J2" s="2">
        <v>8</v>
      </c>
      <c r="K2" s="2">
        <v>16</v>
      </c>
      <c r="L2" s="2"/>
      <c r="M2" s="2"/>
    </row>
    <row r="3" spans="1:13" x14ac:dyDescent="0.25">
      <c r="A3" s="2" t="s">
        <v>6</v>
      </c>
      <c r="B3" s="7">
        <v>0.373</v>
      </c>
      <c r="C3" s="7">
        <v>1.0089999999999999</v>
      </c>
      <c r="D3" s="7">
        <v>3.319</v>
      </c>
      <c r="E3" s="7">
        <v>11.5</v>
      </c>
      <c r="F3" s="2"/>
      <c r="G3" s="2" t="s">
        <v>6</v>
      </c>
      <c r="H3" s="7">
        <v>0.373</v>
      </c>
      <c r="I3" s="7">
        <f>0.7</f>
        <v>0.7</v>
      </c>
      <c r="J3" s="7">
        <v>2.15</v>
      </c>
      <c r="K3" s="7">
        <v>8.9499999999999993</v>
      </c>
      <c r="L3" s="2"/>
      <c r="M3" s="2"/>
    </row>
    <row r="4" spans="1:13" x14ac:dyDescent="0.25">
      <c r="A4" s="2" t="s">
        <v>7</v>
      </c>
      <c r="B4" s="7">
        <v>1.482</v>
      </c>
      <c r="C4" s="7">
        <v>4.1289999999999996</v>
      </c>
      <c r="D4" s="7">
        <v>13.51</v>
      </c>
      <c r="E4" s="7">
        <v>50.115000000000002</v>
      </c>
      <c r="F4" s="2"/>
      <c r="G4" s="2" t="s">
        <v>7</v>
      </c>
      <c r="H4" s="7">
        <v>1.482</v>
      </c>
      <c r="I4" s="7">
        <v>3.95</v>
      </c>
      <c r="J4" s="7">
        <v>18</v>
      </c>
      <c r="K4" s="7">
        <v>55</v>
      </c>
      <c r="L4" s="2"/>
      <c r="M4" s="2"/>
    </row>
    <row r="5" spans="1:13" x14ac:dyDescent="0.25">
      <c r="A5" s="2" t="s">
        <v>8</v>
      </c>
      <c r="B5" s="7">
        <v>6.1</v>
      </c>
      <c r="C5" s="7">
        <v>17.149999999999999</v>
      </c>
      <c r="D5" s="7">
        <v>59.115000000000002</v>
      </c>
      <c r="E5" s="7">
        <v>215</v>
      </c>
      <c r="F5" s="2"/>
      <c r="G5" s="2" t="s">
        <v>8</v>
      </c>
      <c r="H5" s="7">
        <v>6.1</v>
      </c>
      <c r="I5" s="7">
        <f>22.5</f>
        <v>22.5</v>
      </c>
      <c r="J5" s="6">
        <v>58</v>
      </c>
      <c r="K5" s="6">
        <v>211</v>
      </c>
      <c r="L5" s="2"/>
      <c r="M5" s="2"/>
    </row>
    <row r="6" spans="1:13" x14ac:dyDescent="0.25">
      <c r="A6" s="4" t="s">
        <v>9</v>
      </c>
      <c r="B6" s="7">
        <v>37.518999999999998</v>
      </c>
      <c r="C6" s="7">
        <v>116</v>
      </c>
      <c r="D6" s="7">
        <v>408</v>
      </c>
      <c r="E6" s="7"/>
      <c r="F6" s="2"/>
      <c r="G6" s="4" t="s">
        <v>9</v>
      </c>
      <c r="H6" s="7">
        <v>37.518999999999998</v>
      </c>
      <c r="I6" s="6">
        <v>80.569999999999993</v>
      </c>
      <c r="J6" s="6">
        <v>249</v>
      </c>
      <c r="K6" s="6"/>
      <c r="L6" s="2"/>
      <c r="M6" s="2"/>
    </row>
    <row r="7" spans="1:13" x14ac:dyDescent="0.25">
      <c r="A7" s="2" t="s">
        <v>10</v>
      </c>
      <c r="B7" s="7">
        <v>75</v>
      </c>
      <c r="C7" s="7">
        <v>236</v>
      </c>
      <c r="D7" s="7">
        <v>814</v>
      </c>
      <c r="E7" s="7"/>
      <c r="F7" s="2"/>
      <c r="G7" s="2" t="s">
        <v>10</v>
      </c>
      <c r="H7" s="7">
        <v>75</v>
      </c>
      <c r="I7" s="6">
        <v>125</v>
      </c>
      <c r="J7" s="6">
        <v>390</v>
      </c>
      <c r="K7" s="6"/>
      <c r="L7" s="2"/>
      <c r="M7" s="2"/>
    </row>
    <row r="8" spans="1:13" x14ac:dyDescent="0.25">
      <c r="A8" s="2" t="s">
        <v>12</v>
      </c>
      <c r="B8" s="7">
        <v>75</v>
      </c>
      <c r="C8" s="7">
        <v>234</v>
      </c>
      <c r="D8" s="7"/>
      <c r="E8" s="7"/>
      <c r="F8" s="2"/>
      <c r="G8" s="2" t="s">
        <v>12</v>
      </c>
      <c r="H8" s="6"/>
      <c r="I8" s="6"/>
      <c r="J8" s="6"/>
      <c r="K8" s="6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L10" s="2"/>
      <c r="M10" s="2"/>
    </row>
    <row r="11" spans="1:13" x14ac:dyDescent="0.25">
      <c r="A11" s="8" t="s">
        <v>4</v>
      </c>
      <c r="B11" s="8"/>
      <c r="C11" s="8"/>
      <c r="D11" s="8"/>
      <c r="E11" s="8"/>
      <c r="F11" s="2"/>
      <c r="G11" s="8" t="s">
        <v>5</v>
      </c>
      <c r="H11" s="8"/>
      <c r="I11" s="8"/>
      <c r="J11" s="8"/>
      <c r="K11" s="8"/>
      <c r="L11" s="2"/>
      <c r="M11" s="2"/>
    </row>
    <row r="12" spans="1:13" x14ac:dyDescent="0.25">
      <c r="A12" s="2"/>
      <c r="B12" s="2">
        <v>2</v>
      </c>
      <c r="C12" s="2">
        <v>4</v>
      </c>
      <c r="D12" s="2">
        <v>8</v>
      </c>
      <c r="E12" s="2">
        <v>16</v>
      </c>
      <c r="F12" s="2"/>
      <c r="G12" s="2"/>
      <c r="H12" s="2">
        <v>2</v>
      </c>
      <c r="I12" s="2">
        <v>4</v>
      </c>
      <c r="J12" s="2">
        <v>8</v>
      </c>
      <c r="K12" s="2">
        <v>16</v>
      </c>
      <c r="L12" s="2"/>
      <c r="M12" s="2"/>
    </row>
    <row r="13" spans="1:13" x14ac:dyDescent="0.25">
      <c r="A13" s="2" t="s">
        <v>6</v>
      </c>
      <c r="B13" s="7">
        <v>0.52800000000000002</v>
      </c>
      <c r="C13" s="7">
        <v>1.43</v>
      </c>
      <c r="D13" s="7">
        <v>4.4000000000000004</v>
      </c>
      <c r="E13" s="7">
        <v>16.2</v>
      </c>
      <c r="F13" s="2"/>
      <c r="G13" s="2" t="s">
        <v>6</v>
      </c>
      <c r="H13" s="3"/>
      <c r="I13" s="3"/>
      <c r="J13" s="3"/>
      <c r="K13" s="3"/>
      <c r="L13" s="2"/>
      <c r="M13" s="2"/>
    </row>
    <row r="14" spans="1:13" x14ac:dyDescent="0.25">
      <c r="A14" s="2" t="s">
        <v>7</v>
      </c>
      <c r="B14" s="7">
        <v>2.25</v>
      </c>
      <c r="C14" s="7">
        <v>7.2</v>
      </c>
      <c r="D14" s="7">
        <v>23</v>
      </c>
      <c r="E14" s="7">
        <v>86</v>
      </c>
      <c r="F14" s="2"/>
      <c r="G14" s="2" t="s">
        <v>7</v>
      </c>
      <c r="H14" s="3"/>
      <c r="I14" s="3"/>
      <c r="J14" s="3"/>
      <c r="K14" s="3"/>
      <c r="L14" s="2"/>
      <c r="M14" s="2"/>
    </row>
    <row r="15" spans="1:13" x14ac:dyDescent="0.25">
      <c r="A15" s="2" t="s">
        <v>8</v>
      </c>
      <c r="B15" s="7">
        <v>9.99</v>
      </c>
      <c r="C15" s="7">
        <v>33</v>
      </c>
      <c r="D15" s="7">
        <v>107</v>
      </c>
      <c r="E15" s="7"/>
      <c r="F15" s="2"/>
      <c r="G15" s="2" t="s">
        <v>8</v>
      </c>
      <c r="H15" s="3"/>
      <c r="I15" s="3"/>
      <c r="J15" s="3"/>
      <c r="K15" s="3"/>
      <c r="L15" s="2"/>
      <c r="M15" s="2"/>
    </row>
    <row r="16" spans="1:13" x14ac:dyDescent="0.25">
      <c r="A16" s="4" t="s">
        <v>9</v>
      </c>
      <c r="B16" s="7">
        <v>72</v>
      </c>
      <c r="C16" s="7">
        <v>231</v>
      </c>
      <c r="D16" s="7"/>
      <c r="E16" s="7"/>
      <c r="F16" s="2"/>
      <c r="G16" s="4" t="s">
        <v>9</v>
      </c>
      <c r="H16" s="3"/>
      <c r="I16" s="3"/>
      <c r="J16" s="3"/>
      <c r="K16" s="3"/>
      <c r="L16" s="2"/>
      <c r="M16" s="2"/>
    </row>
    <row r="17" spans="1:13" x14ac:dyDescent="0.25">
      <c r="A17" s="2" t="s">
        <v>10</v>
      </c>
      <c r="B17" s="6">
        <v>88</v>
      </c>
      <c r="C17" s="6">
        <v>289</v>
      </c>
      <c r="D17" s="6"/>
      <c r="E17" s="6"/>
      <c r="F17" s="2"/>
      <c r="G17" s="2" t="s">
        <v>10</v>
      </c>
      <c r="H17" s="3"/>
      <c r="I17" s="3"/>
      <c r="J17" s="3"/>
      <c r="K17" s="3"/>
      <c r="L17" s="2"/>
      <c r="M17" s="2"/>
    </row>
    <row r="18" spans="1:13" x14ac:dyDescent="0.25">
      <c r="A18" s="2" t="s">
        <v>12</v>
      </c>
      <c r="B18" s="6">
        <v>129</v>
      </c>
      <c r="C18" s="6"/>
      <c r="D18" s="6"/>
      <c r="E18" s="6"/>
      <c r="F18" s="2"/>
      <c r="G18" s="2" t="s">
        <v>12</v>
      </c>
      <c r="H18" s="3"/>
      <c r="I18" s="3"/>
      <c r="J18" s="3"/>
      <c r="K18" s="3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</sheetData>
  <mergeCells count="4">
    <mergeCell ref="A1:E1"/>
    <mergeCell ref="G1:K1"/>
    <mergeCell ref="A11:E11"/>
    <mergeCell ref="G11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85" zoomScaleNormal="85" workbookViewId="0">
      <selection activeCell="A11" sqref="A11:E11"/>
    </sheetView>
  </sheetViews>
  <sheetFormatPr defaultRowHeight="15" x14ac:dyDescent="0.25"/>
  <sheetData>
    <row r="1" spans="1:14" x14ac:dyDescent="0.25">
      <c r="A1" s="8" t="s">
        <v>2</v>
      </c>
      <c r="B1" s="8"/>
      <c r="C1" s="8"/>
      <c r="D1" s="8"/>
      <c r="E1" s="8"/>
      <c r="G1" s="8" t="s">
        <v>3</v>
      </c>
      <c r="H1" s="8"/>
      <c r="I1" s="8"/>
      <c r="J1" s="8"/>
      <c r="K1" s="8"/>
    </row>
    <row r="2" spans="1:14" x14ac:dyDescent="0.25">
      <c r="A2" s="2"/>
      <c r="B2" s="2">
        <v>2</v>
      </c>
      <c r="C2" s="2">
        <v>4</v>
      </c>
      <c r="D2" s="2">
        <v>8</v>
      </c>
      <c r="E2" s="2">
        <v>16</v>
      </c>
      <c r="F2" s="2"/>
      <c r="G2" s="2"/>
      <c r="H2" s="2">
        <v>2</v>
      </c>
      <c r="I2" s="2">
        <v>4</v>
      </c>
      <c r="J2" s="2">
        <v>8</v>
      </c>
      <c r="K2" s="2">
        <v>16</v>
      </c>
      <c r="L2" s="2"/>
      <c r="M2" s="2"/>
      <c r="N2" s="2"/>
    </row>
    <row r="3" spans="1:14" x14ac:dyDescent="0.25">
      <c r="A3" s="2" t="s">
        <v>6</v>
      </c>
      <c r="B3" s="3">
        <f>0.481+0.031</f>
        <v>0.51200000000000001</v>
      </c>
      <c r="C3" s="3">
        <f>1.448+0.047</f>
        <v>1.4949999999999999</v>
      </c>
      <c r="D3" s="3">
        <f>4.799+0.156</f>
        <v>4.9550000000000001</v>
      </c>
      <c r="E3" s="3">
        <f>17.254+0.515</f>
        <v>17.769000000000002</v>
      </c>
      <c r="F3" s="2"/>
      <c r="G3" s="2" t="s">
        <v>6</v>
      </c>
      <c r="H3" s="3">
        <f>0.481+0.031</f>
        <v>0.51200000000000001</v>
      </c>
      <c r="I3" s="3">
        <f>0.864+0.016</f>
        <v>0.88</v>
      </c>
      <c r="J3" s="3">
        <f>2.1+0.03</f>
        <v>2.13</v>
      </c>
      <c r="K3" s="3">
        <f>7</f>
        <v>7</v>
      </c>
      <c r="L3" s="2"/>
      <c r="M3" s="2"/>
      <c r="N3" s="2"/>
    </row>
    <row r="4" spans="1:14" x14ac:dyDescent="0.25">
      <c r="A4" s="2" t="s">
        <v>7</v>
      </c>
      <c r="B4" s="3">
        <f>2.386+0.094</f>
        <v>2.48</v>
      </c>
      <c r="C4" s="3">
        <f>7.5+0.265</f>
        <v>7.7649999999999997</v>
      </c>
      <c r="D4" s="3">
        <f>25.723+0.873</f>
        <v>26.596</v>
      </c>
      <c r="E4" s="3">
        <f>95+3.104</f>
        <v>98.103999999999999</v>
      </c>
      <c r="F4" s="2"/>
      <c r="G4" s="2" t="s">
        <v>7</v>
      </c>
      <c r="H4" s="3">
        <f>2.386+0.094</f>
        <v>2.48</v>
      </c>
      <c r="I4" s="3">
        <f>4.5+0.11</f>
        <v>4.6100000000000003</v>
      </c>
      <c r="J4" s="3">
        <f>11.18+0.1</f>
        <v>11.28</v>
      </c>
      <c r="K4" s="3">
        <f>38</f>
        <v>38</v>
      </c>
      <c r="L4" s="2"/>
      <c r="M4" s="2"/>
      <c r="N4" s="2"/>
    </row>
    <row r="5" spans="1:14" x14ac:dyDescent="0.25">
      <c r="A5" s="2" t="s">
        <v>8</v>
      </c>
      <c r="B5" s="3">
        <f>9.24+0.375</f>
        <v>9.6150000000000002</v>
      </c>
      <c r="C5" s="3">
        <f>28.5+1</f>
        <v>29.5</v>
      </c>
      <c r="D5" s="3">
        <f>98+3.6</f>
        <v>101.6</v>
      </c>
      <c r="E5" s="3">
        <v>390</v>
      </c>
      <c r="F5" s="2"/>
      <c r="G5" s="2" t="s">
        <v>8</v>
      </c>
      <c r="H5" s="3">
        <f>9.24+0.375</f>
        <v>9.6150000000000002</v>
      </c>
      <c r="I5" s="3">
        <f>17+0.37</f>
        <v>17.37</v>
      </c>
      <c r="J5" s="3">
        <f>43+0.3</f>
        <v>43.3</v>
      </c>
      <c r="K5" s="3">
        <v>141</v>
      </c>
      <c r="L5" s="2"/>
      <c r="M5" s="2"/>
      <c r="N5" s="2"/>
    </row>
    <row r="6" spans="1:14" x14ac:dyDescent="0.25">
      <c r="A6" s="4" t="s">
        <v>9</v>
      </c>
      <c r="B6" s="3">
        <f>36+1.7</f>
        <v>37.700000000000003</v>
      </c>
      <c r="C6" s="3">
        <f>114+5.167</f>
        <v>119.167</v>
      </c>
      <c r="D6" s="3">
        <f>D5*4</f>
        <v>406.4</v>
      </c>
      <c r="E6" s="3">
        <f>E5*4</f>
        <v>1560</v>
      </c>
      <c r="F6" s="2"/>
      <c r="G6" s="4" t="s">
        <v>9</v>
      </c>
      <c r="H6" s="3">
        <f>36+1.7</f>
        <v>37.700000000000003</v>
      </c>
      <c r="I6" s="3">
        <f>66.5+1.75</f>
        <v>68.25</v>
      </c>
      <c r="J6" s="3">
        <f>170+1.7</f>
        <v>171.7</v>
      </c>
      <c r="K6" s="3">
        <f>K5*4</f>
        <v>564</v>
      </c>
      <c r="L6" s="2"/>
      <c r="M6" s="2"/>
      <c r="N6" s="2"/>
    </row>
    <row r="7" spans="1:14" x14ac:dyDescent="0.25">
      <c r="A7" s="2" t="s">
        <v>10</v>
      </c>
      <c r="B7" s="3">
        <f>55.6+3.247</f>
        <v>58.847000000000001</v>
      </c>
      <c r="C7" s="3">
        <f>176+9.6</f>
        <v>185.6</v>
      </c>
      <c r="D7" s="3">
        <f>D6*25/16</f>
        <v>635</v>
      </c>
      <c r="E7" s="3">
        <f>E6*25/16</f>
        <v>2437.5</v>
      </c>
      <c r="F7" s="2"/>
      <c r="G7" s="2" t="s">
        <v>10</v>
      </c>
      <c r="H7" s="3">
        <f>55.6+3.247</f>
        <v>58.847000000000001</v>
      </c>
      <c r="I7" s="3">
        <f>107+3.2</f>
        <v>110.2</v>
      </c>
      <c r="J7" s="3">
        <v>261</v>
      </c>
      <c r="K7" s="3">
        <f>K6*25/16</f>
        <v>881.25</v>
      </c>
      <c r="L7" s="2"/>
      <c r="M7" s="2"/>
      <c r="N7" s="2"/>
    </row>
    <row r="8" spans="1:14" x14ac:dyDescent="0.25">
      <c r="A8" s="2" t="s">
        <v>12</v>
      </c>
      <c r="B8" s="3">
        <v>88</v>
      </c>
      <c r="C8" s="3">
        <v>274</v>
      </c>
      <c r="D8" s="3"/>
      <c r="E8" s="3"/>
      <c r="F8" s="2"/>
      <c r="G8" s="2" t="s">
        <v>12</v>
      </c>
      <c r="H8" s="3"/>
      <c r="I8" s="3"/>
      <c r="J8" s="3"/>
      <c r="K8" s="3"/>
      <c r="L8" s="2"/>
      <c r="M8" s="2"/>
      <c r="N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1" spans="1:14" x14ac:dyDescent="0.25">
      <c r="A11" s="8" t="s">
        <v>11</v>
      </c>
      <c r="B11" s="8"/>
      <c r="C11" s="8"/>
      <c r="D11" s="8"/>
      <c r="E11" s="8"/>
      <c r="G11" s="9"/>
      <c r="H11" s="9"/>
      <c r="I11" s="9"/>
      <c r="J11" s="9"/>
      <c r="K11" s="9"/>
    </row>
    <row r="12" spans="1:14" x14ac:dyDescent="0.25">
      <c r="A12" s="2"/>
      <c r="B12" s="2">
        <v>2</v>
      </c>
      <c r="C12" s="2">
        <v>4</v>
      </c>
      <c r="D12" s="2">
        <v>8</v>
      </c>
      <c r="E12" s="2">
        <v>16</v>
      </c>
      <c r="F12" s="2"/>
    </row>
    <row r="13" spans="1:14" x14ac:dyDescent="0.25">
      <c r="A13" s="2" t="s">
        <v>6</v>
      </c>
      <c r="B13" s="3">
        <v>0.82</v>
      </c>
      <c r="C13" s="3">
        <v>2.4</v>
      </c>
      <c r="D13" s="3"/>
      <c r="E13" s="3"/>
      <c r="F13" s="2"/>
    </row>
    <row r="14" spans="1:14" x14ac:dyDescent="0.25">
      <c r="A14" s="2" t="s">
        <v>7</v>
      </c>
      <c r="B14" s="3">
        <v>4.4000000000000004</v>
      </c>
      <c r="C14" s="3">
        <v>13.5</v>
      </c>
      <c r="D14" s="3"/>
      <c r="E14" s="3"/>
      <c r="F14" s="2"/>
    </row>
    <row r="15" spans="1:14" x14ac:dyDescent="0.25">
      <c r="A15" s="2" t="s">
        <v>8</v>
      </c>
      <c r="B15" s="3">
        <v>17</v>
      </c>
      <c r="C15" s="3">
        <v>53</v>
      </c>
      <c r="D15" s="3"/>
      <c r="E15" s="3"/>
      <c r="F15" s="2"/>
    </row>
    <row r="16" spans="1:14" x14ac:dyDescent="0.25">
      <c r="A16" s="4" t="s">
        <v>9</v>
      </c>
      <c r="B16" s="3">
        <v>69</v>
      </c>
      <c r="C16" s="3">
        <v>214</v>
      </c>
      <c r="D16" s="3"/>
      <c r="E16" s="3"/>
      <c r="F16" s="2"/>
    </row>
    <row r="17" spans="1:14" x14ac:dyDescent="0.25">
      <c r="A17" s="2" t="s">
        <v>10</v>
      </c>
      <c r="B17" s="3">
        <v>109</v>
      </c>
      <c r="C17" s="3">
        <v>352</v>
      </c>
      <c r="D17" s="3"/>
      <c r="E17" s="3"/>
      <c r="F17" s="2"/>
    </row>
    <row r="18" spans="1:14" x14ac:dyDescent="0.25">
      <c r="A18" s="2" t="s">
        <v>12</v>
      </c>
      <c r="B18" s="3">
        <v>165</v>
      </c>
      <c r="C18" s="3"/>
      <c r="D18" s="3"/>
      <c r="E18" s="3"/>
      <c r="F18" s="2"/>
    </row>
    <row r="19" spans="1:14" x14ac:dyDescent="0.25">
      <c r="A19" s="2"/>
      <c r="B19" s="2"/>
      <c r="C19" s="2"/>
      <c r="D19" s="2"/>
      <c r="E19" s="2"/>
      <c r="F19" s="2"/>
    </row>
    <row r="20" spans="1:14" x14ac:dyDescent="0.25">
      <c r="A20" s="2"/>
      <c r="B20" s="2"/>
      <c r="C20" s="2"/>
      <c r="D20" s="2"/>
      <c r="E20" s="2"/>
      <c r="F20" s="2"/>
    </row>
    <row r="21" spans="1:14" x14ac:dyDescent="0.25">
      <c r="A21" s="2"/>
      <c r="B21" s="2"/>
      <c r="C21" s="2"/>
      <c r="D21" s="2"/>
      <c r="E21" s="2"/>
      <c r="F21" s="2"/>
    </row>
    <row r="22" spans="1:14" x14ac:dyDescent="0.25">
      <c r="A22" s="2"/>
      <c r="B22" s="2"/>
      <c r="C22" s="2"/>
      <c r="D22" s="2"/>
      <c r="E22" s="2"/>
      <c r="F22" s="2"/>
    </row>
    <row r="23" spans="1:14" x14ac:dyDescent="0.25">
      <c r="A23" s="2"/>
      <c r="B23" s="2"/>
      <c r="C23" s="2"/>
      <c r="D23" s="2"/>
      <c r="E23" s="2"/>
      <c r="F23" s="2"/>
    </row>
    <row r="24" spans="1:14" x14ac:dyDescent="0.25">
      <c r="A24" s="2"/>
      <c r="B24" s="2"/>
      <c r="C24" s="2"/>
      <c r="D24" s="2"/>
      <c r="E24" s="2"/>
      <c r="F24" s="2"/>
    </row>
    <row r="25" spans="1:14" x14ac:dyDescent="0.25">
      <c r="A25" s="2"/>
      <c r="B25" s="2"/>
      <c r="C25" s="2"/>
      <c r="D25" s="2"/>
      <c r="E25" s="2"/>
      <c r="F25" s="2"/>
    </row>
    <row r="26" spans="1:14" x14ac:dyDescent="0.25">
      <c r="A26" s="2"/>
      <c r="B26" s="2"/>
      <c r="C26" s="2"/>
      <c r="D26" s="2"/>
      <c r="E26" s="2"/>
      <c r="F26" s="2"/>
    </row>
    <row r="27" spans="1:14" x14ac:dyDescent="0.25">
      <c r="A27" s="2"/>
      <c r="B27" s="2"/>
      <c r="C27" s="2"/>
      <c r="D27" s="2"/>
      <c r="E27" s="2"/>
      <c r="F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</sheetData>
  <mergeCells count="4">
    <mergeCell ref="A1:E1"/>
    <mergeCell ref="G1:K1"/>
    <mergeCell ref="A11:E11"/>
    <mergeCell ref="G11:K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85" zoomScaleNormal="85" workbookViewId="0">
      <selection activeCell="F23" sqref="F23"/>
    </sheetView>
  </sheetViews>
  <sheetFormatPr defaultRowHeight="15" x14ac:dyDescent="0.25"/>
  <sheetData>
    <row r="1" spans="1:11" x14ac:dyDescent="0.25">
      <c r="A1" s="8" t="s">
        <v>0</v>
      </c>
      <c r="B1" s="8"/>
      <c r="C1" s="8"/>
      <c r="D1" s="8"/>
      <c r="E1" s="8"/>
      <c r="G1" s="8" t="s">
        <v>1</v>
      </c>
      <c r="H1" s="8"/>
      <c r="I1" s="8"/>
      <c r="J1" s="8"/>
      <c r="K1" s="8"/>
    </row>
    <row r="2" spans="1:11" x14ac:dyDescent="0.25">
      <c r="A2" s="2"/>
      <c r="B2" s="2">
        <v>2</v>
      </c>
      <c r="C2" s="2">
        <v>4</v>
      </c>
      <c r="D2" s="2">
        <v>8</v>
      </c>
      <c r="E2" s="2">
        <v>16</v>
      </c>
      <c r="F2" s="2"/>
      <c r="G2" s="2"/>
      <c r="H2" s="2">
        <v>2</v>
      </c>
      <c r="I2" s="2">
        <v>4</v>
      </c>
      <c r="J2" s="2">
        <v>8</v>
      </c>
      <c r="K2" s="2">
        <v>16</v>
      </c>
    </row>
    <row r="3" spans="1:11" x14ac:dyDescent="0.25">
      <c r="A3" s="2" t="s">
        <v>13</v>
      </c>
      <c r="B3" s="7">
        <v>3.5</v>
      </c>
      <c r="C3" s="7"/>
      <c r="D3" s="7"/>
      <c r="E3" s="7"/>
      <c r="F3" s="2"/>
      <c r="G3" s="2" t="s">
        <v>13</v>
      </c>
      <c r="H3" s="7"/>
      <c r="I3" s="7"/>
      <c r="J3" s="7"/>
      <c r="K3" s="7"/>
    </row>
    <row r="4" spans="1:11" x14ac:dyDescent="0.25">
      <c r="A4" s="2" t="s">
        <v>14</v>
      </c>
      <c r="B4" s="7">
        <v>39</v>
      </c>
      <c r="C4" s="7"/>
      <c r="D4" s="7"/>
      <c r="E4" s="7"/>
      <c r="F4" s="2"/>
      <c r="G4" s="2" t="s">
        <v>14</v>
      </c>
      <c r="H4" s="7"/>
      <c r="I4" s="7"/>
      <c r="J4" s="6"/>
      <c r="K4" s="6"/>
    </row>
    <row r="5" spans="1:11" x14ac:dyDescent="0.25">
      <c r="A5" s="2" t="s">
        <v>18</v>
      </c>
      <c r="B5" s="7">
        <v>104</v>
      </c>
      <c r="C5" s="7"/>
      <c r="D5" s="7"/>
      <c r="E5" s="7"/>
      <c r="F5" s="2"/>
      <c r="G5" s="2" t="s">
        <v>18</v>
      </c>
      <c r="H5" s="7"/>
      <c r="I5" s="6"/>
      <c r="J5" s="6"/>
      <c r="K5" s="6"/>
    </row>
    <row r="6" spans="1:11" x14ac:dyDescent="0.25">
      <c r="A6" s="2" t="s">
        <v>15</v>
      </c>
      <c r="B6" s="6">
        <v>556</v>
      </c>
      <c r="C6" s="6"/>
      <c r="D6" s="6"/>
      <c r="E6" s="6"/>
      <c r="F6" s="2"/>
      <c r="G6" s="2" t="s">
        <v>15</v>
      </c>
      <c r="H6" s="6"/>
      <c r="I6" s="6"/>
      <c r="J6" s="6"/>
      <c r="K6" s="6"/>
    </row>
    <row r="7" spans="1:11" x14ac:dyDescent="0.25">
      <c r="A7" s="4" t="s">
        <v>16</v>
      </c>
      <c r="B7" s="6"/>
      <c r="C7" s="6"/>
      <c r="D7" s="6"/>
      <c r="E7" s="6"/>
      <c r="F7" s="2"/>
      <c r="G7" s="4" t="s">
        <v>16</v>
      </c>
      <c r="H7" s="6"/>
      <c r="I7" s="6"/>
      <c r="J7" s="6"/>
      <c r="K7" s="6"/>
    </row>
    <row r="8" spans="1:11" x14ac:dyDescent="0.25">
      <c r="A8" s="2" t="s">
        <v>17</v>
      </c>
      <c r="B8" s="6"/>
      <c r="C8" s="6"/>
      <c r="D8" s="6"/>
      <c r="E8" s="6"/>
      <c r="F8" s="2"/>
      <c r="G8" s="2" t="s">
        <v>17</v>
      </c>
      <c r="H8" s="6"/>
      <c r="I8" s="6"/>
      <c r="J8" s="6"/>
      <c r="K8" s="6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1" spans="1:11" x14ac:dyDescent="0.25">
      <c r="A11" s="8" t="s">
        <v>4</v>
      </c>
      <c r="B11" s="8"/>
      <c r="C11" s="8"/>
      <c r="D11" s="8"/>
      <c r="E11" s="8"/>
      <c r="F11" s="2"/>
      <c r="G11" s="8" t="s">
        <v>5</v>
      </c>
      <c r="H11" s="8"/>
      <c r="I11" s="8"/>
      <c r="J11" s="8"/>
      <c r="K11" s="8"/>
    </row>
    <row r="12" spans="1:11" x14ac:dyDescent="0.25">
      <c r="A12" s="2"/>
      <c r="B12" s="2">
        <v>2</v>
      </c>
      <c r="C12" s="2">
        <v>4</v>
      </c>
      <c r="D12" s="2">
        <v>8</v>
      </c>
      <c r="E12" s="2">
        <v>16</v>
      </c>
      <c r="F12" s="2"/>
      <c r="G12" s="2"/>
      <c r="H12" s="2">
        <v>2</v>
      </c>
      <c r="I12" s="2">
        <v>4</v>
      </c>
      <c r="J12" s="2">
        <v>8</v>
      </c>
      <c r="K12" s="2">
        <v>16</v>
      </c>
    </row>
    <row r="13" spans="1:11" x14ac:dyDescent="0.25">
      <c r="A13" s="2" t="s">
        <v>13</v>
      </c>
      <c r="B13" s="7"/>
      <c r="C13" s="7"/>
      <c r="D13" s="7"/>
      <c r="E13" s="7"/>
      <c r="F13" s="2"/>
      <c r="G13" s="2" t="s">
        <v>13</v>
      </c>
      <c r="H13" s="3"/>
      <c r="I13" s="3"/>
      <c r="J13" s="3"/>
      <c r="K13" s="3"/>
    </row>
    <row r="14" spans="1:11" x14ac:dyDescent="0.25">
      <c r="A14" s="2" t="s">
        <v>14</v>
      </c>
      <c r="B14" s="6"/>
      <c r="C14" s="6"/>
      <c r="D14" s="6"/>
      <c r="E14" s="6"/>
      <c r="F14" s="2"/>
      <c r="G14" s="2" t="s">
        <v>14</v>
      </c>
      <c r="H14" s="3"/>
      <c r="I14" s="3"/>
      <c r="J14" s="3"/>
      <c r="K14" s="3"/>
    </row>
    <row r="15" spans="1:11" x14ac:dyDescent="0.25">
      <c r="A15" s="2" t="s">
        <v>18</v>
      </c>
      <c r="B15" s="6"/>
      <c r="C15" s="6"/>
      <c r="D15" s="6"/>
      <c r="E15" s="6"/>
      <c r="F15" s="2"/>
      <c r="G15" s="2" t="s">
        <v>18</v>
      </c>
      <c r="H15" s="3"/>
      <c r="I15" s="3"/>
      <c r="J15" s="3"/>
      <c r="K15" s="3"/>
    </row>
    <row r="16" spans="1:11" x14ac:dyDescent="0.25">
      <c r="A16" s="2" t="s">
        <v>15</v>
      </c>
      <c r="B16" s="6"/>
      <c r="C16" s="6"/>
      <c r="D16" s="6"/>
      <c r="E16" s="6"/>
      <c r="F16" s="2"/>
      <c r="G16" s="2" t="s">
        <v>15</v>
      </c>
      <c r="H16" s="3"/>
      <c r="I16" s="3"/>
      <c r="J16" s="3"/>
      <c r="K16" s="3"/>
    </row>
    <row r="17" spans="1:11" x14ac:dyDescent="0.25">
      <c r="A17" s="4" t="s">
        <v>16</v>
      </c>
      <c r="B17" s="6"/>
      <c r="C17" s="6"/>
      <c r="D17" s="6"/>
      <c r="E17" s="6"/>
      <c r="F17" s="2"/>
      <c r="G17" s="4" t="s">
        <v>16</v>
      </c>
      <c r="H17" s="3"/>
      <c r="I17" s="3"/>
      <c r="J17" s="3"/>
      <c r="K17" s="3"/>
    </row>
    <row r="18" spans="1:11" x14ac:dyDescent="0.25">
      <c r="A18" s="2" t="s">
        <v>17</v>
      </c>
      <c r="B18" s="6"/>
      <c r="C18" s="6"/>
      <c r="D18" s="6"/>
      <c r="E18" s="6"/>
      <c r="F18" s="2"/>
      <c r="G18" s="2" t="s">
        <v>17</v>
      </c>
      <c r="H18" s="3"/>
      <c r="I18" s="3"/>
      <c r="J18" s="3"/>
      <c r="K18" s="3"/>
    </row>
  </sheetData>
  <mergeCells count="4">
    <mergeCell ref="A1:E1"/>
    <mergeCell ref="G1:K1"/>
    <mergeCell ref="A11:E11"/>
    <mergeCell ref="G11:K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85" zoomScaleNormal="85" workbookViewId="0">
      <selection activeCell="H12" sqref="H12"/>
    </sheetView>
  </sheetViews>
  <sheetFormatPr defaultRowHeight="15" x14ac:dyDescent="0.25"/>
  <sheetData>
    <row r="1" spans="1:11" x14ac:dyDescent="0.25">
      <c r="A1" s="8" t="s">
        <v>2</v>
      </c>
      <c r="B1" s="8"/>
      <c r="C1" s="8"/>
      <c r="D1" s="8"/>
      <c r="E1" s="8"/>
      <c r="G1" s="8" t="s">
        <v>3</v>
      </c>
      <c r="H1" s="8"/>
      <c r="I1" s="8"/>
      <c r="J1" s="8"/>
      <c r="K1" s="8"/>
    </row>
    <row r="2" spans="1:11" x14ac:dyDescent="0.25">
      <c r="A2" s="2"/>
      <c r="B2" s="2">
        <v>2</v>
      </c>
      <c r="C2" s="2">
        <v>4</v>
      </c>
      <c r="D2" s="2">
        <v>8</v>
      </c>
      <c r="E2" s="2">
        <v>16</v>
      </c>
      <c r="F2" s="2"/>
      <c r="G2" s="2"/>
      <c r="H2" s="2">
        <v>2</v>
      </c>
      <c r="I2" s="2">
        <v>4</v>
      </c>
      <c r="J2" s="2">
        <v>8</v>
      </c>
      <c r="K2" s="2">
        <v>16</v>
      </c>
    </row>
    <row r="3" spans="1:11" x14ac:dyDescent="0.25">
      <c r="A3" s="2" t="s">
        <v>13</v>
      </c>
      <c r="B3" s="5">
        <v>3.5</v>
      </c>
      <c r="C3" s="5">
        <v>10.8</v>
      </c>
      <c r="D3" s="5">
        <v>36</v>
      </c>
      <c r="E3" s="5">
        <v>128</v>
      </c>
      <c r="F3" s="2"/>
      <c r="G3" s="2" t="s">
        <v>13</v>
      </c>
      <c r="H3" s="3">
        <v>3.5</v>
      </c>
      <c r="I3" s="3">
        <v>7.3</v>
      </c>
      <c r="J3" s="3">
        <v>16.5</v>
      </c>
      <c r="K3" s="3">
        <v>54</v>
      </c>
    </row>
    <row r="4" spans="1:11" x14ac:dyDescent="0.25">
      <c r="A4" s="2" t="s">
        <v>14</v>
      </c>
      <c r="B4" s="5">
        <v>28</v>
      </c>
      <c r="C4" s="5">
        <v>154</v>
      </c>
      <c r="D4" s="5"/>
      <c r="E4" s="5"/>
      <c r="F4" s="2"/>
      <c r="G4" s="2" t="s">
        <v>14</v>
      </c>
      <c r="H4" s="3">
        <v>28</v>
      </c>
      <c r="I4" s="3">
        <v>47</v>
      </c>
      <c r="J4" s="3">
        <v>116</v>
      </c>
      <c r="K4" s="3">
        <v>379</v>
      </c>
    </row>
    <row r="5" spans="1:11" x14ac:dyDescent="0.25">
      <c r="A5" s="2" t="s">
        <v>18</v>
      </c>
      <c r="B5" s="5">
        <v>53</v>
      </c>
      <c r="C5" s="5"/>
      <c r="D5" s="5"/>
      <c r="E5" s="5"/>
      <c r="F5" s="2"/>
      <c r="G5" s="2" t="s">
        <v>18</v>
      </c>
      <c r="H5" s="3">
        <v>53</v>
      </c>
      <c r="I5" s="3">
        <v>90</v>
      </c>
      <c r="J5" s="3">
        <v>226</v>
      </c>
      <c r="K5" s="3">
        <f>K4*1000/512</f>
        <v>740.234375</v>
      </c>
    </row>
    <row r="6" spans="1:11" x14ac:dyDescent="0.25">
      <c r="A6" s="2" t="s">
        <v>15</v>
      </c>
      <c r="B6" s="5">
        <v>211</v>
      </c>
      <c r="C6" s="5"/>
      <c r="D6" s="5"/>
      <c r="E6" s="5"/>
      <c r="F6" s="2"/>
      <c r="G6" s="2" t="s">
        <v>15</v>
      </c>
      <c r="H6" s="3">
        <v>211</v>
      </c>
      <c r="I6" s="3">
        <f>I5*4096/1000</f>
        <v>368.64</v>
      </c>
      <c r="J6" s="3">
        <f t="shared" ref="J6:K6" si="0">J5*4096/1000</f>
        <v>925.69600000000003</v>
      </c>
      <c r="K6" s="3">
        <f t="shared" si="0"/>
        <v>3032</v>
      </c>
    </row>
    <row r="7" spans="1:11" x14ac:dyDescent="0.25">
      <c r="A7" s="4" t="s">
        <v>16</v>
      </c>
      <c r="B7" s="5">
        <v>410</v>
      </c>
      <c r="C7" s="5"/>
      <c r="D7" s="5"/>
      <c r="E7" s="5"/>
      <c r="F7" s="2"/>
      <c r="G7" s="4" t="s">
        <v>16</v>
      </c>
      <c r="H7" s="3">
        <v>410</v>
      </c>
      <c r="I7" s="3">
        <f>I6*8000/4096</f>
        <v>720</v>
      </c>
      <c r="J7" s="3">
        <f t="shared" ref="J7:K7" si="1">J6*8000/4096</f>
        <v>1808</v>
      </c>
      <c r="K7" s="3">
        <f t="shared" si="1"/>
        <v>5921.875</v>
      </c>
    </row>
    <row r="8" spans="1:11" x14ac:dyDescent="0.25">
      <c r="A8" s="2" t="s">
        <v>17</v>
      </c>
      <c r="B8" s="3">
        <f>B7*1.728</f>
        <v>708.48</v>
      </c>
      <c r="C8" s="5"/>
      <c r="D8" s="5"/>
      <c r="E8" s="5"/>
      <c r="F8" s="2"/>
      <c r="G8" s="2" t="s">
        <v>17</v>
      </c>
      <c r="H8" s="3">
        <f>H7*1.728</f>
        <v>708.48</v>
      </c>
      <c r="I8" s="3">
        <f t="shared" ref="I8:K8" si="2">I7*1.728</f>
        <v>1244.1600000000001</v>
      </c>
      <c r="J8" s="3">
        <f t="shared" si="2"/>
        <v>3124.2240000000002</v>
      </c>
      <c r="K8" s="3">
        <f t="shared" si="2"/>
        <v>10233</v>
      </c>
    </row>
    <row r="9" spans="1:11" x14ac:dyDescent="0.25">
      <c r="A9" s="2"/>
      <c r="B9" s="1"/>
      <c r="C9" s="1"/>
      <c r="D9" s="1"/>
      <c r="E9" s="1"/>
      <c r="F9" s="2"/>
      <c r="G9" s="2"/>
      <c r="H9" s="2"/>
      <c r="I9" s="2"/>
      <c r="J9" s="2"/>
      <c r="K9" s="2"/>
    </row>
    <row r="11" spans="1:11" x14ac:dyDescent="0.25">
      <c r="A11" s="8" t="s">
        <v>11</v>
      </c>
      <c r="B11" s="8"/>
      <c r="C11" s="8"/>
      <c r="D11" s="8"/>
      <c r="E11" s="8"/>
      <c r="G11" s="9"/>
      <c r="H11" s="9"/>
      <c r="I11" s="9"/>
      <c r="J11" s="9"/>
      <c r="K11" s="9"/>
    </row>
    <row r="12" spans="1:11" x14ac:dyDescent="0.25">
      <c r="A12" s="2"/>
      <c r="B12" s="2">
        <v>2</v>
      </c>
      <c r="C12" s="2">
        <v>4</v>
      </c>
      <c r="D12" s="2">
        <v>8</v>
      </c>
      <c r="E12" s="2">
        <v>16</v>
      </c>
      <c r="F12" s="2"/>
    </row>
    <row r="13" spans="1:11" x14ac:dyDescent="0.25">
      <c r="A13" s="2" t="s">
        <v>13</v>
      </c>
      <c r="B13" s="3"/>
      <c r="C13" s="3"/>
      <c r="D13" s="3"/>
      <c r="E13" s="3"/>
      <c r="F13" s="2"/>
    </row>
    <row r="14" spans="1:11" x14ac:dyDescent="0.25">
      <c r="A14" s="2" t="s">
        <v>14</v>
      </c>
      <c r="B14" s="3"/>
      <c r="C14" s="3"/>
      <c r="D14" s="3"/>
      <c r="E14" s="3"/>
      <c r="F14" s="2"/>
    </row>
    <row r="15" spans="1:11" x14ac:dyDescent="0.25">
      <c r="A15" s="2" t="s">
        <v>18</v>
      </c>
      <c r="B15" s="3"/>
      <c r="C15" s="3"/>
      <c r="D15" s="3"/>
      <c r="E15" s="3"/>
      <c r="F15" s="2"/>
    </row>
    <row r="16" spans="1:11" x14ac:dyDescent="0.25">
      <c r="A16" s="2" t="s">
        <v>15</v>
      </c>
      <c r="B16" s="3"/>
      <c r="C16" s="3"/>
      <c r="D16" s="3"/>
      <c r="E16" s="3"/>
      <c r="F16" s="2"/>
    </row>
    <row r="17" spans="1:6" x14ac:dyDescent="0.25">
      <c r="A17" s="4" t="s">
        <v>16</v>
      </c>
      <c r="B17" s="3"/>
      <c r="C17" s="3"/>
      <c r="D17" s="3"/>
      <c r="E17" s="3"/>
      <c r="F17" s="2"/>
    </row>
    <row r="18" spans="1:6" x14ac:dyDescent="0.25">
      <c r="A18" s="2" t="s">
        <v>17</v>
      </c>
      <c r="B18" s="3"/>
      <c r="C18" s="3"/>
      <c r="D18" s="3"/>
      <c r="E18" s="3"/>
      <c r="F18" s="2"/>
    </row>
  </sheetData>
  <mergeCells count="4">
    <mergeCell ref="A1:E1"/>
    <mergeCell ref="G1:K1"/>
    <mergeCell ref="A11:E11"/>
    <mergeCell ref="G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Upwind - 2D</vt:lpstr>
      <vt:lpstr>Sweep - 2D</vt:lpstr>
      <vt:lpstr>Upwind - 3D</vt:lpstr>
      <vt:lpstr>Sweep - 3D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</cp:lastModifiedBy>
  <dcterms:created xsi:type="dcterms:W3CDTF">2015-06-18T16:38:46Z</dcterms:created>
  <dcterms:modified xsi:type="dcterms:W3CDTF">2015-06-19T05:41:48Z</dcterms:modified>
</cp:coreProperties>
</file>