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Transport_MMS\"/>
    </mc:Choice>
  </mc:AlternateContent>
  <bookViews>
    <workbookView xWindow="0" yWindow="0" windowWidth="25200" windowHeight="11985" tabRatio="835" activeTab="1"/>
  </bookViews>
  <sheets>
    <sheet name="Plots" sheetId="9" r:id="rId1"/>
    <sheet name="Sinusoid2D" sheetId="8" r:id="rId2"/>
    <sheet name="Gauss2DAMR_cart" sheetId="10" r:id="rId3"/>
    <sheet name="Gauss2DAMR_tri" sheetId="11" r:id="rId4"/>
    <sheet name="Gauss_2D_quads_iso DFEM Linear" sheetId="1" r:id="rId5"/>
    <sheet name="Gauss_2D_quads_iso - Quadratic" sheetId="2" r:id="rId6"/>
    <sheet name="Quad_2D_iso" sheetId="7" r:id="rId7"/>
    <sheet name="G2D_quads_Lagrange" sheetId="6" r:id="rId8"/>
    <sheet name="Gauss_2D_quads_iso CFEM lin" sheetId="3" r:id="rId9"/>
    <sheet name="QuadSol_1angle - DFEM lin" sheetId="4" r:id="rId10"/>
    <sheet name="QuadSol_1angle - DFEM qua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B3" i="8" l="1"/>
  <c r="B4" i="8"/>
  <c r="B5" i="8"/>
  <c r="B6" i="8"/>
  <c r="B7" i="8"/>
  <c r="B8" i="8"/>
  <c r="B9" i="8"/>
  <c r="B2" i="8"/>
  <c r="C9" i="8" l="1"/>
  <c r="D9" i="8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G4" i="2"/>
  <c r="G5" i="2"/>
  <c r="G6" i="2"/>
  <c r="G7" i="2"/>
  <c r="G8" i="2"/>
  <c r="G9" i="2"/>
  <c r="G3" i="2"/>
  <c r="J4" i="2"/>
  <c r="J5" i="2"/>
  <c r="J6" i="2"/>
  <c r="J7" i="2"/>
  <c r="J8" i="2"/>
  <c r="J9" i="2"/>
  <c r="J3" i="2"/>
  <c r="I4" i="2"/>
  <c r="I5" i="2"/>
  <c r="I6" i="2"/>
  <c r="I7" i="2"/>
  <c r="I8" i="2"/>
  <c r="I9" i="2"/>
  <c r="I3" i="2"/>
  <c r="D3" i="7" l="1"/>
  <c r="D4" i="7"/>
  <c r="D5" i="7"/>
  <c r="D6" i="7"/>
  <c r="D7" i="7"/>
  <c r="D8" i="7"/>
  <c r="D2" i="7"/>
  <c r="C3" i="7"/>
  <c r="C4" i="7"/>
  <c r="C5" i="7"/>
  <c r="C6" i="7"/>
  <c r="C7" i="7"/>
  <c r="C8" i="7"/>
  <c r="C2" i="7"/>
  <c r="B8" i="7"/>
  <c r="B2" i="7"/>
  <c r="B3" i="7" s="1"/>
  <c r="B4" i="7" s="1"/>
  <c r="B5" i="7" s="1"/>
  <c r="B6" i="7" s="1"/>
  <c r="B7" i="7" s="1"/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M3" i="2"/>
  <c r="M4" i="2" s="1"/>
  <c r="M5" i="2" s="1"/>
  <c r="M6" i="2" s="1"/>
  <c r="M7" i="2" s="1"/>
  <c r="M8" i="2" s="1"/>
  <c r="C9" i="2"/>
  <c r="D9" i="2" s="1"/>
  <c r="C3" i="2"/>
  <c r="D3" i="2" s="1"/>
  <c r="C8" i="6" l="1"/>
  <c r="I8" i="6" s="1"/>
  <c r="H7" i="6"/>
  <c r="G7" i="6"/>
  <c r="D7" i="6"/>
  <c r="C4" i="2"/>
  <c r="D8" i="6" l="1"/>
  <c r="H8" i="6"/>
  <c r="G8" i="6"/>
  <c r="D4" i="2"/>
  <c r="C5" i="2"/>
  <c r="C6" i="2" l="1"/>
  <c r="D5" i="2"/>
  <c r="C7" i="2" l="1"/>
  <c r="D6" i="2"/>
  <c r="C8" i="2" l="1"/>
  <c r="D7" i="2"/>
  <c r="D8" i="2" l="1"/>
</calcChain>
</file>

<file path=xl/sharedStrings.xml><?xml version="1.0" encoding="utf-8"?>
<sst xmlns="http://schemas.openxmlformats.org/spreadsheetml/2006/main" count="262" uniqueCount="88">
  <si>
    <t>Uniform</t>
  </si>
  <si>
    <t>dofs</t>
  </si>
  <si>
    <t>err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</si>
  <si>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</si>
  <si>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</si>
  <si>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</si>
  <si>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</si>
  <si>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</si>
  <si>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</si>
  <si>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</si>
  <si>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</si>
  <si>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</si>
  <si>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</si>
  <si>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</si>
  <si>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</si>
  <si>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</si>
  <si>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</si>
  <si>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</si>
  <si>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</si>
  <si>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</si>
  <si>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</si>
  <si>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</si>
  <si>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</si>
  <si>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</si>
  <si>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</si>
  <si>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</si>
  <si>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</si>
  <si>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</si>
  <si>
    <t>Smooth Poly Mesh</t>
  </si>
  <si>
    <t>Z Poly Mesh</t>
  </si>
  <si>
    <t>Shestakov Poly Mesh</t>
  </si>
  <si>
    <t>Random Poly Mesh</t>
  </si>
  <si>
    <t>PWLD</t>
  </si>
  <si>
    <t>MAXENT</t>
  </si>
  <si>
    <t>Polygonal</t>
  </si>
  <si>
    <t>Smooth</t>
  </si>
  <si>
    <t>Z-Mesh</t>
  </si>
  <si>
    <t>Linear</t>
  </si>
  <si>
    <t>Lagrange</t>
  </si>
  <si>
    <t>Quadratic</t>
  </si>
  <si>
    <t>Dofs</t>
  </si>
  <si>
    <t>First</t>
  </si>
  <si>
    <t>Second</t>
  </si>
  <si>
    <t>Shestakov</t>
  </si>
  <si>
    <t>Irr=2, rtol=0.3, type=1</t>
  </si>
  <si>
    <t>MAXENT, k=2</t>
  </si>
  <si>
    <t>dofs - MV</t>
  </si>
  <si>
    <t>err - MV</t>
  </si>
  <si>
    <t>Cart</t>
  </si>
  <si>
    <t>4th</t>
  </si>
  <si>
    <t>MV</t>
  </si>
  <si>
    <t>Wachspress</t>
  </si>
  <si>
    <t>smooth_poly_0.15</t>
  </si>
  <si>
    <t>WACHSPRESS</t>
  </si>
  <si>
    <t>S2</t>
  </si>
  <si>
    <t>Q1</t>
  </si>
  <si>
    <t>P2</t>
  </si>
  <si>
    <t>P1</t>
  </si>
  <si>
    <t>rand_poly_0.9</t>
  </si>
  <si>
    <t>PolyMesh</t>
  </si>
  <si>
    <t>PWL_Irr=1_tol=0.2</t>
  </si>
  <si>
    <t>PWL_Irr=1_tol=0.3</t>
  </si>
  <si>
    <t>ME2_Irr=1_tol=0.1</t>
  </si>
  <si>
    <t>PWL_Irr=2_tol=0.2</t>
  </si>
  <si>
    <t>PWL_Irr=3_tol=0.2</t>
  </si>
  <si>
    <t>ME2_Irr=2_tol=0.1</t>
  </si>
  <si>
    <t>ME2_Irr=3_tol=0.1</t>
  </si>
  <si>
    <t>MV_Irr=1_tol=0.2</t>
  </si>
  <si>
    <t>MV_Irr=2_tol=0.2</t>
  </si>
  <si>
    <t>MV_Irr=3_tol=0.2</t>
  </si>
  <si>
    <t>ME1_Irr=1_tol=0.2</t>
  </si>
  <si>
    <t>ME1_Irr=2_tol=0.2</t>
  </si>
  <si>
    <t>ME1_Irr=3_tol=0.2</t>
  </si>
  <si>
    <t>PWL_Irr=1_tol=0.5</t>
  </si>
  <si>
    <t>PWL_Irr=2_tol=0.5</t>
  </si>
  <si>
    <t>PWL_Irr=3_tol=0.5</t>
  </si>
  <si>
    <t>PWL_uniform</t>
  </si>
  <si>
    <t>MV_Irr=1_tol=0.5</t>
  </si>
  <si>
    <t>MV_Irr=2_tol=0.5</t>
  </si>
  <si>
    <t>MV_Irr=3_tol=0.5</t>
  </si>
  <si>
    <t>MV_uniform</t>
  </si>
  <si>
    <t>ME1_Irr=1_tol=0.5</t>
  </si>
  <si>
    <t>ME1_uniform</t>
  </si>
  <si>
    <t>ME2_Irr=1_tol=0.3</t>
  </si>
  <si>
    <t>ME2_uniform</t>
  </si>
  <si>
    <t>PWQ</t>
  </si>
  <si>
    <t>MV2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</si>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</sst>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2"/>
          <c:order val="2"/>
          <c:tx>
            <c:v>PWL - 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('Gauss_2D_quads_iso DFEM Linear'!$A$3:$A$8,'Gauss_2D_quads_iso DFEM Linear'!$A$11)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('Gauss_2D_quads_iso DFEM Linear'!$B$3:$B$8,'Gauss_2D_quads_iso DFEM Linear'!$B$11)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3"/>
          <c:order val="3"/>
          <c:tx>
            <c:v>PWL - Irr=1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Gauss2DAMR_cart!$A$2:$A$28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964</c:v>
                </c:pt>
                <c:pt idx="5">
                  <c:v>1522</c:v>
                </c:pt>
                <c:pt idx="6">
                  <c:v>2110</c:v>
                </c:pt>
                <c:pt idx="7">
                  <c:v>2754</c:v>
                </c:pt>
                <c:pt idx="8">
                  <c:v>4640</c:v>
                </c:pt>
                <c:pt idx="9">
                  <c:v>5136</c:v>
                </c:pt>
                <c:pt idx="10">
                  <c:v>5424</c:v>
                </c:pt>
                <c:pt idx="11">
                  <c:v>7710</c:v>
                </c:pt>
                <c:pt idx="12">
                  <c:v>9230</c:v>
                </c:pt>
                <c:pt idx="13">
                  <c:v>11940</c:v>
                </c:pt>
                <c:pt idx="14">
                  <c:v>13436</c:v>
                </c:pt>
                <c:pt idx="15">
                  <c:v>17828</c:v>
                </c:pt>
                <c:pt idx="16">
                  <c:v>24974</c:v>
                </c:pt>
                <c:pt idx="17">
                  <c:v>28706</c:v>
                </c:pt>
                <c:pt idx="18">
                  <c:v>31338</c:v>
                </c:pt>
                <c:pt idx="19">
                  <c:v>33026</c:v>
                </c:pt>
                <c:pt idx="20">
                  <c:v>37426</c:v>
                </c:pt>
                <c:pt idx="21">
                  <c:v>38214</c:v>
                </c:pt>
                <c:pt idx="22">
                  <c:v>40948</c:v>
                </c:pt>
                <c:pt idx="23">
                  <c:v>46638</c:v>
                </c:pt>
                <c:pt idx="24">
                  <c:v>54706</c:v>
                </c:pt>
                <c:pt idx="25">
                  <c:v>60230</c:v>
                </c:pt>
                <c:pt idx="26">
                  <c:v>64794</c:v>
                </c:pt>
              </c:numCache>
            </c:numRef>
          </c:xVal>
          <c:yVal>
            <c:numRef>
              <c:f>Gauss2DAMR_cart!$B$2:$B$28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0.125121883694782</c:v>
                </c:pt>
                <c:pt idx="3">
                  <c:v>4.8934526515615501E-2</c:v>
                </c:pt>
                <c:pt idx="4">
                  <c:v>2.8085979361702401E-2</c:v>
                </c:pt>
                <c:pt idx="5">
                  <c:v>1.45788355865161E-2</c:v>
                </c:pt>
                <c:pt idx="6">
                  <c:v>1.08394083083926E-2</c:v>
                </c:pt>
                <c:pt idx="7">
                  <c:v>8.0368635067331606E-3</c:v>
                </c:pt>
                <c:pt idx="8">
                  <c:v>5.4636392534697497E-3</c:v>
                </c:pt>
                <c:pt idx="9">
                  <c:v>4.6943767550438999E-3</c:v>
                </c:pt>
                <c:pt idx="10">
                  <c:v>4.1228736153404201E-3</c:v>
                </c:pt>
                <c:pt idx="11">
                  <c:v>3.0206427959151099E-3</c:v>
                </c:pt>
                <c:pt idx="12">
                  <c:v>2.4198640673121002E-3</c:v>
                </c:pt>
                <c:pt idx="13">
                  <c:v>1.8620688229743501E-3</c:v>
                </c:pt>
                <c:pt idx="14">
                  <c:v>1.5728808008674501E-3</c:v>
                </c:pt>
                <c:pt idx="15">
                  <c:v>1.26510365067853E-3</c:v>
                </c:pt>
                <c:pt idx="16">
                  <c:v>9.6665525298789601E-4</c:v>
                </c:pt>
                <c:pt idx="17">
                  <c:v>8.1637616051465805E-4</c:v>
                </c:pt>
                <c:pt idx="18">
                  <c:v>7.2368790240847497E-4</c:v>
                </c:pt>
                <c:pt idx="19">
                  <c:v>6.6374285620898895E-4</c:v>
                </c:pt>
                <c:pt idx="20">
                  <c:v>5.6534235784184105E-4</c:v>
                </c:pt>
                <c:pt idx="21">
                  <c:v>5.4275003690410005E-4</c:v>
                </c:pt>
                <c:pt idx="22">
                  <c:v>4.9701546907157397E-4</c:v>
                </c:pt>
                <c:pt idx="23">
                  <c:v>4.2809609178541498E-4</c:v>
                </c:pt>
                <c:pt idx="24">
                  <c:v>3.7719723133746997E-4</c:v>
                </c:pt>
                <c:pt idx="25">
                  <c:v>3.4584915999513798E-4</c:v>
                </c:pt>
                <c:pt idx="26">
                  <c:v>3.1720762035807601E-4</c:v>
                </c:pt>
              </c:numCache>
            </c:numRef>
          </c:yVal>
          <c:smooth val="0"/>
        </c:ser>
        <c:ser>
          <c:idx val="6"/>
          <c:order val="4"/>
          <c:tx>
            <c:v>PWL - Irr=2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Gauss2DAMR_cart!$E$2:$E$28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</c:numCache>
            </c:numRef>
          </c:xVal>
          <c:yVal>
            <c:numRef>
              <c:f>Gauss2DAMR_cart!$F$2:$F$28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</c:numCache>
            </c:numRef>
          </c:yVal>
          <c:smooth val="0"/>
        </c:ser>
        <c:ser>
          <c:idx val="7"/>
          <c:order val="5"/>
          <c:tx>
            <c:v>PWL - Irr=3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Gauss2DAMR_cart!$G$2:$G$30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  <c:pt idx="27">
                  <c:v>66700</c:v>
                </c:pt>
                <c:pt idx="28">
                  <c:v>70064</c:v>
                </c:pt>
              </c:numCache>
            </c:numRef>
          </c:xVal>
          <c:yVal>
            <c:numRef>
              <c:f>Gauss2DAMR_cart!$H$2:$H$30</c:f>
              <c:numCache>
                <c:formatCode>0.00E+00</c:formatCode>
                <c:ptCount val="29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  <c:pt idx="27">
                  <c:v>3.1429562644046398E-4</c:v>
                </c:pt>
                <c:pt idx="28">
                  <c:v>2.9613751800251401E-4</c:v>
                </c:pt>
              </c:numCache>
            </c:numRef>
          </c:yVal>
          <c:smooth val="0"/>
        </c:ser>
        <c:ser>
          <c:idx val="10"/>
          <c:order val="6"/>
          <c:tx>
            <c:v>MV - Irr=1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Gauss2DAMR_cart!$O$2:$O$28</c:f>
              <c:numCache>
                <c:formatCode>0.00E+00</c:formatCode>
                <c:ptCount val="27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518</c:v>
                </c:pt>
                <c:pt idx="4">
                  <c:v>988</c:v>
                </c:pt>
                <c:pt idx="5">
                  <c:v>1464</c:v>
                </c:pt>
                <c:pt idx="6">
                  <c:v>2212</c:v>
                </c:pt>
                <c:pt idx="7">
                  <c:v>2730</c:v>
                </c:pt>
                <c:pt idx="8">
                  <c:v>5692</c:v>
                </c:pt>
                <c:pt idx="9">
                  <c:v>6148</c:v>
                </c:pt>
                <c:pt idx="10">
                  <c:v>8096</c:v>
                </c:pt>
                <c:pt idx="11">
                  <c:v>9408</c:v>
                </c:pt>
                <c:pt idx="12">
                  <c:v>12074</c:v>
                </c:pt>
                <c:pt idx="13">
                  <c:v>13586</c:v>
                </c:pt>
                <c:pt idx="14">
                  <c:v>19112</c:v>
                </c:pt>
                <c:pt idx="15">
                  <c:v>24004</c:v>
                </c:pt>
                <c:pt idx="16">
                  <c:v>26364</c:v>
                </c:pt>
                <c:pt idx="17">
                  <c:v>27300</c:v>
                </c:pt>
                <c:pt idx="18">
                  <c:v>34502</c:v>
                </c:pt>
                <c:pt idx="19">
                  <c:v>50752</c:v>
                </c:pt>
                <c:pt idx="20">
                  <c:v>59604</c:v>
                </c:pt>
                <c:pt idx="21">
                  <c:v>66274</c:v>
                </c:pt>
                <c:pt idx="22">
                  <c:v>76962</c:v>
                </c:pt>
                <c:pt idx="23">
                  <c:v>86860</c:v>
                </c:pt>
                <c:pt idx="24">
                  <c:v>102522</c:v>
                </c:pt>
                <c:pt idx="25">
                  <c:v>111222</c:v>
                </c:pt>
                <c:pt idx="26">
                  <c:v>117382</c:v>
                </c:pt>
              </c:numCache>
            </c:numRef>
          </c:xVal>
          <c:yVal>
            <c:numRef>
              <c:f>Gauss2DAMR_cart!$P$2:$P$28</c:f>
              <c:numCache>
                <c:formatCode>0.00E+00</c:formatCode>
                <c:ptCount val="27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3.8344405556283601E-2</c:v>
                </c:pt>
                <c:pt idx="4">
                  <c:v>2.30367294829831E-2</c:v>
                </c:pt>
                <c:pt idx="5">
                  <c:v>1.2396746447118899E-2</c:v>
                </c:pt>
                <c:pt idx="6">
                  <c:v>8.3537240404445798E-3</c:v>
                </c:pt>
                <c:pt idx="7">
                  <c:v>6.5452263255484601E-3</c:v>
                </c:pt>
                <c:pt idx="8">
                  <c:v>3.59839820869933E-3</c:v>
                </c:pt>
                <c:pt idx="9">
                  <c:v>2.62400977086207E-3</c:v>
                </c:pt>
                <c:pt idx="10">
                  <c:v>2.0316450066799698E-3</c:v>
                </c:pt>
                <c:pt idx="11">
                  <c:v>1.76384740631539E-3</c:v>
                </c:pt>
                <c:pt idx="12">
                  <c:v>1.38946687888977E-3</c:v>
                </c:pt>
                <c:pt idx="13">
                  <c:v>1.2567791533861601E-3</c:v>
                </c:pt>
                <c:pt idx="14">
                  <c:v>9.8350726956928096E-4</c:v>
                </c:pt>
                <c:pt idx="15">
                  <c:v>7.6598081957676603E-4</c:v>
                </c:pt>
                <c:pt idx="16">
                  <c:v>6.6415509338299203E-4</c:v>
                </c:pt>
                <c:pt idx="17">
                  <c:v>6.4114759761003904E-4</c:v>
                </c:pt>
                <c:pt idx="18">
                  <c:v>4.9678707105973302E-4</c:v>
                </c:pt>
                <c:pt idx="19">
                  <c:v>3.8630419480977299E-4</c:v>
                </c:pt>
                <c:pt idx="20">
                  <c:v>3.1939411544146598E-4</c:v>
                </c:pt>
                <c:pt idx="21">
                  <c:v>2.6894205271424501E-4</c:v>
                </c:pt>
                <c:pt idx="22">
                  <c:v>2.2566121095634101E-4</c:v>
                </c:pt>
                <c:pt idx="23">
                  <c:v>1.95319758599038E-4</c:v>
                </c:pt>
                <c:pt idx="24">
                  <c:v>1.63132591932999E-4</c:v>
                </c:pt>
                <c:pt idx="25">
                  <c:v>1.4784745645864399E-4</c:v>
                </c:pt>
                <c:pt idx="26">
                  <c:v>1.38142388653785E-4</c:v>
                </c:pt>
              </c:numCache>
            </c:numRef>
          </c:yVal>
          <c:smooth val="0"/>
        </c:ser>
        <c:ser>
          <c:idx val="13"/>
          <c:order val="7"/>
          <c:tx>
            <c:v>MV - Irr=2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Gauss2DAMR_cart!$Q$2:$Q$30</c:f>
              <c:numCache>
                <c:formatCode>0.00E+00</c:formatCode>
                <c:ptCount val="29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470</c:v>
                </c:pt>
                <c:pt idx="4">
                  <c:v>834</c:v>
                </c:pt>
                <c:pt idx="5">
                  <c:v>1520</c:v>
                </c:pt>
                <c:pt idx="6">
                  <c:v>2222</c:v>
                </c:pt>
                <c:pt idx="7">
                  <c:v>2838</c:v>
                </c:pt>
                <c:pt idx="8">
                  <c:v>5882</c:v>
                </c:pt>
                <c:pt idx="9">
                  <c:v>6142</c:v>
                </c:pt>
                <c:pt idx="10">
                  <c:v>7522</c:v>
                </c:pt>
                <c:pt idx="11">
                  <c:v>10712</c:v>
                </c:pt>
                <c:pt idx="12">
                  <c:v>12728</c:v>
                </c:pt>
                <c:pt idx="13">
                  <c:v>16208</c:v>
                </c:pt>
                <c:pt idx="14">
                  <c:v>21198</c:v>
                </c:pt>
                <c:pt idx="15">
                  <c:v>25538</c:v>
                </c:pt>
                <c:pt idx="16">
                  <c:v>28206</c:v>
                </c:pt>
                <c:pt idx="17">
                  <c:v>30578</c:v>
                </c:pt>
                <c:pt idx="18">
                  <c:v>34344</c:v>
                </c:pt>
                <c:pt idx="19">
                  <c:v>44588</c:v>
                </c:pt>
                <c:pt idx="20">
                  <c:v>55036</c:v>
                </c:pt>
                <c:pt idx="21">
                  <c:v>66206</c:v>
                </c:pt>
                <c:pt idx="22">
                  <c:v>77154</c:v>
                </c:pt>
                <c:pt idx="23">
                  <c:v>86554</c:v>
                </c:pt>
                <c:pt idx="24">
                  <c:v>102824</c:v>
                </c:pt>
                <c:pt idx="25">
                  <c:v>120408</c:v>
                </c:pt>
                <c:pt idx="26">
                  <c:v>131036</c:v>
                </c:pt>
                <c:pt idx="27">
                  <c:v>135248</c:v>
                </c:pt>
                <c:pt idx="28">
                  <c:v>166926</c:v>
                </c:pt>
              </c:numCache>
            </c:numRef>
          </c:xVal>
          <c:yVal>
            <c:numRef>
              <c:f>Gauss2DAMR_cart!$R$2:$R$30</c:f>
              <c:numCache>
                <c:formatCode>0.00E+00</c:formatCode>
                <c:ptCount val="29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6.0238371914136002E-2</c:v>
                </c:pt>
                <c:pt idx="4">
                  <c:v>2.8019961040369301E-2</c:v>
                </c:pt>
                <c:pt idx="5">
                  <c:v>1.2155883507600201E-2</c:v>
                </c:pt>
                <c:pt idx="6">
                  <c:v>8.3609515209288904E-3</c:v>
                </c:pt>
                <c:pt idx="7">
                  <c:v>6.7191131274681902E-3</c:v>
                </c:pt>
                <c:pt idx="8">
                  <c:v>3.55226782039218E-3</c:v>
                </c:pt>
                <c:pt idx="9">
                  <c:v>2.8675985044031198E-3</c:v>
                </c:pt>
                <c:pt idx="10">
                  <c:v>2.1483158986882901E-3</c:v>
                </c:pt>
                <c:pt idx="11">
                  <c:v>1.5848489925950201E-3</c:v>
                </c:pt>
                <c:pt idx="12">
                  <c:v>1.3820445167301799E-3</c:v>
                </c:pt>
                <c:pt idx="13">
                  <c:v>1.15775622606384E-3</c:v>
                </c:pt>
                <c:pt idx="14">
                  <c:v>9.4220056380904895E-4</c:v>
                </c:pt>
                <c:pt idx="15">
                  <c:v>7.6252267449934696E-4</c:v>
                </c:pt>
                <c:pt idx="16">
                  <c:v>6.8041254360621097E-4</c:v>
                </c:pt>
                <c:pt idx="17">
                  <c:v>6.1866525196578397E-4</c:v>
                </c:pt>
                <c:pt idx="18">
                  <c:v>5.2083956366367297E-4</c:v>
                </c:pt>
                <c:pt idx="19">
                  <c:v>4.05440263340112E-4</c:v>
                </c:pt>
                <c:pt idx="20">
                  <c:v>3.2986581627985901E-4</c:v>
                </c:pt>
                <c:pt idx="21">
                  <c:v>2.6950861137577602E-4</c:v>
                </c:pt>
                <c:pt idx="22">
                  <c:v>2.2526453986568501E-4</c:v>
                </c:pt>
                <c:pt idx="23">
                  <c:v>1.91843847168074E-4</c:v>
                </c:pt>
                <c:pt idx="24">
                  <c:v>1.6290382995934501E-4</c:v>
                </c:pt>
                <c:pt idx="25">
                  <c:v>1.42107046878666E-4</c:v>
                </c:pt>
                <c:pt idx="26">
                  <c:v>1.31266856326333E-4</c:v>
                </c:pt>
                <c:pt idx="27">
                  <c:v>1.2719415028558499E-4</c:v>
                </c:pt>
                <c:pt idx="28">
                  <c:v>1.05043170613268E-4</c:v>
                </c:pt>
              </c:numCache>
            </c:numRef>
          </c:yVal>
          <c:smooth val="0"/>
        </c:ser>
        <c:ser>
          <c:idx val="12"/>
          <c:order val="8"/>
          <c:tx>
            <c:v>ME1 - uniform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'Gauss_2D_quads_iso DFEM Linear'!$A$3:$A$7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xVal>
          <c:yVal>
            <c:numRef>
              <c:f>'Gauss_2D_quads_iso DFEM Linear'!$C$3:$C$7</c:f>
              <c:numCache>
                <c:formatCode>General</c:formatCode>
                <c:ptCount val="5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1"/>
          <c:order val="9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Gauss2DAMR_cart!$U$2:$U$28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904</c:v>
                </c:pt>
                <c:pt idx="5">
                  <c:v>1444</c:v>
                </c:pt>
                <c:pt idx="6">
                  <c:v>1958</c:v>
                </c:pt>
                <c:pt idx="7">
                  <c:v>2570</c:v>
                </c:pt>
                <c:pt idx="8">
                  <c:v>5422</c:v>
                </c:pt>
                <c:pt idx="9">
                  <c:v>6218</c:v>
                </c:pt>
                <c:pt idx="10">
                  <c:v>6890</c:v>
                </c:pt>
                <c:pt idx="11">
                  <c:v>7810</c:v>
                </c:pt>
                <c:pt idx="12">
                  <c:v>8748</c:v>
                </c:pt>
                <c:pt idx="13">
                  <c:v>12674</c:v>
                </c:pt>
                <c:pt idx="14">
                  <c:v>15622</c:v>
                </c:pt>
                <c:pt idx="15">
                  <c:v>18846</c:v>
                </c:pt>
                <c:pt idx="16">
                  <c:v>23576</c:v>
                </c:pt>
                <c:pt idx="17">
                  <c:v>28154</c:v>
                </c:pt>
                <c:pt idx="18">
                  <c:v>31232</c:v>
                </c:pt>
                <c:pt idx="19">
                  <c:v>38374</c:v>
                </c:pt>
                <c:pt idx="20">
                  <c:v>48726</c:v>
                </c:pt>
                <c:pt idx="21">
                  <c:v>58102</c:v>
                </c:pt>
                <c:pt idx="22">
                  <c:v>65838</c:v>
                </c:pt>
                <c:pt idx="23">
                  <c:v>72074</c:v>
                </c:pt>
                <c:pt idx="24">
                  <c:v>77610</c:v>
                </c:pt>
                <c:pt idx="25">
                  <c:v>81870</c:v>
                </c:pt>
                <c:pt idx="26">
                  <c:v>85126</c:v>
                </c:pt>
              </c:numCache>
            </c:numRef>
          </c:xVal>
          <c:yVal>
            <c:numRef>
              <c:f>Gauss2DAMR_cart!$V$2:$V$28</c:f>
              <c:numCache>
                <c:formatCode>0.00E+00</c:formatCode>
                <c:ptCount val="27"/>
                <c:pt idx="0">
                  <c:v>0.98865878855441103</c:v>
                </c:pt>
                <c:pt idx="1">
                  <c:v>0.29064338816691698</c:v>
                </c:pt>
                <c:pt idx="2">
                  <c:v>0.18396018172720999</c:v>
                </c:pt>
                <c:pt idx="3">
                  <c:v>0.119520837669469</c:v>
                </c:pt>
                <c:pt idx="4">
                  <c:v>5.4577486097765797E-2</c:v>
                </c:pt>
                <c:pt idx="5">
                  <c:v>4.2153891391374501E-2</c:v>
                </c:pt>
                <c:pt idx="6">
                  <c:v>3.31283914371601E-2</c:v>
                </c:pt>
                <c:pt idx="7">
                  <c:v>1.7685693519771901E-2</c:v>
                </c:pt>
                <c:pt idx="8">
                  <c:v>1.1378372080706E-2</c:v>
                </c:pt>
                <c:pt idx="9">
                  <c:v>1.16789523388179E-2</c:v>
                </c:pt>
                <c:pt idx="10">
                  <c:v>1.09550128805303E-2</c:v>
                </c:pt>
                <c:pt idx="11">
                  <c:v>8.6481593315811192E-3</c:v>
                </c:pt>
                <c:pt idx="12">
                  <c:v>7.5327900818490797E-3</c:v>
                </c:pt>
                <c:pt idx="13">
                  <c:v>5.3459918901648104E-3</c:v>
                </c:pt>
                <c:pt idx="14">
                  <c:v>3.7180128934142099E-3</c:v>
                </c:pt>
                <c:pt idx="15">
                  <c:v>3.4388543995582301E-3</c:v>
                </c:pt>
                <c:pt idx="16">
                  <c:v>2.9474142867640198E-3</c:v>
                </c:pt>
                <c:pt idx="17">
                  <c:v>2.1419777091631498E-3</c:v>
                </c:pt>
                <c:pt idx="18">
                  <c:v>1.89065930672878E-3</c:v>
                </c:pt>
                <c:pt idx="19">
                  <c:v>1.7020963341091799E-3</c:v>
                </c:pt>
                <c:pt idx="20">
                  <c:v>1.3720803935566501E-3</c:v>
                </c:pt>
                <c:pt idx="21">
                  <c:v>1.31157364994864E-3</c:v>
                </c:pt>
                <c:pt idx="22">
                  <c:v>1.16522884417226E-3</c:v>
                </c:pt>
                <c:pt idx="23">
                  <c:v>1.12457240838395E-3</c:v>
                </c:pt>
                <c:pt idx="24">
                  <c:v>1.16041932812423E-3</c:v>
                </c:pt>
                <c:pt idx="25">
                  <c:v>1.0608519899816199E-3</c:v>
                </c:pt>
                <c:pt idx="26">
                  <c:v>1.0024374947889499E-3</c:v>
                </c:pt>
              </c:numCache>
            </c:numRef>
          </c:yVal>
          <c:smooth val="0"/>
        </c:ser>
        <c:ser>
          <c:idx val="14"/>
          <c:order val="10"/>
          <c:tx>
            <c:v>ME1 - Irr=2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Gauss2DAMR_cart!$W$2:$W$30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1838</c:v>
                </c:pt>
                <c:pt idx="7">
                  <c:v>2584</c:v>
                </c:pt>
                <c:pt idx="8">
                  <c:v>4574</c:v>
                </c:pt>
                <c:pt idx="9">
                  <c:v>6110</c:v>
                </c:pt>
                <c:pt idx="10">
                  <c:v>6470</c:v>
                </c:pt>
                <c:pt idx="11">
                  <c:v>6510</c:v>
                </c:pt>
                <c:pt idx="12">
                  <c:v>7588</c:v>
                </c:pt>
                <c:pt idx="13">
                  <c:v>10428</c:v>
                </c:pt>
                <c:pt idx="14">
                  <c:v>15266</c:v>
                </c:pt>
                <c:pt idx="15">
                  <c:v>17938</c:v>
                </c:pt>
                <c:pt idx="16">
                  <c:v>23350</c:v>
                </c:pt>
                <c:pt idx="17">
                  <c:v>26774</c:v>
                </c:pt>
                <c:pt idx="18">
                  <c:v>28290</c:v>
                </c:pt>
                <c:pt idx="19">
                  <c:v>29678</c:v>
                </c:pt>
                <c:pt idx="20">
                  <c:v>31056</c:v>
                </c:pt>
                <c:pt idx="21">
                  <c:v>34510</c:v>
                </c:pt>
                <c:pt idx="22">
                  <c:v>46632</c:v>
                </c:pt>
                <c:pt idx="23">
                  <c:v>54502</c:v>
                </c:pt>
                <c:pt idx="24">
                  <c:v>66208</c:v>
                </c:pt>
                <c:pt idx="25">
                  <c:v>73814</c:v>
                </c:pt>
                <c:pt idx="26">
                  <c:v>80314</c:v>
                </c:pt>
                <c:pt idx="27">
                  <c:v>85814</c:v>
                </c:pt>
                <c:pt idx="28">
                  <c:v>90434</c:v>
                </c:pt>
              </c:numCache>
            </c:numRef>
          </c:xVal>
          <c:yVal>
            <c:numRef>
              <c:f>Gauss2DAMR_cart!$X$2:$X$30</c:f>
              <c:numCache>
                <c:formatCode>0.00E+00</c:formatCode>
                <c:ptCount val="29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3.5981146473309897E-2</c:v>
                </c:pt>
                <c:pt idx="7">
                  <c:v>2.17905974529756E-2</c:v>
                </c:pt>
                <c:pt idx="8">
                  <c:v>1.5534135346743499E-2</c:v>
                </c:pt>
                <c:pt idx="9">
                  <c:v>1.17647792569428E-2</c:v>
                </c:pt>
                <c:pt idx="10">
                  <c:v>1.06581341619689E-2</c:v>
                </c:pt>
                <c:pt idx="11">
                  <c:v>1.0690442840672301E-2</c:v>
                </c:pt>
                <c:pt idx="12">
                  <c:v>7.7239022163672604E-3</c:v>
                </c:pt>
                <c:pt idx="13">
                  <c:v>5.7423191172123796E-3</c:v>
                </c:pt>
                <c:pt idx="14">
                  <c:v>3.4434893619290502E-3</c:v>
                </c:pt>
                <c:pt idx="15">
                  <c:v>3.2983410251272E-3</c:v>
                </c:pt>
                <c:pt idx="16">
                  <c:v>2.8690717465164298E-3</c:v>
                </c:pt>
                <c:pt idx="17">
                  <c:v>2.6971420365225901E-3</c:v>
                </c:pt>
                <c:pt idx="18">
                  <c:v>2.6349439194618802E-3</c:v>
                </c:pt>
                <c:pt idx="19">
                  <c:v>2.5020800403606899E-3</c:v>
                </c:pt>
                <c:pt idx="20">
                  <c:v>2.4080822112217599E-3</c:v>
                </c:pt>
                <c:pt idx="21">
                  <c:v>1.9461045768530299E-3</c:v>
                </c:pt>
                <c:pt idx="22">
                  <c:v>1.5800614773740301E-3</c:v>
                </c:pt>
                <c:pt idx="23">
                  <c:v>1.37043298307502E-3</c:v>
                </c:pt>
                <c:pt idx="24">
                  <c:v>1.2214293613360299E-3</c:v>
                </c:pt>
                <c:pt idx="25">
                  <c:v>1.13288941284131E-3</c:v>
                </c:pt>
                <c:pt idx="26">
                  <c:v>1.05631647723049E-3</c:v>
                </c:pt>
                <c:pt idx="27">
                  <c:v>9.5215744940893403E-4</c:v>
                </c:pt>
                <c:pt idx="28">
                  <c:v>9.2230796795356802E-4</c:v>
                </c:pt>
              </c:numCache>
            </c:numRef>
          </c:yVal>
          <c:smooth val="0"/>
        </c:ser>
        <c:ser>
          <c:idx val="9"/>
          <c:order val="11"/>
          <c:tx>
            <c:v>ME2 -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Gauss2DAMR_cart!$M$2:$M$18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19632</c:v>
                </c:pt>
                <c:pt idx="8">
                  <c:v>25376</c:v>
                </c:pt>
                <c:pt idx="9">
                  <c:v>53712</c:v>
                </c:pt>
                <c:pt idx="10">
                  <c:v>75108</c:v>
                </c:pt>
                <c:pt idx="11">
                  <c:v>76028</c:v>
                </c:pt>
                <c:pt idx="12">
                  <c:v>98712</c:v>
                </c:pt>
                <c:pt idx="13">
                  <c:v>232600</c:v>
                </c:pt>
                <c:pt idx="14">
                  <c:v>305404</c:v>
                </c:pt>
                <c:pt idx="15">
                  <c:v>311364</c:v>
                </c:pt>
                <c:pt idx="16">
                  <c:v>380312</c:v>
                </c:pt>
              </c:numCache>
            </c:numRef>
          </c:xVal>
          <c:yVal>
            <c:numRef>
              <c:f>Gauss2DAMR_cart!$N$2:$N$18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2.3353360338901502E-3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8.3299529026768196E-5</c:v>
                </c:pt>
                <c:pt idx="8">
                  <c:v>6.3384151924655299E-5</c:v>
                </c:pt>
                <c:pt idx="9">
                  <c:v>2.9780662996119501E-5</c:v>
                </c:pt>
                <c:pt idx="10">
                  <c:v>1.1226309955767E-5</c:v>
                </c:pt>
                <c:pt idx="11">
                  <c:v>1.10222038290589E-5</c:v>
                </c:pt>
                <c:pt idx="12">
                  <c:v>7.4428813830557901E-6</c:v>
                </c:pt>
                <c:pt idx="13">
                  <c:v>3.5114411250624898E-6</c:v>
                </c:pt>
                <c:pt idx="14">
                  <c:v>1.32278118316187E-6</c:v>
                </c:pt>
                <c:pt idx="15">
                  <c:v>9.85348624547486E-7</c:v>
                </c:pt>
                <c:pt idx="16">
                  <c:v>5.6827379295706299E-7</c:v>
                </c:pt>
              </c:numCache>
            </c:numRef>
          </c:yVal>
          <c:smooth val="0"/>
        </c:ser>
        <c:ser>
          <c:idx val="4"/>
          <c:order val="12"/>
          <c:tx>
            <c:v>ME2 - uniform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  <c:pt idx="6" formatCode="0.00E+00">
                  <c:v>524288</c:v>
                </c:pt>
                <c:pt idx="7" formatCode="0.00E+00">
                  <c:v>2097152</c:v>
                </c:pt>
              </c:numCache>
            </c:numRef>
          </c:xVal>
          <c:yVal>
            <c:numRef>
              <c:f>'Gauss_2D_quads_iso - Quadratic'!$P$3:$P$10</c:f>
              <c:numCache>
                <c:formatCode>General</c:formatCode>
                <c:ptCount val="8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  <c:pt idx="6" formatCode="0.00E+00">
                  <c:v>3.19840810181E-6</c:v>
                </c:pt>
                <c:pt idx="7" formatCode="0.00E+00">
                  <c:v>4.2984098406000001E-7</c:v>
                </c:pt>
              </c:numCache>
            </c:numRef>
          </c:yVal>
          <c:smooth val="0"/>
        </c:ser>
        <c:ser>
          <c:idx val="8"/>
          <c:order val="13"/>
          <c:tx>
            <c:v>ME2 - Irr=1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Gauss2DAMR_cart!$I$2:$I$18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1780</c:v>
                </c:pt>
                <c:pt idx="4">
                  <c:v>5476</c:v>
                </c:pt>
                <c:pt idx="5">
                  <c:v>8584</c:v>
                </c:pt>
                <c:pt idx="6">
                  <c:v>20124</c:v>
                </c:pt>
                <c:pt idx="7">
                  <c:v>25708</c:v>
                </c:pt>
                <c:pt idx="8">
                  <c:v>60228</c:v>
                </c:pt>
                <c:pt idx="9">
                  <c:v>77908</c:v>
                </c:pt>
                <c:pt idx="10">
                  <c:v>95864</c:v>
                </c:pt>
                <c:pt idx="11">
                  <c:v>200092</c:v>
                </c:pt>
                <c:pt idx="12">
                  <c:v>297352</c:v>
                </c:pt>
                <c:pt idx="13">
                  <c:v>320688</c:v>
                </c:pt>
                <c:pt idx="14">
                  <c:v>386212</c:v>
                </c:pt>
                <c:pt idx="15">
                  <c:v>616496</c:v>
                </c:pt>
                <c:pt idx="16">
                  <c:v>1022512</c:v>
                </c:pt>
              </c:numCache>
            </c:numRef>
          </c:xVal>
          <c:yVal>
            <c:numRef>
              <c:f>Gauss2DAMR_cart!$J$2:$J$18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1.8568336404766999E-3</c:v>
                </c:pt>
                <c:pt idx="4">
                  <c:v>3.44719218845775E-4</c:v>
                </c:pt>
                <c:pt idx="5">
                  <c:v>1.75879409287019E-4</c:v>
                </c:pt>
                <c:pt idx="6">
                  <c:v>5.5091569284678098E-5</c:v>
                </c:pt>
                <c:pt idx="7">
                  <c:v>2.8343977807960499E-5</c:v>
                </c:pt>
                <c:pt idx="8">
                  <c:v>1.25966833138796E-5</c:v>
                </c:pt>
                <c:pt idx="9">
                  <c:v>6.11071051637596E-6</c:v>
                </c:pt>
                <c:pt idx="10">
                  <c:v>3.8355772547691204E-6</c:v>
                </c:pt>
                <c:pt idx="11">
                  <c:v>1.9618635821493599E-6</c:v>
                </c:pt>
                <c:pt idx="12">
                  <c:v>9.7533014848867501E-7</c:v>
                </c:pt>
                <c:pt idx="13">
                  <c:v>7.3612261289438304E-7</c:v>
                </c:pt>
                <c:pt idx="14">
                  <c:v>4.9154140949187505E-7</c:v>
                </c:pt>
                <c:pt idx="15">
                  <c:v>3.3351078966390599E-7</c:v>
                </c:pt>
                <c:pt idx="16">
                  <c:v>1.83624542505688E-7</c:v>
                </c:pt>
              </c:numCache>
            </c:numRef>
          </c:yVal>
          <c:smooth val="0"/>
        </c:ser>
        <c:ser>
          <c:idx val="5"/>
          <c:order val="14"/>
          <c:tx>
            <c:v>ME2 - Irr=2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Gauss2DAMR_cart!$K$2:$K$18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19656</c:v>
                </c:pt>
                <c:pt idx="8">
                  <c:v>25400</c:v>
                </c:pt>
                <c:pt idx="9">
                  <c:v>53736</c:v>
                </c:pt>
                <c:pt idx="10">
                  <c:v>75132</c:v>
                </c:pt>
                <c:pt idx="11">
                  <c:v>76052</c:v>
                </c:pt>
                <c:pt idx="12">
                  <c:v>98736</c:v>
                </c:pt>
                <c:pt idx="13">
                  <c:v>232552</c:v>
                </c:pt>
                <c:pt idx="14">
                  <c:v>305412</c:v>
                </c:pt>
                <c:pt idx="15">
                  <c:v>311372</c:v>
                </c:pt>
                <c:pt idx="16">
                  <c:v>380152</c:v>
                </c:pt>
              </c:numCache>
            </c:numRef>
          </c:xVal>
          <c:yVal>
            <c:numRef>
              <c:f>Gauss2DAMR_cart!$L$2:$L$18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1.3353360338901499E-3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8.2933668771180402E-5</c:v>
                </c:pt>
                <c:pt idx="8">
                  <c:v>6.2835564842220499E-5</c:v>
                </c:pt>
                <c:pt idx="9">
                  <c:v>2.9041692993212099E-5</c:v>
                </c:pt>
                <c:pt idx="10">
                  <c:v>1.00224917621676E-5</c:v>
                </c:pt>
                <c:pt idx="11">
                  <c:v>9.7918514291823494E-6</c:v>
                </c:pt>
                <c:pt idx="12">
                  <c:v>6.9756843906422004E-6</c:v>
                </c:pt>
                <c:pt idx="13">
                  <c:v>3.48464038134769E-6</c:v>
                </c:pt>
                <c:pt idx="14">
                  <c:v>1.29798592773475E-6</c:v>
                </c:pt>
                <c:pt idx="15">
                  <c:v>9.5862314468156497E-7</c:v>
                </c:pt>
                <c:pt idx="16">
                  <c:v>5.6949888977248304E-7</c:v>
                </c:pt>
              </c:numCache>
            </c:numRef>
          </c:yVal>
          <c:smooth val="0"/>
        </c:ser>
        <c:ser>
          <c:idx val="15"/>
          <c:order val="15"/>
          <c:tx>
            <c:v>ME1 - Irr=3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Gauss2DAMR_cart!$Y$2:$Y$32</c:f>
              <c:numCache>
                <c:formatCode>0.00E+00</c:formatCode>
                <c:ptCount val="31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1816</c:v>
                </c:pt>
                <c:pt idx="7">
                  <c:v>2562</c:v>
                </c:pt>
                <c:pt idx="8">
                  <c:v>4518</c:v>
                </c:pt>
                <c:pt idx="9">
                  <c:v>6076</c:v>
                </c:pt>
                <c:pt idx="10">
                  <c:v>6492</c:v>
                </c:pt>
                <c:pt idx="11">
                  <c:v>6528</c:v>
                </c:pt>
                <c:pt idx="12">
                  <c:v>7754</c:v>
                </c:pt>
                <c:pt idx="13">
                  <c:v>11794</c:v>
                </c:pt>
                <c:pt idx="14">
                  <c:v>14586</c:v>
                </c:pt>
                <c:pt idx="15">
                  <c:v>16802</c:v>
                </c:pt>
                <c:pt idx="16">
                  <c:v>21082</c:v>
                </c:pt>
                <c:pt idx="17">
                  <c:v>25614</c:v>
                </c:pt>
                <c:pt idx="18">
                  <c:v>28386</c:v>
                </c:pt>
                <c:pt idx="19">
                  <c:v>30218</c:v>
                </c:pt>
                <c:pt idx="20">
                  <c:v>36134</c:v>
                </c:pt>
                <c:pt idx="21">
                  <c:v>46206</c:v>
                </c:pt>
                <c:pt idx="22">
                  <c:v>55992</c:v>
                </c:pt>
                <c:pt idx="23">
                  <c:v>65012</c:v>
                </c:pt>
                <c:pt idx="24">
                  <c:v>71500</c:v>
                </c:pt>
                <c:pt idx="25">
                  <c:v>79504</c:v>
                </c:pt>
                <c:pt idx="26">
                  <c:v>86620</c:v>
                </c:pt>
                <c:pt idx="27">
                  <c:v>90982</c:v>
                </c:pt>
                <c:pt idx="28">
                  <c:v>96498</c:v>
                </c:pt>
                <c:pt idx="29">
                  <c:v>101598</c:v>
                </c:pt>
                <c:pt idx="30">
                  <c:v>104766</c:v>
                </c:pt>
              </c:numCache>
            </c:numRef>
          </c:xVal>
          <c:yVal>
            <c:numRef>
              <c:f>Gauss2DAMR_cart!$Z$2:$Z$32</c:f>
              <c:numCache>
                <c:formatCode>0.00E+00</c:formatCode>
                <c:ptCount val="31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3.5941211408489701E-2</c:v>
                </c:pt>
                <c:pt idx="7">
                  <c:v>2.1455709163695599E-2</c:v>
                </c:pt>
                <c:pt idx="8">
                  <c:v>1.73336346389272E-2</c:v>
                </c:pt>
                <c:pt idx="9">
                  <c:v>1.24161754988445E-2</c:v>
                </c:pt>
                <c:pt idx="10">
                  <c:v>1.1052598085402101E-2</c:v>
                </c:pt>
                <c:pt idx="11">
                  <c:v>1.1315761337474301E-2</c:v>
                </c:pt>
                <c:pt idx="12">
                  <c:v>7.8718970194958209E-3</c:v>
                </c:pt>
                <c:pt idx="13">
                  <c:v>5.2425258627758304E-3</c:v>
                </c:pt>
                <c:pt idx="14">
                  <c:v>3.9937043705552998E-3</c:v>
                </c:pt>
                <c:pt idx="15">
                  <c:v>3.6649953835861601E-3</c:v>
                </c:pt>
                <c:pt idx="16">
                  <c:v>3.3454878330002901E-3</c:v>
                </c:pt>
                <c:pt idx="17">
                  <c:v>2.6416991795782199E-3</c:v>
                </c:pt>
                <c:pt idx="18">
                  <c:v>2.3910822607616199E-3</c:v>
                </c:pt>
                <c:pt idx="19">
                  <c:v>2.2439180179724301E-3</c:v>
                </c:pt>
                <c:pt idx="20">
                  <c:v>1.73186345120017E-3</c:v>
                </c:pt>
                <c:pt idx="21">
                  <c:v>1.51753397365511E-3</c:v>
                </c:pt>
                <c:pt idx="22">
                  <c:v>1.3717797941857699E-3</c:v>
                </c:pt>
                <c:pt idx="23">
                  <c:v>1.24625718211548E-3</c:v>
                </c:pt>
                <c:pt idx="24">
                  <c:v>1.14228804734188E-3</c:v>
                </c:pt>
                <c:pt idx="25">
                  <c:v>1.03817549051444E-3</c:v>
                </c:pt>
                <c:pt idx="26">
                  <c:v>9.9336261683155005E-4</c:v>
                </c:pt>
                <c:pt idx="27">
                  <c:v>9.5644103879726904E-4</c:v>
                </c:pt>
                <c:pt idx="28">
                  <c:v>8.7223571271974299E-4</c:v>
                </c:pt>
                <c:pt idx="29">
                  <c:v>8.7796361367096099E-4</c:v>
                </c:pt>
                <c:pt idx="30">
                  <c:v>8.26999382011927E-4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7520"/>
        <c:axId val="197968080"/>
      </c:scatterChart>
      <c:valAx>
        <c:axId val="1979675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8080"/>
        <c:crossesAt val="10"/>
        <c:crossBetween val="midCat"/>
      </c:valAx>
      <c:valAx>
        <c:axId val="197968080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2960"/>
        <c:axId val="199863520"/>
      </c:scatterChart>
      <c:valAx>
        <c:axId val="199862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3520"/>
        <c:crosses val="autoZero"/>
        <c:crossBetween val="midCat"/>
      </c:valAx>
      <c:valAx>
        <c:axId val="199863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7440"/>
        <c:axId val="199868000"/>
      </c:scatterChart>
      <c:valAx>
        <c:axId val="19986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8000"/>
        <c:crosses val="autoZero"/>
        <c:crossBetween val="midCat"/>
      </c:valAx>
      <c:valAx>
        <c:axId val="19986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3"/>
          <c:order val="2"/>
          <c:tx>
            <c:v>W1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Sinusoid2D!$K$5:$K$12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Sinusoid2D!$L$5:$L$12</c:f>
              <c:numCache>
                <c:formatCode>0.00E+00</c:formatCode>
                <c:ptCount val="8"/>
                <c:pt idx="0">
                  <c:v>0.34549183902584701</c:v>
                </c:pt>
                <c:pt idx="1">
                  <c:v>8.6481018239818297E-2</c:v>
                </c:pt>
                <c:pt idx="2">
                  <c:v>2.14650560479142E-2</c:v>
                </c:pt>
                <c:pt idx="3">
                  <c:v>5.3482066015062999E-3</c:v>
                </c:pt>
                <c:pt idx="4">
                  <c:v>1.33568932045472E-3</c:v>
                </c:pt>
                <c:pt idx="5">
                  <c:v>3.3383178602309002E-4</c:v>
                </c:pt>
                <c:pt idx="6">
                  <c:v>8.8984098419800007E-5</c:v>
                </c:pt>
                <c:pt idx="7">
                  <c:v>2.3154098405099999E-5</c:v>
                </c:pt>
              </c:numCache>
            </c:numRef>
          </c:yVal>
          <c:smooth val="0"/>
        </c:ser>
        <c:ser>
          <c:idx val="7"/>
          <c:order val="3"/>
          <c:tx>
            <c:v>W2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Sinusoid2D!$Q$5:$Q$11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Sinusoid2D!$R$5:$R$11</c:f>
              <c:numCache>
                <c:formatCode>0.00E+00</c:formatCode>
                <c:ptCount val="7"/>
                <c:pt idx="0">
                  <c:v>5.5413437091735698E-2</c:v>
                </c:pt>
                <c:pt idx="1">
                  <c:v>6.4628102458842403E-3</c:v>
                </c:pt>
                <c:pt idx="2">
                  <c:v>7.9465789519629301E-4</c:v>
                </c:pt>
                <c:pt idx="3">
                  <c:v>9.8933031578091904E-5</c:v>
                </c:pt>
                <c:pt idx="4">
                  <c:v>1.2354333210761199E-5</c:v>
                </c:pt>
                <c:pt idx="5">
                  <c:v>1.5439099651406699E-6</c:v>
                </c:pt>
                <c:pt idx="6">
                  <c:v>2.12196840894E-7</c:v>
                </c:pt>
              </c:numCache>
            </c:numRef>
          </c:yVal>
          <c:smooth val="0"/>
        </c:ser>
        <c:ser>
          <c:idx val="4"/>
          <c:order val="4"/>
          <c:tx>
            <c:v>PWL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Sinusoid2D!$G$5:$G$12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Sinusoid2D!$H$5:$H$12</c:f>
              <c:numCache>
                <c:formatCode>0.00E+00</c:formatCode>
                <c:ptCount val="8"/>
                <c:pt idx="0">
                  <c:v>0.43023671873070801</c:v>
                </c:pt>
                <c:pt idx="1">
                  <c:v>0.112195608454958</c:v>
                </c:pt>
                <c:pt idx="2">
                  <c:v>2.8407790116495898E-2</c:v>
                </c:pt>
                <c:pt idx="3">
                  <c:v>7.1261976932643903E-3</c:v>
                </c:pt>
                <c:pt idx="4">
                  <c:v>1.7832931054166301E-3</c:v>
                </c:pt>
                <c:pt idx="5">
                  <c:v>4.4596563638910498E-4</c:v>
                </c:pt>
                <c:pt idx="6">
                  <c:v>1.11504686901813E-4</c:v>
                </c:pt>
                <c:pt idx="7">
                  <c:v>2.723168484084E-5</c:v>
                </c:pt>
              </c:numCache>
            </c:numRef>
          </c:yVal>
          <c:smooth val="0"/>
        </c:ser>
        <c:ser>
          <c:idx val="9"/>
          <c:order val="5"/>
          <c:tx>
            <c:v>PWQ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Sinusoid2D!$U$5:$U$12</c:f>
              <c:numCache>
                <c:formatCode>0.00E+00</c:formatCode>
                <c:ptCount val="8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Sinusoid2D!$V$5:$V$12</c:f>
              <c:numCache>
                <c:formatCode>0.00E+00</c:formatCode>
                <c:ptCount val="8"/>
                <c:pt idx="0">
                  <c:v>8.1436303196947002E-2</c:v>
                </c:pt>
                <c:pt idx="1">
                  <c:v>1.02402887233186E-2</c:v>
                </c:pt>
                <c:pt idx="2">
                  <c:v>1.2792266126755701E-3</c:v>
                </c:pt>
                <c:pt idx="3">
                  <c:v>1.5983137617903701E-4</c:v>
                </c:pt>
                <c:pt idx="4">
                  <c:v>1.99758054232098E-5</c:v>
                </c:pt>
                <c:pt idx="5">
                  <c:v>2.49685406218411E-6</c:v>
                </c:pt>
                <c:pt idx="6">
                  <c:v>3.1210188187407399E-7</c:v>
                </c:pt>
              </c:numCache>
            </c:numRef>
          </c:yVal>
          <c:smooth val="0"/>
        </c:ser>
        <c:ser>
          <c:idx val="5"/>
          <c:order val="6"/>
          <c:tx>
            <c:v>MV1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Sinusoid2D!$I$5:$I$12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Sinusoid2D!$J$5:$J$12</c:f>
              <c:numCache>
                <c:formatCode>0.00E+00</c:formatCode>
                <c:ptCount val="8"/>
                <c:pt idx="0">
                  <c:v>0.341857090169087</c:v>
                </c:pt>
                <c:pt idx="1">
                  <c:v>8.6995623467378297E-2</c:v>
                </c:pt>
                <c:pt idx="2">
                  <c:v>2.1742659037466801E-2</c:v>
                </c:pt>
                <c:pt idx="3">
                  <c:v>5.4286181469089603E-3</c:v>
                </c:pt>
                <c:pt idx="4">
                  <c:v>1.35646945569727E-3</c:v>
                </c:pt>
                <c:pt idx="5">
                  <c:v>3.3906338420077798E-4</c:v>
                </c:pt>
                <c:pt idx="6">
                  <c:v>8.8298418189840003E-5</c:v>
                </c:pt>
                <c:pt idx="7">
                  <c:v>2.2984106510299999E-5</c:v>
                </c:pt>
              </c:numCache>
            </c:numRef>
          </c:yVal>
          <c:smooth val="0"/>
        </c:ser>
        <c:ser>
          <c:idx val="2"/>
          <c:order val="7"/>
          <c:tx>
            <c:v>MV2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Sinusoid2D!$S$5:$S$12</c:f>
              <c:numCache>
                <c:formatCode>0.00E+00</c:formatCode>
                <c:ptCount val="8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Sinusoid2D!$T$5:$T$12</c:f>
              <c:numCache>
                <c:formatCode>0.00E+00</c:formatCode>
                <c:ptCount val="8"/>
                <c:pt idx="0">
                  <c:v>5.9131379711072199E-2</c:v>
                </c:pt>
                <c:pt idx="1">
                  <c:v>7.0466870515198303E-3</c:v>
                </c:pt>
                <c:pt idx="2">
                  <c:v>8.7026718018621695E-4</c:v>
                </c:pt>
                <c:pt idx="3">
                  <c:v>1.08580581001798E-4</c:v>
                </c:pt>
                <c:pt idx="4">
                  <c:v>1.3632121062954399E-5</c:v>
                </c:pt>
                <c:pt idx="5">
                  <c:v>1.73844287110701E-6</c:v>
                </c:pt>
                <c:pt idx="6">
                  <c:v>2.2409840853999999E-7</c:v>
                </c:pt>
              </c:numCache>
            </c:numRef>
          </c:yVal>
          <c:smooth val="0"/>
        </c:ser>
        <c:ser>
          <c:idx val="6"/>
          <c:order val="8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Sinusoid2D!$M$5:$M$12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Sinusoid2D!$N$5:$N$12</c:f>
              <c:numCache>
                <c:formatCode>0.00E+00</c:formatCode>
                <c:ptCount val="8"/>
                <c:pt idx="0">
                  <c:v>0.41176152936385901</c:v>
                </c:pt>
                <c:pt idx="1">
                  <c:v>0.10293774286955799</c:v>
                </c:pt>
                <c:pt idx="2">
                  <c:v>2.56126397845646E-2</c:v>
                </c:pt>
                <c:pt idx="3">
                  <c:v>6.3892108323596597E-3</c:v>
                </c:pt>
                <c:pt idx="4">
                  <c:v>1.59624978592067E-3</c:v>
                </c:pt>
                <c:pt idx="5">
                  <c:v>3.9899234207444302E-4</c:v>
                </c:pt>
                <c:pt idx="6">
                  <c:v>1.01984654984094E-4</c:v>
                </c:pt>
                <c:pt idx="7">
                  <c:v>2.6984015198462E-5</c:v>
                </c:pt>
              </c:numCache>
            </c:numRef>
          </c:yVal>
          <c:smooth val="0"/>
        </c:ser>
        <c:ser>
          <c:idx val="8"/>
          <c:order val="9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Sinusoid2D!$W$5:$W$11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Sinusoid2D!$X$5:$X$11</c:f>
              <c:numCache>
                <c:formatCode>0.00E+00</c:formatCode>
                <c:ptCount val="7"/>
                <c:pt idx="0">
                  <c:v>4.4111617122638197E-2</c:v>
                </c:pt>
                <c:pt idx="1">
                  <c:v>5.8853325448006803E-3</c:v>
                </c:pt>
                <c:pt idx="2">
                  <c:v>7.6874606576168001E-4</c:v>
                </c:pt>
                <c:pt idx="3">
                  <c:v>9.8823607339652405E-5</c:v>
                </c:pt>
                <c:pt idx="4">
                  <c:v>1.29399246321692E-5</c:v>
                </c:pt>
                <c:pt idx="5">
                  <c:v>1.7498007398897799E-6</c:v>
                </c:pt>
                <c:pt idx="6">
                  <c:v>2.2598498408400001E-7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75920"/>
        <c:axId val="197976480"/>
      </c:scatterChart>
      <c:valAx>
        <c:axId val="19797592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6480"/>
        <c:crosses val="autoZero"/>
        <c:crossBetween val="midCat"/>
      </c:valAx>
      <c:valAx>
        <c:axId val="197976480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4"/>
          <c:order val="2"/>
          <c:tx>
            <c:v>W1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Sinusoid2D!$AE$5:$AE$12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Sinusoid2D!$AF$5:$AF$12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9.4128971635450601E-2</c:v>
                </c:pt>
                <c:pt idx="2">
                  <c:v>2.23722401475859E-2</c:v>
                </c:pt>
                <c:pt idx="3">
                  <c:v>5.4496365851953096E-3</c:v>
                </c:pt>
                <c:pt idx="4">
                  <c:v>1.3507956185986401E-3</c:v>
                </c:pt>
                <c:pt idx="5">
                  <c:v>3.3689261692988401E-4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2"/>
          <c:order val="3"/>
          <c:tx>
            <c:v>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Sinusoid2D!$AK$5:$AK$12</c:f>
              <c:numCache>
                <c:formatCode>0.00E+00</c:formatCode>
                <c:ptCount val="8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Sinusoid2D!$AL$5:$AL$12</c:f>
              <c:numCache>
                <c:formatCode>0.00E+00</c:formatCode>
                <c:ptCount val="8"/>
                <c:pt idx="0">
                  <c:v>8.9030158616755797E-2</c:v>
                </c:pt>
                <c:pt idx="1">
                  <c:v>1.12220061474534E-2</c:v>
                </c:pt>
                <c:pt idx="2">
                  <c:v>1.4010162848890201E-3</c:v>
                </c:pt>
                <c:pt idx="3">
                  <c:v>1.7507407816342601E-4</c:v>
                </c:pt>
                <c:pt idx="4">
                  <c:v>2.18812435102544E-5</c:v>
                </c:pt>
                <c:pt idx="5">
                  <c:v>2.8068406854510002E-6</c:v>
                </c:pt>
                <c:pt idx="6">
                  <c:v>3.9265409842099999E-7</c:v>
                </c:pt>
              </c:numCache>
            </c:numRef>
          </c:yVal>
          <c:smooth val="0"/>
        </c:ser>
        <c:ser>
          <c:idx val="3"/>
          <c:order val="4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Sinusoid2D!$AA$5:$AA$12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Sinusoid2D!$AB$5:$AB$12</c:f>
              <c:numCache>
                <c:formatCode>0.00E+00</c:formatCode>
                <c:ptCount val="8"/>
                <c:pt idx="0">
                  <c:v>0.50674542409639001</c:v>
                </c:pt>
                <c:pt idx="1">
                  <c:v>0.12913707795961399</c:v>
                </c:pt>
                <c:pt idx="2">
                  <c:v>3.1923767042673197E-2</c:v>
                </c:pt>
                <c:pt idx="3">
                  <c:v>7.9177473473258392E-3</c:v>
                </c:pt>
                <c:pt idx="4">
                  <c:v>1.9739450116431998E-3</c:v>
                </c:pt>
                <c:pt idx="5">
                  <c:v>4.93094584173995E-4</c:v>
                </c:pt>
                <c:pt idx="6">
                  <c:v>1.21652651848477E-4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9"/>
          <c:order val="5"/>
          <c:tx>
            <c:v>PWQ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Sinusoid2D!$AO$5:$AO$11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Sinusoid2D!$AP$5:$AP$11</c:f>
              <c:numCache>
                <c:formatCode>0.00E+00</c:formatCode>
                <c:ptCount val="7"/>
                <c:pt idx="0">
                  <c:v>9.8622844664316298E-2</c:v>
                </c:pt>
                <c:pt idx="1">
                  <c:v>1.25766297410271E-2</c:v>
                </c:pt>
                <c:pt idx="2">
                  <c:v>1.5758891974305899E-3</c:v>
                </c:pt>
                <c:pt idx="3">
                  <c:v>1.9710411818909201E-4</c:v>
                </c:pt>
                <c:pt idx="4">
                  <c:v>2.4640437901033801E-5</c:v>
                </c:pt>
                <c:pt idx="5">
                  <c:v>3.0651489423100001E-6</c:v>
                </c:pt>
                <c:pt idx="6">
                  <c:v>4.416854084081E-7</c:v>
                </c:pt>
              </c:numCache>
            </c:numRef>
          </c:yVal>
          <c:smooth val="0"/>
        </c:ser>
        <c:ser>
          <c:idx val="5"/>
          <c:order val="6"/>
          <c:tx>
            <c:v>MV1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Sinusoid2D!$AC$5:$AC$12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Sinusoid2D!$AD$5:$AD$12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9.4128971635450406E-2</c:v>
                </c:pt>
                <c:pt idx="2">
                  <c:v>2.2372240147585799E-2</c:v>
                </c:pt>
                <c:pt idx="3">
                  <c:v>5.4496365851952897E-3</c:v>
                </c:pt>
                <c:pt idx="4">
                  <c:v>1.3507956185986299E-3</c:v>
                </c:pt>
                <c:pt idx="5">
                  <c:v>3.3689261692986102E-4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10"/>
          <c:order val="7"/>
          <c:tx>
            <c:v>MV2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Sinusoid2D!$AM$5:$AM$12</c:f>
              <c:numCache>
                <c:formatCode>0.00E+00</c:formatCode>
                <c:ptCount val="8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Sinusoid2D!$AN$5:$AN$12</c:f>
              <c:numCache>
                <c:formatCode>0.00E+00</c:formatCode>
                <c:ptCount val="8"/>
                <c:pt idx="0">
                  <c:v>8.9030158616755894E-2</c:v>
                </c:pt>
                <c:pt idx="1">
                  <c:v>1.12220061474534E-2</c:v>
                </c:pt>
                <c:pt idx="2">
                  <c:v>1.4010162848890201E-3</c:v>
                </c:pt>
                <c:pt idx="3">
                  <c:v>1.75074078163425E-4</c:v>
                </c:pt>
                <c:pt idx="4">
                  <c:v>2.1881243510250399E-5</c:v>
                </c:pt>
                <c:pt idx="5">
                  <c:v>2.8068406854510002E-6</c:v>
                </c:pt>
                <c:pt idx="6">
                  <c:v>3.9265409842099999E-7</c:v>
                </c:pt>
              </c:numCache>
            </c:numRef>
          </c:yVal>
          <c:smooth val="0"/>
        </c:ser>
        <c:ser>
          <c:idx val="6"/>
          <c:order val="8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Sinusoid2D!$AG$5:$AG$12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Sinusoid2D!$AH$5:$AH$12</c:f>
              <c:numCache>
                <c:formatCode>0.00E+00</c:formatCode>
                <c:ptCount val="8"/>
                <c:pt idx="0">
                  <c:v>0.50756655184433597</c:v>
                </c:pt>
                <c:pt idx="1">
                  <c:v>0.12919723629930399</c:v>
                </c:pt>
                <c:pt idx="2">
                  <c:v>3.1927810009634398E-2</c:v>
                </c:pt>
                <c:pt idx="3">
                  <c:v>7.9180065108108901E-3</c:v>
                </c:pt>
                <c:pt idx="4">
                  <c:v>1.9739612829807501E-3</c:v>
                </c:pt>
                <c:pt idx="5">
                  <c:v>4.9309559037855402E-4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8"/>
          <c:order val="9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Sinusoid2D!$AQ$5:$AQ$11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Sinusoid2D!$AR$5:$AR$11</c:f>
              <c:numCache>
                <c:formatCode>0.00E+00</c:formatCode>
                <c:ptCount val="7"/>
                <c:pt idx="0">
                  <c:v>0.10705444057166399</c:v>
                </c:pt>
                <c:pt idx="1">
                  <c:v>1.37919448248668E-2</c:v>
                </c:pt>
                <c:pt idx="2">
                  <c:v>1.73363968188062E-3</c:v>
                </c:pt>
                <c:pt idx="3">
                  <c:v>2.1700538971469201E-4</c:v>
                </c:pt>
                <c:pt idx="4">
                  <c:v>2.7133887972176101E-5</c:v>
                </c:pt>
                <c:pt idx="5">
                  <c:v>3.39188935513867E-6</c:v>
                </c:pt>
                <c:pt idx="6">
                  <c:v>4.7999999999999996E-7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2384"/>
        <c:axId val="199162944"/>
      </c:scatterChart>
      <c:valAx>
        <c:axId val="19916238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2944"/>
        <c:crosses val="autoZero"/>
        <c:crossBetween val="midCat"/>
      </c:valAx>
      <c:valAx>
        <c:axId val="199162944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Sinusoid2D!$BK$5:$BK$12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Sinusoid2D!$BL$5:$BL$12</c:f>
              <c:numCache>
                <c:formatCode>0.00E+00</c:formatCode>
                <c:ptCount val="8"/>
                <c:pt idx="0">
                  <c:v>2.4334607882826398</c:v>
                </c:pt>
                <c:pt idx="1">
                  <c:v>0.89138751397590399</c:v>
                </c:pt>
                <c:pt idx="2">
                  <c:v>0.202711330134522</c:v>
                </c:pt>
                <c:pt idx="3">
                  <c:v>5.0401591493002197E-2</c:v>
                </c:pt>
                <c:pt idx="4">
                  <c:v>1.25660012145848E-2</c:v>
                </c:pt>
                <c:pt idx="5">
                  <c:v>3.14005489986192E-3</c:v>
                </c:pt>
                <c:pt idx="6">
                  <c:v>7.8620738923225496E-4</c:v>
                </c:pt>
                <c:pt idx="7">
                  <c:v>1.97398507109262E-4</c:v>
                </c:pt>
              </c:numCache>
            </c:numRef>
          </c:yVal>
          <c:smooth val="0"/>
        </c:ser>
        <c:ser>
          <c:idx val="9"/>
          <c:order val="3"/>
          <c:tx>
            <c:v>W2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Sinusoid2D!$BU$5:$BU$12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Sinusoid2D!$BV$5:$BV$12</c:f>
              <c:numCache>
                <c:formatCode>0.00E+00</c:formatCode>
                <c:ptCount val="8"/>
                <c:pt idx="0">
                  <c:v>1.5259361925005199</c:v>
                </c:pt>
                <c:pt idx="1">
                  <c:v>0.161141469970454</c:v>
                </c:pt>
                <c:pt idx="2">
                  <c:v>1.5437379138670101E-2</c:v>
                </c:pt>
                <c:pt idx="3">
                  <c:v>1.7937600147737601E-3</c:v>
                </c:pt>
                <c:pt idx="4">
                  <c:v>2.2308692475338701E-4</c:v>
                </c:pt>
                <c:pt idx="5">
                  <c:v>2.7501604878891902E-5</c:v>
                </c:pt>
                <c:pt idx="6">
                  <c:v>3.5579257542771499E-6</c:v>
                </c:pt>
                <c:pt idx="7">
                  <c:v>4.6168709841200001E-7</c:v>
                </c:pt>
              </c:numCache>
            </c:numRef>
          </c:yVal>
          <c:smooth val="0"/>
        </c:ser>
        <c:ser>
          <c:idx val="3"/>
          <c:order val="4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Sinusoid2D!$BI$5:$BI$12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6027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Sinusoid2D!$BJ$5:$BJ$12</c:f>
              <c:numCache>
                <c:formatCode>0.00E+00</c:formatCode>
                <c:ptCount val="8"/>
                <c:pt idx="0">
                  <c:v>2.47236152163569</c:v>
                </c:pt>
                <c:pt idx="1">
                  <c:v>1.0114258133963001</c:v>
                </c:pt>
                <c:pt idx="2">
                  <c:v>0.23818588673883601</c:v>
                </c:pt>
                <c:pt idx="3">
                  <c:v>5.9138101567000903E-2</c:v>
                </c:pt>
                <c:pt idx="4">
                  <c:v>1.4466956435112E-2</c:v>
                </c:pt>
                <c:pt idx="5">
                  <c:v>3.59708263385717E-3</c:v>
                </c:pt>
                <c:pt idx="6">
                  <c:v>8.9796200653750402E-4</c:v>
                </c:pt>
                <c:pt idx="7">
                  <c:v>2.2432451412024299E-4</c:v>
                </c:pt>
              </c:numCache>
            </c:numRef>
          </c:yVal>
          <c:smooth val="0"/>
        </c:ser>
        <c:ser>
          <c:idx val="7"/>
          <c:order val="5"/>
          <c:tx>
            <c:v>PWQ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Sinusoid2D!$BQ$5:$BQ$12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Sinusoid2D!$BR$5:$BR$12</c:f>
              <c:numCache>
                <c:formatCode>0.00E+00</c:formatCode>
                <c:ptCount val="8"/>
                <c:pt idx="0">
                  <c:v>1.5837786879003199</c:v>
                </c:pt>
                <c:pt idx="1">
                  <c:v>0.22597835829559301</c:v>
                </c:pt>
                <c:pt idx="2">
                  <c:v>2.9674137933471598E-2</c:v>
                </c:pt>
                <c:pt idx="3">
                  <c:v>3.6439940273889498E-3</c:v>
                </c:pt>
                <c:pt idx="4">
                  <c:v>4.6195386838713301E-4</c:v>
                </c:pt>
                <c:pt idx="5">
                  <c:v>5.7605212592898399E-5</c:v>
                </c:pt>
                <c:pt idx="6">
                  <c:v>7.24924282437219E-6</c:v>
                </c:pt>
                <c:pt idx="7">
                  <c:v>9.0927287824969303E-7</c:v>
                </c:pt>
              </c:numCache>
            </c:numRef>
          </c:yVal>
          <c:smooth val="0"/>
        </c:ser>
        <c:ser>
          <c:idx val="4"/>
          <c:order val="6"/>
          <c:tx>
            <c:v>MV1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Sinusoid2D!$BM$5:$BM$12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Sinusoid2D!$BN$5:$BN$12</c:f>
              <c:numCache>
                <c:formatCode>0.00E+00</c:formatCode>
                <c:ptCount val="8"/>
                <c:pt idx="0">
                  <c:v>2.3640280360191399</c:v>
                </c:pt>
                <c:pt idx="1">
                  <c:v>0.87148048969125502</c:v>
                </c:pt>
                <c:pt idx="2">
                  <c:v>0.202390656344445</c:v>
                </c:pt>
                <c:pt idx="3">
                  <c:v>5.0590484042109397E-2</c:v>
                </c:pt>
                <c:pt idx="4">
                  <c:v>1.26060606587591E-2</c:v>
                </c:pt>
                <c:pt idx="5">
                  <c:v>3.1400774841470799E-3</c:v>
                </c:pt>
                <c:pt idx="6">
                  <c:v>7.8514168217894305E-4</c:v>
                </c:pt>
                <c:pt idx="7">
                  <c:v>1.9626886317087599E-4</c:v>
                </c:pt>
              </c:numCache>
            </c:numRef>
          </c:yVal>
          <c:smooth val="0"/>
        </c:ser>
        <c:ser>
          <c:idx val="8"/>
          <c:order val="7"/>
          <c:tx>
            <c:v>MV2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Sinusoid2D!$BS$5:$BS$12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Sinusoid2D!$BT$5:$BT$12</c:f>
              <c:numCache>
                <c:formatCode>0.00E+00</c:formatCode>
                <c:ptCount val="8"/>
                <c:pt idx="0">
                  <c:v>1.51423138801385</c:v>
                </c:pt>
                <c:pt idx="1">
                  <c:v>0.164989469327361</c:v>
                </c:pt>
                <c:pt idx="2">
                  <c:v>1.8235836946127099E-2</c:v>
                </c:pt>
                <c:pt idx="3">
                  <c:v>2.1877178681508199E-3</c:v>
                </c:pt>
                <c:pt idx="4">
                  <c:v>2.8196137560313801E-4</c:v>
                </c:pt>
                <c:pt idx="5">
                  <c:v>3.7240584404239698E-5</c:v>
                </c:pt>
                <c:pt idx="6">
                  <c:v>5.1210314905378696E-6</c:v>
                </c:pt>
                <c:pt idx="7">
                  <c:v>6.2351084090000001E-7</c:v>
                </c:pt>
              </c:numCache>
            </c:numRef>
          </c:yVal>
          <c:smooth val="0"/>
        </c:ser>
        <c:ser>
          <c:idx val="5"/>
          <c:order val="8"/>
          <c:tx>
            <c:v>ME1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Sinusoid2D!$BO$5:$BO$12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Sinusoid2D!$BP$5:$BP$12</c:f>
              <c:numCache>
                <c:formatCode>0.00E+00</c:formatCode>
                <c:ptCount val="8"/>
                <c:pt idx="0">
                  <c:v>2.6079433584101102</c:v>
                </c:pt>
                <c:pt idx="1">
                  <c:v>0.96136149949162497</c:v>
                </c:pt>
                <c:pt idx="2">
                  <c:v>0.31311499570941798</c:v>
                </c:pt>
                <c:pt idx="3">
                  <c:v>8.5621820288305894E-2</c:v>
                </c:pt>
                <c:pt idx="4">
                  <c:v>2.22716216053572E-2</c:v>
                </c:pt>
                <c:pt idx="5">
                  <c:v>5.8364260648988003E-3</c:v>
                </c:pt>
                <c:pt idx="6">
                  <c:v>1.54489723646907E-3</c:v>
                </c:pt>
                <c:pt idx="7">
                  <c:v>4.07219020603387E-4</c:v>
                </c:pt>
              </c:numCache>
            </c:numRef>
          </c:yVal>
          <c:smooth val="0"/>
        </c:ser>
        <c:ser>
          <c:idx val="6"/>
          <c:order val="9"/>
          <c:tx>
            <c:v>ME2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Sinusoid2D!$BW$5:$BW$12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Sinusoid2D!$BX$5:$BX$12</c:f>
              <c:numCache>
                <c:formatCode>0.00E+00</c:formatCode>
                <c:ptCount val="8"/>
                <c:pt idx="0">
                  <c:v>1.34358284545726</c:v>
                </c:pt>
                <c:pt idx="1">
                  <c:v>0.238719576610222</c:v>
                </c:pt>
                <c:pt idx="2">
                  <c:v>2.9766960039779699E-2</c:v>
                </c:pt>
                <c:pt idx="3">
                  <c:v>3.4997889479196401E-3</c:v>
                </c:pt>
                <c:pt idx="4">
                  <c:v>4.3064061147062699E-4</c:v>
                </c:pt>
                <c:pt idx="5">
                  <c:v>5.3853840452523698E-5</c:v>
                </c:pt>
                <c:pt idx="6">
                  <c:v>7.7124692229687497E-6</c:v>
                </c:pt>
                <c:pt idx="7">
                  <c:v>9.593199650516459E-7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0784"/>
        <c:axId val="199171344"/>
      </c:scatterChart>
      <c:valAx>
        <c:axId val="199170784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1344"/>
        <c:crossesAt val="10"/>
        <c:crossBetween val="midCat"/>
      </c:valAx>
      <c:valAx>
        <c:axId val="199171344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0"/>
          <c:order val="1"/>
          <c:tx>
            <c:v>PWL_uniform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Gauss2DAMR_tri!$A$2:$A$9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Gauss2DAMR_tri!$B$2:$B$9</c:f>
              <c:numCache>
                <c:formatCode>0.00E+00</c:formatCode>
                <c:ptCount val="8"/>
                <c:pt idx="0">
                  <c:v>1.14802810478679</c:v>
                </c:pt>
                <c:pt idx="1">
                  <c:v>0.34017660949130102</c:v>
                </c:pt>
                <c:pt idx="2">
                  <c:v>0.10494700392523799</c:v>
                </c:pt>
                <c:pt idx="3">
                  <c:v>2.59866369757147E-2</c:v>
                </c:pt>
                <c:pt idx="4">
                  <c:v>6.4216816471377898E-3</c:v>
                </c:pt>
                <c:pt idx="5">
                  <c:v>1.59809656991193E-3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"/>
          <c:order val="2"/>
          <c:tx>
            <c:v>PWL - Irr=1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Gauss2DAMR_tri!$C$2:$C$34</c:f>
              <c:numCache>
                <c:formatCode>0.00E+00</c:formatCode>
                <c:ptCount val="33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270</c:v>
                </c:pt>
                <c:pt idx="5">
                  <c:v>404</c:v>
                </c:pt>
                <c:pt idx="6">
                  <c:v>562</c:v>
                </c:pt>
                <c:pt idx="7">
                  <c:v>580</c:v>
                </c:pt>
                <c:pt idx="8">
                  <c:v>770</c:v>
                </c:pt>
                <c:pt idx="9">
                  <c:v>956</c:v>
                </c:pt>
                <c:pt idx="10">
                  <c:v>1804</c:v>
                </c:pt>
                <c:pt idx="11">
                  <c:v>2134</c:v>
                </c:pt>
                <c:pt idx="12">
                  <c:v>2546</c:v>
                </c:pt>
                <c:pt idx="13">
                  <c:v>2818</c:v>
                </c:pt>
                <c:pt idx="14">
                  <c:v>3454</c:v>
                </c:pt>
                <c:pt idx="15">
                  <c:v>6672</c:v>
                </c:pt>
                <c:pt idx="16">
                  <c:v>7340</c:v>
                </c:pt>
                <c:pt idx="17">
                  <c:v>9498</c:v>
                </c:pt>
                <c:pt idx="18">
                  <c:v>10408</c:v>
                </c:pt>
                <c:pt idx="19">
                  <c:v>11672</c:v>
                </c:pt>
                <c:pt idx="20">
                  <c:v>21708</c:v>
                </c:pt>
                <c:pt idx="21">
                  <c:v>27018</c:v>
                </c:pt>
                <c:pt idx="22">
                  <c:v>31954</c:v>
                </c:pt>
                <c:pt idx="23">
                  <c:v>38242</c:v>
                </c:pt>
                <c:pt idx="24">
                  <c:v>41850</c:v>
                </c:pt>
                <c:pt idx="25">
                  <c:v>51216</c:v>
                </c:pt>
                <c:pt idx="26">
                  <c:v>88104</c:v>
                </c:pt>
                <c:pt idx="27">
                  <c:v>114246</c:v>
                </c:pt>
                <c:pt idx="28">
                  <c:v>128710</c:v>
                </c:pt>
                <c:pt idx="29">
                  <c:v>144484</c:v>
                </c:pt>
                <c:pt idx="30">
                  <c:v>152532</c:v>
                </c:pt>
                <c:pt idx="31">
                  <c:v>171816</c:v>
                </c:pt>
                <c:pt idx="32">
                  <c:v>172664</c:v>
                </c:pt>
              </c:numCache>
            </c:numRef>
          </c:xVal>
          <c:yVal>
            <c:numRef>
              <c:f>Gauss2DAMR_tri!$D$2:$D$34</c:f>
              <c:numCache>
                <c:formatCode>0.00E+00</c:formatCode>
                <c:ptCount val="33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0.16221624088155301</c:v>
                </c:pt>
                <c:pt idx="5">
                  <c:v>0.120992486061789</c:v>
                </c:pt>
                <c:pt idx="6">
                  <c:v>6.6293792401676793E-2</c:v>
                </c:pt>
                <c:pt idx="7">
                  <c:v>5.9369818232558699E-2</c:v>
                </c:pt>
                <c:pt idx="8">
                  <c:v>4.0609934709722101E-2</c:v>
                </c:pt>
                <c:pt idx="9">
                  <c:v>2.9537754858406901E-2</c:v>
                </c:pt>
                <c:pt idx="10">
                  <c:v>2.0391330618310499E-2</c:v>
                </c:pt>
                <c:pt idx="11">
                  <c:v>1.45219148852901E-2</c:v>
                </c:pt>
                <c:pt idx="12">
                  <c:v>1.07773134255308E-2</c:v>
                </c:pt>
                <c:pt idx="13">
                  <c:v>9.2518108446730304E-3</c:v>
                </c:pt>
                <c:pt idx="14">
                  <c:v>7.8442463631812603E-3</c:v>
                </c:pt>
                <c:pt idx="15">
                  <c:v>4.9533128333731904E-3</c:v>
                </c:pt>
                <c:pt idx="16">
                  <c:v>4.1925177428786898E-3</c:v>
                </c:pt>
                <c:pt idx="17">
                  <c:v>2.9125187954592699E-3</c:v>
                </c:pt>
                <c:pt idx="18">
                  <c:v>2.4758009092734601E-3</c:v>
                </c:pt>
                <c:pt idx="19">
                  <c:v>2.1587917063081502E-3</c:v>
                </c:pt>
                <c:pt idx="20">
                  <c:v>1.4722258473237101E-3</c:v>
                </c:pt>
                <c:pt idx="21">
                  <c:v>1.16531822668577E-3</c:v>
                </c:pt>
                <c:pt idx="22">
                  <c:v>9.53871678493612E-4</c:v>
                </c:pt>
                <c:pt idx="23">
                  <c:v>7.2944889643906995E-4</c:v>
                </c:pt>
                <c:pt idx="24">
                  <c:v>6.2279953249190501E-4</c:v>
                </c:pt>
                <c:pt idx="25">
                  <c:v>5.0465886167430597E-4</c:v>
                </c:pt>
                <c:pt idx="26">
                  <c:v>3.5470661410233901E-4</c:v>
                </c:pt>
                <c:pt idx="27">
                  <c:v>2.7955284933681602E-4</c:v>
                </c:pt>
                <c:pt idx="28">
                  <c:v>2.4308117804328999E-4</c:v>
                </c:pt>
                <c:pt idx="29">
                  <c:v>2.03975992681839E-4</c:v>
                </c:pt>
                <c:pt idx="30">
                  <c:v>1.8579740661554399E-4</c:v>
                </c:pt>
                <c:pt idx="31">
                  <c:v>1.58032918570537E-4</c:v>
                </c:pt>
                <c:pt idx="32">
                  <c:v>1.5470056086483E-4</c:v>
                </c:pt>
              </c:numCache>
            </c:numRef>
          </c:yVal>
          <c:smooth val="0"/>
        </c:ser>
        <c:ser>
          <c:idx val="2"/>
          <c:order val="3"/>
          <c:tx>
            <c:v>PWL - Irr=2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Gauss2DAMR_tri!$E$2:$E$38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2250</c:v>
                </c:pt>
                <c:pt idx="14">
                  <c:v>2754</c:v>
                </c:pt>
                <c:pt idx="15">
                  <c:v>3388</c:v>
                </c:pt>
                <c:pt idx="16">
                  <c:v>5450</c:v>
                </c:pt>
                <c:pt idx="17">
                  <c:v>7322</c:v>
                </c:pt>
                <c:pt idx="18">
                  <c:v>8816</c:v>
                </c:pt>
                <c:pt idx="19">
                  <c:v>10280</c:v>
                </c:pt>
                <c:pt idx="20">
                  <c:v>12414</c:v>
                </c:pt>
                <c:pt idx="21">
                  <c:v>22924</c:v>
                </c:pt>
                <c:pt idx="22">
                  <c:v>30972</c:v>
                </c:pt>
                <c:pt idx="23">
                  <c:v>35962</c:v>
                </c:pt>
                <c:pt idx="24">
                  <c:v>41508</c:v>
                </c:pt>
                <c:pt idx="25">
                  <c:v>44410</c:v>
                </c:pt>
                <c:pt idx="26">
                  <c:v>58968</c:v>
                </c:pt>
                <c:pt idx="27">
                  <c:v>98436</c:v>
                </c:pt>
                <c:pt idx="28">
                  <c:v>102842</c:v>
                </c:pt>
                <c:pt idx="29">
                  <c:v>132182</c:v>
                </c:pt>
                <c:pt idx="30">
                  <c:v>148794</c:v>
                </c:pt>
                <c:pt idx="31">
                  <c:v>158056</c:v>
                </c:pt>
                <c:pt idx="32">
                  <c:v>164200</c:v>
                </c:pt>
                <c:pt idx="33">
                  <c:v>175162</c:v>
                </c:pt>
                <c:pt idx="34">
                  <c:v>205368</c:v>
                </c:pt>
                <c:pt idx="35">
                  <c:v>205764</c:v>
                </c:pt>
                <c:pt idx="36">
                  <c:v>238164</c:v>
                </c:pt>
              </c:numCache>
            </c:numRef>
          </c:xVal>
          <c:yVal>
            <c:numRef>
              <c:f>Gauss2DAMR_tri!$F$2:$F$38</c:f>
              <c:numCache>
                <c:formatCode>0.00E+00</c:formatCode>
                <c:ptCount val="37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1.31243250339785E-2</c:v>
                </c:pt>
                <c:pt idx="14">
                  <c:v>9.6665346404143492E-3</c:v>
                </c:pt>
                <c:pt idx="15">
                  <c:v>8.0776887152956105E-3</c:v>
                </c:pt>
                <c:pt idx="16">
                  <c:v>5.7865941698037699E-3</c:v>
                </c:pt>
                <c:pt idx="17">
                  <c:v>4.3017870638583904E-3</c:v>
                </c:pt>
                <c:pt idx="18">
                  <c:v>3.4709554152968598E-3</c:v>
                </c:pt>
                <c:pt idx="19">
                  <c:v>2.6334112773014101E-3</c:v>
                </c:pt>
                <c:pt idx="20">
                  <c:v>2.1101392153771198E-3</c:v>
                </c:pt>
                <c:pt idx="21">
                  <c:v>1.3944832693441999E-3</c:v>
                </c:pt>
                <c:pt idx="22">
                  <c:v>1.0401813985555599E-3</c:v>
                </c:pt>
                <c:pt idx="23">
                  <c:v>8.2022916019735799E-4</c:v>
                </c:pt>
                <c:pt idx="24">
                  <c:v>6.5631012782172999E-4</c:v>
                </c:pt>
                <c:pt idx="25">
                  <c:v>5.7058345910988395E-4</c:v>
                </c:pt>
                <c:pt idx="26">
                  <c:v>4.5054776260350599E-4</c:v>
                </c:pt>
                <c:pt idx="27">
                  <c:v>3.3234937460781998E-4</c:v>
                </c:pt>
                <c:pt idx="28">
                  <c:v>3.1158192502668298E-4</c:v>
                </c:pt>
                <c:pt idx="29">
                  <c:v>2.3531349837818699E-4</c:v>
                </c:pt>
                <c:pt idx="30">
                  <c:v>1.95885350422437E-4</c:v>
                </c:pt>
                <c:pt idx="31">
                  <c:v>1.7900249960270899E-4</c:v>
                </c:pt>
                <c:pt idx="32">
                  <c:v>1.6675435881830799E-4</c:v>
                </c:pt>
                <c:pt idx="33">
                  <c:v>1.5158820249632101E-4</c:v>
                </c:pt>
                <c:pt idx="34">
                  <c:v>1.2802474290473699E-4</c:v>
                </c:pt>
                <c:pt idx="35">
                  <c:v>1.2655073743799599E-4</c:v>
                </c:pt>
                <c:pt idx="36">
                  <c:v>1.1355088750679501E-4</c:v>
                </c:pt>
              </c:numCache>
            </c:numRef>
          </c:yVal>
          <c:smooth val="0"/>
        </c:ser>
        <c:ser>
          <c:idx val="3"/>
          <c:order val="4"/>
          <c:tx>
            <c:v>PWL - Irr=3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Gauss2DAMR_tri!$G$2:$G$42</c:f>
              <c:numCache>
                <c:formatCode>0.00E+00</c:formatCode>
                <c:ptCount val="41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2230</c:v>
                </c:pt>
                <c:pt idx="14">
                  <c:v>2734</c:v>
                </c:pt>
                <c:pt idx="15">
                  <c:v>3370</c:v>
                </c:pt>
                <c:pt idx="16">
                  <c:v>5360</c:v>
                </c:pt>
                <c:pt idx="17">
                  <c:v>7328</c:v>
                </c:pt>
                <c:pt idx="18">
                  <c:v>8802</c:v>
                </c:pt>
                <c:pt idx="19">
                  <c:v>10332</c:v>
                </c:pt>
                <c:pt idx="20">
                  <c:v>10614</c:v>
                </c:pt>
                <c:pt idx="21">
                  <c:v>14938</c:v>
                </c:pt>
                <c:pt idx="22">
                  <c:v>25248</c:v>
                </c:pt>
                <c:pt idx="23">
                  <c:v>31670</c:v>
                </c:pt>
                <c:pt idx="24">
                  <c:v>35962</c:v>
                </c:pt>
                <c:pt idx="25">
                  <c:v>41314</c:v>
                </c:pt>
                <c:pt idx="26">
                  <c:v>48448</c:v>
                </c:pt>
                <c:pt idx="27">
                  <c:v>81750</c:v>
                </c:pt>
                <c:pt idx="28">
                  <c:v>107462</c:v>
                </c:pt>
                <c:pt idx="29">
                  <c:v>131550</c:v>
                </c:pt>
                <c:pt idx="30">
                  <c:v>146598</c:v>
                </c:pt>
                <c:pt idx="31">
                  <c:v>156302</c:v>
                </c:pt>
                <c:pt idx="32">
                  <c:v>159572</c:v>
                </c:pt>
                <c:pt idx="33">
                  <c:v>174392</c:v>
                </c:pt>
                <c:pt idx="34">
                  <c:v>207866</c:v>
                </c:pt>
                <c:pt idx="35">
                  <c:v>226292</c:v>
                </c:pt>
                <c:pt idx="36">
                  <c:v>243394</c:v>
                </c:pt>
                <c:pt idx="37">
                  <c:v>426112</c:v>
                </c:pt>
                <c:pt idx="38">
                  <c:v>496698</c:v>
                </c:pt>
                <c:pt idx="39">
                  <c:v>542348</c:v>
                </c:pt>
                <c:pt idx="40">
                  <c:v>582690</c:v>
                </c:pt>
              </c:numCache>
            </c:numRef>
          </c:xVal>
          <c:yVal>
            <c:numRef>
              <c:f>Gauss2DAMR_tri!$H$2:$H$42</c:f>
              <c:numCache>
                <c:formatCode>0.00E+00</c:formatCode>
                <c:ptCount val="41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1.32071700077139E-2</c:v>
                </c:pt>
                <c:pt idx="14">
                  <c:v>9.7570101540314907E-3</c:v>
                </c:pt>
                <c:pt idx="15">
                  <c:v>8.2432414665252699E-3</c:v>
                </c:pt>
                <c:pt idx="16">
                  <c:v>6.1706655849752103E-3</c:v>
                </c:pt>
                <c:pt idx="17">
                  <c:v>4.8048143972960903E-3</c:v>
                </c:pt>
                <c:pt idx="18">
                  <c:v>3.6069943098690298E-3</c:v>
                </c:pt>
                <c:pt idx="19">
                  <c:v>2.7165726357662799E-3</c:v>
                </c:pt>
                <c:pt idx="20">
                  <c:v>2.4538297909860399E-3</c:v>
                </c:pt>
                <c:pt idx="21">
                  <c:v>1.78915228542167E-3</c:v>
                </c:pt>
                <c:pt idx="22">
                  <c:v>1.2784770199442399E-3</c:v>
                </c:pt>
                <c:pt idx="23">
                  <c:v>9.8317429618103506E-4</c:v>
                </c:pt>
                <c:pt idx="24">
                  <c:v>8.0436827741393196E-4</c:v>
                </c:pt>
                <c:pt idx="25">
                  <c:v>6.5658721484926504E-4</c:v>
                </c:pt>
                <c:pt idx="26">
                  <c:v>5.4218624272173198E-4</c:v>
                </c:pt>
                <c:pt idx="27">
                  <c:v>3.7489596143293401E-4</c:v>
                </c:pt>
                <c:pt idx="28">
                  <c:v>3.0083701194467602E-4</c:v>
                </c:pt>
                <c:pt idx="29">
                  <c:v>2.3647839162963701E-4</c:v>
                </c:pt>
                <c:pt idx="30">
                  <c:v>2.0011571063330901E-4</c:v>
                </c:pt>
                <c:pt idx="31">
                  <c:v>1.81458813963082E-4</c:v>
                </c:pt>
                <c:pt idx="32">
                  <c:v>1.72493697370719E-4</c:v>
                </c:pt>
                <c:pt idx="33">
                  <c:v>1.53593050294387E-4</c:v>
                </c:pt>
                <c:pt idx="34">
                  <c:v>1.2606361814846399E-4</c:v>
                </c:pt>
                <c:pt idx="35">
                  <c:v>1.16894445281721E-4</c:v>
                </c:pt>
                <c:pt idx="36">
                  <c:v>1.1194216230422301E-4</c:v>
                </c:pt>
                <c:pt idx="37">
                  <c:v>8.0901067127638494E-5</c:v>
                </c:pt>
                <c:pt idx="38">
                  <c:v>6.7667668429905896E-5</c:v>
                </c:pt>
                <c:pt idx="39">
                  <c:v>5.9363322009479398E-5</c:v>
                </c:pt>
                <c:pt idx="40">
                  <c:v>5.3355799441319797E-5</c:v>
                </c:pt>
              </c:numCache>
            </c:numRef>
          </c:yVal>
          <c:smooth val="0"/>
        </c:ser>
        <c:ser>
          <c:idx val="5"/>
          <c:order val="5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6"/>
          <c:order val="6"/>
          <c:tx>
            <c:v>MV - uniform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Gauss2DAMR_tri!$I$2:$I$9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Gauss2DAMR_tri!$J$2:$J$9</c:f>
              <c:numCache>
                <c:formatCode>0.00E+00</c:formatCode>
                <c:ptCount val="8"/>
                <c:pt idx="0">
                  <c:v>0.76458377416890599</c:v>
                </c:pt>
                <c:pt idx="1">
                  <c:v>0.31678166579793499</c:v>
                </c:pt>
                <c:pt idx="2">
                  <c:v>7.8585719029494294E-2</c:v>
                </c:pt>
                <c:pt idx="3">
                  <c:v>1.8491851225252199E-2</c:v>
                </c:pt>
                <c:pt idx="4">
                  <c:v>4.4486542618385402E-3</c:v>
                </c:pt>
                <c:pt idx="5">
                  <c:v>1.0967336385429901E-3</c:v>
                </c:pt>
                <c:pt idx="6">
                  <c:v>2.7121681480408403E-4</c:v>
                </c:pt>
                <c:pt idx="7">
                  <c:v>6.5218405106839999E-5</c:v>
                </c:pt>
              </c:numCache>
            </c:numRef>
          </c:yVal>
          <c:smooth val="0"/>
        </c:ser>
        <c:ser>
          <c:idx val="7"/>
          <c:order val="7"/>
          <c:tx>
            <c:v>MV - Irr=1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Gauss2DAMR_tri!$K$2:$K$42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238</c:v>
                </c:pt>
                <c:pt idx="3">
                  <c:v>332</c:v>
                </c:pt>
                <c:pt idx="4">
                  <c:v>474</c:v>
                </c:pt>
                <c:pt idx="5">
                  <c:v>554</c:v>
                </c:pt>
                <c:pt idx="6">
                  <c:v>636</c:v>
                </c:pt>
                <c:pt idx="7">
                  <c:v>866</c:v>
                </c:pt>
                <c:pt idx="8">
                  <c:v>1352</c:v>
                </c:pt>
                <c:pt idx="9">
                  <c:v>1800</c:v>
                </c:pt>
                <c:pt idx="10">
                  <c:v>2406</c:v>
                </c:pt>
                <c:pt idx="11">
                  <c:v>2694</c:v>
                </c:pt>
                <c:pt idx="12">
                  <c:v>3990</c:v>
                </c:pt>
                <c:pt idx="13">
                  <c:v>4706</c:v>
                </c:pt>
                <c:pt idx="14">
                  <c:v>6640</c:v>
                </c:pt>
                <c:pt idx="15">
                  <c:v>7940</c:v>
                </c:pt>
                <c:pt idx="16">
                  <c:v>9242</c:v>
                </c:pt>
                <c:pt idx="17">
                  <c:v>10420</c:v>
                </c:pt>
                <c:pt idx="18">
                  <c:v>14420</c:v>
                </c:pt>
                <c:pt idx="19">
                  <c:v>23938</c:v>
                </c:pt>
                <c:pt idx="20">
                  <c:v>27606</c:v>
                </c:pt>
                <c:pt idx="21">
                  <c:v>32998</c:v>
                </c:pt>
                <c:pt idx="22">
                  <c:v>37954</c:v>
                </c:pt>
                <c:pt idx="23">
                  <c:v>41862</c:v>
                </c:pt>
                <c:pt idx="24">
                  <c:v>43006</c:v>
                </c:pt>
                <c:pt idx="25">
                  <c:v>56536</c:v>
                </c:pt>
                <c:pt idx="26">
                  <c:v>98594</c:v>
                </c:pt>
                <c:pt idx="27">
                  <c:v>117832</c:v>
                </c:pt>
                <c:pt idx="28">
                  <c:v>132126</c:v>
                </c:pt>
                <c:pt idx="29">
                  <c:v>151942</c:v>
                </c:pt>
                <c:pt idx="30">
                  <c:v>157250</c:v>
                </c:pt>
                <c:pt idx="31">
                  <c:v>178048</c:v>
                </c:pt>
                <c:pt idx="32">
                  <c:v>182216</c:v>
                </c:pt>
                <c:pt idx="33">
                  <c:v>182304</c:v>
                </c:pt>
                <c:pt idx="34">
                  <c:v>223580</c:v>
                </c:pt>
                <c:pt idx="35">
                  <c:v>301486</c:v>
                </c:pt>
                <c:pt idx="36">
                  <c:v>397524</c:v>
                </c:pt>
                <c:pt idx="37">
                  <c:v>412388</c:v>
                </c:pt>
                <c:pt idx="38">
                  <c:v>445562</c:v>
                </c:pt>
                <c:pt idx="39">
                  <c:v>486602</c:v>
                </c:pt>
                <c:pt idx="40">
                  <c:v>520994</c:v>
                </c:pt>
              </c:numCache>
            </c:numRef>
          </c:xVal>
          <c:yVal>
            <c:numRef>
              <c:f>Gauss2DAMR_tri!$L$2:$L$42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0.118262597950286</c:v>
                </c:pt>
                <c:pt idx="3">
                  <c:v>0.10044586060940799</c:v>
                </c:pt>
                <c:pt idx="4">
                  <c:v>5.8815710295896502E-2</c:v>
                </c:pt>
                <c:pt idx="5">
                  <c:v>4.24389595866662E-2</c:v>
                </c:pt>
                <c:pt idx="6">
                  <c:v>3.66607991854319E-2</c:v>
                </c:pt>
                <c:pt idx="7">
                  <c:v>2.4623211469824099E-2</c:v>
                </c:pt>
                <c:pt idx="8">
                  <c:v>1.8767090013816101E-2</c:v>
                </c:pt>
                <c:pt idx="9">
                  <c:v>1.2633726459490799E-2</c:v>
                </c:pt>
                <c:pt idx="10">
                  <c:v>7.5665251302083798E-3</c:v>
                </c:pt>
                <c:pt idx="11">
                  <c:v>6.2952214287402804E-3</c:v>
                </c:pt>
                <c:pt idx="12">
                  <c:v>4.9791279491884898E-3</c:v>
                </c:pt>
                <c:pt idx="13">
                  <c:v>4.5464890069222197E-3</c:v>
                </c:pt>
                <c:pt idx="14">
                  <c:v>3.2020538805534299E-3</c:v>
                </c:pt>
                <c:pt idx="15">
                  <c:v>2.5379091240790501E-3</c:v>
                </c:pt>
                <c:pt idx="16">
                  <c:v>1.9883650515716399E-3</c:v>
                </c:pt>
                <c:pt idx="17">
                  <c:v>1.64627830544747E-3</c:v>
                </c:pt>
                <c:pt idx="18">
                  <c:v>1.28530334086391E-3</c:v>
                </c:pt>
                <c:pt idx="19">
                  <c:v>9.2191252360837301E-4</c:v>
                </c:pt>
                <c:pt idx="20">
                  <c:v>7.7906861588489099E-4</c:v>
                </c:pt>
                <c:pt idx="21">
                  <c:v>6.0558640509384397E-4</c:v>
                </c:pt>
                <c:pt idx="22">
                  <c:v>4.9778662044808002E-4</c:v>
                </c:pt>
                <c:pt idx="23">
                  <c:v>4.2059783344730399E-4</c:v>
                </c:pt>
                <c:pt idx="24">
                  <c:v>3.9976586755075498E-4</c:v>
                </c:pt>
                <c:pt idx="25">
                  <c:v>3.32681985632606E-4</c:v>
                </c:pt>
                <c:pt idx="26">
                  <c:v>2.32385720844923E-4</c:v>
                </c:pt>
                <c:pt idx="27">
                  <c:v>1.8956388694811401E-4</c:v>
                </c:pt>
                <c:pt idx="28">
                  <c:v>1.60768716888803E-4</c:v>
                </c:pt>
                <c:pt idx="29">
                  <c:v>1.30047019812735E-4</c:v>
                </c:pt>
                <c:pt idx="30">
                  <c:v>1.20150685552393E-4</c:v>
                </c:pt>
                <c:pt idx="31">
                  <c:v>1.01313316456206E-4</c:v>
                </c:pt>
                <c:pt idx="32">
                  <c:v>9.9038708495841703E-5</c:v>
                </c:pt>
                <c:pt idx="33">
                  <c:v>9.8938028975531901E-5</c:v>
                </c:pt>
                <c:pt idx="34">
                  <c:v>8.6306953836799905E-5</c:v>
                </c:pt>
                <c:pt idx="35">
                  <c:v>7.3345186060883995E-5</c:v>
                </c:pt>
                <c:pt idx="36">
                  <c:v>5.9710705152608799E-5</c:v>
                </c:pt>
                <c:pt idx="37">
                  <c:v>5.7178515408724997E-5</c:v>
                </c:pt>
                <c:pt idx="38">
                  <c:v>5.2603053988775999E-5</c:v>
                </c:pt>
                <c:pt idx="39">
                  <c:v>4.7041624137581501E-5</c:v>
                </c:pt>
                <c:pt idx="40">
                  <c:v>4.2349583547275399E-5</c:v>
                </c:pt>
              </c:numCache>
            </c:numRef>
          </c:yVal>
          <c:smooth val="0"/>
        </c:ser>
        <c:ser>
          <c:idx val="8"/>
          <c:order val="8"/>
          <c:tx>
            <c:v>MV - Irr=2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Gauss2DAMR_tri!$M$2:$M$42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1842</c:v>
                </c:pt>
                <c:pt idx="11">
                  <c:v>2324</c:v>
                </c:pt>
                <c:pt idx="12">
                  <c:v>2552</c:v>
                </c:pt>
                <c:pt idx="13">
                  <c:v>3230</c:v>
                </c:pt>
                <c:pt idx="14">
                  <c:v>5742</c:v>
                </c:pt>
                <c:pt idx="15">
                  <c:v>6602</c:v>
                </c:pt>
                <c:pt idx="16">
                  <c:v>8186</c:v>
                </c:pt>
                <c:pt idx="17">
                  <c:v>8770</c:v>
                </c:pt>
                <c:pt idx="18">
                  <c:v>8912</c:v>
                </c:pt>
                <c:pt idx="19">
                  <c:v>11216</c:v>
                </c:pt>
                <c:pt idx="20">
                  <c:v>13464</c:v>
                </c:pt>
                <c:pt idx="21">
                  <c:v>24384</c:v>
                </c:pt>
                <c:pt idx="22">
                  <c:v>30134</c:v>
                </c:pt>
                <c:pt idx="23">
                  <c:v>34356</c:v>
                </c:pt>
                <c:pt idx="24">
                  <c:v>37014</c:v>
                </c:pt>
                <c:pt idx="25">
                  <c:v>42366</c:v>
                </c:pt>
                <c:pt idx="26">
                  <c:v>48770</c:v>
                </c:pt>
                <c:pt idx="27">
                  <c:v>76852</c:v>
                </c:pt>
                <c:pt idx="28">
                  <c:v>106698</c:v>
                </c:pt>
                <c:pt idx="29">
                  <c:v>117088</c:v>
                </c:pt>
                <c:pt idx="30">
                  <c:v>137532</c:v>
                </c:pt>
                <c:pt idx="31">
                  <c:v>139748</c:v>
                </c:pt>
                <c:pt idx="32">
                  <c:v>162686</c:v>
                </c:pt>
                <c:pt idx="33">
                  <c:v>168972</c:v>
                </c:pt>
                <c:pt idx="34">
                  <c:v>169060</c:v>
                </c:pt>
                <c:pt idx="35">
                  <c:v>173284</c:v>
                </c:pt>
                <c:pt idx="36">
                  <c:v>206362</c:v>
                </c:pt>
                <c:pt idx="37">
                  <c:v>207378</c:v>
                </c:pt>
                <c:pt idx="38">
                  <c:v>369382</c:v>
                </c:pt>
                <c:pt idx="39">
                  <c:v>383892</c:v>
                </c:pt>
                <c:pt idx="40">
                  <c:v>384780</c:v>
                </c:pt>
              </c:numCache>
            </c:numRef>
          </c:xVal>
          <c:yVal>
            <c:numRef>
              <c:f>Gauss2DAMR_tri!$N$2:$N$42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1.26713022051175E-2</c:v>
                </c:pt>
                <c:pt idx="11">
                  <c:v>8.5609348437697998E-3</c:v>
                </c:pt>
                <c:pt idx="12">
                  <c:v>7.3257531687800298E-3</c:v>
                </c:pt>
                <c:pt idx="13">
                  <c:v>6.1185305929226204E-3</c:v>
                </c:pt>
                <c:pt idx="14">
                  <c:v>4.5087957516910604E-3</c:v>
                </c:pt>
                <c:pt idx="15">
                  <c:v>3.5312147412886602E-3</c:v>
                </c:pt>
                <c:pt idx="16">
                  <c:v>2.9512286115589599E-3</c:v>
                </c:pt>
                <c:pt idx="17">
                  <c:v>2.4766871366666901E-3</c:v>
                </c:pt>
                <c:pt idx="18">
                  <c:v>2.4523673394775802E-3</c:v>
                </c:pt>
                <c:pt idx="19">
                  <c:v>1.83474577677339E-3</c:v>
                </c:pt>
                <c:pt idx="20">
                  <c:v>1.41761902313813E-3</c:v>
                </c:pt>
                <c:pt idx="21">
                  <c:v>9.1963150605069502E-4</c:v>
                </c:pt>
                <c:pt idx="22">
                  <c:v>7.5569615961989698E-4</c:v>
                </c:pt>
                <c:pt idx="23">
                  <c:v>6.2745101704073905E-4</c:v>
                </c:pt>
                <c:pt idx="24">
                  <c:v>5.4369566728775301E-4</c:v>
                </c:pt>
                <c:pt idx="25">
                  <c:v>4.4594602587450899E-4</c:v>
                </c:pt>
                <c:pt idx="26">
                  <c:v>3.8479298438815401E-4</c:v>
                </c:pt>
                <c:pt idx="27">
                  <c:v>2.85923190644344E-4</c:v>
                </c:pt>
                <c:pt idx="28">
                  <c:v>2.17067118728772E-4</c:v>
                </c:pt>
                <c:pt idx="29">
                  <c:v>1.96110660344615E-4</c:v>
                </c:pt>
                <c:pt idx="30">
                  <c:v>1.56343751043842E-4</c:v>
                </c:pt>
                <c:pt idx="31">
                  <c:v>1.4908826390403E-4</c:v>
                </c:pt>
                <c:pt idx="32">
                  <c:v>1.20852272341662E-4</c:v>
                </c:pt>
                <c:pt idx="33">
                  <c:v>1.13183929992204E-4</c:v>
                </c:pt>
                <c:pt idx="34">
                  <c:v>1.1316229405892901E-4</c:v>
                </c:pt>
                <c:pt idx="35">
                  <c:v>1.0711838959295801E-4</c:v>
                </c:pt>
                <c:pt idx="36">
                  <c:v>9.3966040649626394E-5</c:v>
                </c:pt>
                <c:pt idx="37">
                  <c:v>9.3078892832735498E-5</c:v>
                </c:pt>
                <c:pt idx="38">
                  <c:v>6.4794317754473995E-5</c:v>
                </c:pt>
                <c:pt idx="39">
                  <c:v>6.1247819769305394E-5</c:v>
                </c:pt>
                <c:pt idx="40">
                  <c:v>6.11533209729696E-5</c:v>
                </c:pt>
              </c:numCache>
            </c:numRef>
          </c:yVal>
          <c:smooth val="0"/>
        </c:ser>
        <c:ser>
          <c:idx val="9"/>
          <c:order val="9"/>
          <c:tx>
            <c:v>MV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Gauss2DAMR_tri!$O$2:$O$42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1824</c:v>
                </c:pt>
                <c:pt idx="11">
                  <c:v>2306</c:v>
                </c:pt>
                <c:pt idx="12">
                  <c:v>2534</c:v>
                </c:pt>
                <c:pt idx="13">
                  <c:v>3196</c:v>
                </c:pt>
                <c:pt idx="14">
                  <c:v>5732</c:v>
                </c:pt>
                <c:pt idx="15">
                  <c:v>6548</c:v>
                </c:pt>
                <c:pt idx="16">
                  <c:v>7522</c:v>
                </c:pt>
                <c:pt idx="17">
                  <c:v>8960</c:v>
                </c:pt>
                <c:pt idx="18">
                  <c:v>9076</c:v>
                </c:pt>
                <c:pt idx="19">
                  <c:v>10946</c:v>
                </c:pt>
                <c:pt idx="20">
                  <c:v>13376</c:v>
                </c:pt>
                <c:pt idx="21">
                  <c:v>22248</c:v>
                </c:pt>
                <c:pt idx="22">
                  <c:v>27188</c:v>
                </c:pt>
                <c:pt idx="23">
                  <c:v>28960</c:v>
                </c:pt>
                <c:pt idx="24">
                  <c:v>35322</c:v>
                </c:pt>
                <c:pt idx="25">
                  <c:v>36006</c:v>
                </c:pt>
                <c:pt idx="26">
                  <c:v>43402</c:v>
                </c:pt>
                <c:pt idx="27">
                  <c:v>43454</c:v>
                </c:pt>
                <c:pt idx="28">
                  <c:v>50374</c:v>
                </c:pt>
                <c:pt idx="29">
                  <c:v>71850</c:v>
                </c:pt>
                <c:pt idx="30">
                  <c:v>100056</c:v>
                </c:pt>
                <c:pt idx="31">
                  <c:v>100364</c:v>
                </c:pt>
                <c:pt idx="32">
                  <c:v>125070</c:v>
                </c:pt>
                <c:pt idx="33">
                  <c:v>125362</c:v>
                </c:pt>
                <c:pt idx="34">
                  <c:v>141572</c:v>
                </c:pt>
                <c:pt idx="35">
                  <c:v>141968</c:v>
                </c:pt>
                <c:pt idx="36">
                  <c:v>163850</c:v>
                </c:pt>
                <c:pt idx="37">
                  <c:v>164008</c:v>
                </c:pt>
                <c:pt idx="38">
                  <c:v>172440</c:v>
                </c:pt>
                <c:pt idx="39">
                  <c:v>172480</c:v>
                </c:pt>
                <c:pt idx="40">
                  <c:v>200606</c:v>
                </c:pt>
              </c:numCache>
            </c:numRef>
          </c:xVal>
          <c:yVal>
            <c:numRef>
              <c:f>Gauss2DAMR_tri!$P$2:$P$42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1.26543773444229E-2</c:v>
                </c:pt>
                <c:pt idx="11">
                  <c:v>8.5675314799628904E-3</c:v>
                </c:pt>
                <c:pt idx="12">
                  <c:v>7.3280503278534996E-3</c:v>
                </c:pt>
                <c:pt idx="13">
                  <c:v>6.1842023455099E-3</c:v>
                </c:pt>
                <c:pt idx="14">
                  <c:v>4.6209265263180196E-3</c:v>
                </c:pt>
                <c:pt idx="15">
                  <c:v>3.9129602728121401E-3</c:v>
                </c:pt>
                <c:pt idx="16">
                  <c:v>3.5144904938900399E-3</c:v>
                </c:pt>
                <c:pt idx="17">
                  <c:v>2.7330231143557699E-3</c:v>
                </c:pt>
                <c:pt idx="18">
                  <c:v>2.6975096204562101E-3</c:v>
                </c:pt>
                <c:pt idx="19">
                  <c:v>1.8643236398861E-3</c:v>
                </c:pt>
                <c:pt idx="20">
                  <c:v>1.44947645413401E-3</c:v>
                </c:pt>
                <c:pt idx="21">
                  <c:v>1.04367883407106E-3</c:v>
                </c:pt>
                <c:pt idx="22">
                  <c:v>8.6092987290362999E-4</c:v>
                </c:pt>
                <c:pt idx="23">
                  <c:v>7.9087557539652103E-4</c:v>
                </c:pt>
                <c:pt idx="24">
                  <c:v>5.8760500690087597E-4</c:v>
                </c:pt>
                <c:pt idx="25">
                  <c:v>5.5618425307445499E-4</c:v>
                </c:pt>
                <c:pt idx="26">
                  <c:v>4.1988934527360198E-4</c:v>
                </c:pt>
                <c:pt idx="27">
                  <c:v>4.1868424228012598E-4</c:v>
                </c:pt>
                <c:pt idx="28">
                  <c:v>3.6715564505891598E-4</c:v>
                </c:pt>
                <c:pt idx="29">
                  <c:v>2.97417558432691E-4</c:v>
                </c:pt>
                <c:pt idx="30">
                  <c:v>2.3183203118566E-4</c:v>
                </c:pt>
                <c:pt idx="31">
                  <c:v>2.3051467346685799E-4</c:v>
                </c:pt>
                <c:pt idx="32">
                  <c:v>1.7556222690759201E-4</c:v>
                </c:pt>
                <c:pt idx="33">
                  <c:v>1.7415693714541299E-4</c:v>
                </c:pt>
                <c:pt idx="34">
                  <c:v>1.43503378831244E-4</c:v>
                </c:pt>
                <c:pt idx="35">
                  <c:v>1.42772299925448E-4</c:v>
                </c:pt>
                <c:pt idx="36">
                  <c:v>1.17047036582792E-4</c:v>
                </c:pt>
                <c:pt idx="37">
                  <c:v>1.16713276733673E-4</c:v>
                </c:pt>
                <c:pt idx="38">
                  <c:v>1.07192598301672E-4</c:v>
                </c:pt>
                <c:pt idx="39">
                  <c:v>1.07118421254752E-4</c:v>
                </c:pt>
                <c:pt idx="40">
                  <c:v>9.6220783662652603E-5</c:v>
                </c:pt>
              </c:numCache>
            </c:numRef>
          </c:yVal>
          <c:smooth val="0"/>
        </c:ser>
        <c:ser>
          <c:idx val="10"/>
          <c:order val="10"/>
          <c:tx>
            <c:v>ME1 - uniform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Gauss2DAMR_tri!$Q$2:$Q$9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Gauss2DAMR_tri!$R$2:$R$9</c:f>
              <c:numCache>
                <c:formatCode>0.00E+00</c:formatCode>
                <c:ptCount val="8"/>
                <c:pt idx="0">
                  <c:v>1.14802810478671</c:v>
                </c:pt>
                <c:pt idx="1">
                  <c:v>0.34017660949120498</c:v>
                </c:pt>
                <c:pt idx="2">
                  <c:v>0.10494700392525699</c:v>
                </c:pt>
                <c:pt idx="3">
                  <c:v>2.5986636975729401E-2</c:v>
                </c:pt>
                <c:pt idx="4">
                  <c:v>6.4216816471542003E-3</c:v>
                </c:pt>
                <c:pt idx="5">
                  <c:v>1.5980965699292401E-3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1"/>
          <c:order val="11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Gauss2DAMR_tri!$S$2:$S$38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196</c:v>
                </c:pt>
                <c:pt idx="3">
                  <c:v>262</c:v>
                </c:pt>
                <c:pt idx="4">
                  <c:v>474</c:v>
                </c:pt>
                <c:pt idx="5">
                  <c:v>686</c:v>
                </c:pt>
                <c:pt idx="6">
                  <c:v>860</c:v>
                </c:pt>
                <c:pt idx="7">
                  <c:v>1008</c:v>
                </c:pt>
                <c:pt idx="8">
                  <c:v>1504</c:v>
                </c:pt>
                <c:pt idx="9">
                  <c:v>1974</c:v>
                </c:pt>
                <c:pt idx="10">
                  <c:v>2122</c:v>
                </c:pt>
                <c:pt idx="11">
                  <c:v>2326</c:v>
                </c:pt>
                <c:pt idx="12">
                  <c:v>2770</c:v>
                </c:pt>
                <c:pt idx="13">
                  <c:v>3702</c:v>
                </c:pt>
                <c:pt idx="14">
                  <c:v>5514</c:v>
                </c:pt>
                <c:pt idx="15">
                  <c:v>5862</c:v>
                </c:pt>
                <c:pt idx="16">
                  <c:v>6848</c:v>
                </c:pt>
                <c:pt idx="17">
                  <c:v>7814</c:v>
                </c:pt>
                <c:pt idx="18">
                  <c:v>8336</c:v>
                </c:pt>
                <c:pt idx="19">
                  <c:v>10538</c:v>
                </c:pt>
                <c:pt idx="20">
                  <c:v>11812</c:v>
                </c:pt>
                <c:pt idx="21">
                  <c:v>14440</c:v>
                </c:pt>
                <c:pt idx="22">
                  <c:v>16276</c:v>
                </c:pt>
                <c:pt idx="23">
                  <c:v>21680</c:v>
                </c:pt>
                <c:pt idx="24">
                  <c:v>22930</c:v>
                </c:pt>
                <c:pt idx="25">
                  <c:v>25336</c:v>
                </c:pt>
                <c:pt idx="26">
                  <c:v>29418</c:v>
                </c:pt>
                <c:pt idx="27">
                  <c:v>29896</c:v>
                </c:pt>
                <c:pt idx="28">
                  <c:v>29904</c:v>
                </c:pt>
                <c:pt idx="29">
                  <c:v>31818</c:v>
                </c:pt>
                <c:pt idx="30">
                  <c:v>32796</c:v>
                </c:pt>
                <c:pt idx="31">
                  <c:v>34434</c:v>
                </c:pt>
                <c:pt idx="32">
                  <c:v>37918</c:v>
                </c:pt>
                <c:pt idx="33">
                  <c:v>38458</c:v>
                </c:pt>
                <c:pt idx="34">
                  <c:v>39934</c:v>
                </c:pt>
                <c:pt idx="35">
                  <c:v>42706</c:v>
                </c:pt>
                <c:pt idx="36">
                  <c:v>44652</c:v>
                </c:pt>
              </c:numCache>
            </c:numRef>
          </c:xVal>
          <c:yVal>
            <c:numRef>
              <c:f>Gauss2DAMR_tri!$T$2:$T$38</c:f>
              <c:numCache>
                <c:formatCode>0.00E+00</c:formatCode>
                <c:ptCount val="37"/>
                <c:pt idx="0">
                  <c:v>1.14802810478671</c:v>
                </c:pt>
                <c:pt idx="1">
                  <c:v>1.0188950290913299</c:v>
                </c:pt>
                <c:pt idx="2">
                  <c:v>0.40430251740753198</c:v>
                </c:pt>
                <c:pt idx="3">
                  <c:v>0.24143254944064449</c:v>
                </c:pt>
                <c:pt idx="4">
                  <c:v>0.13355141157779099</c:v>
                </c:pt>
                <c:pt idx="5">
                  <c:v>5.6067353352681502E-2</c:v>
                </c:pt>
                <c:pt idx="6">
                  <c:v>3.9264001024732403E-2</c:v>
                </c:pt>
                <c:pt idx="7">
                  <c:v>3.5647686085811203E-2</c:v>
                </c:pt>
                <c:pt idx="8">
                  <c:v>3.2397057306108347E-2</c:v>
                </c:pt>
                <c:pt idx="9">
                  <c:v>2.363434257403715E-2</c:v>
                </c:pt>
                <c:pt idx="10">
                  <c:v>2.3252147948149601E-2</c:v>
                </c:pt>
                <c:pt idx="11">
                  <c:v>2.3718118888639051E-2</c:v>
                </c:pt>
                <c:pt idx="12">
                  <c:v>1.4671657325843499E-2</c:v>
                </c:pt>
                <c:pt idx="13">
                  <c:v>1.149677272288775E-2</c:v>
                </c:pt>
                <c:pt idx="14">
                  <c:v>1.0139741846839551E-2</c:v>
                </c:pt>
                <c:pt idx="15">
                  <c:v>8.5831757546540495E-3</c:v>
                </c:pt>
                <c:pt idx="16">
                  <c:v>8.2720832198986006E-3</c:v>
                </c:pt>
                <c:pt idx="17">
                  <c:v>6.8549320407417002E-3</c:v>
                </c:pt>
                <c:pt idx="18">
                  <c:v>6.3671437756021004E-3</c:v>
                </c:pt>
                <c:pt idx="19">
                  <c:v>4.9469953643711496E-3</c:v>
                </c:pt>
                <c:pt idx="20">
                  <c:v>3.0989447842957201E-3</c:v>
                </c:pt>
                <c:pt idx="21">
                  <c:v>2.8456319785225333E-3</c:v>
                </c:pt>
                <c:pt idx="22">
                  <c:v>2.5220094891168334E-3</c:v>
                </c:pt>
                <c:pt idx="23">
                  <c:v>2.1797602154006532E-3</c:v>
                </c:pt>
                <c:pt idx="24">
                  <c:v>2.0747615933656501E-3</c:v>
                </c:pt>
                <c:pt idx="25">
                  <c:v>1.9675665525600767E-3</c:v>
                </c:pt>
                <c:pt idx="26">
                  <c:v>1.7868470528782166E-3</c:v>
                </c:pt>
                <c:pt idx="27">
                  <c:v>1.8069781651834599E-3</c:v>
                </c:pt>
                <c:pt idx="28">
                  <c:v>1.83196719802505E-3</c:v>
                </c:pt>
                <c:pt idx="29">
                  <c:v>1.6085747634482367E-3</c:v>
                </c:pt>
                <c:pt idx="30">
                  <c:v>1.5187844215275366E-3</c:v>
                </c:pt>
                <c:pt idx="31">
                  <c:v>1.4470945819172968E-3</c:v>
                </c:pt>
                <c:pt idx="32">
                  <c:v>1.3215419647182999E-3</c:v>
                </c:pt>
                <c:pt idx="33">
                  <c:v>1.3343049978012866E-3</c:v>
                </c:pt>
                <c:pt idx="34">
                  <c:v>1.3072294814108134E-3</c:v>
                </c:pt>
                <c:pt idx="35">
                  <c:v>1.3433114034978502E-3</c:v>
                </c:pt>
                <c:pt idx="36">
                  <c:v>1.2532965735396933E-3</c:v>
                </c:pt>
              </c:numCache>
            </c:numRef>
          </c:yVal>
          <c:smooth val="0"/>
        </c:ser>
        <c:ser>
          <c:idx val="12"/>
          <c:order val="12"/>
          <c:tx>
            <c:v>ME2 - Irr=1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Gauss2DAMR_tri!$W$2:$W$27</c:f>
              <c:numCache>
                <c:formatCode>0.00E+00</c:formatCode>
                <c:ptCount val="26"/>
                <c:pt idx="0">
                  <c:v>192</c:v>
                </c:pt>
                <c:pt idx="1">
                  <c:v>276</c:v>
                </c:pt>
                <c:pt idx="2">
                  <c:v>428</c:v>
                </c:pt>
                <c:pt idx="3">
                  <c:v>472</c:v>
                </c:pt>
                <c:pt idx="4">
                  <c:v>816</c:v>
                </c:pt>
                <c:pt idx="5">
                  <c:v>1244</c:v>
                </c:pt>
                <c:pt idx="6">
                  <c:v>1752</c:v>
                </c:pt>
                <c:pt idx="7">
                  <c:v>2336</c:v>
                </c:pt>
                <c:pt idx="8">
                  <c:v>4320</c:v>
                </c:pt>
                <c:pt idx="9">
                  <c:v>5960</c:v>
                </c:pt>
                <c:pt idx="10">
                  <c:v>7636</c:v>
                </c:pt>
                <c:pt idx="11">
                  <c:v>12676</c:v>
                </c:pt>
                <c:pt idx="12">
                  <c:v>15192</c:v>
                </c:pt>
                <c:pt idx="13">
                  <c:v>23700</c:v>
                </c:pt>
                <c:pt idx="14">
                  <c:v>29000</c:v>
                </c:pt>
                <c:pt idx="15">
                  <c:v>39872</c:v>
                </c:pt>
                <c:pt idx="16">
                  <c:v>60236</c:v>
                </c:pt>
                <c:pt idx="17">
                  <c:v>90776</c:v>
                </c:pt>
                <c:pt idx="18">
                  <c:v>111840</c:v>
                </c:pt>
                <c:pt idx="19">
                  <c:v>141660</c:v>
                </c:pt>
                <c:pt idx="20">
                  <c:v>221660</c:v>
                </c:pt>
                <c:pt idx="21">
                  <c:v>284400</c:v>
                </c:pt>
                <c:pt idx="22">
                  <c:v>392292</c:v>
                </c:pt>
                <c:pt idx="23">
                  <c:v>472816</c:v>
                </c:pt>
                <c:pt idx="24">
                  <c:v>666188</c:v>
                </c:pt>
                <c:pt idx="25">
                  <c:v>844808</c:v>
                </c:pt>
              </c:numCache>
            </c:numRef>
          </c:xVal>
          <c:yVal>
            <c:numRef>
              <c:f>Gauss2DAMR_tri!$X$2:$X$27</c:f>
              <c:numCache>
                <c:formatCode>0.00E+00</c:formatCode>
                <c:ptCount val="26"/>
                <c:pt idx="0">
                  <c:v>0.458593082355086</c:v>
                </c:pt>
                <c:pt idx="1">
                  <c:v>0.232067989258888</c:v>
                </c:pt>
                <c:pt idx="2">
                  <c:v>5.5866322708138599E-2</c:v>
                </c:pt>
                <c:pt idx="3">
                  <c:v>3.4224396724915299E-2</c:v>
                </c:pt>
                <c:pt idx="4">
                  <c:v>1.1867021004612699E-2</c:v>
                </c:pt>
                <c:pt idx="5">
                  <c:v>6.5128198086981002E-3</c:v>
                </c:pt>
                <c:pt idx="6">
                  <c:v>3.4192293729787501E-3</c:v>
                </c:pt>
                <c:pt idx="7">
                  <c:v>2.2276401227535902E-3</c:v>
                </c:pt>
                <c:pt idx="8">
                  <c:v>9.7771782940151504E-4</c:v>
                </c:pt>
                <c:pt idx="9">
                  <c:v>5.3467427591309105E-4</c:v>
                </c:pt>
                <c:pt idx="10">
                  <c:v>3.5278024862064802E-4</c:v>
                </c:pt>
                <c:pt idx="11">
                  <c:v>1.7539887914821501E-4</c:v>
                </c:pt>
                <c:pt idx="12">
                  <c:v>1.24760518412025E-4</c:v>
                </c:pt>
                <c:pt idx="13">
                  <c:v>6.9277575240561694E-5</c:v>
                </c:pt>
                <c:pt idx="14">
                  <c:v>4.2989498418139698E-5</c:v>
                </c:pt>
                <c:pt idx="15">
                  <c:v>2.8955095989503401E-5</c:v>
                </c:pt>
                <c:pt idx="16">
                  <c:v>1.6343028128798E-5</c:v>
                </c:pt>
                <c:pt idx="17">
                  <c:v>9.2495894845800193E-6</c:v>
                </c:pt>
                <c:pt idx="18">
                  <c:v>6.0328322547761502E-6</c:v>
                </c:pt>
                <c:pt idx="19">
                  <c:v>4.2552646226294399E-6</c:v>
                </c:pt>
                <c:pt idx="20">
                  <c:v>2.3222475594514099E-6</c:v>
                </c:pt>
                <c:pt idx="21">
                  <c:v>1.6503653148600699E-6</c:v>
                </c:pt>
                <c:pt idx="22">
                  <c:v>9.8608356767206704E-7</c:v>
                </c:pt>
                <c:pt idx="23">
                  <c:v>6.7539626471423197E-7</c:v>
                </c:pt>
                <c:pt idx="24">
                  <c:v>4.3001625966098398E-7</c:v>
                </c:pt>
                <c:pt idx="25">
                  <c:v>3.1036285395474098E-7</c:v>
                </c:pt>
              </c:numCache>
            </c:numRef>
          </c:yVal>
          <c:smooth val="0"/>
        </c:ser>
        <c:ser>
          <c:idx val="13"/>
          <c:order val="13"/>
          <c:tx>
            <c:v>ME2 - uniform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Gauss2DAMR_tri!$U$2:$U$9</c:f>
              <c:numCache>
                <c:formatCode>0.00E+00</c:formatCode>
                <c:ptCount val="8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  <c:pt idx="7">
                  <c:v>3145728</c:v>
                </c:pt>
              </c:numCache>
            </c:numRef>
          </c:xVal>
          <c:yVal>
            <c:numRef>
              <c:f>Gauss2DAMR_tri!$V$2:$V$9</c:f>
              <c:numCache>
                <c:formatCode>0.00E+00</c:formatCode>
                <c:ptCount val="8"/>
                <c:pt idx="0">
                  <c:v>0.458593082355086</c:v>
                </c:pt>
                <c:pt idx="1">
                  <c:v>0.104078354437632</c:v>
                </c:pt>
                <c:pt idx="2">
                  <c:v>1.35104266885573E-2</c:v>
                </c:pt>
                <c:pt idx="3">
                  <c:v>1.69836100467176E-3</c:v>
                </c:pt>
                <c:pt idx="4">
                  <c:v>2.12640170283331E-4</c:v>
                </c:pt>
                <c:pt idx="5">
                  <c:v>2.6593255816812999E-5</c:v>
                </c:pt>
                <c:pt idx="6">
                  <c:v>3.015498408408E-6</c:v>
                </c:pt>
                <c:pt idx="7">
                  <c:v>3.7126848040840801E-7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1040"/>
        <c:axId val="199411600"/>
      </c:scatterChart>
      <c:valAx>
        <c:axId val="1994110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1600"/>
        <c:crosses val="autoZero"/>
        <c:crossBetween val="midCat"/>
      </c:valAx>
      <c:valAx>
        <c:axId val="199411600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'Gauss_2D_quads_iso DFEM Linear'!$H$1:$I$1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DFEM Linear'!$H$3:$H$13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1196</c:v>
                </c:pt>
                <c:pt idx="5">
                  <c:v>2354</c:v>
                </c:pt>
                <c:pt idx="6">
                  <c:v>4632</c:v>
                </c:pt>
                <c:pt idx="7">
                  <c:v>8902</c:v>
                </c:pt>
                <c:pt idx="8">
                  <c:v>17118</c:v>
                </c:pt>
                <c:pt idx="9">
                  <c:v>32697</c:v>
                </c:pt>
                <c:pt idx="10">
                  <c:v>62940</c:v>
                </c:pt>
              </c:numCache>
            </c:numRef>
          </c:xVal>
          <c:yVal>
            <c:numRef>
              <c:f>'Gauss_2D_quads_iso DFEM Linear'!$I$3:$I$13</c:f>
              <c:numCache>
                <c:formatCode>General</c:formatCode>
                <c:ptCount val="11"/>
                <c:pt idx="0">
                  <c:v>0.98865878855441103</c:v>
                </c:pt>
                <c:pt idx="1">
                  <c:v>0.29067945619653901</c:v>
                </c:pt>
                <c:pt idx="2">
                  <c:v>0.18599596050804301</c:v>
                </c:pt>
                <c:pt idx="3">
                  <c:v>7.9857548229896394E-2</c:v>
                </c:pt>
                <c:pt idx="4">
                  <c:v>6.1453950000933302E-2</c:v>
                </c:pt>
                <c:pt idx="5">
                  <c:v>3.3382797385302497E-2</c:v>
                </c:pt>
                <c:pt idx="6">
                  <c:v>1.6489761931552799E-2</c:v>
                </c:pt>
                <c:pt idx="7">
                  <c:v>1.0616907596661999E-2</c:v>
                </c:pt>
                <c:pt idx="8">
                  <c:v>5.80786700749749E-3</c:v>
                </c:pt>
                <c:pt idx="9">
                  <c:v>3.3723492966185602E-3</c:v>
                </c:pt>
                <c:pt idx="10">
                  <c:v>1.8939623230976399E-3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Linear'!$J$3:$J$13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1138</c:v>
                </c:pt>
                <c:pt idx="5">
                  <c:v>2352</c:v>
                </c:pt>
                <c:pt idx="6">
                  <c:v>4476</c:v>
                </c:pt>
                <c:pt idx="7">
                  <c:v>8750</c:v>
                </c:pt>
                <c:pt idx="8">
                  <c:v>16824</c:v>
                </c:pt>
                <c:pt idx="9">
                  <c:v>31988</c:v>
                </c:pt>
                <c:pt idx="10">
                  <c:v>61473</c:v>
                </c:pt>
              </c:numCache>
            </c:numRef>
          </c:xVal>
          <c:yVal>
            <c:numRef>
              <c:f>'Gauss_2D_quads_iso DFEM Linear'!$K$3:$K$13</c:f>
              <c:numCache>
                <c:formatCode>General</c:formatCode>
                <c:ptCount val="11"/>
                <c:pt idx="0">
                  <c:v>0.70882124516974299</c:v>
                </c:pt>
                <c:pt idx="1">
                  <c:v>0.27599492000799097</c:v>
                </c:pt>
                <c:pt idx="2">
                  <c:v>0.10656390279181099</c:v>
                </c:pt>
                <c:pt idx="3">
                  <c:v>3.1067026635254499E-2</c:v>
                </c:pt>
                <c:pt idx="4">
                  <c:v>1.7043759660237599E-2</c:v>
                </c:pt>
                <c:pt idx="5">
                  <c:v>8.0274554172919295E-3</c:v>
                </c:pt>
                <c:pt idx="6">
                  <c:v>4.4267867288306497E-3</c:v>
                </c:pt>
                <c:pt idx="7">
                  <c:v>2.4005988663860999E-3</c:v>
                </c:pt>
                <c:pt idx="8">
                  <c:v>1.3988925598264401E-3</c:v>
                </c:pt>
                <c:pt idx="9">
                  <c:v>7.4654959303624305E-4</c:v>
                </c:pt>
                <c:pt idx="10">
                  <c:v>4.0371484508708999E-4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Linear'!$L$3:$L$13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1162</c:v>
                </c:pt>
                <c:pt idx="5">
                  <c:v>2292</c:v>
                </c:pt>
                <c:pt idx="6">
                  <c:v>4462</c:v>
                </c:pt>
                <c:pt idx="7">
                  <c:v>8634</c:v>
                </c:pt>
                <c:pt idx="8">
                  <c:v>16760</c:v>
                </c:pt>
                <c:pt idx="9">
                  <c:v>31838</c:v>
                </c:pt>
                <c:pt idx="10">
                  <c:v>61367</c:v>
                </c:pt>
              </c:numCache>
            </c:numRef>
          </c:xVal>
          <c:yVal>
            <c:numRef>
              <c:f>'Gauss_2D_quads_iso DFEM Linear'!$M$3:$M$13</c:f>
              <c:numCache>
                <c:formatCode>General</c:formatCode>
                <c:ptCount val="11"/>
                <c:pt idx="0">
                  <c:v>0.96680609780621696</c:v>
                </c:pt>
                <c:pt idx="1">
                  <c:v>0.28755542257681099</c:v>
                </c:pt>
                <c:pt idx="2">
                  <c:v>0.124801429591682</c:v>
                </c:pt>
                <c:pt idx="3">
                  <c:v>3.8363931514674598E-2</c:v>
                </c:pt>
                <c:pt idx="4">
                  <c:v>2.00678694503152E-2</c:v>
                </c:pt>
                <c:pt idx="5">
                  <c:v>1.0517242467784601E-2</c:v>
                </c:pt>
                <c:pt idx="6">
                  <c:v>5.7202931953339699E-3</c:v>
                </c:pt>
                <c:pt idx="7">
                  <c:v>3.1561695320769102E-3</c:v>
                </c:pt>
                <c:pt idx="8">
                  <c:v>1.76895612170217E-3</c:v>
                </c:pt>
                <c:pt idx="9">
                  <c:v>9.8489089113430891E-4</c:v>
                </c:pt>
                <c:pt idx="10">
                  <c:v>5.1359981424952902E-4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Linear'!$R$3:$R$15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966</c:v>
                </c:pt>
                <c:pt idx="5">
                  <c:v>1828</c:v>
                </c:pt>
                <c:pt idx="6">
                  <c:v>3516</c:v>
                </c:pt>
                <c:pt idx="7">
                  <c:v>6632</c:v>
                </c:pt>
                <c:pt idx="8">
                  <c:v>12785</c:v>
                </c:pt>
                <c:pt idx="9">
                  <c:v>24113</c:v>
                </c:pt>
                <c:pt idx="10">
                  <c:v>45800</c:v>
                </c:pt>
                <c:pt idx="11">
                  <c:v>86923</c:v>
                </c:pt>
                <c:pt idx="12">
                  <c:v>165044</c:v>
                </c:pt>
              </c:numCache>
            </c:numRef>
          </c:xVal>
          <c:yVal>
            <c:numRef>
              <c:f>'Gauss_2D_quads_iso DFEM Linear'!$S$3:$S$15</c:f>
              <c:numCache>
                <c:formatCode>General</c:formatCode>
                <c:ptCount val="13"/>
                <c:pt idx="0">
                  <c:v>0.96680609780621696</c:v>
                </c:pt>
                <c:pt idx="1">
                  <c:v>0.28755542257681099</c:v>
                </c:pt>
                <c:pt idx="2">
                  <c:v>0.12472408688605401</c:v>
                </c:pt>
                <c:pt idx="3">
                  <c:v>7.3621973337322802E-2</c:v>
                </c:pt>
                <c:pt idx="4">
                  <c:v>3.2220761371400897E-2</c:v>
                </c:pt>
                <c:pt idx="5">
                  <c:v>1.54548474502913E-2</c:v>
                </c:pt>
                <c:pt idx="6">
                  <c:v>7.6771510212299502E-3</c:v>
                </c:pt>
                <c:pt idx="7">
                  <c:v>4.5880623301940097E-3</c:v>
                </c:pt>
                <c:pt idx="8">
                  <c:v>2.5713660236067501E-3</c:v>
                </c:pt>
                <c:pt idx="9">
                  <c:v>1.4032250274193399E-3</c:v>
                </c:pt>
                <c:pt idx="10">
                  <c:v>7.76039550118329E-4</c:v>
                </c:pt>
                <c:pt idx="11">
                  <c:v>3.9447976034710601E-4</c:v>
                </c:pt>
                <c:pt idx="12">
                  <c:v>2.07240977472708E-4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Linear'!$N$3:$N$15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962</c:v>
                </c:pt>
                <c:pt idx="5">
                  <c:v>1822</c:v>
                </c:pt>
                <c:pt idx="6">
                  <c:v>3560</c:v>
                </c:pt>
                <c:pt idx="7">
                  <c:v>6835</c:v>
                </c:pt>
                <c:pt idx="8">
                  <c:v>13127</c:v>
                </c:pt>
                <c:pt idx="9">
                  <c:v>25008</c:v>
                </c:pt>
                <c:pt idx="10">
                  <c:v>47343</c:v>
                </c:pt>
                <c:pt idx="11">
                  <c:v>90099</c:v>
                </c:pt>
                <c:pt idx="12">
                  <c:v>171875</c:v>
                </c:pt>
              </c:numCache>
            </c:numRef>
          </c:xVal>
          <c:yVal>
            <c:numRef>
              <c:f>'Gauss_2D_quads_iso DFEM Linear'!$O$3:$O$15</c:f>
              <c:numCache>
                <c:formatCode>General</c:formatCode>
                <c:ptCount val="13"/>
                <c:pt idx="0">
                  <c:v>0.98865878855441103</c:v>
                </c:pt>
                <c:pt idx="1">
                  <c:v>0.29067945619653901</c:v>
                </c:pt>
                <c:pt idx="2">
                  <c:v>0.185830194069107</c:v>
                </c:pt>
                <c:pt idx="3">
                  <c:v>0.200744596381324</c:v>
                </c:pt>
                <c:pt idx="4">
                  <c:v>9.5486774887958106E-2</c:v>
                </c:pt>
                <c:pt idx="5">
                  <c:v>5.3867572008476999E-2</c:v>
                </c:pt>
                <c:pt idx="6">
                  <c:v>2.4361816660118302E-2</c:v>
                </c:pt>
                <c:pt idx="7">
                  <c:v>1.6107045486181099E-2</c:v>
                </c:pt>
                <c:pt idx="8">
                  <c:v>7.9003510874858102E-3</c:v>
                </c:pt>
                <c:pt idx="9">
                  <c:v>4.7426674891424799E-3</c:v>
                </c:pt>
                <c:pt idx="10">
                  <c:v>2.5514497200121002E-3</c:v>
                </c:pt>
                <c:pt idx="11">
                  <c:v>1.0943785651930499E-3</c:v>
                </c:pt>
                <c:pt idx="12">
                  <c:v>6.2408339587455796E-4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9440"/>
        <c:axId val="198959280"/>
      </c:scatterChart>
      <c:valAx>
        <c:axId val="19941944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9280"/>
        <c:crosses val="autoZero"/>
        <c:crossBetween val="midCat"/>
      </c:valAx>
      <c:valAx>
        <c:axId val="198959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0.00E+00</c:formatCode>
                <c:ptCount val="7"/>
                <c:pt idx="0">
                  <c:v>3.125</c:v>
                </c:pt>
                <c:pt idx="1">
                  <c:v>0.78125</c:v>
                </c:pt>
                <c:pt idx="2">
                  <c:v>0.1953125</c:v>
                </c:pt>
                <c:pt idx="3">
                  <c:v>4.8828125E-2</c:v>
                </c:pt>
                <c:pt idx="4">
                  <c:v>1.220703125E-2</c:v>
                </c:pt>
                <c:pt idx="5">
                  <c:v>3.0517578125E-3</c:v>
                </c:pt>
                <c:pt idx="6">
                  <c:v>7.9999999999999993E-4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Quadratic'!$P$3:$P$8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'Gauss_2D_quads_iso - Quadratic'!$S$2:$T$2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Quadratic'!$S$4:$S$16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5264</c:v>
                </c:pt>
                <c:pt idx="5">
                  <c:v>13444</c:v>
                </c:pt>
                <c:pt idx="6">
                  <c:v>33970</c:v>
                </c:pt>
                <c:pt idx="7">
                  <c:v>83566</c:v>
                </c:pt>
                <c:pt idx="8">
                  <c:v>207442</c:v>
                </c:pt>
              </c:numCache>
            </c:numRef>
          </c:xVal>
          <c:yVal>
            <c:numRef>
              <c:f>'Gauss_2D_quads_iso - Quadratic'!$T$4:$T$16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3.9143596309961301E-4</c:v>
                </c:pt>
                <c:pt idx="5">
                  <c:v>1.1535960015255E-4</c:v>
                </c:pt>
                <c:pt idx="6" formatCode="0.00E+00">
                  <c:v>2.8819047517352001E-5</c:v>
                </c:pt>
                <c:pt idx="7" formatCode="0.00E+00">
                  <c:v>6.9004676165009799E-6</c:v>
                </c:pt>
                <c:pt idx="8" formatCode="0.00E+00">
                  <c:v>2.1959838350590502E-6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'Gauss_2D_quads_iso - Quadratic'!$U$2:$V$2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- Quadratic'!$U$4:$U$16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'Gauss_2D_quads_iso - Quadratic'!$V$4:$V$16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64880"/>
        <c:axId val="198965440"/>
      </c:scatterChart>
      <c:valAx>
        <c:axId val="19896488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5440"/>
        <c:crossesAt val="10"/>
        <c:crossBetween val="midCat"/>
      </c:valAx>
      <c:valAx>
        <c:axId val="198965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 - 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Quad_2D_iso!$C$1</c:f>
              <c:strCache>
                <c:ptCount val="1"/>
                <c:pt idx="0">
                  <c:v>First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Quad_2D_iso!$C$2:$C$37</c:f>
              <c:numCache>
                <c:formatCode>General</c:formatCode>
                <c:ptCount val="36"/>
                <c:pt idx="0">
                  <c:v>0.625</c:v>
                </c:pt>
                <c:pt idx="1">
                  <c:v>0.15625</c:v>
                </c:pt>
                <c:pt idx="2">
                  <c:v>3.90625E-2</c:v>
                </c:pt>
                <c:pt idx="3">
                  <c:v>9.765625E-3</c:v>
                </c:pt>
                <c:pt idx="4">
                  <c:v>2.44140625E-3</c:v>
                </c:pt>
                <c:pt idx="5">
                  <c:v>6.103515625E-4</c:v>
                </c:pt>
                <c:pt idx="6">
                  <c:v>1.5999999999999999E-4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Quad_2D_iso!$D$1</c:f>
              <c:strCache>
                <c:ptCount val="1"/>
                <c:pt idx="0">
                  <c:v>Second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Quad_2D_iso!$D$2:$D$37</c:f>
              <c:numCache>
                <c:formatCode>General</c:formatCode>
                <c:ptCount val="36"/>
                <c:pt idx="0">
                  <c:v>7.8125E-2</c:v>
                </c:pt>
                <c:pt idx="1">
                  <c:v>9.765625E-3</c:v>
                </c:pt>
                <c:pt idx="2">
                  <c:v>1.220703125E-3</c:v>
                </c:pt>
                <c:pt idx="3">
                  <c:v>1.52587890625E-4</c:v>
                </c:pt>
                <c:pt idx="4">
                  <c:v>1.9073486328125E-5</c:v>
                </c:pt>
                <c:pt idx="5">
                  <c:v>2.384185791015625E-6</c:v>
                </c:pt>
                <c:pt idx="6">
                  <c:v>3.2000000000000001E-7</c:v>
                </c:pt>
              </c:numCache>
            </c:numRef>
          </c:yVal>
          <c:smooth val="0"/>
        </c:ser>
        <c:ser>
          <c:idx val="2"/>
          <c:order val="2"/>
          <c:tx>
            <c:v>Uniform - Linear MAXENT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Quad_2D_iso!$E$5:$E$10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Quad_2D_iso!$F$5:$F$10</c:f>
              <c:numCache>
                <c:formatCode>General</c:formatCode>
                <c:ptCount val="6"/>
                <c:pt idx="0">
                  <c:v>0.82072280697912903</c:v>
                </c:pt>
                <c:pt idx="1">
                  <c:v>0.206660698989033</c:v>
                </c:pt>
                <c:pt idx="2">
                  <c:v>5.1812164029267901E-2</c:v>
                </c:pt>
                <c:pt idx="3">
                  <c:v>1.2968167697866699E-2</c:v>
                </c:pt>
                <c:pt idx="4">
                  <c:v>3.2436799318507899E-3</c:v>
                </c:pt>
                <c:pt idx="5">
                  <c:v>8.1110695211347597E-4</c:v>
                </c:pt>
              </c:numCache>
            </c:numRef>
          </c:yVal>
          <c:smooth val="0"/>
        </c:ser>
        <c:ser>
          <c:idx val="3"/>
          <c:order val="3"/>
          <c:tx>
            <c:v>Uniform - Quadratic MAXENT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Quad_2D_iso!$O$5:$O$10</c:f>
              <c:numCache>
                <c:formatCode>General</c:formatCode>
                <c:ptCount val="6"/>
                <c:pt idx="0" formatCode="0.00E+0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</c:numCache>
            </c:numRef>
          </c:xVal>
          <c:yVal>
            <c:numRef>
              <c:f>Quad_2D_iso!$P$5:$P$10</c:f>
              <c:numCache>
                <c:formatCode>General</c:formatCode>
                <c:ptCount val="6"/>
                <c:pt idx="0" formatCode="0.00E+00">
                  <c:v>5.6910399790446098E-2</c:v>
                </c:pt>
                <c:pt idx="1">
                  <c:v>7.2707237794323301E-3</c:v>
                </c:pt>
                <c:pt idx="2">
                  <c:v>9.2094511558979701E-4</c:v>
                </c:pt>
                <c:pt idx="3">
                  <c:v>1.16770295444356E-4</c:v>
                </c:pt>
                <c:pt idx="4" formatCode="0.00E+00">
                  <c:v>1.51326488849241E-5</c:v>
                </c:pt>
                <c:pt idx="5" formatCode="0.00E+00">
                  <c:v>2.1250912616835202E-6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Quad_2D_iso!$Q$5:$Q$9</c:f>
              <c:numCache>
                <c:formatCode>General</c:formatCode>
                <c:ptCount val="5"/>
                <c:pt idx="0">
                  <c:v>72</c:v>
                </c:pt>
                <c:pt idx="1">
                  <c:v>256</c:v>
                </c:pt>
                <c:pt idx="2">
                  <c:v>880</c:v>
                </c:pt>
                <c:pt idx="3">
                  <c:v>3280</c:v>
                </c:pt>
                <c:pt idx="4">
                  <c:v>12664</c:v>
                </c:pt>
              </c:numCache>
            </c:numRef>
          </c:xVal>
          <c:yVal>
            <c:numRef>
              <c:f>Quad_2D_iso!$R$5:$R$9</c:f>
              <c:numCache>
                <c:formatCode>0.00E+00</c:formatCode>
                <c:ptCount val="5"/>
                <c:pt idx="0">
                  <c:v>0.20549063061801801</c:v>
                </c:pt>
                <c:pt idx="1">
                  <c:v>8.0742880682756202E-2</c:v>
                </c:pt>
                <c:pt idx="2">
                  <c:v>1.44469986169836E-2</c:v>
                </c:pt>
                <c:pt idx="3">
                  <c:v>1.9808011726754099E-3</c:v>
                </c:pt>
                <c:pt idx="4">
                  <c:v>4.2034561665896399E-4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0480"/>
        <c:axId val="198971040"/>
      </c:scatterChart>
      <c:valAx>
        <c:axId val="198970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1040"/>
        <c:crosses val="autoZero"/>
        <c:crossBetween val="midCat"/>
      </c:valAx>
      <c:valAx>
        <c:axId val="19897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920"/>
        <c:axId val="199858480"/>
      </c:scatterChart>
      <c:valAx>
        <c:axId val="199857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480"/>
        <c:crosses val="autoZero"/>
        <c:crossBetween val="midCat"/>
      </c:valAx>
      <c:valAx>
        <c:axId val="199858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544285</xdr:colOff>
      <xdr:row>2</xdr:row>
      <xdr:rowOff>97969</xdr:rowOff>
    </xdr:from>
    <xdr:to>
      <xdr:col>20</xdr:col>
      <xdr:colOff>68035</xdr:colOff>
      <xdr:row>49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598714</xdr:colOff>
      <xdr:row>16</xdr:row>
      <xdr:rowOff>166007</xdr:rowOff>
    </xdr:from>
    <xdr:to>
      <xdr:col>14</xdr:col>
      <xdr:colOff>13607</xdr:colOff>
      <xdr:row>46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108858</xdr:colOff>
      <xdr:row>16</xdr:row>
      <xdr:rowOff>152400</xdr:rowOff>
    </xdr:from>
    <xdr:to>
      <xdr:col>34</xdr:col>
      <xdr:colOff>40822</xdr:colOff>
      <xdr:row>45</xdr:row>
      <xdr:rowOff>108858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54428</xdr:colOff>
      <xdr:row>16</xdr:row>
      <xdr:rowOff>13608</xdr:rowOff>
    </xdr:from>
    <xdr:to>
      <xdr:col>70</xdr:col>
      <xdr:colOff>204107</xdr:colOff>
      <xdr:row>46</xdr:row>
      <xdr:rowOff>13608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71439</xdr:colOff>
      <xdr:row>0</xdr:row>
      <xdr:rowOff>176213</xdr:rowOff>
    </xdr:from>
    <xdr:to>
      <xdr:col>40</xdr:col>
      <xdr:colOff>452440</xdr:colOff>
      <xdr:row>43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437590</xdr:colOff>
      <xdr:row>21</xdr:row>
      <xdr:rowOff>133629</xdr:rowOff>
    </xdr:from>
    <xdr:to>
      <xdr:col>10</xdr:col>
      <xdr:colOff>89646</xdr:colOff>
      <xdr:row>45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145674</xdr:colOff>
      <xdr:row>13</xdr:row>
      <xdr:rowOff>89647</xdr:rowOff>
    </xdr:from>
    <xdr:to>
      <xdr:col>15</xdr:col>
      <xdr:colOff>560295</xdr:colOff>
      <xdr:row>47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312963</xdr:colOff>
      <xdr:row>22</xdr:row>
      <xdr:rowOff>50346</xdr:rowOff>
    </xdr:from>
    <xdr:to>
      <xdr:col>15</xdr:col>
      <xdr:colOff>707571</xdr:colOff>
      <xdr:row>47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21" sqref="AB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67" t="s">
        <v>0</v>
      </c>
      <c r="B1" s="65"/>
      <c r="C1" s="65"/>
      <c r="D1" s="65"/>
      <c r="E1" s="65"/>
      <c r="F1" s="65"/>
      <c r="G1" s="65"/>
      <c r="H1" s="68"/>
      <c r="I1" s="87" t="s">
        <v>17</v>
      </c>
      <c r="J1" s="88"/>
      <c r="K1" s="88"/>
      <c r="L1" s="88"/>
      <c r="M1" s="88"/>
      <c r="N1" s="89"/>
    </row>
    <row r="2" spans="1:14" x14ac:dyDescent="0.25">
      <c r="A2" s="84" t="s">
        <v>15</v>
      </c>
      <c r="B2" s="85"/>
      <c r="C2" s="85"/>
      <c r="D2" s="85"/>
      <c r="E2" s="85" t="s">
        <v>16</v>
      </c>
      <c r="F2" s="85"/>
      <c r="G2" s="85"/>
      <c r="H2" s="86"/>
      <c r="I2" s="84" t="s">
        <v>15</v>
      </c>
      <c r="J2" s="85"/>
      <c r="K2" s="85"/>
      <c r="L2" s="85" t="s">
        <v>16</v>
      </c>
      <c r="M2" s="85"/>
      <c r="N2" s="86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5">
        <v>4.2645913129575001E-5</v>
      </c>
      <c r="C9" s="15">
        <v>4.2915181519391997E-5</v>
      </c>
      <c r="E9">
        <v>98304</v>
      </c>
      <c r="F9" s="15">
        <v>4.61570889354554E-5</v>
      </c>
      <c r="G9" s="15">
        <v>4.6157088931970002E-5</v>
      </c>
      <c r="H9" s="15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67" t="s">
        <v>0</v>
      </c>
      <c r="B1" s="65"/>
      <c r="C1" s="65"/>
      <c r="D1" s="68"/>
      <c r="E1" s="14"/>
      <c r="F1" s="14"/>
      <c r="G1" s="87" t="s">
        <v>17</v>
      </c>
      <c r="H1" s="88"/>
      <c r="I1" s="88"/>
      <c r="J1" s="89"/>
    </row>
    <row r="2" spans="1:10" x14ac:dyDescent="0.25">
      <c r="A2" s="84" t="s">
        <v>15</v>
      </c>
      <c r="B2" s="85"/>
      <c r="C2" s="85" t="s">
        <v>16</v>
      </c>
      <c r="D2" s="86"/>
      <c r="E2" s="13"/>
      <c r="F2" s="13"/>
      <c r="G2" s="84" t="s">
        <v>15</v>
      </c>
      <c r="H2" s="85"/>
      <c r="I2" s="85" t="s">
        <v>16</v>
      </c>
      <c r="J2" s="86"/>
    </row>
    <row r="3" spans="1:10" x14ac:dyDescent="0.25">
      <c r="A3" s="9" t="s">
        <v>1</v>
      </c>
      <c r="B3" s="10" t="s">
        <v>3</v>
      </c>
      <c r="C3" s="10" t="s">
        <v>1</v>
      </c>
      <c r="D3" s="11" t="s">
        <v>3</v>
      </c>
      <c r="E3" s="10" t="s">
        <v>6</v>
      </c>
      <c r="F3" s="10" t="s">
        <v>9</v>
      </c>
      <c r="G3" s="9" t="s">
        <v>1</v>
      </c>
      <c r="H3" s="10" t="s">
        <v>3</v>
      </c>
      <c r="I3" s="10" t="s">
        <v>1</v>
      </c>
      <c r="J3" s="11" t="s">
        <v>3</v>
      </c>
    </row>
    <row r="4" spans="1:10" x14ac:dyDescent="0.25">
      <c r="C4">
        <v>192</v>
      </c>
      <c r="D4">
        <v>1.4999015316313201E-2</v>
      </c>
      <c r="E4">
        <f t="shared" ref="E4:E9" si="0">1/C4</f>
        <v>5.208333333333333E-3</v>
      </c>
      <c r="F4">
        <f t="shared" ref="F4:F9" si="1">C4^(-3/2)</f>
        <v>3.7587908150366268E-4</v>
      </c>
    </row>
    <row r="5" spans="1:10" x14ac:dyDescent="0.25">
      <c r="C5">
        <v>768</v>
      </c>
      <c r="D5">
        <v>3.7670900456358201E-3</v>
      </c>
      <c r="E5">
        <f t="shared" si="0"/>
        <v>1.3020833333333333E-3</v>
      </c>
      <c r="F5">
        <f t="shared" si="1"/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5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5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4"/>
  <sheetViews>
    <sheetView tabSelected="1" zoomScale="70" zoomScaleNormal="70" workbookViewId="0">
      <selection activeCell="S23" sqref="S23"/>
    </sheetView>
  </sheetViews>
  <sheetFormatPr defaultRowHeight="15" x14ac:dyDescent="0.25"/>
  <cols>
    <col min="1" max="14" width="10.5703125" style="32" customWidth="1"/>
    <col min="15" max="16" width="10.7109375" style="32" customWidth="1"/>
    <col min="17" max="20" width="10.7109375" style="58" customWidth="1"/>
    <col min="21" max="22" width="10.7109375" style="53" customWidth="1"/>
    <col min="23" max="36" width="10.7109375" style="32" customWidth="1"/>
    <col min="37" max="40" width="10.7109375" style="58" customWidth="1"/>
    <col min="41" max="42" width="10.7109375" style="55" customWidth="1"/>
    <col min="43" max="43" width="10.7109375" style="32" customWidth="1"/>
    <col min="44" max="44" width="10.7109375" customWidth="1"/>
    <col min="45" max="52" width="10.5703125" style="32" customWidth="1"/>
    <col min="53" max="58" width="10.5703125" style="33" customWidth="1"/>
    <col min="59" max="77" width="10.7109375" customWidth="1"/>
  </cols>
  <sheetData>
    <row r="1" spans="1:76" x14ac:dyDescent="0.25">
      <c r="A1" s="32" t="s">
        <v>1</v>
      </c>
      <c r="B1" s="32" t="s">
        <v>9</v>
      </c>
      <c r="C1" s="32" t="s">
        <v>20</v>
      </c>
      <c r="D1" s="32" t="s">
        <v>49</v>
      </c>
      <c r="E1" s="63" t="s">
        <v>48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0" t="s">
        <v>16</v>
      </c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t="s">
        <v>34</v>
      </c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76" x14ac:dyDescent="0.25">
      <c r="A2" s="2">
        <v>1</v>
      </c>
      <c r="B2" s="32">
        <f>A2^(-1)*200</f>
        <v>200</v>
      </c>
      <c r="C2" s="32">
        <f>A2^(-3/2)*100</f>
        <v>100</v>
      </c>
      <c r="D2" s="32">
        <f>A2^(-2)*100</f>
        <v>100</v>
      </c>
      <c r="E2" s="63" t="s">
        <v>37</v>
      </c>
      <c r="F2" s="63"/>
      <c r="G2" s="63"/>
      <c r="H2" s="63"/>
      <c r="I2" s="63"/>
      <c r="J2" s="63"/>
      <c r="K2" s="63"/>
      <c r="L2" s="63"/>
      <c r="M2" s="63"/>
      <c r="N2" s="63"/>
      <c r="O2" s="63" t="s">
        <v>39</v>
      </c>
      <c r="P2" s="63"/>
      <c r="Q2" s="63"/>
      <c r="R2" s="63"/>
      <c r="S2" s="63"/>
      <c r="T2" s="63"/>
      <c r="U2" s="63"/>
      <c r="V2" s="63"/>
      <c r="W2" s="63"/>
      <c r="X2" s="63"/>
      <c r="Y2" s="63" t="s">
        <v>37</v>
      </c>
      <c r="Z2" s="63"/>
      <c r="AA2" s="63"/>
      <c r="AB2" s="63"/>
      <c r="AC2" s="63"/>
      <c r="AD2" s="63"/>
      <c r="AE2" s="63"/>
      <c r="AF2" s="63"/>
      <c r="AG2" s="63"/>
      <c r="AH2" s="63"/>
      <c r="AI2" s="67" t="s">
        <v>39</v>
      </c>
      <c r="AJ2" s="65"/>
      <c r="AK2" s="65"/>
      <c r="AL2" s="65"/>
      <c r="AM2" s="65"/>
      <c r="AN2" s="65"/>
      <c r="AO2" s="65"/>
      <c r="AP2" s="65"/>
      <c r="AQ2" s="65"/>
      <c r="AR2" s="68"/>
      <c r="AS2" s="60" t="s">
        <v>37</v>
      </c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70" t="s">
        <v>39</v>
      </c>
      <c r="BR2" s="70"/>
      <c r="BS2" s="70"/>
      <c r="BT2" s="70"/>
      <c r="BU2" s="70"/>
      <c r="BV2" s="70"/>
      <c r="BW2" s="70"/>
      <c r="BX2" s="70"/>
    </row>
    <row r="3" spans="1:76" x14ac:dyDescent="0.25">
      <c r="A3" s="2">
        <v>10</v>
      </c>
      <c r="B3" s="36">
        <f t="shared" ref="B3:B9" si="0">A3^(-1)*200</f>
        <v>20</v>
      </c>
      <c r="C3" s="32">
        <f t="shared" ref="C3:C9" si="1">A3^(-3/2)*100</f>
        <v>3.1622776601683786</v>
      </c>
      <c r="D3" s="32">
        <f t="shared" ref="D3:D9" si="2">A3^(-2)*100</f>
        <v>1</v>
      </c>
      <c r="E3" s="63" t="s">
        <v>0</v>
      </c>
      <c r="F3" s="63"/>
      <c r="G3" s="63"/>
      <c r="H3" s="63"/>
      <c r="I3" s="63"/>
      <c r="J3" s="63"/>
      <c r="K3" s="63"/>
      <c r="L3" s="63"/>
      <c r="M3" s="63"/>
      <c r="N3" s="63"/>
      <c r="O3" s="63" t="s">
        <v>0</v>
      </c>
      <c r="P3" s="63"/>
      <c r="Q3" s="63"/>
      <c r="R3" s="63"/>
      <c r="S3" s="63"/>
      <c r="T3" s="63"/>
      <c r="U3" s="63"/>
      <c r="V3" s="63"/>
      <c r="W3" s="63"/>
      <c r="X3" s="63"/>
      <c r="Y3" s="63" t="s">
        <v>0</v>
      </c>
      <c r="Z3" s="63"/>
      <c r="AA3" s="63"/>
      <c r="AB3" s="63"/>
      <c r="AC3" s="63"/>
      <c r="AD3" s="63"/>
      <c r="AE3" s="63"/>
      <c r="AF3" s="63"/>
      <c r="AG3" s="63"/>
      <c r="AH3" s="63"/>
      <c r="AI3" s="71" t="s">
        <v>0</v>
      </c>
      <c r="AJ3" s="72"/>
      <c r="AK3" s="72"/>
      <c r="AL3" s="72"/>
      <c r="AM3" s="72"/>
      <c r="AN3" s="72"/>
      <c r="AO3" s="72"/>
      <c r="AP3" s="72"/>
      <c r="AQ3" s="72"/>
      <c r="AR3" s="69"/>
      <c r="AS3" s="69" t="s">
        <v>52</v>
      </c>
      <c r="AT3" s="63"/>
      <c r="AU3" s="63"/>
      <c r="AV3" s="63"/>
      <c r="AW3" s="63"/>
      <c r="AX3" s="63"/>
      <c r="AY3" s="63"/>
      <c r="AZ3" s="63"/>
      <c r="BA3" s="63" t="s">
        <v>58</v>
      </c>
      <c r="BB3" s="63"/>
      <c r="BC3" s="63"/>
      <c r="BD3" s="63"/>
      <c r="BE3" s="63"/>
      <c r="BF3" s="63"/>
      <c r="BG3" s="63"/>
      <c r="BH3" s="63"/>
      <c r="BI3" s="63" t="s">
        <v>59</v>
      </c>
      <c r="BJ3" s="63"/>
      <c r="BK3" s="63"/>
      <c r="BL3" s="63"/>
      <c r="BM3" s="63"/>
      <c r="BN3" s="63"/>
      <c r="BO3" s="63"/>
      <c r="BP3" s="63"/>
      <c r="BQ3" s="66" t="s">
        <v>59</v>
      </c>
      <c r="BR3" s="66"/>
      <c r="BS3" s="66"/>
      <c r="BT3" s="66"/>
      <c r="BU3" s="66"/>
      <c r="BV3" s="66"/>
      <c r="BW3" s="66"/>
      <c r="BX3" s="66"/>
    </row>
    <row r="4" spans="1:76" x14ac:dyDescent="0.25">
      <c r="A4" s="2">
        <v>100</v>
      </c>
      <c r="B4" s="36">
        <f t="shared" si="0"/>
        <v>2</v>
      </c>
      <c r="C4" s="32">
        <f t="shared" si="1"/>
        <v>9.9999999999999936E-2</v>
      </c>
      <c r="D4" s="32">
        <f t="shared" si="2"/>
        <v>0.01</v>
      </c>
      <c r="E4" s="64" t="s">
        <v>55</v>
      </c>
      <c r="F4" s="64"/>
      <c r="G4" s="64" t="s">
        <v>32</v>
      </c>
      <c r="H4" s="64"/>
      <c r="I4" s="64" t="s">
        <v>50</v>
      </c>
      <c r="J4" s="64"/>
      <c r="K4" s="64" t="s">
        <v>51</v>
      </c>
      <c r="L4" s="64"/>
      <c r="M4" s="64" t="s">
        <v>33</v>
      </c>
      <c r="N4" s="64"/>
      <c r="O4" s="64" t="s">
        <v>54</v>
      </c>
      <c r="P4" s="64"/>
      <c r="Q4" s="65" t="s">
        <v>87</v>
      </c>
      <c r="R4" s="65"/>
      <c r="S4" s="65" t="s">
        <v>86</v>
      </c>
      <c r="T4" s="65"/>
      <c r="U4" s="65" t="s">
        <v>85</v>
      </c>
      <c r="V4" s="65"/>
      <c r="W4" s="64" t="s">
        <v>33</v>
      </c>
      <c r="X4" s="64"/>
      <c r="Y4" s="64" t="s">
        <v>57</v>
      </c>
      <c r="Z4" s="64"/>
      <c r="AA4" s="64" t="s">
        <v>32</v>
      </c>
      <c r="AB4" s="64"/>
      <c r="AC4" s="64" t="s">
        <v>50</v>
      </c>
      <c r="AD4" s="64"/>
      <c r="AE4" s="64" t="s">
        <v>51</v>
      </c>
      <c r="AF4" s="64"/>
      <c r="AG4" s="64" t="s">
        <v>33</v>
      </c>
      <c r="AH4" s="64"/>
      <c r="AI4" s="64" t="s">
        <v>56</v>
      </c>
      <c r="AJ4" s="64"/>
      <c r="AK4" s="65" t="s">
        <v>87</v>
      </c>
      <c r="AL4" s="65"/>
      <c r="AM4" s="65" t="s">
        <v>86</v>
      </c>
      <c r="AN4" s="65"/>
      <c r="AO4" s="65" t="s">
        <v>85</v>
      </c>
      <c r="AP4" s="65"/>
      <c r="AQ4" s="64" t="s">
        <v>33</v>
      </c>
      <c r="AR4" s="64"/>
      <c r="AS4" s="62" t="s">
        <v>32</v>
      </c>
      <c r="AT4" s="62"/>
      <c r="AU4" s="62" t="s">
        <v>53</v>
      </c>
      <c r="AV4" s="62"/>
      <c r="AW4" s="62" t="s">
        <v>50</v>
      </c>
      <c r="AX4" s="62"/>
      <c r="AY4" s="62" t="s">
        <v>33</v>
      </c>
      <c r="AZ4" s="62"/>
      <c r="BA4" s="62" t="s">
        <v>32</v>
      </c>
      <c r="BB4" s="62"/>
      <c r="BC4" s="62" t="s">
        <v>53</v>
      </c>
      <c r="BD4" s="62"/>
      <c r="BE4" s="62" t="s">
        <v>50</v>
      </c>
      <c r="BF4" s="62"/>
      <c r="BG4" s="62" t="s">
        <v>33</v>
      </c>
      <c r="BH4" s="62"/>
      <c r="BI4" s="62" t="s">
        <v>32</v>
      </c>
      <c r="BJ4" s="62"/>
      <c r="BK4" s="62" t="s">
        <v>53</v>
      </c>
      <c r="BL4" s="62"/>
      <c r="BM4" s="62" t="s">
        <v>50</v>
      </c>
      <c r="BN4" s="62"/>
      <c r="BO4" s="62" t="s">
        <v>33</v>
      </c>
      <c r="BP4" s="62"/>
      <c r="BQ4" s="62" t="s">
        <v>85</v>
      </c>
      <c r="BR4" s="62"/>
      <c r="BS4" s="62" t="s">
        <v>86</v>
      </c>
      <c r="BT4" s="62"/>
      <c r="BU4" s="62" t="s">
        <v>87</v>
      </c>
      <c r="BV4" s="62"/>
      <c r="BW4" s="62" t="s">
        <v>33</v>
      </c>
      <c r="BX4" s="62"/>
    </row>
    <row r="5" spans="1:76" x14ac:dyDescent="0.25">
      <c r="A5" s="2">
        <v>1000</v>
      </c>
      <c r="B5" s="36">
        <f t="shared" si="0"/>
        <v>0.2</v>
      </c>
      <c r="C5" s="32">
        <f t="shared" si="1"/>
        <v>3.1622776601683803E-3</v>
      </c>
      <c r="D5" s="32">
        <f t="shared" si="2"/>
        <v>9.9999999999999991E-5</v>
      </c>
      <c r="E5" s="2">
        <v>144</v>
      </c>
      <c r="F5" s="2">
        <v>0.41176151106115999</v>
      </c>
      <c r="G5" s="2">
        <v>144</v>
      </c>
      <c r="H5" s="2">
        <v>0.43023671873070801</v>
      </c>
      <c r="I5" s="2">
        <v>144</v>
      </c>
      <c r="J5" s="2">
        <v>0.341857090169087</v>
      </c>
      <c r="K5" s="2">
        <v>144</v>
      </c>
      <c r="L5" s="2">
        <v>0.34549183902584701</v>
      </c>
      <c r="M5" s="2">
        <v>144</v>
      </c>
      <c r="N5" s="2">
        <v>0.41176152936385901</v>
      </c>
      <c r="O5" s="2">
        <v>288</v>
      </c>
      <c r="P5" s="2">
        <v>5.4537031990705698E-2</v>
      </c>
      <c r="Q5" s="59">
        <v>288</v>
      </c>
      <c r="R5" s="59">
        <v>5.5413437091735698E-2</v>
      </c>
      <c r="S5" s="57">
        <v>288</v>
      </c>
      <c r="T5" s="57">
        <v>5.9131379711072199E-2</v>
      </c>
      <c r="U5" s="56">
        <v>288</v>
      </c>
      <c r="V5" s="54">
        <v>8.1436303196947002E-2</v>
      </c>
      <c r="W5" s="2">
        <v>288</v>
      </c>
      <c r="X5" s="2">
        <v>4.4111617122638197E-2</v>
      </c>
      <c r="Y5" s="37">
        <v>216</v>
      </c>
      <c r="Z5" s="37">
        <v>0.50907386570992796</v>
      </c>
      <c r="AA5" s="2">
        <v>216</v>
      </c>
      <c r="AB5" s="2">
        <v>0.50674542409639001</v>
      </c>
      <c r="AC5" s="37">
        <v>216</v>
      </c>
      <c r="AD5" s="37">
        <v>0.38864098649611201</v>
      </c>
      <c r="AE5" s="37">
        <v>216</v>
      </c>
      <c r="AF5" s="37">
        <v>0.38864098649611201</v>
      </c>
      <c r="AG5" s="37">
        <v>216</v>
      </c>
      <c r="AH5" s="37">
        <v>0.50756655184433597</v>
      </c>
      <c r="AI5" s="37">
        <v>432</v>
      </c>
      <c r="AJ5" s="37">
        <v>8.0866635298437906E-2</v>
      </c>
      <c r="AK5" s="59">
        <v>432</v>
      </c>
      <c r="AL5" s="59">
        <v>8.9030158616755797E-2</v>
      </c>
      <c r="AM5" s="59">
        <v>432</v>
      </c>
      <c r="AN5" s="57">
        <v>8.9030158616755894E-2</v>
      </c>
      <c r="AO5" s="56">
        <v>432</v>
      </c>
      <c r="AP5" s="56">
        <v>9.8622844664316298E-2</v>
      </c>
      <c r="AQ5" s="35">
        <v>432</v>
      </c>
      <c r="AR5" s="15">
        <v>0.10705444057166399</v>
      </c>
      <c r="AS5" s="35">
        <v>36</v>
      </c>
      <c r="AT5" s="35">
        <v>2.5130799617533399</v>
      </c>
      <c r="AU5" s="35">
        <v>36</v>
      </c>
      <c r="AV5" s="35">
        <v>2.6155469164281899</v>
      </c>
      <c r="AW5" s="35">
        <v>36</v>
      </c>
      <c r="AX5" s="35">
        <v>2.6130415756681602</v>
      </c>
      <c r="AY5" s="35"/>
      <c r="AZ5" s="33"/>
      <c r="BA5" s="35">
        <v>44</v>
      </c>
      <c r="BB5" s="35">
        <v>2.2919674902033398</v>
      </c>
      <c r="BI5" s="15">
        <v>16</v>
      </c>
      <c r="BJ5" s="15">
        <v>2.47236152163569</v>
      </c>
      <c r="BK5" s="15">
        <v>16</v>
      </c>
      <c r="BL5" s="15">
        <v>2.4334607882826398</v>
      </c>
      <c r="BM5" s="15">
        <v>16</v>
      </c>
      <c r="BN5" s="15">
        <v>2.3640280360191399</v>
      </c>
      <c r="BO5" s="15">
        <v>16</v>
      </c>
      <c r="BP5" s="15">
        <v>2.6079433584101102</v>
      </c>
      <c r="BQ5" s="15">
        <v>32</v>
      </c>
      <c r="BR5" s="15">
        <v>1.5837786879003199</v>
      </c>
      <c r="BS5" s="15">
        <v>32</v>
      </c>
      <c r="BT5" s="15">
        <v>1.51423138801385</v>
      </c>
      <c r="BU5" s="15">
        <v>32</v>
      </c>
      <c r="BV5" s="15">
        <v>1.5259361925005199</v>
      </c>
      <c r="BW5" s="15">
        <v>32</v>
      </c>
      <c r="BX5" s="15">
        <v>1.34358284545726</v>
      </c>
    </row>
    <row r="6" spans="1:76" x14ac:dyDescent="0.25">
      <c r="A6" s="2">
        <v>10000</v>
      </c>
      <c r="B6" s="36">
        <f t="shared" si="0"/>
        <v>0.02</v>
      </c>
      <c r="C6" s="32">
        <f t="shared" si="1"/>
        <v>9.9999999999999869E-5</v>
      </c>
      <c r="D6" s="32">
        <f t="shared" si="2"/>
        <v>9.9999999999999995E-7</v>
      </c>
      <c r="E6" s="2">
        <v>576</v>
      </c>
      <c r="F6" s="2">
        <v>0.102937736824371</v>
      </c>
      <c r="G6" s="2">
        <v>576</v>
      </c>
      <c r="H6" s="2">
        <v>0.112195608454958</v>
      </c>
      <c r="I6" s="2">
        <v>576</v>
      </c>
      <c r="J6" s="2">
        <v>8.6995623467378297E-2</v>
      </c>
      <c r="K6" s="2">
        <v>576</v>
      </c>
      <c r="L6" s="2">
        <v>8.6481018239818297E-2</v>
      </c>
      <c r="M6" s="2">
        <v>576</v>
      </c>
      <c r="N6" s="2">
        <v>0.10293774286955799</v>
      </c>
      <c r="O6" s="2">
        <v>1152</v>
      </c>
      <c r="P6" s="2">
        <v>6.7577961822683601E-3</v>
      </c>
      <c r="Q6" s="59">
        <v>1152</v>
      </c>
      <c r="R6" s="59">
        <v>6.4628102458842403E-3</v>
      </c>
      <c r="S6" s="57">
        <v>1152</v>
      </c>
      <c r="T6" s="57">
        <v>7.0466870515198303E-3</v>
      </c>
      <c r="U6" s="56">
        <v>1152</v>
      </c>
      <c r="V6" s="56">
        <v>1.02402887233186E-2</v>
      </c>
      <c r="W6" s="2">
        <v>1152</v>
      </c>
      <c r="X6" s="2">
        <v>5.8853325448006803E-3</v>
      </c>
      <c r="Y6" s="37">
        <v>864</v>
      </c>
      <c r="Z6" s="37">
        <v>0.129304226581446</v>
      </c>
      <c r="AA6" s="2">
        <v>864</v>
      </c>
      <c r="AB6" s="2">
        <v>0.12913707795961399</v>
      </c>
      <c r="AC6" s="37">
        <v>864</v>
      </c>
      <c r="AD6" s="37">
        <v>9.4128971635450406E-2</v>
      </c>
      <c r="AE6" s="37">
        <v>864</v>
      </c>
      <c r="AF6" s="37">
        <v>9.4128971635450601E-2</v>
      </c>
      <c r="AG6" s="37">
        <v>864</v>
      </c>
      <c r="AH6" s="37">
        <v>0.12919723629930399</v>
      </c>
      <c r="AI6" s="37">
        <v>1728</v>
      </c>
      <c r="AJ6" s="37">
        <v>1.00649741279299E-2</v>
      </c>
      <c r="AK6" s="59">
        <v>1728</v>
      </c>
      <c r="AL6" s="59">
        <v>1.12220061474534E-2</v>
      </c>
      <c r="AM6" s="59">
        <v>1728</v>
      </c>
      <c r="AN6" s="57">
        <v>1.12220061474534E-2</v>
      </c>
      <c r="AO6" s="56">
        <v>1728</v>
      </c>
      <c r="AP6" s="56">
        <v>1.25766297410271E-2</v>
      </c>
      <c r="AQ6" s="35">
        <v>1728</v>
      </c>
      <c r="AR6" s="15">
        <v>1.37919448248668E-2</v>
      </c>
      <c r="AS6" s="35">
        <v>128</v>
      </c>
      <c r="AT6" s="35">
        <v>1.0815608124354501</v>
      </c>
      <c r="AU6" s="35">
        <v>128</v>
      </c>
      <c r="AV6" s="35">
        <v>0.99111419409955603</v>
      </c>
      <c r="AW6" s="35">
        <v>128</v>
      </c>
      <c r="AX6" s="35">
        <v>0.86291817069472998</v>
      </c>
      <c r="AY6" s="35"/>
      <c r="AZ6" s="33"/>
      <c r="BA6" s="35">
        <v>130</v>
      </c>
      <c r="BB6" s="35">
        <v>0.82862716712469597</v>
      </c>
      <c r="BI6" s="15">
        <v>82</v>
      </c>
      <c r="BJ6" s="15">
        <v>1.0114258133963001</v>
      </c>
      <c r="BK6" s="15">
        <v>82</v>
      </c>
      <c r="BL6" s="15">
        <v>0.89138751397590399</v>
      </c>
      <c r="BM6" s="15">
        <v>82</v>
      </c>
      <c r="BN6" s="15">
        <v>0.87148048969125502</v>
      </c>
      <c r="BO6" s="15">
        <v>82</v>
      </c>
      <c r="BP6" s="15">
        <v>0.96136149949162497</v>
      </c>
      <c r="BQ6" s="15">
        <v>164</v>
      </c>
      <c r="BR6" s="15">
        <v>0.22597835829559301</v>
      </c>
      <c r="BS6" s="15">
        <v>164</v>
      </c>
      <c r="BT6" s="15">
        <v>0.164989469327361</v>
      </c>
      <c r="BU6" s="15">
        <v>164</v>
      </c>
      <c r="BV6" s="15">
        <v>0.161141469970454</v>
      </c>
      <c r="BW6" s="15">
        <v>164</v>
      </c>
      <c r="BX6" s="15">
        <v>0.238719576610222</v>
      </c>
    </row>
    <row r="7" spans="1:76" x14ac:dyDescent="0.25">
      <c r="A7" s="2">
        <v>100000</v>
      </c>
      <c r="B7" s="36">
        <f t="shared" si="0"/>
        <v>2E-3</v>
      </c>
      <c r="C7" s="32">
        <f t="shared" si="1"/>
        <v>3.1622776601683813E-6</v>
      </c>
      <c r="D7" s="32">
        <f t="shared" si="2"/>
        <v>1E-8</v>
      </c>
      <c r="E7" s="2">
        <v>2304</v>
      </c>
      <c r="F7" s="2">
        <v>2.56126381159659E-2</v>
      </c>
      <c r="G7" s="2">
        <v>2304</v>
      </c>
      <c r="H7" s="2">
        <v>2.8407790116495898E-2</v>
      </c>
      <c r="I7" s="2">
        <v>2304</v>
      </c>
      <c r="J7" s="2">
        <v>2.1742659037466801E-2</v>
      </c>
      <c r="K7" s="2">
        <v>2304</v>
      </c>
      <c r="L7" s="2">
        <v>2.14650560479142E-2</v>
      </c>
      <c r="M7" s="2">
        <v>2304</v>
      </c>
      <c r="N7" s="2">
        <v>2.56126397845646E-2</v>
      </c>
      <c r="O7" s="2">
        <v>4608</v>
      </c>
      <c r="P7" s="2">
        <v>8.4657484226971101E-4</v>
      </c>
      <c r="Q7" s="59">
        <v>4608</v>
      </c>
      <c r="R7" s="59">
        <v>7.9465789519629301E-4</v>
      </c>
      <c r="S7" s="57">
        <v>4608</v>
      </c>
      <c r="T7" s="57">
        <v>8.7026718018621695E-4</v>
      </c>
      <c r="U7" s="56">
        <v>4608</v>
      </c>
      <c r="V7" s="56">
        <v>1.2792266126755701E-3</v>
      </c>
      <c r="W7" s="2">
        <v>4608</v>
      </c>
      <c r="X7" s="2">
        <v>7.6874606576168001E-4</v>
      </c>
      <c r="Y7" s="37">
        <v>3456</v>
      </c>
      <c r="Z7" s="37">
        <v>3.1934943084009897E-2</v>
      </c>
      <c r="AA7" s="2">
        <v>3456</v>
      </c>
      <c r="AB7" s="2">
        <v>3.1923767042673197E-2</v>
      </c>
      <c r="AC7" s="37">
        <v>3456</v>
      </c>
      <c r="AD7" s="37">
        <v>2.2372240147585799E-2</v>
      </c>
      <c r="AE7" s="37">
        <v>3456</v>
      </c>
      <c r="AF7" s="37">
        <v>2.23722401475859E-2</v>
      </c>
      <c r="AG7" s="37">
        <v>3456</v>
      </c>
      <c r="AH7" s="37">
        <v>3.1927810009634398E-2</v>
      </c>
      <c r="AI7" s="37">
        <v>6912</v>
      </c>
      <c r="AJ7" s="37">
        <v>1.2502871373601199E-3</v>
      </c>
      <c r="AK7" s="59">
        <v>6912</v>
      </c>
      <c r="AL7" s="59">
        <v>1.4010162848890201E-3</v>
      </c>
      <c r="AM7" s="59">
        <v>6912</v>
      </c>
      <c r="AN7" s="57">
        <v>1.4010162848890201E-3</v>
      </c>
      <c r="AO7" s="56">
        <v>6912</v>
      </c>
      <c r="AP7" s="56">
        <v>1.5758891974305899E-3</v>
      </c>
      <c r="AQ7" s="35">
        <v>6912</v>
      </c>
      <c r="AR7" s="15">
        <v>1.73363968188062E-3</v>
      </c>
      <c r="AS7" s="35">
        <v>440</v>
      </c>
      <c r="AT7" s="35">
        <v>0.37296682960154498</v>
      </c>
      <c r="AU7" s="35">
        <v>440</v>
      </c>
      <c r="AV7" s="35">
        <v>0.30643041536566901</v>
      </c>
      <c r="AW7" s="35">
        <v>440</v>
      </c>
      <c r="AX7" s="35">
        <v>0.286582104461027</v>
      </c>
      <c r="AY7" s="35"/>
      <c r="AZ7" s="33"/>
      <c r="BA7" s="35">
        <v>443</v>
      </c>
      <c r="BB7" s="35">
        <v>0.37182925128088901</v>
      </c>
      <c r="BI7" s="15">
        <v>355</v>
      </c>
      <c r="BJ7" s="15">
        <v>0.23818588673883601</v>
      </c>
      <c r="BK7" s="15">
        <v>355</v>
      </c>
      <c r="BL7" s="15">
        <v>0.202711330134522</v>
      </c>
      <c r="BM7" s="15">
        <v>355</v>
      </c>
      <c r="BN7" s="15">
        <v>0.202390656344445</v>
      </c>
      <c r="BO7" s="15">
        <v>355</v>
      </c>
      <c r="BP7" s="15">
        <v>0.31311499570941798</v>
      </c>
      <c r="BQ7" s="15">
        <v>710</v>
      </c>
      <c r="BR7" s="15">
        <v>2.9674137933471598E-2</v>
      </c>
      <c r="BS7" s="15">
        <v>710</v>
      </c>
      <c r="BT7" s="15">
        <v>1.8235836946127099E-2</v>
      </c>
      <c r="BU7" s="15">
        <v>710</v>
      </c>
      <c r="BV7" s="15">
        <v>1.5437379138670101E-2</v>
      </c>
      <c r="BW7" s="15">
        <v>710</v>
      </c>
      <c r="BX7" s="15">
        <v>2.9766960039779699E-2</v>
      </c>
    </row>
    <row r="8" spans="1:76" x14ac:dyDescent="0.25">
      <c r="A8" s="2">
        <v>1000000</v>
      </c>
      <c r="B8" s="36">
        <f t="shared" si="0"/>
        <v>1.9999999999999998E-4</v>
      </c>
      <c r="C8" s="32">
        <f t="shared" si="1"/>
        <v>1.0000000000000007E-7</v>
      </c>
      <c r="D8" s="32">
        <f t="shared" si="2"/>
        <v>1E-10</v>
      </c>
      <c r="E8" s="2">
        <v>9216</v>
      </c>
      <c r="F8" s="2">
        <v>6.3892103990866303E-3</v>
      </c>
      <c r="G8" s="2">
        <v>9216</v>
      </c>
      <c r="H8" s="2">
        <v>7.1261976932643903E-3</v>
      </c>
      <c r="I8" s="2">
        <v>9216</v>
      </c>
      <c r="J8" s="2">
        <v>5.4286181469089603E-3</v>
      </c>
      <c r="K8" s="2">
        <v>9216</v>
      </c>
      <c r="L8" s="2">
        <v>5.3482066015062999E-3</v>
      </c>
      <c r="M8" s="2">
        <v>9216</v>
      </c>
      <c r="N8" s="2">
        <v>6.3892108323596597E-3</v>
      </c>
      <c r="O8" s="2">
        <v>18432</v>
      </c>
      <c r="P8" s="2">
        <v>1.05901689572706E-4</v>
      </c>
      <c r="Q8" s="59">
        <v>18432</v>
      </c>
      <c r="R8" s="59">
        <v>9.8933031578091904E-5</v>
      </c>
      <c r="S8" s="57">
        <v>18432</v>
      </c>
      <c r="T8" s="57">
        <v>1.08580581001798E-4</v>
      </c>
      <c r="U8" s="56">
        <v>18432</v>
      </c>
      <c r="V8" s="56">
        <v>1.5983137617903701E-4</v>
      </c>
      <c r="W8" s="2">
        <v>18432</v>
      </c>
      <c r="X8" s="2">
        <v>9.8823607339652405E-5</v>
      </c>
      <c r="Y8" s="37">
        <v>13824</v>
      </c>
      <c r="Z8" s="37">
        <v>7.9184631386119402E-3</v>
      </c>
      <c r="AA8" s="2">
        <v>13824</v>
      </c>
      <c r="AB8" s="2">
        <v>7.9177473473258392E-3</v>
      </c>
      <c r="AC8" s="37">
        <v>13824</v>
      </c>
      <c r="AD8" s="37">
        <v>5.4496365851952897E-3</v>
      </c>
      <c r="AE8" s="37">
        <v>13824</v>
      </c>
      <c r="AF8" s="37">
        <v>5.4496365851953096E-3</v>
      </c>
      <c r="AG8" s="37">
        <v>13824</v>
      </c>
      <c r="AH8" s="37">
        <v>7.9180065108108901E-3</v>
      </c>
      <c r="AI8" s="37">
        <v>27648</v>
      </c>
      <c r="AJ8" s="37">
        <v>1.56033490766874E-4</v>
      </c>
      <c r="AK8" s="59">
        <v>27648</v>
      </c>
      <c r="AL8" s="59">
        <v>1.7507407816342601E-4</v>
      </c>
      <c r="AM8" s="59">
        <v>27648</v>
      </c>
      <c r="AN8" s="57">
        <v>1.75074078163425E-4</v>
      </c>
      <c r="AO8" s="56">
        <v>27648</v>
      </c>
      <c r="AP8" s="56">
        <v>1.9710411818909201E-4</v>
      </c>
      <c r="AQ8" s="35">
        <v>27648</v>
      </c>
      <c r="AR8" s="15">
        <v>2.1700538971469201E-4</v>
      </c>
      <c r="AS8" s="35">
        <v>1640</v>
      </c>
      <c r="AT8" s="35">
        <v>0.106602770148748</v>
      </c>
      <c r="AU8" s="35">
        <v>1640</v>
      </c>
      <c r="AV8" s="35">
        <v>8.6158862897504407E-2</v>
      </c>
      <c r="AW8" s="35">
        <v>1640</v>
      </c>
      <c r="AX8" s="35">
        <v>8.0227160518560894E-2</v>
      </c>
      <c r="AY8" s="35"/>
      <c r="AZ8" s="33"/>
      <c r="BA8" s="35">
        <v>1651</v>
      </c>
      <c r="BB8" s="35">
        <v>9.7379898737960394E-2</v>
      </c>
      <c r="BI8" s="15">
        <v>1473</v>
      </c>
      <c r="BJ8" s="15">
        <v>5.9138101567000903E-2</v>
      </c>
      <c r="BK8" s="15">
        <v>1473</v>
      </c>
      <c r="BL8" s="15">
        <v>5.0401591493002197E-2</v>
      </c>
      <c r="BM8" s="15">
        <v>1473</v>
      </c>
      <c r="BN8" s="15">
        <v>5.0590484042109397E-2</v>
      </c>
      <c r="BO8" s="15">
        <v>1473</v>
      </c>
      <c r="BP8" s="15">
        <v>8.5621820288305894E-2</v>
      </c>
      <c r="BQ8" s="15">
        <v>2946</v>
      </c>
      <c r="BR8" s="15">
        <v>3.6439940273889498E-3</v>
      </c>
      <c r="BS8" s="15">
        <v>2946</v>
      </c>
      <c r="BT8" s="15">
        <v>2.1877178681508199E-3</v>
      </c>
      <c r="BU8" s="15">
        <v>2946</v>
      </c>
      <c r="BV8" s="15">
        <v>1.7937600147737601E-3</v>
      </c>
      <c r="BW8" s="15">
        <v>2946</v>
      </c>
      <c r="BX8" s="15">
        <v>3.4997889479196401E-3</v>
      </c>
    </row>
    <row r="9" spans="1:76" x14ac:dyDescent="0.25">
      <c r="A9" s="2">
        <v>10000000</v>
      </c>
      <c r="B9" s="36">
        <f t="shared" si="0"/>
        <v>1.9999999999999998E-5</v>
      </c>
      <c r="C9" s="32">
        <f t="shared" si="1"/>
        <v>3.162277660168382E-9</v>
      </c>
      <c r="D9" s="32">
        <f t="shared" si="2"/>
        <v>9.9999999999999998E-13</v>
      </c>
      <c r="E9" s="2">
        <v>36864</v>
      </c>
      <c r="F9" s="2">
        <v>1.5962496758420599E-3</v>
      </c>
      <c r="G9" s="2">
        <v>36864</v>
      </c>
      <c r="H9" s="2">
        <v>1.7832931054166301E-3</v>
      </c>
      <c r="I9" s="2">
        <v>36864</v>
      </c>
      <c r="J9" s="2">
        <v>1.35646945569727E-3</v>
      </c>
      <c r="K9" s="2">
        <v>36864</v>
      </c>
      <c r="L9" s="2">
        <v>1.33568932045472E-3</v>
      </c>
      <c r="M9" s="2">
        <v>36864</v>
      </c>
      <c r="N9" s="2">
        <v>1.59624978592067E-3</v>
      </c>
      <c r="O9" s="2">
        <v>73728</v>
      </c>
      <c r="P9" s="2">
        <v>1.3240458595462E-5</v>
      </c>
      <c r="Q9" s="59">
        <v>73728</v>
      </c>
      <c r="R9" s="59">
        <v>1.2354333210761199E-5</v>
      </c>
      <c r="S9" s="57">
        <v>73728</v>
      </c>
      <c r="T9" s="57">
        <v>1.3632121062954399E-5</v>
      </c>
      <c r="U9" s="56">
        <v>73728</v>
      </c>
      <c r="V9" s="56">
        <v>1.99758054232098E-5</v>
      </c>
      <c r="W9" s="2">
        <v>73728</v>
      </c>
      <c r="X9" s="2">
        <v>1.29399246321692E-5</v>
      </c>
      <c r="Y9" s="37">
        <v>55296</v>
      </c>
      <c r="Z9" s="37">
        <v>1.97399002500223E-3</v>
      </c>
      <c r="AA9" s="2">
        <v>55296</v>
      </c>
      <c r="AB9" s="2">
        <v>1.9739450116431998E-3</v>
      </c>
      <c r="AC9" s="37">
        <v>55296</v>
      </c>
      <c r="AD9" s="37">
        <v>1.3507956185986299E-3</v>
      </c>
      <c r="AE9" s="37">
        <v>55296</v>
      </c>
      <c r="AF9" s="37">
        <v>1.3507956185986401E-3</v>
      </c>
      <c r="AG9" s="37">
        <v>55296</v>
      </c>
      <c r="AH9" s="37">
        <v>1.9739612829807501E-3</v>
      </c>
      <c r="AI9" s="37">
        <v>110592</v>
      </c>
      <c r="AJ9" s="37">
        <v>1.9494654937373299E-5</v>
      </c>
      <c r="AK9" s="59">
        <v>110592</v>
      </c>
      <c r="AL9" s="59">
        <v>2.18812435102544E-5</v>
      </c>
      <c r="AM9" s="59">
        <v>110592</v>
      </c>
      <c r="AN9" s="57">
        <v>2.1881243510250399E-5</v>
      </c>
      <c r="AO9" s="56">
        <v>110592</v>
      </c>
      <c r="AP9" s="56">
        <v>2.4640437901033801E-5</v>
      </c>
      <c r="AQ9" s="35">
        <v>110592</v>
      </c>
      <c r="AR9" s="15">
        <v>2.7133887972176101E-5</v>
      </c>
      <c r="AS9" s="35">
        <v>6332</v>
      </c>
      <c r="AT9" s="35">
        <v>2.7667507513715699E-2</v>
      </c>
      <c r="AU9" s="35">
        <v>6332</v>
      </c>
      <c r="AV9" s="35">
        <v>2.67231754446615E-2</v>
      </c>
      <c r="AW9" s="35">
        <v>6332</v>
      </c>
      <c r="AX9" s="35">
        <v>2.09836092475005E-2</v>
      </c>
      <c r="AY9" s="35"/>
      <c r="AZ9" s="33"/>
      <c r="BA9" s="35">
        <v>6374</v>
      </c>
      <c r="BB9" s="35">
        <v>2.37039150883104E-2</v>
      </c>
      <c r="BI9" s="15">
        <v>6027</v>
      </c>
      <c r="BJ9" s="15">
        <v>1.4466956435112E-2</v>
      </c>
      <c r="BK9" s="15">
        <v>6022</v>
      </c>
      <c r="BL9" s="15">
        <v>1.25660012145848E-2</v>
      </c>
      <c r="BM9" s="15">
        <v>6022</v>
      </c>
      <c r="BN9" s="15">
        <v>1.26060606587591E-2</v>
      </c>
      <c r="BO9" s="15">
        <v>6022</v>
      </c>
      <c r="BP9" s="15">
        <v>2.22716216053572E-2</v>
      </c>
      <c r="BQ9" s="15">
        <v>12044</v>
      </c>
      <c r="BR9" s="15">
        <v>4.6195386838713301E-4</v>
      </c>
      <c r="BS9" s="15">
        <v>12044</v>
      </c>
      <c r="BT9" s="15">
        <v>2.8196137560313801E-4</v>
      </c>
      <c r="BU9" s="15">
        <v>12044</v>
      </c>
      <c r="BV9" s="15">
        <v>2.2308692475338701E-4</v>
      </c>
      <c r="BW9" s="15">
        <v>12044</v>
      </c>
      <c r="BX9" s="15">
        <v>4.3064061147062699E-4</v>
      </c>
    </row>
    <row r="10" spans="1:76" x14ac:dyDescent="0.25">
      <c r="E10" s="2">
        <v>147456</v>
      </c>
      <c r="F10" s="2">
        <v>3.9899231435109803E-4</v>
      </c>
      <c r="G10" s="2">
        <v>147456</v>
      </c>
      <c r="H10" s="2">
        <v>4.4596563638910498E-4</v>
      </c>
      <c r="I10" s="2">
        <v>147456</v>
      </c>
      <c r="J10" s="2">
        <v>3.3906338420077798E-4</v>
      </c>
      <c r="K10" s="2">
        <v>147456</v>
      </c>
      <c r="L10" s="2">
        <v>3.3383178602309002E-4</v>
      </c>
      <c r="M10" s="2">
        <v>147456</v>
      </c>
      <c r="N10" s="2">
        <v>3.9899234207444302E-4</v>
      </c>
      <c r="O10" s="2">
        <v>294912</v>
      </c>
      <c r="P10" s="2">
        <v>1.6551462983478801E-6</v>
      </c>
      <c r="Q10" s="59">
        <v>294912</v>
      </c>
      <c r="R10" s="59">
        <v>1.5439099651406699E-6</v>
      </c>
      <c r="S10" s="57">
        <v>294912</v>
      </c>
      <c r="T10" s="57">
        <v>1.73844287110701E-6</v>
      </c>
      <c r="U10" s="56">
        <v>294912</v>
      </c>
      <c r="V10" s="56">
        <v>2.49685406218411E-6</v>
      </c>
      <c r="W10" s="2">
        <v>294912</v>
      </c>
      <c r="X10" s="2">
        <v>1.7498007398897799E-6</v>
      </c>
      <c r="Y10" s="37">
        <v>221184</v>
      </c>
      <c r="Z10" s="37">
        <v>4.9309739014286697E-4</v>
      </c>
      <c r="AA10" s="2">
        <v>221184</v>
      </c>
      <c r="AB10" s="2">
        <v>4.93094584173995E-4</v>
      </c>
      <c r="AC10" s="37">
        <v>221184</v>
      </c>
      <c r="AD10" s="37">
        <v>3.3689261692986102E-4</v>
      </c>
      <c r="AE10" s="37">
        <v>221184</v>
      </c>
      <c r="AF10" s="37">
        <v>3.3689261692988401E-4</v>
      </c>
      <c r="AG10" s="37">
        <v>221184</v>
      </c>
      <c r="AH10" s="37">
        <v>4.9309559037855402E-4</v>
      </c>
      <c r="AI10" s="37">
        <v>442368</v>
      </c>
      <c r="AJ10" s="37">
        <v>2.43638671524065E-6</v>
      </c>
      <c r="AK10" s="59">
        <v>442368</v>
      </c>
      <c r="AL10" s="59">
        <v>2.8068406854510002E-6</v>
      </c>
      <c r="AM10" s="59">
        <v>442368</v>
      </c>
      <c r="AN10" s="57">
        <v>2.8068406854510002E-6</v>
      </c>
      <c r="AO10" s="56">
        <v>442368</v>
      </c>
      <c r="AP10" s="56">
        <v>3.0651489423100001E-6</v>
      </c>
      <c r="AQ10" s="35">
        <v>442368</v>
      </c>
      <c r="AR10" s="15">
        <v>3.39188935513867E-6</v>
      </c>
      <c r="AS10" s="35">
        <v>24932</v>
      </c>
      <c r="AT10" s="35">
        <v>6.96823552313274E-3</v>
      </c>
      <c r="AU10" s="35">
        <v>24932</v>
      </c>
      <c r="AV10" s="35">
        <v>1.01154268721995E-2</v>
      </c>
      <c r="AW10" s="35">
        <v>24932</v>
      </c>
      <c r="AX10" s="35">
        <v>5.6493546134790901E-3</v>
      </c>
      <c r="AY10" s="2"/>
      <c r="BA10" s="35">
        <v>25043</v>
      </c>
      <c r="BB10" s="35">
        <v>6.0739524588635596E-3</v>
      </c>
      <c r="BI10" s="15">
        <v>24336</v>
      </c>
      <c r="BJ10" s="15">
        <v>3.59708263385717E-3</v>
      </c>
      <c r="BK10" s="15">
        <v>24336</v>
      </c>
      <c r="BL10" s="15">
        <v>3.14005489986192E-3</v>
      </c>
      <c r="BM10" s="15">
        <v>24336</v>
      </c>
      <c r="BN10" s="15">
        <v>3.1400774841470799E-3</v>
      </c>
      <c r="BO10" s="15">
        <v>24336</v>
      </c>
      <c r="BP10" s="15">
        <v>5.8364260648988003E-3</v>
      </c>
      <c r="BQ10" s="15">
        <v>48672</v>
      </c>
      <c r="BR10" s="15">
        <v>5.7605212592898399E-5</v>
      </c>
      <c r="BS10" s="15">
        <v>48672</v>
      </c>
      <c r="BT10" s="15">
        <v>3.7240584404239698E-5</v>
      </c>
      <c r="BU10" s="15">
        <v>48672</v>
      </c>
      <c r="BV10" s="15">
        <v>2.7501604878891902E-5</v>
      </c>
      <c r="BW10" s="15">
        <v>48672</v>
      </c>
      <c r="BX10" s="15">
        <v>5.3853840452523698E-5</v>
      </c>
    </row>
    <row r="11" spans="1:76" x14ac:dyDescent="0.25">
      <c r="E11" s="2">
        <v>589824</v>
      </c>
      <c r="F11" s="2">
        <v>1.01984654865412E-4</v>
      </c>
      <c r="G11" s="2">
        <v>589824</v>
      </c>
      <c r="H11" s="2">
        <v>1.11504686901813E-4</v>
      </c>
      <c r="I11" s="2">
        <v>589824</v>
      </c>
      <c r="J11" s="2">
        <v>8.8298418189840003E-5</v>
      </c>
      <c r="K11" s="2">
        <v>589824</v>
      </c>
      <c r="L11" s="37">
        <v>8.8984098419800007E-5</v>
      </c>
      <c r="M11" s="2">
        <v>589824</v>
      </c>
      <c r="N11" s="37">
        <v>1.01984654984094E-4</v>
      </c>
      <c r="O11" s="2">
        <v>1179648</v>
      </c>
      <c r="P11" s="2">
        <v>2.12984154981561E-7</v>
      </c>
      <c r="Q11" s="59">
        <v>1179648</v>
      </c>
      <c r="R11" s="59">
        <v>2.12196840894E-7</v>
      </c>
      <c r="S11" s="57">
        <v>1179648</v>
      </c>
      <c r="T11" s="57">
        <v>2.2409840853999999E-7</v>
      </c>
      <c r="U11" s="56">
        <v>1179648</v>
      </c>
      <c r="V11" s="56">
        <v>3.1210188187407399E-7</v>
      </c>
      <c r="W11" s="2">
        <v>1179648</v>
      </c>
      <c r="X11" s="2">
        <v>2.2598498408400001E-7</v>
      </c>
      <c r="Y11" s="37">
        <v>884736</v>
      </c>
      <c r="Z11" s="37">
        <v>1.21651418915354E-4</v>
      </c>
      <c r="AA11" s="2">
        <v>884736</v>
      </c>
      <c r="AB11" s="37">
        <v>1.21652651848477E-4</v>
      </c>
      <c r="AC11" s="37">
        <v>884736</v>
      </c>
      <c r="AD11" s="37">
        <v>8.5165481621230001E-5</v>
      </c>
      <c r="AE11" s="37">
        <v>884736</v>
      </c>
      <c r="AF11" s="37">
        <v>8.5165481621230001E-5</v>
      </c>
      <c r="AG11" s="37">
        <v>884736</v>
      </c>
      <c r="AH11" s="37">
        <v>1.21651418915354E-4</v>
      </c>
      <c r="AI11" s="37">
        <v>1769472</v>
      </c>
      <c r="AJ11" s="37">
        <v>3.4999999999999998E-7</v>
      </c>
      <c r="AK11" s="59">
        <v>1769472</v>
      </c>
      <c r="AL11" s="59">
        <v>3.9265409842099999E-7</v>
      </c>
      <c r="AM11" s="59">
        <v>1769472</v>
      </c>
      <c r="AN11" s="57">
        <v>3.9265409842099999E-7</v>
      </c>
      <c r="AO11" s="56">
        <v>1769472</v>
      </c>
      <c r="AP11" s="56">
        <v>4.416854084081E-7</v>
      </c>
      <c r="AQ11" s="37">
        <v>1769472</v>
      </c>
      <c r="AR11" s="15">
        <v>4.7999999999999996E-7</v>
      </c>
      <c r="BI11" s="15">
        <v>97818</v>
      </c>
      <c r="BJ11" s="15">
        <v>8.9796200653750402E-4</v>
      </c>
      <c r="BK11" s="15">
        <v>97818</v>
      </c>
      <c r="BL11" s="15">
        <v>7.8620738923225496E-4</v>
      </c>
      <c r="BM11" s="15">
        <v>97818</v>
      </c>
      <c r="BN11" s="15">
        <v>7.8514168217894305E-4</v>
      </c>
      <c r="BO11" s="15">
        <v>97818</v>
      </c>
      <c r="BP11" s="15">
        <v>1.54489723646907E-3</v>
      </c>
      <c r="BQ11" s="15">
        <v>195636</v>
      </c>
      <c r="BR11" s="15">
        <v>7.24924282437219E-6</v>
      </c>
      <c r="BS11" s="15">
        <v>195636</v>
      </c>
      <c r="BT11" s="15">
        <v>5.1210314905378696E-6</v>
      </c>
      <c r="BU11" s="15">
        <v>195636</v>
      </c>
      <c r="BV11" s="15">
        <v>3.5579257542771499E-6</v>
      </c>
      <c r="BW11" s="15">
        <v>195636</v>
      </c>
      <c r="BX11" s="15">
        <v>7.7124692229687497E-6</v>
      </c>
    </row>
    <row r="12" spans="1:76" x14ac:dyDescent="0.25">
      <c r="E12" s="2">
        <v>2359296</v>
      </c>
      <c r="F12" s="2">
        <v>2.6984015103651E-5</v>
      </c>
      <c r="G12" s="2">
        <v>2359296</v>
      </c>
      <c r="H12" s="37">
        <v>2.723168484084E-5</v>
      </c>
      <c r="I12" s="2">
        <v>2359296</v>
      </c>
      <c r="J12" s="37">
        <v>2.2984106510299999E-5</v>
      </c>
      <c r="K12" s="2">
        <v>2359296</v>
      </c>
      <c r="L12" s="37">
        <v>2.3154098405099999E-5</v>
      </c>
      <c r="M12" s="2">
        <v>2359296</v>
      </c>
      <c r="N12" s="37">
        <v>2.6984015198462E-5</v>
      </c>
      <c r="U12" s="55"/>
      <c r="V12" s="55"/>
      <c r="Y12" s="37">
        <v>3538944</v>
      </c>
      <c r="Z12" s="37">
        <v>3.0499999999999999E-5</v>
      </c>
      <c r="AA12" s="2">
        <v>3538944</v>
      </c>
      <c r="AB12" s="52">
        <v>3.0499999999999999E-5</v>
      </c>
      <c r="AC12" s="37">
        <v>3538944</v>
      </c>
      <c r="AD12" s="2">
        <v>2.0000000000000002E-5</v>
      </c>
      <c r="AE12" s="37">
        <v>3538944</v>
      </c>
      <c r="AF12" s="2">
        <v>2.0000000000000002E-5</v>
      </c>
      <c r="AG12" s="37">
        <v>3538944</v>
      </c>
      <c r="AH12" s="52">
        <v>3.0499999999999999E-5</v>
      </c>
      <c r="AI12" s="2"/>
      <c r="AJ12" s="2"/>
      <c r="AK12" s="57"/>
      <c r="AL12" s="57"/>
      <c r="AM12" s="57"/>
      <c r="AN12" s="57"/>
      <c r="AO12" s="56"/>
      <c r="AP12" s="56"/>
      <c r="AQ12" s="2"/>
      <c r="AR12" s="15"/>
      <c r="AS12" s="35"/>
      <c r="AT12" s="35"/>
      <c r="AU12" s="35"/>
      <c r="AV12" s="35"/>
      <c r="AW12" s="35"/>
      <c r="AX12" s="35"/>
      <c r="AY12" s="2"/>
      <c r="BI12" s="15">
        <v>392211</v>
      </c>
      <c r="BJ12" s="15">
        <v>2.2432451412024299E-4</v>
      </c>
      <c r="BK12" s="15">
        <v>392211</v>
      </c>
      <c r="BL12" s="15">
        <v>1.97398507109262E-4</v>
      </c>
      <c r="BM12" s="15">
        <v>392211</v>
      </c>
      <c r="BN12" s="15">
        <v>1.9626886317087599E-4</v>
      </c>
      <c r="BO12" s="15">
        <v>392211</v>
      </c>
      <c r="BP12" s="15">
        <v>4.07219020603387E-4</v>
      </c>
      <c r="BQ12" s="15">
        <v>784422</v>
      </c>
      <c r="BR12" s="15">
        <v>9.0927287824969303E-7</v>
      </c>
      <c r="BS12" s="15">
        <v>784422</v>
      </c>
      <c r="BT12" s="15">
        <v>6.2351084090000001E-7</v>
      </c>
      <c r="BU12" s="15">
        <v>784422</v>
      </c>
      <c r="BV12" s="15">
        <v>4.6168709841200001E-7</v>
      </c>
      <c r="BW12" s="15">
        <v>784422</v>
      </c>
      <c r="BX12" s="15">
        <v>9.593199650516459E-7</v>
      </c>
    </row>
    <row r="13" spans="1:76" x14ac:dyDescent="0.25">
      <c r="E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57"/>
      <c r="AL13" s="57"/>
      <c r="AM13" s="57"/>
      <c r="AN13" s="57"/>
      <c r="AO13" s="56"/>
      <c r="AP13" s="56"/>
      <c r="AQ13" s="2"/>
      <c r="AR13" s="15"/>
      <c r="AS13" s="2"/>
      <c r="AT13" s="2"/>
      <c r="AU13" s="2"/>
      <c r="AV13" s="2"/>
      <c r="AW13" s="2"/>
      <c r="AX13" s="2"/>
      <c r="AY13" s="2"/>
    </row>
    <row r="14" spans="1:76" x14ac:dyDescent="0.25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57"/>
      <c r="AL14" s="57"/>
      <c r="AM14" s="57"/>
      <c r="AN14" s="57"/>
      <c r="AO14" s="56"/>
      <c r="AP14" s="56"/>
      <c r="AQ14" s="2"/>
      <c r="AR14" s="15"/>
      <c r="AS14" s="2"/>
      <c r="AT14" s="2"/>
      <c r="AU14" s="2"/>
      <c r="AV14" s="2"/>
      <c r="AW14" s="2"/>
      <c r="AX14" s="2"/>
      <c r="AY14" s="2"/>
    </row>
    <row r="15" spans="1:76" x14ac:dyDescent="0.25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57"/>
      <c r="AL15" s="57"/>
      <c r="AM15" s="57"/>
      <c r="AN15" s="57"/>
      <c r="AO15" s="56"/>
      <c r="AP15" s="56"/>
      <c r="AQ15" s="2"/>
      <c r="AR15" s="15"/>
      <c r="AS15" s="2"/>
      <c r="AT15" s="2"/>
      <c r="AU15" s="2"/>
      <c r="AV15" s="2"/>
      <c r="AW15" s="2"/>
      <c r="AX15" s="2"/>
      <c r="AY15" s="2"/>
    </row>
    <row r="16" spans="1:76" x14ac:dyDescent="0.25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57"/>
      <c r="AL16" s="57"/>
      <c r="AM16" s="57"/>
      <c r="AN16" s="57"/>
      <c r="AO16" s="56"/>
      <c r="AP16" s="56"/>
      <c r="AQ16" s="2"/>
      <c r="AR16" s="15"/>
      <c r="AS16" s="2"/>
      <c r="AT16" s="2"/>
      <c r="AU16" s="2"/>
      <c r="AV16" s="2"/>
      <c r="AW16" s="2"/>
      <c r="AX16" s="2"/>
      <c r="AY16" s="2"/>
    </row>
    <row r="17" spans="27:51" x14ac:dyDescent="0.25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57"/>
      <c r="AL17" s="57"/>
      <c r="AM17" s="57"/>
      <c r="AN17" s="57"/>
      <c r="AO17" s="56"/>
      <c r="AP17" s="56"/>
      <c r="AQ17" s="2"/>
      <c r="AR17" s="15"/>
      <c r="AS17" s="2"/>
      <c r="AT17" s="2"/>
      <c r="AU17" s="2"/>
      <c r="AV17" s="2"/>
      <c r="AW17" s="2"/>
      <c r="AX17" s="2"/>
      <c r="AY17" s="2"/>
    </row>
    <row r="18" spans="27:51" x14ac:dyDescent="0.25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57"/>
      <c r="AL18" s="57"/>
      <c r="AM18" s="57"/>
      <c r="AN18" s="57"/>
      <c r="AO18" s="56"/>
      <c r="AP18" s="56"/>
      <c r="AQ18" s="2"/>
      <c r="AR18" s="15"/>
      <c r="AS18" s="2"/>
      <c r="AT18" s="2"/>
      <c r="AU18" s="2"/>
      <c r="AV18" s="2"/>
      <c r="AW18" s="2"/>
      <c r="AX18" s="2"/>
      <c r="AY18" s="2"/>
    </row>
    <row r="19" spans="27:51" x14ac:dyDescent="0.25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57"/>
      <c r="AL19" s="57"/>
      <c r="AM19" s="57"/>
      <c r="AN19" s="57"/>
      <c r="AO19" s="56"/>
      <c r="AP19" s="56"/>
      <c r="AQ19" s="2"/>
      <c r="AR19" s="15"/>
      <c r="AS19" s="2"/>
      <c r="AT19" s="2"/>
      <c r="AU19" s="2"/>
      <c r="AV19" s="2"/>
      <c r="AW19" s="2"/>
      <c r="AX19" s="2"/>
      <c r="AY19" s="2"/>
    </row>
    <row r="20" spans="27:51" x14ac:dyDescent="0.25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57"/>
      <c r="AL20" s="57"/>
      <c r="AM20" s="57"/>
      <c r="AN20" s="57"/>
      <c r="AO20" s="56"/>
      <c r="AP20" s="56"/>
      <c r="AQ20" s="2"/>
      <c r="AR20" s="15"/>
      <c r="AS20" s="2"/>
      <c r="AT20" s="2"/>
      <c r="AU20" s="2"/>
      <c r="AV20" s="2"/>
      <c r="AW20" s="2"/>
      <c r="AX20" s="2"/>
      <c r="AY20" s="2"/>
    </row>
    <row r="21" spans="27:51" x14ac:dyDescent="0.25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57"/>
      <c r="AL21" s="57"/>
      <c r="AM21" s="57"/>
      <c r="AN21" s="57"/>
      <c r="AO21" s="56"/>
      <c r="AP21" s="56"/>
      <c r="AQ21" s="2"/>
      <c r="AR21" s="15"/>
      <c r="AS21" s="2"/>
      <c r="AT21" s="2"/>
      <c r="AU21" s="2"/>
      <c r="AV21" s="2"/>
      <c r="AW21" s="2"/>
      <c r="AX21" s="2"/>
      <c r="AY21" s="2"/>
    </row>
    <row r="22" spans="27:51" x14ac:dyDescent="0.25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57"/>
      <c r="AL22" s="57"/>
      <c r="AM22" s="57"/>
      <c r="AN22" s="57"/>
      <c r="AO22" s="56"/>
      <c r="AP22" s="56"/>
      <c r="AQ22" s="2"/>
      <c r="AR22" s="15"/>
      <c r="AS22" s="2"/>
      <c r="AT22" s="2"/>
      <c r="AU22" s="2"/>
      <c r="AV22" s="2"/>
      <c r="AW22" s="2"/>
      <c r="AX22" s="2"/>
      <c r="AY22" s="2"/>
    </row>
    <row r="23" spans="27:51" x14ac:dyDescent="0.25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7"/>
      <c r="AL23" s="57"/>
      <c r="AM23" s="57"/>
      <c r="AN23" s="57"/>
      <c r="AO23" s="56"/>
      <c r="AP23" s="56"/>
      <c r="AQ23" s="2"/>
      <c r="AR23" s="15"/>
      <c r="AS23" s="2"/>
      <c r="AT23" s="2"/>
      <c r="AU23" s="2"/>
      <c r="AV23" s="2"/>
      <c r="AW23" s="2"/>
      <c r="AX23" s="2"/>
      <c r="AY23" s="2"/>
    </row>
    <row r="24" spans="27:51" x14ac:dyDescent="0.25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57"/>
      <c r="AL24" s="57"/>
      <c r="AM24" s="57"/>
      <c r="AN24" s="57"/>
      <c r="AO24" s="56"/>
      <c r="AP24" s="56"/>
      <c r="AQ24" s="2"/>
      <c r="AR24" s="15"/>
    </row>
    <row r="25" spans="27:51" x14ac:dyDescent="0.25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57"/>
      <c r="AL25" s="57"/>
      <c r="AM25" s="57"/>
      <c r="AN25" s="57"/>
      <c r="AO25" s="56"/>
      <c r="AP25" s="56"/>
      <c r="AQ25" s="2"/>
      <c r="AR25" s="15"/>
    </row>
    <row r="26" spans="27:51" x14ac:dyDescent="0.25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57"/>
      <c r="AL26" s="57"/>
      <c r="AM26" s="57"/>
      <c r="AN26" s="57"/>
      <c r="AO26" s="56"/>
      <c r="AP26" s="56"/>
      <c r="AQ26" s="2"/>
      <c r="AR26" s="15"/>
    </row>
    <row r="27" spans="27:51" x14ac:dyDescent="0.25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57"/>
      <c r="AL27" s="57"/>
      <c r="AM27" s="57"/>
      <c r="AN27" s="57"/>
      <c r="AO27" s="56"/>
      <c r="AP27" s="56"/>
      <c r="AQ27" s="2"/>
      <c r="AR27" s="15"/>
    </row>
    <row r="28" spans="27:51" x14ac:dyDescent="0.25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57"/>
      <c r="AL28" s="57"/>
      <c r="AM28" s="57"/>
      <c r="AN28" s="57"/>
      <c r="AO28" s="56"/>
      <c r="AP28" s="56"/>
      <c r="AQ28" s="2"/>
      <c r="AR28" s="15"/>
    </row>
    <row r="29" spans="27:51" x14ac:dyDescent="0.25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57"/>
      <c r="AL29" s="57"/>
      <c r="AM29" s="57"/>
      <c r="AN29" s="57"/>
      <c r="AO29" s="56"/>
      <c r="AP29" s="56"/>
      <c r="AQ29" s="2"/>
      <c r="AR29" s="15"/>
    </row>
    <row r="30" spans="27:51" x14ac:dyDescent="0.25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57"/>
      <c r="AL30" s="57"/>
      <c r="AM30" s="57"/>
      <c r="AN30" s="57"/>
      <c r="AO30" s="56"/>
      <c r="AP30" s="56"/>
      <c r="AQ30" s="2"/>
      <c r="AR30" s="15"/>
    </row>
    <row r="31" spans="27:51" x14ac:dyDescent="0.25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57"/>
      <c r="AL31" s="57"/>
      <c r="AM31" s="57"/>
      <c r="AN31" s="57"/>
      <c r="AO31" s="56"/>
      <c r="AP31" s="56"/>
      <c r="AQ31" s="2"/>
      <c r="AR31" s="15"/>
    </row>
    <row r="32" spans="27:51" x14ac:dyDescent="0.25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57"/>
      <c r="AL32" s="57"/>
      <c r="AM32" s="57"/>
      <c r="AN32" s="57"/>
      <c r="AO32" s="56"/>
      <c r="AP32" s="56"/>
      <c r="AQ32" s="2"/>
      <c r="AR32" s="15"/>
    </row>
    <row r="33" spans="27:44" x14ac:dyDescent="0.25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57"/>
      <c r="AL33" s="57"/>
      <c r="AM33" s="57"/>
      <c r="AN33" s="57"/>
      <c r="AO33" s="56"/>
      <c r="AP33" s="56"/>
      <c r="AQ33" s="2"/>
      <c r="AR33" s="15"/>
    </row>
    <row r="34" spans="27:44" x14ac:dyDescent="0.25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57"/>
      <c r="AL34" s="57"/>
      <c r="AM34" s="57"/>
      <c r="AN34" s="57"/>
      <c r="AO34" s="56"/>
      <c r="AP34" s="56"/>
      <c r="AQ34" s="2"/>
      <c r="AR34" s="15"/>
    </row>
    <row r="35" spans="27:44" x14ac:dyDescent="0.25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57"/>
      <c r="AL35" s="57"/>
      <c r="AM35" s="57"/>
      <c r="AN35" s="57"/>
      <c r="AO35" s="56"/>
      <c r="AP35" s="56"/>
      <c r="AQ35" s="2"/>
      <c r="AR35" s="15"/>
    </row>
    <row r="36" spans="27:44" x14ac:dyDescent="0.25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57"/>
      <c r="AL36" s="57"/>
      <c r="AM36" s="57"/>
      <c r="AN36" s="57"/>
      <c r="AO36" s="56"/>
      <c r="AP36" s="56"/>
      <c r="AQ36" s="2"/>
      <c r="AR36" s="15"/>
    </row>
    <row r="37" spans="27:44" x14ac:dyDescent="0.25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57"/>
      <c r="AL37" s="57"/>
      <c r="AM37" s="57"/>
      <c r="AN37" s="57"/>
      <c r="AO37" s="56"/>
      <c r="AP37" s="56"/>
      <c r="AQ37" s="2"/>
      <c r="AR37" s="15"/>
    </row>
    <row r="38" spans="27:44" x14ac:dyDescent="0.25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57"/>
      <c r="AL38" s="57"/>
      <c r="AM38" s="57"/>
      <c r="AN38" s="57"/>
      <c r="AO38" s="56"/>
      <c r="AP38" s="56"/>
      <c r="AQ38" s="2"/>
      <c r="AR38" s="15"/>
    </row>
    <row r="39" spans="27:44" x14ac:dyDescent="0.25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57"/>
      <c r="AL39" s="57"/>
      <c r="AM39" s="57"/>
      <c r="AN39" s="57"/>
      <c r="AO39" s="56"/>
      <c r="AP39" s="56"/>
      <c r="AQ39" s="2"/>
      <c r="AR39" s="15"/>
    </row>
    <row r="40" spans="27:44" x14ac:dyDescent="0.25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57"/>
      <c r="AL40" s="57"/>
      <c r="AM40" s="57"/>
      <c r="AN40" s="57"/>
      <c r="AO40" s="56"/>
      <c r="AP40" s="56"/>
      <c r="AQ40" s="2"/>
      <c r="AR40" s="15"/>
    </row>
    <row r="41" spans="27:44" x14ac:dyDescent="0.25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57"/>
      <c r="AL41" s="57"/>
      <c r="AM41" s="57"/>
      <c r="AN41" s="57"/>
      <c r="AO41" s="56"/>
      <c r="AP41" s="56"/>
      <c r="AQ41" s="2"/>
      <c r="AR41" s="15"/>
    </row>
    <row r="42" spans="27:44" x14ac:dyDescent="0.25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57"/>
      <c r="AL42" s="57"/>
      <c r="AM42" s="57"/>
      <c r="AN42" s="57"/>
      <c r="AO42" s="56"/>
      <c r="AP42" s="56"/>
      <c r="AQ42" s="2"/>
      <c r="AR42" s="15"/>
    </row>
    <row r="43" spans="27:44" x14ac:dyDescent="0.25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57"/>
      <c r="AL43" s="57"/>
      <c r="AM43" s="57"/>
      <c r="AN43" s="57"/>
      <c r="AO43" s="56"/>
      <c r="AP43" s="56"/>
      <c r="AQ43" s="2"/>
      <c r="AR43" s="15"/>
    </row>
    <row r="44" spans="27:44" x14ac:dyDescent="0.25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57"/>
      <c r="AL44" s="57"/>
      <c r="AM44" s="57"/>
      <c r="AN44" s="57"/>
      <c r="AO44" s="56"/>
      <c r="AP44" s="56"/>
      <c r="AQ44" s="2"/>
      <c r="AR44" s="15"/>
    </row>
  </sheetData>
  <mergeCells count="52">
    <mergeCell ref="E3:N3"/>
    <mergeCell ref="W4:X4"/>
    <mergeCell ref="U4:V4"/>
    <mergeCell ref="E2:N2"/>
    <mergeCell ref="Y2:AH2"/>
    <mergeCell ref="S4:T4"/>
    <mergeCell ref="Q4:R4"/>
    <mergeCell ref="E4:F4"/>
    <mergeCell ref="G4:H4"/>
    <mergeCell ref="I4:J4"/>
    <mergeCell ref="K4:L4"/>
    <mergeCell ref="M4:N4"/>
    <mergeCell ref="AI4:AJ4"/>
    <mergeCell ref="AI3:AR3"/>
    <mergeCell ref="AA4:AB4"/>
    <mergeCell ref="AC4:AD4"/>
    <mergeCell ref="AE4:AF4"/>
    <mergeCell ref="AG4:AH4"/>
    <mergeCell ref="Y3:AH3"/>
    <mergeCell ref="Y4:Z4"/>
    <mergeCell ref="E1:X1"/>
    <mergeCell ref="BQ4:BR4"/>
    <mergeCell ref="BA3:BH3"/>
    <mergeCell ref="BA4:BB4"/>
    <mergeCell ref="BC4:BD4"/>
    <mergeCell ref="BE4:BF4"/>
    <mergeCell ref="BG4:BH4"/>
    <mergeCell ref="AW4:AX4"/>
    <mergeCell ref="AS4:AT4"/>
    <mergeCell ref="AU4:AV4"/>
    <mergeCell ref="AY4:AZ4"/>
    <mergeCell ref="AS3:AZ3"/>
    <mergeCell ref="O3:X3"/>
    <mergeCell ref="O2:X2"/>
    <mergeCell ref="O4:P4"/>
    <mergeCell ref="BQ2:BX2"/>
    <mergeCell ref="Y1:AR1"/>
    <mergeCell ref="BS4:BT4"/>
    <mergeCell ref="BW4:BX4"/>
    <mergeCell ref="BI3:BP3"/>
    <mergeCell ref="BI4:BJ4"/>
    <mergeCell ref="BK4:BL4"/>
    <mergeCell ref="BM4:BN4"/>
    <mergeCell ref="BO4:BP4"/>
    <mergeCell ref="AQ4:AR4"/>
    <mergeCell ref="AS2:BP2"/>
    <mergeCell ref="AO4:AP4"/>
    <mergeCell ref="BQ3:BX3"/>
    <mergeCell ref="BU4:BV4"/>
    <mergeCell ref="AM4:AN4"/>
    <mergeCell ref="AK4:AL4"/>
    <mergeCell ref="AI2:AR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70" zoomScaleNormal="70" workbookViewId="0">
      <selection sqref="A1:B1"/>
    </sheetView>
  </sheetViews>
  <sheetFormatPr defaultRowHeight="15" x14ac:dyDescent="0.25"/>
  <cols>
    <col min="1" max="22" width="13.5703125" style="38" customWidth="1"/>
    <col min="23" max="26" width="11.7109375" style="38" customWidth="1"/>
    <col min="27" max="36" width="10.140625" style="38" customWidth="1"/>
  </cols>
  <sheetData>
    <row r="1" spans="1:26" ht="18.75" x14ac:dyDescent="0.25">
      <c r="A1" s="73" t="s">
        <v>60</v>
      </c>
      <c r="B1" s="74"/>
      <c r="C1" s="73" t="s">
        <v>61</v>
      </c>
      <c r="D1" s="74"/>
      <c r="E1" s="73" t="s">
        <v>63</v>
      </c>
      <c r="F1" s="74"/>
      <c r="G1" s="73" t="s">
        <v>64</v>
      </c>
      <c r="H1" s="74"/>
      <c r="I1" s="73" t="s">
        <v>62</v>
      </c>
      <c r="J1" s="74"/>
      <c r="K1" s="73" t="s">
        <v>65</v>
      </c>
      <c r="L1" s="74"/>
      <c r="M1" s="73" t="s">
        <v>66</v>
      </c>
      <c r="N1" s="75"/>
      <c r="O1" s="73" t="s">
        <v>67</v>
      </c>
      <c r="P1" s="75"/>
      <c r="Q1" s="73" t="s">
        <v>68</v>
      </c>
      <c r="R1" s="74"/>
      <c r="S1" s="73" t="s">
        <v>69</v>
      </c>
      <c r="T1" s="74"/>
      <c r="U1" s="73" t="s">
        <v>70</v>
      </c>
      <c r="V1" s="75"/>
      <c r="W1" s="73" t="s">
        <v>71</v>
      </c>
      <c r="X1" s="74"/>
      <c r="Y1" s="73" t="s">
        <v>72</v>
      </c>
      <c r="Z1" s="74"/>
    </row>
    <row r="2" spans="1:26" x14ac:dyDescent="0.25">
      <c r="A2" s="43">
        <v>64</v>
      </c>
      <c r="B2" s="44">
        <v>0.96680609780621696</v>
      </c>
      <c r="C2" s="43">
        <v>64</v>
      </c>
      <c r="D2" s="26">
        <v>0.96680609780621696</v>
      </c>
      <c r="E2" s="43">
        <v>64</v>
      </c>
      <c r="F2" s="26">
        <v>0.96680609780621696</v>
      </c>
      <c r="G2" s="43">
        <v>64</v>
      </c>
      <c r="H2" s="44">
        <v>0.96680609780621696</v>
      </c>
      <c r="I2" s="43">
        <v>128</v>
      </c>
      <c r="J2" s="44">
        <v>0.55096529206121003</v>
      </c>
      <c r="K2" s="43">
        <v>128</v>
      </c>
      <c r="L2" s="44">
        <v>0.55096529206121003</v>
      </c>
      <c r="M2" s="43">
        <v>128</v>
      </c>
      <c r="N2" s="26">
        <v>0.55096529206121003</v>
      </c>
      <c r="O2" s="43">
        <v>64</v>
      </c>
      <c r="P2" s="26">
        <v>0.70882124516974299</v>
      </c>
      <c r="Q2" s="43">
        <v>64</v>
      </c>
      <c r="R2" s="44">
        <v>0.70882124516974299</v>
      </c>
      <c r="S2" s="43">
        <v>64</v>
      </c>
      <c r="T2" s="44">
        <v>0.70882124516974299</v>
      </c>
      <c r="U2" s="43">
        <v>64</v>
      </c>
      <c r="V2" s="26">
        <v>0.98865878855441103</v>
      </c>
      <c r="W2" s="43">
        <v>64</v>
      </c>
      <c r="X2" s="44">
        <v>0.98865878855441103</v>
      </c>
      <c r="Y2" s="49">
        <v>64</v>
      </c>
      <c r="Z2" s="49">
        <v>0.98865878855441103</v>
      </c>
    </row>
    <row r="3" spans="1:26" x14ac:dyDescent="0.25">
      <c r="A3" s="43">
        <v>144</v>
      </c>
      <c r="B3" s="44">
        <v>0.28759640531790398</v>
      </c>
      <c r="C3" s="43">
        <v>116</v>
      </c>
      <c r="D3" s="26">
        <v>0.28751609965410502</v>
      </c>
      <c r="E3" s="43">
        <v>144</v>
      </c>
      <c r="F3" s="26">
        <v>0.28759640531790398</v>
      </c>
      <c r="G3" s="43">
        <v>144</v>
      </c>
      <c r="H3" s="44">
        <v>0.28759640531790398</v>
      </c>
      <c r="I3" s="43">
        <v>332</v>
      </c>
      <c r="J3" s="44">
        <v>0.113569318947477</v>
      </c>
      <c r="K3" s="43">
        <v>332</v>
      </c>
      <c r="L3" s="44">
        <v>0.113569318947477</v>
      </c>
      <c r="M3" s="43">
        <v>332</v>
      </c>
      <c r="N3" s="26">
        <v>0.113569318947477</v>
      </c>
      <c r="O3" s="43">
        <v>166</v>
      </c>
      <c r="P3" s="26">
        <v>0.27616578840836198</v>
      </c>
      <c r="Q3" s="43">
        <v>166</v>
      </c>
      <c r="R3" s="44">
        <v>0.27616578840836198</v>
      </c>
      <c r="S3" s="43">
        <v>166</v>
      </c>
      <c r="T3" s="44">
        <v>0.27616578840836198</v>
      </c>
      <c r="U3" s="43">
        <v>144</v>
      </c>
      <c r="V3" s="26">
        <v>0.29064338816691698</v>
      </c>
      <c r="W3" s="43">
        <v>144</v>
      </c>
      <c r="X3" s="44">
        <v>0.29064338816691698</v>
      </c>
      <c r="Y3" s="49">
        <v>144</v>
      </c>
      <c r="Z3" s="49">
        <v>0.29064338816691698</v>
      </c>
    </row>
    <row r="4" spans="1:26" x14ac:dyDescent="0.25">
      <c r="A4" s="43">
        <v>274</v>
      </c>
      <c r="B4" s="44">
        <v>0.125121883694782</v>
      </c>
      <c r="C4" s="43">
        <v>262</v>
      </c>
      <c r="D4" s="26">
        <v>0.14707515918052499</v>
      </c>
      <c r="E4" s="43">
        <v>252</v>
      </c>
      <c r="F4" s="26">
        <v>0.12506969032126899</v>
      </c>
      <c r="G4" s="43">
        <v>252</v>
      </c>
      <c r="H4" s="44">
        <v>0.12506969032126899</v>
      </c>
      <c r="I4" s="43">
        <v>712</v>
      </c>
      <c r="J4" s="44">
        <v>1.2248148548831101E-2</v>
      </c>
      <c r="K4" s="43">
        <v>712</v>
      </c>
      <c r="L4" s="44">
        <v>1.2248148548831101E-2</v>
      </c>
      <c r="M4" s="43">
        <v>712</v>
      </c>
      <c r="N4" s="26">
        <v>1.2248148548831101E-2</v>
      </c>
      <c r="O4" s="43">
        <v>274</v>
      </c>
      <c r="P4" s="26">
        <v>0.106788312116236</v>
      </c>
      <c r="Q4" s="43">
        <v>274</v>
      </c>
      <c r="R4" s="44">
        <v>0.106788312116236</v>
      </c>
      <c r="S4" s="43">
        <v>274</v>
      </c>
      <c r="T4" s="44">
        <v>0.106788312116236</v>
      </c>
      <c r="U4" s="43">
        <v>274</v>
      </c>
      <c r="V4" s="26">
        <v>0.18396018172720999</v>
      </c>
      <c r="W4" s="43">
        <v>252</v>
      </c>
      <c r="X4" s="44">
        <v>0.18333068338556099</v>
      </c>
      <c r="Y4" s="49">
        <v>252</v>
      </c>
      <c r="Z4" s="49">
        <v>0.18333068338556099</v>
      </c>
    </row>
    <row r="5" spans="1:26" x14ac:dyDescent="0.25">
      <c r="A5" s="43">
        <v>518</v>
      </c>
      <c r="B5" s="44">
        <v>4.8934526515615501E-2</v>
      </c>
      <c r="C5" s="43">
        <v>460</v>
      </c>
      <c r="D5" s="26">
        <v>6.5247780924043805E-2</v>
      </c>
      <c r="E5" s="43">
        <v>448</v>
      </c>
      <c r="F5" s="26">
        <v>7.7282634055491004E-2</v>
      </c>
      <c r="G5" s="43">
        <v>448</v>
      </c>
      <c r="H5" s="44">
        <v>7.7282634055491004E-2</v>
      </c>
      <c r="I5" s="43">
        <v>1780</v>
      </c>
      <c r="J5" s="44">
        <v>1.8568336404766999E-3</v>
      </c>
      <c r="K5" s="43">
        <v>1656</v>
      </c>
      <c r="L5" s="44">
        <v>5.8758039607633402E-3</v>
      </c>
      <c r="M5" s="43">
        <v>1656</v>
      </c>
      <c r="N5" s="26">
        <v>5.8758039607633402E-3</v>
      </c>
      <c r="O5" s="43">
        <v>518</v>
      </c>
      <c r="P5" s="26">
        <v>3.8344405556283601E-2</v>
      </c>
      <c r="Q5" s="43">
        <v>470</v>
      </c>
      <c r="R5" s="44">
        <v>6.0238371914136002E-2</v>
      </c>
      <c r="S5" s="43">
        <v>470</v>
      </c>
      <c r="T5" s="44">
        <v>6.0238371914136002E-2</v>
      </c>
      <c r="U5" s="43">
        <v>518</v>
      </c>
      <c r="V5" s="26">
        <v>0.119520837669469</v>
      </c>
      <c r="W5" s="43">
        <v>448</v>
      </c>
      <c r="X5" s="44">
        <v>0.20283129026316299</v>
      </c>
      <c r="Y5" s="49">
        <v>448</v>
      </c>
      <c r="Z5" s="49">
        <v>0.20283129026316299</v>
      </c>
    </row>
    <row r="6" spans="1:26" x14ac:dyDescent="0.25">
      <c r="A6" s="43">
        <v>964</v>
      </c>
      <c r="B6" s="44">
        <v>2.8085979361702401E-2</v>
      </c>
      <c r="C6" s="43">
        <v>558</v>
      </c>
      <c r="D6" s="26">
        <v>4.1824471512688997E-2</v>
      </c>
      <c r="E6" s="43">
        <v>788</v>
      </c>
      <c r="F6" s="26">
        <v>3.6104784869023097E-2</v>
      </c>
      <c r="G6" s="43">
        <v>788</v>
      </c>
      <c r="H6" s="44">
        <v>3.6104784869023097E-2</v>
      </c>
      <c r="I6" s="43">
        <v>5476</v>
      </c>
      <c r="J6" s="44">
        <v>3.44719218845775E-4</v>
      </c>
      <c r="K6" s="43">
        <v>5612</v>
      </c>
      <c r="L6" s="44">
        <v>1.3353360338901499E-3</v>
      </c>
      <c r="M6" s="43">
        <v>5612</v>
      </c>
      <c r="N6" s="26">
        <v>2.3353360338901502E-3</v>
      </c>
      <c r="O6" s="43">
        <v>988</v>
      </c>
      <c r="P6" s="26">
        <v>2.30367294829831E-2</v>
      </c>
      <c r="Q6" s="43">
        <v>834</v>
      </c>
      <c r="R6" s="44">
        <v>2.8019961040369301E-2</v>
      </c>
      <c r="S6" s="43">
        <v>834</v>
      </c>
      <c r="T6" s="44">
        <v>2.8019961040369301E-2</v>
      </c>
      <c r="U6" s="43">
        <v>904</v>
      </c>
      <c r="V6" s="26">
        <v>5.4577486097765797E-2</v>
      </c>
      <c r="W6" s="43">
        <v>692</v>
      </c>
      <c r="X6" s="44">
        <v>7.8494116982929005E-2</v>
      </c>
      <c r="Y6" s="49">
        <v>692</v>
      </c>
      <c r="Z6" s="49">
        <v>7.8494116982929005E-2</v>
      </c>
    </row>
    <row r="7" spans="1:26" x14ac:dyDescent="0.25">
      <c r="A7" s="43">
        <v>1522</v>
      </c>
      <c r="B7" s="44">
        <v>1.45788355865161E-2</v>
      </c>
      <c r="C7" s="43">
        <v>1080</v>
      </c>
      <c r="D7" s="26">
        <v>2.4508520086935399E-2</v>
      </c>
      <c r="E7" s="43">
        <v>1152</v>
      </c>
      <c r="F7" s="26">
        <v>2.18225426075805E-2</v>
      </c>
      <c r="G7" s="43">
        <v>1152</v>
      </c>
      <c r="H7" s="44">
        <v>2.18225426075805E-2</v>
      </c>
      <c r="I7" s="43">
        <v>8584</v>
      </c>
      <c r="J7" s="44">
        <v>1.75879409287019E-4</v>
      </c>
      <c r="K7" s="43">
        <v>6572</v>
      </c>
      <c r="L7" s="44">
        <v>3.8218546985705902E-4</v>
      </c>
      <c r="M7" s="43">
        <v>6572</v>
      </c>
      <c r="N7" s="26">
        <v>3.8218546985705902E-4</v>
      </c>
      <c r="O7" s="43">
        <v>1464</v>
      </c>
      <c r="P7" s="26">
        <v>1.2396746447118899E-2</v>
      </c>
      <c r="Q7" s="43">
        <v>1520</v>
      </c>
      <c r="R7" s="44">
        <v>1.2155883507600201E-2</v>
      </c>
      <c r="S7" s="43">
        <v>1520</v>
      </c>
      <c r="T7" s="44">
        <v>1.2155883507600201E-2</v>
      </c>
      <c r="U7" s="43">
        <v>1444</v>
      </c>
      <c r="V7" s="26">
        <v>4.2153891391374501E-2</v>
      </c>
      <c r="W7" s="43">
        <v>1144</v>
      </c>
      <c r="X7" s="44">
        <v>5.9706733550276302E-2</v>
      </c>
      <c r="Y7" s="49">
        <v>1144</v>
      </c>
      <c r="Z7" s="49">
        <v>5.9706733550276302E-2</v>
      </c>
    </row>
    <row r="8" spans="1:26" x14ac:dyDescent="0.25">
      <c r="A8" s="43">
        <v>2110</v>
      </c>
      <c r="B8" s="44">
        <v>1.08394083083926E-2</v>
      </c>
      <c r="C8" s="43">
        <v>1272</v>
      </c>
      <c r="D8" s="26">
        <v>1.8071540225605399E-2</v>
      </c>
      <c r="E8" s="43">
        <v>1324</v>
      </c>
      <c r="F8" s="26">
        <v>1.7552154550434001E-2</v>
      </c>
      <c r="G8" s="43">
        <v>1324</v>
      </c>
      <c r="H8" s="44">
        <v>1.7552154550434001E-2</v>
      </c>
      <c r="I8" s="43">
        <v>20124</v>
      </c>
      <c r="J8" s="44">
        <v>5.5091569284678098E-5</v>
      </c>
      <c r="K8" s="43">
        <v>17000</v>
      </c>
      <c r="L8" s="44">
        <v>1.4686209553944299E-4</v>
      </c>
      <c r="M8" s="43">
        <v>17000</v>
      </c>
      <c r="N8" s="26">
        <v>1.4686209553944299E-4</v>
      </c>
      <c r="O8" s="43">
        <v>2212</v>
      </c>
      <c r="P8" s="26">
        <v>8.3537240404445798E-3</v>
      </c>
      <c r="Q8" s="43">
        <v>2222</v>
      </c>
      <c r="R8" s="44">
        <v>8.3609515209288904E-3</v>
      </c>
      <c r="S8" s="43">
        <v>2222</v>
      </c>
      <c r="T8" s="44">
        <v>8.3609515209288904E-3</v>
      </c>
      <c r="U8" s="43">
        <v>1958</v>
      </c>
      <c r="V8" s="26">
        <v>3.31283914371601E-2</v>
      </c>
      <c r="W8" s="43">
        <v>1838</v>
      </c>
      <c r="X8" s="44">
        <v>3.5981146473309897E-2</v>
      </c>
      <c r="Y8" s="49">
        <v>1816</v>
      </c>
      <c r="Z8" s="49">
        <v>3.5941211408489701E-2</v>
      </c>
    </row>
    <row r="9" spans="1:26" x14ac:dyDescent="0.25">
      <c r="A9" s="43">
        <v>2754</v>
      </c>
      <c r="B9" s="44">
        <v>8.0368635067331606E-3</v>
      </c>
      <c r="C9" s="43">
        <v>1934</v>
      </c>
      <c r="D9" s="26">
        <v>1.1968024202014199E-2</v>
      </c>
      <c r="E9" s="43">
        <v>2632</v>
      </c>
      <c r="F9" s="26">
        <v>9.2692779346849608E-3</v>
      </c>
      <c r="G9" s="43">
        <v>2632</v>
      </c>
      <c r="H9" s="44">
        <v>9.2692779346849608E-3</v>
      </c>
      <c r="I9" s="43">
        <v>25708</v>
      </c>
      <c r="J9" s="44">
        <v>2.8343977807960499E-5</v>
      </c>
      <c r="K9" s="43">
        <v>19656</v>
      </c>
      <c r="L9" s="44">
        <v>8.2933668771180402E-5</v>
      </c>
      <c r="M9" s="43">
        <v>19632</v>
      </c>
      <c r="N9" s="26">
        <v>8.3299529026768196E-5</v>
      </c>
      <c r="O9" s="43">
        <v>2730</v>
      </c>
      <c r="P9" s="26">
        <v>6.5452263255484601E-3</v>
      </c>
      <c r="Q9" s="43">
        <v>2838</v>
      </c>
      <c r="R9" s="44">
        <v>6.7191131274681902E-3</v>
      </c>
      <c r="S9" s="43">
        <v>2838</v>
      </c>
      <c r="T9" s="44">
        <v>6.7191131274681902E-3</v>
      </c>
      <c r="U9" s="43">
        <v>2570</v>
      </c>
      <c r="V9" s="26">
        <v>1.7685693519771901E-2</v>
      </c>
      <c r="W9" s="43">
        <v>2584</v>
      </c>
      <c r="X9" s="44">
        <v>2.17905974529756E-2</v>
      </c>
      <c r="Y9" s="49">
        <v>2562</v>
      </c>
      <c r="Z9" s="49">
        <v>2.1455709163695599E-2</v>
      </c>
    </row>
    <row r="10" spans="1:26" x14ac:dyDescent="0.25">
      <c r="A10" s="43">
        <v>4640</v>
      </c>
      <c r="B10" s="44">
        <v>5.4636392534697497E-3</v>
      </c>
      <c r="C10" s="43">
        <v>2262</v>
      </c>
      <c r="D10" s="26">
        <v>9.7195886351678206E-3</v>
      </c>
      <c r="E10" s="43">
        <v>3280</v>
      </c>
      <c r="F10" s="26">
        <v>6.74432062611823E-3</v>
      </c>
      <c r="G10" s="43">
        <v>3280</v>
      </c>
      <c r="H10" s="44">
        <v>6.74432062611823E-3</v>
      </c>
      <c r="I10" s="43">
        <v>60228</v>
      </c>
      <c r="J10" s="44">
        <v>1.25966833138796E-5</v>
      </c>
      <c r="K10" s="43">
        <v>25400</v>
      </c>
      <c r="L10" s="44">
        <v>6.2835564842220499E-5</v>
      </c>
      <c r="M10" s="43">
        <v>25376</v>
      </c>
      <c r="N10" s="26">
        <v>6.3384151924655299E-5</v>
      </c>
      <c r="O10" s="43">
        <v>5692</v>
      </c>
      <c r="P10" s="26">
        <v>3.59839820869933E-3</v>
      </c>
      <c r="Q10" s="43">
        <v>5882</v>
      </c>
      <c r="R10" s="44">
        <v>3.55226782039218E-3</v>
      </c>
      <c r="S10" s="43">
        <v>5882</v>
      </c>
      <c r="T10" s="44">
        <v>3.55226782039218E-3</v>
      </c>
      <c r="U10" s="43">
        <v>5422</v>
      </c>
      <c r="V10" s="26">
        <v>1.1378372080706E-2</v>
      </c>
      <c r="W10" s="43">
        <v>4574</v>
      </c>
      <c r="X10" s="44">
        <v>1.5534135346743499E-2</v>
      </c>
      <c r="Y10" s="49">
        <v>4518</v>
      </c>
      <c r="Z10" s="49">
        <v>1.73336346389272E-2</v>
      </c>
    </row>
    <row r="11" spans="1:26" x14ac:dyDescent="0.25">
      <c r="A11" s="43">
        <v>5136</v>
      </c>
      <c r="B11" s="44">
        <v>4.6943767550438999E-3</v>
      </c>
      <c r="C11" s="43">
        <v>3380</v>
      </c>
      <c r="D11" s="26">
        <v>6.3068150838777801E-3</v>
      </c>
      <c r="E11" s="43">
        <v>4442</v>
      </c>
      <c r="F11" s="26">
        <v>4.7516559476184599E-3</v>
      </c>
      <c r="G11" s="43">
        <v>4442</v>
      </c>
      <c r="H11" s="44">
        <v>4.7516559476184599E-3</v>
      </c>
      <c r="I11" s="43">
        <v>77908</v>
      </c>
      <c r="J11" s="44">
        <v>6.11071051637596E-6</v>
      </c>
      <c r="K11" s="43">
        <v>53736</v>
      </c>
      <c r="L11" s="44">
        <v>2.9041692993212099E-5</v>
      </c>
      <c r="M11" s="43">
        <v>53712</v>
      </c>
      <c r="N11" s="26">
        <v>2.9780662996119501E-5</v>
      </c>
      <c r="O11" s="43">
        <v>6148</v>
      </c>
      <c r="P11" s="26">
        <v>2.62400977086207E-3</v>
      </c>
      <c r="Q11" s="43">
        <v>6142</v>
      </c>
      <c r="R11" s="44">
        <v>2.8675985044031198E-3</v>
      </c>
      <c r="S11" s="43">
        <v>6142</v>
      </c>
      <c r="T11" s="44">
        <v>2.8675985044031198E-3</v>
      </c>
      <c r="U11" s="43">
        <v>6218</v>
      </c>
      <c r="V11" s="26">
        <v>1.16789523388179E-2</v>
      </c>
      <c r="W11" s="43">
        <v>6110</v>
      </c>
      <c r="X11" s="44">
        <v>1.17647792569428E-2</v>
      </c>
      <c r="Y11" s="49">
        <v>6076</v>
      </c>
      <c r="Z11" s="49">
        <v>1.24161754988445E-2</v>
      </c>
    </row>
    <row r="12" spans="1:26" x14ac:dyDescent="0.25">
      <c r="A12" s="43">
        <v>5424</v>
      </c>
      <c r="B12" s="44">
        <v>4.1228736153404201E-3</v>
      </c>
      <c r="C12" s="43">
        <v>3960</v>
      </c>
      <c r="D12" s="26">
        <v>5.2058748926070804E-3</v>
      </c>
      <c r="E12" s="43">
        <v>5984</v>
      </c>
      <c r="F12" s="26">
        <v>3.3516143168855201E-3</v>
      </c>
      <c r="G12" s="43">
        <v>5984</v>
      </c>
      <c r="H12" s="44">
        <v>3.3516143168855201E-3</v>
      </c>
      <c r="I12" s="43">
        <v>95864</v>
      </c>
      <c r="J12" s="44">
        <v>3.8355772547691204E-6</v>
      </c>
      <c r="K12" s="43">
        <v>75132</v>
      </c>
      <c r="L12" s="44">
        <v>1.00224917621676E-5</v>
      </c>
      <c r="M12" s="43">
        <v>75108</v>
      </c>
      <c r="N12" s="26">
        <v>1.1226309955767E-5</v>
      </c>
      <c r="O12" s="43">
        <v>8096</v>
      </c>
      <c r="P12" s="26">
        <v>2.0316450066799698E-3</v>
      </c>
      <c r="Q12" s="43">
        <v>7522</v>
      </c>
      <c r="R12" s="44">
        <v>2.1483158986882901E-3</v>
      </c>
      <c r="S12" s="43">
        <v>7522</v>
      </c>
      <c r="T12" s="44">
        <v>2.1483158986882901E-3</v>
      </c>
      <c r="U12" s="43">
        <v>6890</v>
      </c>
      <c r="V12" s="26">
        <v>1.09550128805303E-2</v>
      </c>
      <c r="W12" s="43">
        <v>6470</v>
      </c>
      <c r="X12" s="44">
        <v>1.06581341619689E-2</v>
      </c>
      <c r="Y12" s="49">
        <v>6492</v>
      </c>
      <c r="Z12" s="49">
        <v>1.1052598085402101E-2</v>
      </c>
    </row>
    <row r="13" spans="1:26" x14ac:dyDescent="0.25">
      <c r="A13" s="43">
        <v>7710</v>
      </c>
      <c r="B13" s="44">
        <v>3.0206427959151099E-3</v>
      </c>
      <c r="C13" s="43">
        <v>5048</v>
      </c>
      <c r="D13" s="26">
        <v>4.12978480434567E-3</v>
      </c>
      <c r="E13" s="43">
        <v>8168</v>
      </c>
      <c r="F13" s="26">
        <v>2.5733260898122001E-3</v>
      </c>
      <c r="G13" s="43">
        <v>8168</v>
      </c>
      <c r="H13" s="44">
        <v>2.5733260898122001E-3</v>
      </c>
      <c r="I13" s="43">
        <v>200092</v>
      </c>
      <c r="J13" s="44">
        <v>1.9618635821493599E-6</v>
      </c>
      <c r="K13" s="43">
        <v>76052</v>
      </c>
      <c r="L13" s="44">
        <v>9.7918514291823494E-6</v>
      </c>
      <c r="M13" s="43">
        <v>76028</v>
      </c>
      <c r="N13" s="26">
        <v>1.10222038290589E-5</v>
      </c>
      <c r="O13" s="43">
        <v>9408</v>
      </c>
      <c r="P13" s="26">
        <v>1.76384740631539E-3</v>
      </c>
      <c r="Q13" s="43">
        <v>10712</v>
      </c>
      <c r="R13" s="44">
        <v>1.5848489925950201E-3</v>
      </c>
      <c r="S13" s="43">
        <v>10712</v>
      </c>
      <c r="T13" s="44">
        <v>1.5848489925950201E-3</v>
      </c>
      <c r="U13" s="43">
        <v>7810</v>
      </c>
      <c r="V13" s="26">
        <v>8.6481593315811192E-3</v>
      </c>
      <c r="W13" s="43">
        <v>6510</v>
      </c>
      <c r="X13" s="44">
        <v>1.0690442840672301E-2</v>
      </c>
      <c r="Y13" s="49">
        <v>6528</v>
      </c>
      <c r="Z13" s="49">
        <v>1.1315761337474301E-2</v>
      </c>
    </row>
    <row r="14" spans="1:26" x14ac:dyDescent="0.25">
      <c r="A14" s="43">
        <v>9230</v>
      </c>
      <c r="B14" s="44">
        <v>2.4198640673121002E-3</v>
      </c>
      <c r="C14" s="43">
        <v>6378</v>
      </c>
      <c r="D14" s="26">
        <v>3.1131977593260398E-3</v>
      </c>
      <c r="E14" s="43">
        <v>9480</v>
      </c>
      <c r="F14" s="26">
        <v>2.2090820460733602E-3</v>
      </c>
      <c r="G14" s="43">
        <v>9480</v>
      </c>
      <c r="H14" s="44">
        <v>2.2090820460733602E-3</v>
      </c>
      <c r="I14" s="43">
        <v>297352</v>
      </c>
      <c r="J14" s="44">
        <v>9.7533014848867501E-7</v>
      </c>
      <c r="K14" s="43">
        <v>98736</v>
      </c>
      <c r="L14" s="44">
        <v>6.9756843906422004E-6</v>
      </c>
      <c r="M14" s="43">
        <v>98712</v>
      </c>
      <c r="N14" s="26">
        <v>7.4428813830557901E-6</v>
      </c>
      <c r="O14" s="43">
        <v>12074</v>
      </c>
      <c r="P14" s="26">
        <v>1.38946687888977E-3</v>
      </c>
      <c r="Q14" s="43">
        <v>12728</v>
      </c>
      <c r="R14" s="44">
        <v>1.3820445167301799E-3</v>
      </c>
      <c r="S14" s="43">
        <v>12728</v>
      </c>
      <c r="T14" s="44">
        <v>1.3820445167301799E-3</v>
      </c>
      <c r="U14" s="43">
        <v>8748</v>
      </c>
      <c r="V14" s="26">
        <v>7.5327900818490797E-3</v>
      </c>
      <c r="W14" s="43">
        <v>7588</v>
      </c>
      <c r="X14" s="44">
        <v>7.7239022163672604E-3</v>
      </c>
      <c r="Y14" s="49">
        <v>7754</v>
      </c>
      <c r="Z14" s="49">
        <v>7.8718970194958209E-3</v>
      </c>
    </row>
    <row r="15" spans="1:26" x14ac:dyDescent="0.25">
      <c r="A15" s="43">
        <v>11940</v>
      </c>
      <c r="B15" s="44">
        <v>1.8620688229743501E-3</v>
      </c>
      <c r="C15" s="43">
        <v>7496</v>
      </c>
      <c r="D15" s="26">
        <v>2.5981809312274999E-3</v>
      </c>
      <c r="E15" s="43">
        <v>10732</v>
      </c>
      <c r="F15" s="26">
        <v>1.9153546687517E-3</v>
      </c>
      <c r="G15" s="43">
        <v>10732</v>
      </c>
      <c r="H15" s="44">
        <v>1.9153546687517E-3</v>
      </c>
      <c r="I15" s="43">
        <v>320688</v>
      </c>
      <c r="J15" s="44">
        <v>7.3612261289438304E-7</v>
      </c>
      <c r="K15" s="43">
        <v>232552</v>
      </c>
      <c r="L15" s="44">
        <v>3.48464038134769E-6</v>
      </c>
      <c r="M15" s="43">
        <v>232600</v>
      </c>
      <c r="N15" s="26">
        <v>3.5114411250624898E-6</v>
      </c>
      <c r="O15" s="43">
        <v>13586</v>
      </c>
      <c r="P15" s="26">
        <v>1.2567791533861601E-3</v>
      </c>
      <c r="Q15" s="43">
        <v>16208</v>
      </c>
      <c r="R15" s="44">
        <v>1.15775622606384E-3</v>
      </c>
      <c r="S15" s="43">
        <v>16208</v>
      </c>
      <c r="T15" s="44">
        <v>1.15775622606384E-3</v>
      </c>
      <c r="U15" s="43">
        <v>12674</v>
      </c>
      <c r="V15" s="26">
        <v>5.3459918901648104E-3</v>
      </c>
      <c r="W15" s="43">
        <v>10428</v>
      </c>
      <c r="X15" s="44">
        <v>5.7423191172123796E-3</v>
      </c>
      <c r="Y15" s="49">
        <v>11794</v>
      </c>
      <c r="Z15" s="49">
        <v>5.2425258627758304E-3</v>
      </c>
    </row>
    <row r="16" spans="1:26" x14ac:dyDescent="0.25">
      <c r="A16" s="43">
        <v>13436</v>
      </c>
      <c r="B16" s="44">
        <v>1.5728808008674501E-3</v>
      </c>
      <c r="C16" s="43">
        <v>8262</v>
      </c>
      <c r="D16" s="26">
        <v>2.2862667647797902E-3</v>
      </c>
      <c r="E16" s="43">
        <v>12248</v>
      </c>
      <c r="F16" s="26">
        <v>1.6962664266550499E-3</v>
      </c>
      <c r="G16" s="43">
        <v>12248</v>
      </c>
      <c r="H16" s="44">
        <v>1.6962664266550499E-3</v>
      </c>
      <c r="I16" s="43">
        <v>386212</v>
      </c>
      <c r="J16" s="44">
        <v>4.9154140949187505E-7</v>
      </c>
      <c r="K16" s="43">
        <v>305412</v>
      </c>
      <c r="L16" s="44">
        <v>1.29798592773475E-6</v>
      </c>
      <c r="M16" s="43">
        <v>305404</v>
      </c>
      <c r="N16" s="26">
        <v>1.32278118316187E-6</v>
      </c>
      <c r="O16" s="43">
        <v>19112</v>
      </c>
      <c r="P16" s="26">
        <v>9.8350726956928096E-4</v>
      </c>
      <c r="Q16" s="43">
        <v>21198</v>
      </c>
      <c r="R16" s="44">
        <v>9.4220056380904895E-4</v>
      </c>
      <c r="S16" s="43">
        <v>21198</v>
      </c>
      <c r="T16" s="44">
        <v>9.4220056380904895E-4</v>
      </c>
      <c r="U16" s="43">
        <v>15622</v>
      </c>
      <c r="V16" s="26">
        <v>3.7180128934142099E-3</v>
      </c>
      <c r="W16" s="43">
        <v>15266</v>
      </c>
      <c r="X16" s="44">
        <v>3.4434893619290502E-3</v>
      </c>
      <c r="Y16" s="49">
        <v>14586</v>
      </c>
      <c r="Z16" s="49">
        <v>3.9937043705552998E-3</v>
      </c>
    </row>
    <row r="17" spans="1:26" x14ac:dyDescent="0.25">
      <c r="A17" s="43">
        <v>17828</v>
      </c>
      <c r="B17" s="44">
        <v>1.26510365067853E-3</v>
      </c>
      <c r="C17" s="43">
        <v>9754</v>
      </c>
      <c r="D17" s="26">
        <v>1.9008000544361401E-3</v>
      </c>
      <c r="E17" s="43">
        <v>15010</v>
      </c>
      <c r="F17" s="26">
        <v>1.46094604729408E-3</v>
      </c>
      <c r="G17" s="43">
        <v>15010</v>
      </c>
      <c r="H17" s="44">
        <v>1.46094604729408E-3</v>
      </c>
      <c r="I17" s="43">
        <v>616496</v>
      </c>
      <c r="J17" s="44">
        <v>3.3351078966390599E-7</v>
      </c>
      <c r="K17" s="43">
        <v>311372</v>
      </c>
      <c r="L17" s="44">
        <v>9.5862314468156497E-7</v>
      </c>
      <c r="M17" s="43">
        <v>311364</v>
      </c>
      <c r="N17" s="26">
        <v>9.85348624547486E-7</v>
      </c>
      <c r="O17" s="43">
        <v>24004</v>
      </c>
      <c r="P17" s="26">
        <v>7.6598081957676603E-4</v>
      </c>
      <c r="Q17" s="43">
        <v>25538</v>
      </c>
      <c r="R17" s="44">
        <v>7.6252267449934696E-4</v>
      </c>
      <c r="S17" s="43">
        <v>25538</v>
      </c>
      <c r="T17" s="44">
        <v>7.6252267449934696E-4</v>
      </c>
      <c r="U17" s="43">
        <v>18846</v>
      </c>
      <c r="V17" s="26">
        <v>3.4388543995582301E-3</v>
      </c>
      <c r="W17" s="43">
        <v>17938</v>
      </c>
      <c r="X17" s="44">
        <v>3.2983410251272E-3</v>
      </c>
      <c r="Y17" s="49">
        <v>16802</v>
      </c>
      <c r="Z17" s="49">
        <v>3.6649953835861601E-3</v>
      </c>
    </row>
    <row r="18" spans="1:26" x14ac:dyDescent="0.25">
      <c r="A18" s="43">
        <v>24974</v>
      </c>
      <c r="B18" s="44">
        <v>9.6665525298789601E-4</v>
      </c>
      <c r="C18" s="43">
        <v>10138</v>
      </c>
      <c r="D18" s="26">
        <v>1.79755402132868E-3</v>
      </c>
      <c r="E18" s="43">
        <v>16370</v>
      </c>
      <c r="F18" s="26">
        <v>1.35481848456086E-3</v>
      </c>
      <c r="G18" s="43">
        <v>16370</v>
      </c>
      <c r="H18" s="44">
        <v>1.35481848456086E-3</v>
      </c>
      <c r="I18" s="45">
        <v>1022512</v>
      </c>
      <c r="J18" s="46">
        <v>1.83624542505688E-7</v>
      </c>
      <c r="K18" s="45">
        <v>380152</v>
      </c>
      <c r="L18" s="46">
        <v>5.6949888977248304E-7</v>
      </c>
      <c r="M18" s="45">
        <v>380312</v>
      </c>
      <c r="N18" s="47">
        <v>5.6827379295706299E-7</v>
      </c>
      <c r="O18" s="43">
        <v>26364</v>
      </c>
      <c r="P18" s="26">
        <v>6.6415509338299203E-4</v>
      </c>
      <c r="Q18" s="43">
        <v>28206</v>
      </c>
      <c r="R18" s="44">
        <v>6.8041254360621097E-4</v>
      </c>
      <c r="S18" s="43">
        <v>28206</v>
      </c>
      <c r="T18" s="44">
        <v>6.8041254360621097E-4</v>
      </c>
      <c r="U18" s="43">
        <v>23576</v>
      </c>
      <c r="V18" s="26">
        <v>2.9474142867640198E-3</v>
      </c>
      <c r="W18" s="43">
        <v>23350</v>
      </c>
      <c r="X18" s="44">
        <v>2.8690717465164298E-3</v>
      </c>
      <c r="Y18" s="49">
        <v>21082</v>
      </c>
      <c r="Z18" s="49">
        <v>3.3454878330002901E-3</v>
      </c>
    </row>
    <row r="19" spans="1:26" x14ac:dyDescent="0.25">
      <c r="A19" s="43">
        <v>28706</v>
      </c>
      <c r="B19" s="44">
        <v>8.1637616051465805E-4</v>
      </c>
      <c r="C19" s="43">
        <v>12550</v>
      </c>
      <c r="D19" s="26">
        <v>1.5250255866270099E-3</v>
      </c>
      <c r="E19" s="43">
        <v>20080</v>
      </c>
      <c r="F19" s="26">
        <v>1.12738416671494E-3</v>
      </c>
      <c r="G19" s="43">
        <v>20080</v>
      </c>
      <c r="H19" s="44">
        <v>1.12738416671494E-3</v>
      </c>
      <c r="I19" s="40"/>
      <c r="K19" s="40"/>
      <c r="L19" s="40"/>
      <c r="M19" s="42"/>
      <c r="O19" s="43">
        <v>27300</v>
      </c>
      <c r="P19" s="26">
        <v>6.4114759761003904E-4</v>
      </c>
      <c r="Q19" s="43">
        <v>30578</v>
      </c>
      <c r="R19" s="44">
        <v>6.1866525196578397E-4</v>
      </c>
      <c r="S19" s="43">
        <v>30578</v>
      </c>
      <c r="T19" s="44">
        <v>6.1866525196578397E-4</v>
      </c>
      <c r="U19" s="43">
        <v>28154</v>
      </c>
      <c r="V19" s="26">
        <v>2.1419777091631498E-3</v>
      </c>
      <c r="W19" s="43">
        <v>26774</v>
      </c>
      <c r="X19" s="44">
        <v>2.6971420365225901E-3</v>
      </c>
      <c r="Y19" s="49">
        <v>25614</v>
      </c>
      <c r="Z19" s="49">
        <v>2.6416991795782199E-3</v>
      </c>
    </row>
    <row r="20" spans="1:26" x14ac:dyDescent="0.25">
      <c r="A20" s="43">
        <v>31338</v>
      </c>
      <c r="B20" s="44">
        <v>7.2368790240847497E-4</v>
      </c>
      <c r="C20" s="43">
        <v>14170</v>
      </c>
      <c r="D20" s="26">
        <v>1.3933799950665399E-3</v>
      </c>
      <c r="E20" s="43">
        <v>24252</v>
      </c>
      <c r="F20" s="26">
        <v>9.5149791397962705E-4</v>
      </c>
      <c r="G20" s="43">
        <v>24252</v>
      </c>
      <c r="H20" s="44">
        <v>9.5149791397962705E-4</v>
      </c>
      <c r="O20" s="43">
        <v>34502</v>
      </c>
      <c r="P20" s="26">
        <v>4.9678707105973302E-4</v>
      </c>
      <c r="Q20" s="43">
        <v>34344</v>
      </c>
      <c r="R20" s="44">
        <v>5.2083956366367297E-4</v>
      </c>
      <c r="S20" s="43">
        <v>34344</v>
      </c>
      <c r="T20" s="44">
        <v>5.2083956366367297E-4</v>
      </c>
      <c r="U20" s="43">
        <v>31232</v>
      </c>
      <c r="V20" s="26">
        <v>1.89065930672878E-3</v>
      </c>
      <c r="W20" s="43">
        <v>28290</v>
      </c>
      <c r="X20" s="44">
        <v>2.6349439194618802E-3</v>
      </c>
      <c r="Y20" s="49">
        <v>28386</v>
      </c>
      <c r="Z20" s="49">
        <v>2.3910822607616199E-3</v>
      </c>
    </row>
    <row r="21" spans="1:26" x14ac:dyDescent="0.25">
      <c r="A21" s="43">
        <v>33026</v>
      </c>
      <c r="B21" s="44">
        <v>6.6374285620898895E-4</v>
      </c>
      <c r="C21" s="43">
        <v>15852</v>
      </c>
      <c r="D21" s="26">
        <v>1.2671917833740199E-3</v>
      </c>
      <c r="E21" s="43">
        <v>26168</v>
      </c>
      <c r="F21" s="26">
        <v>8.7415339989815205E-4</v>
      </c>
      <c r="G21" s="43">
        <v>26168</v>
      </c>
      <c r="H21" s="44">
        <v>8.7415339989815205E-4</v>
      </c>
      <c r="O21" s="43">
        <v>50752</v>
      </c>
      <c r="P21" s="26">
        <v>3.8630419480977299E-4</v>
      </c>
      <c r="Q21" s="43">
        <v>44588</v>
      </c>
      <c r="R21" s="44">
        <v>4.05440263340112E-4</v>
      </c>
      <c r="S21" s="43">
        <v>44588</v>
      </c>
      <c r="T21" s="44">
        <v>4.05440263340112E-4</v>
      </c>
      <c r="U21" s="43">
        <v>38374</v>
      </c>
      <c r="V21" s="26">
        <v>1.7020963341091799E-3</v>
      </c>
      <c r="W21" s="43">
        <v>29678</v>
      </c>
      <c r="X21" s="44">
        <v>2.5020800403606899E-3</v>
      </c>
      <c r="Y21" s="49">
        <v>30218</v>
      </c>
      <c r="Z21" s="49">
        <v>2.2439180179724301E-3</v>
      </c>
    </row>
    <row r="22" spans="1:26" x14ac:dyDescent="0.25">
      <c r="A22" s="43">
        <v>37426</v>
      </c>
      <c r="B22" s="44">
        <v>5.6534235784184105E-4</v>
      </c>
      <c r="C22" s="45">
        <v>18810</v>
      </c>
      <c r="D22" s="47">
        <v>1.0992595220986E-3</v>
      </c>
      <c r="E22" s="43">
        <v>29556</v>
      </c>
      <c r="F22" s="26">
        <v>7.3682541876369601E-4</v>
      </c>
      <c r="G22" s="43">
        <v>29556</v>
      </c>
      <c r="H22" s="44">
        <v>7.3682541876369601E-4</v>
      </c>
      <c r="O22" s="43">
        <v>59604</v>
      </c>
      <c r="P22" s="26">
        <v>3.1939411544146598E-4</v>
      </c>
      <c r="Q22" s="43">
        <v>55036</v>
      </c>
      <c r="R22" s="44">
        <v>3.2986581627985901E-4</v>
      </c>
      <c r="S22" s="43">
        <v>55036</v>
      </c>
      <c r="T22" s="44">
        <v>3.2986581627985901E-4</v>
      </c>
      <c r="U22" s="43">
        <v>48726</v>
      </c>
      <c r="V22" s="26">
        <v>1.3720803935566501E-3</v>
      </c>
      <c r="W22" s="43">
        <v>31056</v>
      </c>
      <c r="X22" s="44">
        <v>2.4080822112217599E-3</v>
      </c>
      <c r="Y22" s="49">
        <v>36134</v>
      </c>
      <c r="Z22" s="49">
        <v>1.73186345120017E-3</v>
      </c>
    </row>
    <row r="23" spans="1:26" x14ac:dyDescent="0.25">
      <c r="A23" s="43">
        <v>38214</v>
      </c>
      <c r="B23" s="44">
        <v>5.4275003690410005E-4</v>
      </c>
      <c r="E23" s="43">
        <v>35640</v>
      </c>
      <c r="F23" s="26">
        <v>6.0500432435411998E-4</v>
      </c>
      <c r="G23" s="43">
        <v>35640</v>
      </c>
      <c r="H23" s="44">
        <v>6.0500432435411998E-4</v>
      </c>
      <c r="O23" s="43">
        <v>66274</v>
      </c>
      <c r="P23" s="26">
        <v>2.6894205271424501E-4</v>
      </c>
      <c r="Q23" s="43">
        <v>66206</v>
      </c>
      <c r="R23" s="44">
        <v>2.6950861137577602E-4</v>
      </c>
      <c r="S23" s="43">
        <v>66184</v>
      </c>
      <c r="T23" s="44">
        <v>2.7190856807932101E-4</v>
      </c>
      <c r="U23" s="43">
        <v>58102</v>
      </c>
      <c r="V23" s="26">
        <v>1.31157364994864E-3</v>
      </c>
      <c r="W23" s="43">
        <v>34510</v>
      </c>
      <c r="X23" s="44">
        <v>1.9461045768530299E-3</v>
      </c>
      <c r="Y23" s="49">
        <v>46206</v>
      </c>
      <c r="Z23" s="49">
        <v>1.51753397365511E-3</v>
      </c>
    </row>
    <row r="24" spans="1:26" x14ac:dyDescent="0.25">
      <c r="A24" s="43">
        <v>40948</v>
      </c>
      <c r="B24" s="44">
        <v>4.9701546907157397E-4</v>
      </c>
      <c r="E24" s="43">
        <v>38124</v>
      </c>
      <c r="F24" s="26">
        <v>5.44668239655311E-4</v>
      </c>
      <c r="G24" s="43">
        <v>38124</v>
      </c>
      <c r="H24" s="44">
        <v>5.44668239655311E-4</v>
      </c>
      <c r="O24" s="43">
        <v>76962</v>
      </c>
      <c r="P24" s="26">
        <v>2.2566121095634101E-4</v>
      </c>
      <c r="Q24" s="43">
        <v>77154</v>
      </c>
      <c r="R24" s="44">
        <v>2.2526453986568501E-4</v>
      </c>
      <c r="S24" s="43">
        <v>77182</v>
      </c>
      <c r="T24" s="44">
        <v>2.2523710998033599E-4</v>
      </c>
      <c r="U24" s="43">
        <v>65838</v>
      </c>
      <c r="V24" s="26">
        <v>1.16522884417226E-3</v>
      </c>
      <c r="W24" s="43">
        <v>46632</v>
      </c>
      <c r="X24" s="44">
        <v>1.5800614773740301E-3</v>
      </c>
      <c r="Y24" s="49">
        <v>55992</v>
      </c>
      <c r="Z24" s="49">
        <v>1.3717797941857699E-3</v>
      </c>
    </row>
    <row r="25" spans="1:26" x14ac:dyDescent="0.25">
      <c r="A25" s="43">
        <v>46638</v>
      </c>
      <c r="B25" s="44">
        <v>4.2809609178541498E-4</v>
      </c>
      <c r="E25" s="43">
        <v>41394</v>
      </c>
      <c r="F25" s="26">
        <v>4.9223804867635904E-4</v>
      </c>
      <c r="G25" s="43">
        <v>41394</v>
      </c>
      <c r="H25" s="44">
        <v>4.9223804867635904E-4</v>
      </c>
      <c r="O25" s="43">
        <v>86860</v>
      </c>
      <c r="P25" s="26">
        <v>1.95319758599038E-4</v>
      </c>
      <c r="Q25" s="43">
        <v>86554</v>
      </c>
      <c r="R25" s="44">
        <v>1.91843847168074E-4</v>
      </c>
      <c r="S25" s="43">
        <v>86582</v>
      </c>
      <c r="T25" s="44">
        <v>1.91767514264459E-4</v>
      </c>
      <c r="U25" s="43">
        <v>72074</v>
      </c>
      <c r="V25" s="26">
        <v>1.12457240838395E-3</v>
      </c>
      <c r="W25" s="43">
        <v>54502</v>
      </c>
      <c r="X25" s="44">
        <v>1.37043298307502E-3</v>
      </c>
      <c r="Y25" s="49">
        <v>65012</v>
      </c>
      <c r="Z25" s="49">
        <v>1.24625718211548E-3</v>
      </c>
    </row>
    <row r="26" spans="1:26" x14ac:dyDescent="0.25">
      <c r="A26" s="43">
        <v>54706</v>
      </c>
      <c r="B26" s="44">
        <v>3.7719723133746997E-4</v>
      </c>
      <c r="E26" s="43">
        <v>48490</v>
      </c>
      <c r="F26" s="26">
        <v>4.2673735093623E-4</v>
      </c>
      <c r="G26" s="43">
        <v>48490</v>
      </c>
      <c r="H26" s="44">
        <v>4.2673735093623E-4</v>
      </c>
      <c r="O26" s="43">
        <v>102522</v>
      </c>
      <c r="P26" s="26">
        <v>1.63132591932999E-4</v>
      </c>
      <c r="Q26" s="43">
        <v>102824</v>
      </c>
      <c r="R26" s="44">
        <v>1.6290382995934501E-4</v>
      </c>
      <c r="S26" s="43">
        <v>102852</v>
      </c>
      <c r="T26" s="44">
        <v>1.6281915397479599E-4</v>
      </c>
      <c r="U26" s="43">
        <v>77610</v>
      </c>
      <c r="V26" s="26">
        <v>1.16041932812423E-3</v>
      </c>
      <c r="W26" s="43">
        <v>66208</v>
      </c>
      <c r="X26" s="44">
        <v>1.2214293613360299E-3</v>
      </c>
      <c r="Y26" s="49">
        <v>71500</v>
      </c>
      <c r="Z26" s="49">
        <v>1.14228804734188E-3</v>
      </c>
    </row>
    <row r="27" spans="1:26" x14ac:dyDescent="0.25">
      <c r="A27" s="43">
        <v>60230</v>
      </c>
      <c r="B27" s="44">
        <v>3.4584915999513798E-4</v>
      </c>
      <c r="E27" s="43">
        <v>57968</v>
      </c>
      <c r="F27" s="26">
        <v>3.6977069769705102E-4</v>
      </c>
      <c r="G27" s="43">
        <v>57968</v>
      </c>
      <c r="H27" s="44">
        <v>3.6977069769705102E-4</v>
      </c>
      <c r="O27" s="43">
        <v>111222</v>
      </c>
      <c r="P27" s="26">
        <v>1.4784745645864399E-4</v>
      </c>
      <c r="Q27" s="43">
        <v>120408</v>
      </c>
      <c r="R27" s="44">
        <v>1.42107046878666E-4</v>
      </c>
      <c r="S27" s="43">
        <v>120412</v>
      </c>
      <c r="T27" s="44">
        <v>1.42244256274463E-4</v>
      </c>
      <c r="U27" s="43">
        <v>81870</v>
      </c>
      <c r="V27" s="26">
        <v>1.0608519899816199E-3</v>
      </c>
      <c r="W27" s="43">
        <v>73814</v>
      </c>
      <c r="X27" s="44">
        <v>1.13288941284131E-3</v>
      </c>
      <c r="Y27" s="49">
        <v>79504</v>
      </c>
      <c r="Z27" s="49">
        <v>1.03817549051444E-3</v>
      </c>
    </row>
    <row r="28" spans="1:26" x14ac:dyDescent="0.25">
      <c r="A28" s="45">
        <v>64794</v>
      </c>
      <c r="B28" s="46">
        <v>3.1720762035807601E-4</v>
      </c>
      <c r="E28" s="45">
        <v>63724</v>
      </c>
      <c r="F28" s="47">
        <v>3.3554450567636603E-4</v>
      </c>
      <c r="G28" s="43">
        <v>63724</v>
      </c>
      <c r="H28" s="44">
        <v>3.3554450567636603E-4</v>
      </c>
      <c r="O28" s="45">
        <v>117382</v>
      </c>
      <c r="P28" s="47">
        <v>1.38142388653785E-4</v>
      </c>
      <c r="Q28" s="43">
        <v>131036</v>
      </c>
      <c r="R28" s="44">
        <v>1.31266856326333E-4</v>
      </c>
      <c r="S28" s="43">
        <v>131040</v>
      </c>
      <c r="T28" s="44">
        <v>1.3141060893153599E-4</v>
      </c>
      <c r="U28" s="45">
        <v>85126</v>
      </c>
      <c r="V28" s="47">
        <v>1.0024374947889499E-3</v>
      </c>
      <c r="W28" s="43">
        <v>80314</v>
      </c>
      <c r="X28" s="44">
        <v>1.05631647723049E-3</v>
      </c>
      <c r="Y28" s="49">
        <v>86620</v>
      </c>
      <c r="Z28" s="49">
        <v>9.9336261683155005E-4</v>
      </c>
    </row>
    <row r="29" spans="1:26" x14ac:dyDescent="0.25">
      <c r="G29" s="43">
        <v>66700</v>
      </c>
      <c r="H29" s="44">
        <v>3.1429562644046398E-4</v>
      </c>
      <c r="O29" s="42"/>
      <c r="P29" s="42"/>
      <c r="Q29" s="43">
        <v>135248</v>
      </c>
      <c r="R29" s="44">
        <v>1.2719415028558499E-4</v>
      </c>
      <c r="S29" s="43">
        <v>135228</v>
      </c>
      <c r="T29" s="44">
        <v>1.2741485787642E-4</v>
      </c>
      <c r="U29" s="42"/>
      <c r="V29" s="42"/>
      <c r="W29" s="43">
        <v>85814</v>
      </c>
      <c r="X29" s="44">
        <v>9.5215744940893403E-4</v>
      </c>
      <c r="Y29" s="49">
        <v>90982</v>
      </c>
      <c r="Z29" s="49">
        <v>9.5644103879726904E-4</v>
      </c>
    </row>
    <row r="30" spans="1:26" x14ac:dyDescent="0.25">
      <c r="G30" s="45">
        <v>70064</v>
      </c>
      <c r="H30" s="46">
        <v>2.9613751800251401E-4</v>
      </c>
      <c r="Q30" s="45">
        <v>166926</v>
      </c>
      <c r="R30" s="46">
        <v>1.05043170613268E-4</v>
      </c>
      <c r="S30" s="45">
        <v>167036</v>
      </c>
      <c r="T30" s="46">
        <v>1.05032284313296E-4</v>
      </c>
      <c r="W30" s="45">
        <v>90434</v>
      </c>
      <c r="X30" s="46">
        <v>9.2230796795356802E-4</v>
      </c>
      <c r="Y30" s="49">
        <v>96498</v>
      </c>
      <c r="Z30" s="49">
        <v>8.7223571271974299E-4</v>
      </c>
    </row>
    <row r="31" spans="1:26" x14ac:dyDescent="0.25">
      <c r="Q31" s="42"/>
      <c r="R31" s="42"/>
      <c r="S31" s="42"/>
      <c r="T31" s="42"/>
      <c r="W31" s="48"/>
      <c r="Y31" s="49">
        <v>101598</v>
      </c>
      <c r="Z31" s="49">
        <v>8.7796361367096099E-4</v>
      </c>
    </row>
    <row r="32" spans="1:26" x14ac:dyDescent="0.25">
      <c r="Y32" s="49">
        <v>104766</v>
      </c>
      <c r="Z32" s="49">
        <v>8.26999382011927E-4</v>
      </c>
    </row>
    <row r="33" spans="25:26" x14ac:dyDescent="0.25">
      <c r="Y33" s="48"/>
      <c r="Z33" s="48"/>
    </row>
  </sheetData>
  <mergeCells count="13">
    <mergeCell ref="K1:L1"/>
    <mergeCell ref="W1:X1"/>
    <mergeCell ref="Y1:Z1"/>
    <mergeCell ref="A1:B1"/>
    <mergeCell ref="C1:D1"/>
    <mergeCell ref="I1:J1"/>
    <mergeCell ref="E1:F1"/>
    <mergeCell ref="G1:H1"/>
    <mergeCell ref="O1:P1"/>
    <mergeCell ref="Q1:R1"/>
    <mergeCell ref="S1:T1"/>
    <mergeCell ref="U1:V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L1" zoomScale="80" zoomScaleNormal="80" workbookViewId="0">
      <selection activeCell="V10" sqref="V10"/>
    </sheetView>
  </sheetViews>
  <sheetFormatPr defaultRowHeight="15" x14ac:dyDescent="0.25"/>
  <cols>
    <col min="3" max="8" width="12.5703125" style="50" customWidth="1"/>
    <col min="11" max="16" width="12.5703125" style="50" customWidth="1"/>
    <col min="17" max="18" width="12.140625" customWidth="1"/>
    <col min="19" max="20" width="12.5703125" style="50" customWidth="1"/>
    <col min="21" max="22" width="12.140625" customWidth="1"/>
    <col min="23" max="24" width="12.5703125" style="50" customWidth="1"/>
  </cols>
  <sheetData>
    <row r="1" spans="1:24" ht="18.75" x14ac:dyDescent="0.3">
      <c r="A1" s="76" t="s">
        <v>76</v>
      </c>
      <c r="B1" s="77"/>
      <c r="C1" s="73" t="s">
        <v>73</v>
      </c>
      <c r="D1" s="74"/>
      <c r="E1" s="73" t="s">
        <v>74</v>
      </c>
      <c r="F1" s="74"/>
      <c r="G1" s="73" t="s">
        <v>75</v>
      </c>
      <c r="H1" s="74"/>
      <c r="I1" s="76" t="s">
        <v>80</v>
      </c>
      <c r="J1" s="77"/>
      <c r="K1" s="73" t="s">
        <v>77</v>
      </c>
      <c r="L1" s="74"/>
      <c r="M1" s="73" t="s">
        <v>78</v>
      </c>
      <c r="N1" s="74"/>
      <c r="O1" s="73" t="s">
        <v>79</v>
      </c>
      <c r="P1" s="74"/>
      <c r="Q1" s="76" t="s">
        <v>82</v>
      </c>
      <c r="R1" s="77"/>
      <c r="S1" s="73" t="s">
        <v>81</v>
      </c>
      <c r="T1" s="74"/>
      <c r="U1" s="76" t="s">
        <v>84</v>
      </c>
      <c r="V1" s="77"/>
      <c r="W1" s="73" t="s">
        <v>83</v>
      </c>
      <c r="X1" s="74"/>
    </row>
    <row r="2" spans="1:24" x14ac:dyDescent="0.25">
      <c r="A2" s="15">
        <v>96</v>
      </c>
      <c r="B2" s="15">
        <v>1.14802810478679</v>
      </c>
      <c r="C2" s="51">
        <v>96</v>
      </c>
      <c r="D2" s="51">
        <v>1.14802810478679</v>
      </c>
      <c r="E2" s="51">
        <v>96</v>
      </c>
      <c r="F2" s="51">
        <v>1.14802810478679</v>
      </c>
      <c r="G2" s="51">
        <v>96</v>
      </c>
      <c r="H2" s="51">
        <v>1.14802810478679</v>
      </c>
      <c r="I2" s="15">
        <v>96</v>
      </c>
      <c r="J2" s="15">
        <v>0.76458377416890599</v>
      </c>
      <c r="K2" s="51">
        <v>96</v>
      </c>
      <c r="L2" s="51">
        <v>0.76458377416890599</v>
      </c>
      <c r="M2" s="51">
        <v>96</v>
      </c>
      <c r="N2" s="51">
        <v>0.76458377416890599</v>
      </c>
      <c r="O2" s="51">
        <v>96</v>
      </c>
      <c r="P2" s="51">
        <v>0.76458377416890599</v>
      </c>
      <c r="Q2" s="15">
        <v>96</v>
      </c>
      <c r="R2" s="15">
        <v>1.14802810478671</v>
      </c>
      <c r="S2" s="51">
        <v>96</v>
      </c>
      <c r="T2" s="51">
        <v>1.14802810478671</v>
      </c>
      <c r="U2" s="15">
        <v>192</v>
      </c>
      <c r="V2" s="15">
        <v>0.458593082355086</v>
      </c>
      <c r="W2" s="51">
        <v>192</v>
      </c>
      <c r="X2" s="51">
        <v>0.458593082355086</v>
      </c>
    </row>
    <row r="3" spans="1:24" x14ac:dyDescent="0.25">
      <c r="A3" s="15">
        <v>384</v>
      </c>
      <c r="B3" s="15">
        <v>0.34017660949130102</v>
      </c>
      <c r="C3" s="51">
        <v>128</v>
      </c>
      <c r="D3" s="51">
        <v>0.72327344343835998</v>
      </c>
      <c r="E3" s="51">
        <v>128</v>
      </c>
      <c r="F3" s="51">
        <v>0.72327344343835998</v>
      </c>
      <c r="G3" s="51">
        <v>128</v>
      </c>
      <c r="H3" s="51">
        <v>0.72327344343835998</v>
      </c>
      <c r="I3" s="15">
        <v>384</v>
      </c>
      <c r="J3" s="15">
        <v>0.31678166579793499</v>
      </c>
      <c r="K3" s="51">
        <v>140</v>
      </c>
      <c r="L3" s="51">
        <v>0.32928652404004499</v>
      </c>
      <c r="M3" s="51">
        <v>140</v>
      </c>
      <c r="N3" s="51">
        <v>0.32928652404004499</v>
      </c>
      <c r="O3" s="51">
        <v>140</v>
      </c>
      <c r="P3" s="51">
        <v>0.32928652404004499</v>
      </c>
      <c r="Q3" s="15">
        <v>384</v>
      </c>
      <c r="R3" s="15">
        <v>0.34017660949120498</v>
      </c>
      <c r="S3" s="51">
        <v>128</v>
      </c>
      <c r="T3" s="51">
        <v>1.0188950290913299</v>
      </c>
      <c r="U3" s="15">
        <v>768</v>
      </c>
      <c r="V3" s="15">
        <v>0.104078354437632</v>
      </c>
      <c r="W3" s="51">
        <v>276</v>
      </c>
      <c r="X3" s="51">
        <v>0.232067989258888</v>
      </c>
    </row>
    <row r="4" spans="1:24" x14ac:dyDescent="0.25">
      <c r="A4" s="15">
        <v>1536</v>
      </c>
      <c r="B4" s="15">
        <v>0.10494700392523799</v>
      </c>
      <c r="C4" s="51">
        <v>190</v>
      </c>
      <c r="D4" s="51">
        <v>0.24986357841652199</v>
      </c>
      <c r="E4" s="51">
        <v>190</v>
      </c>
      <c r="F4" s="51">
        <v>0.24986357841652199</v>
      </c>
      <c r="G4" s="51">
        <v>190</v>
      </c>
      <c r="H4" s="51">
        <v>0.24986357841652199</v>
      </c>
      <c r="I4" s="15">
        <v>1536</v>
      </c>
      <c r="J4" s="15">
        <v>7.8585719029494294E-2</v>
      </c>
      <c r="K4" s="51">
        <v>238</v>
      </c>
      <c r="L4" s="51">
        <v>0.118262597950286</v>
      </c>
      <c r="M4" s="51">
        <v>228</v>
      </c>
      <c r="N4" s="51">
        <v>0.118414565016793</v>
      </c>
      <c r="O4" s="51">
        <v>228</v>
      </c>
      <c r="P4" s="51">
        <v>0.118414565016793</v>
      </c>
      <c r="Q4" s="15">
        <v>1536</v>
      </c>
      <c r="R4" s="15">
        <v>0.10494700392525699</v>
      </c>
      <c r="S4" s="51">
        <v>196</v>
      </c>
      <c r="T4" s="51">
        <v>0.40430251740753198</v>
      </c>
      <c r="U4" s="15">
        <v>3072</v>
      </c>
      <c r="V4" s="15">
        <v>1.35104266885573E-2</v>
      </c>
      <c r="W4" s="51">
        <v>428</v>
      </c>
      <c r="X4" s="51">
        <v>5.5866322708138599E-2</v>
      </c>
    </row>
    <row r="5" spans="1:24" x14ac:dyDescent="0.25">
      <c r="A5" s="15">
        <v>6144</v>
      </c>
      <c r="B5" s="15">
        <v>2.59866369757147E-2</v>
      </c>
      <c r="C5" s="51">
        <v>208</v>
      </c>
      <c r="D5" s="51">
        <v>0.18068962202038999</v>
      </c>
      <c r="E5" s="51">
        <v>208</v>
      </c>
      <c r="F5" s="51">
        <v>0.18068962202038999</v>
      </c>
      <c r="G5" s="51">
        <v>208</v>
      </c>
      <c r="H5" s="51">
        <v>0.18068962202038999</v>
      </c>
      <c r="I5" s="15">
        <v>6144</v>
      </c>
      <c r="J5" s="15">
        <v>1.8491851225252199E-2</v>
      </c>
      <c r="K5" s="51">
        <v>332</v>
      </c>
      <c r="L5" s="51">
        <v>0.10044586060940799</v>
      </c>
      <c r="M5" s="51">
        <v>322</v>
      </c>
      <c r="N5" s="51">
        <v>0.101366452768907</v>
      </c>
      <c r="O5" s="51">
        <v>322</v>
      </c>
      <c r="P5" s="51">
        <v>0.101366452768907</v>
      </c>
      <c r="Q5" s="15">
        <v>6144</v>
      </c>
      <c r="R5" s="15">
        <v>2.5986636975729401E-2</v>
      </c>
      <c r="S5" s="51">
        <v>262</v>
      </c>
      <c r="T5" s="51">
        <v>0.24143254944064449</v>
      </c>
      <c r="U5" s="15">
        <v>12288</v>
      </c>
      <c r="V5" s="15">
        <v>1.69836100467176E-3</v>
      </c>
      <c r="W5" s="51">
        <v>472</v>
      </c>
      <c r="X5" s="51">
        <v>3.4224396724915299E-2</v>
      </c>
    </row>
    <row r="6" spans="1:24" x14ac:dyDescent="0.25">
      <c r="A6" s="15">
        <v>24576</v>
      </c>
      <c r="B6" s="15">
        <v>6.4216816471377898E-3</v>
      </c>
      <c r="C6" s="51">
        <v>270</v>
      </c>
      <c r="D6" s="51">
        <v>0.16221624088155301</v>
      </c>
      <c r="E6" s="51">
        <v>242</v>
      </c>
      <c r="F6" s="51">
        <v>0.16510923265317001</v>
      </c>
      <c r="G6" s="51">
        <v>242</v>
      </c>
      <c r="H6" s="51">
        <v>0.16510923265317001</v>
      </c>
      <c r="I6" s="15">
        <v>24576</v>
      </c>
      <c r="J6" s="15">
        <v>4.4486542618385402E-3</v>
      </c>
      <c r="K6" s="51">
        <v>474</v>
      </c>
      <c r="L6" s="51">
        <v>5.8815710295896502E-2</v>
      </c>
      <c r="M6" s="51">
        <v>426</v>
      </c>
      <c r="N6" s="51">
        <v>6.8992020871877696E-2</v>
      </c>
      <c r="O6" s="51">
        <v>426</v>
      </c>
      <c r="P6" s="51">
        <v>6.8992020871877696E-2</v>
      </c>
      <c r="Q6" s="15">
        <v>24576</v>
      </c>
      <c r="R6" s="15">
        <v>6.4216816471542003E-3</v>
      </c>
      <c r="S6" s="51">
        <v>474</v>
      </c>
      <c r="T6" s="51">
        <v>0.13355141157779099</v>
      </c>
      <c r="U6" s="15">
        <v>49152</v>
      </c>
      <c r="V6" s="15">
        <v>2.12640170283331E-4</v>
      </c>
      <c r="W6" s="51">
        <v>816</v>
      </c>
      <c r="X6" s="51">
        <v>1.1867021004612699E-2</v>
      </c>
    </row>
    <row r="7" spans="1:24" x14ac:dyDescent="0.25">
      <c r="A7" s="15">
        <v>98304</v>
      </c>
      <c r="B7" s="15">
        <v>1.59809656991193E-3</v>
      </c>
      <c r="C7" s="51">
        <v>404</v>
      </c>
      <c r="D7" s="51">
        <v>0.120992486061789</v>
      </c>
      <c r="E7" s="51">
        <v>366</v>
      </c>
      <c r="F7" s="51">
        <v>0.12494781549503201</v>
      </c>
      <c r="G7" s="51">
        <v>366</v>
      </c>
      <c r="H7" s="51">
        <v>0.12494781549503201</v>
      </c>
      <c r="I7" s="15">
        <v>98304</v>
      </c>
      <c r="J7" s="15">
        <v>1.0967336385429901E-3</v>
      </c>
      <c r="K7" s="51">
        <v>554</v>
      </c>
      <c r="L7" s="51">
        <v>4.24389595866662E-2</v>
      </c>
      <c r="M7" s="51">
        <v>506</v>
      </c>
      <c r="N7" s="51">
        <v>5.69143541014073E-2</v>
      </c>
      <c r="O7" s="51">
        <v>506</v>
      </c>
      <c r="P7" s="51">
        <v>5.69143541014073E-2</v>
      </c>
      <c r="Q7" s="15">
        <v>98304</v>
      </c>
      <c r="R7" s="15">
        <v>1.5980965699292401E-3</v>
      </c>
      <c r="S7" s="51">
        <v>686</v>
      </c>
      <c r="T7" s="51">
        <v>5.6067353352681502E-2</v>
      </c>
      <c r="U7" s="15">
        <v>196608</v>
      </c>
      <c r="V7" s="15">
        <v>2.6593255816812999E-5</v>
      </c>
      <c r="W7" s="51">
        <v>1244</v>
      </c>
      <c r="X7" s="51">
        <v>6.5128198086981002E-3</v>
      </c>
    </row>
    <row r="8" spans="1:24" x14ac:dyDescent="0.25">
      <c r="A8" s="15">
        <v>393216</v>
      </c>
      <c r="B8" s="15">
        <v>4.0185948464984002E-4</v>
      </c>
      <c r="C8" s="51">
        <v>562</v>
      </c>
      <c r="D8" s="51">
        <v>6.6293792401676793E-2</v>
      </c>
      <c r="E8" s="51">
        <v>486</v>
      </c>
      <c r="F8" s="51">
        <v>8.1309184711299595E-2</v>
      </c>
      <c r="G8" s="51">
        <v>486</v>
      </c>
      <c r="H8" s="51">
        <v>8.1309184711299595E-2</v>
      </c>
      <c r="I8" s="15">
        <v>393216</v>
      </c>
      <c r="J8" s="15">
        <v>2.7121681480408403E-4</v>
      </c>
      <c r="K8" s="51">
        <v>636</v>
      </c>
      <c r="L8" s="51">
        <v>3.66607991854319E-2</v>
      </c>
      <c r="M8" s="51">
        <v>594</v>
      </c>
      <c r="N8" s="51">
        <v>4.1780047259410397E-2</v>
      </c>
      <c r="O8" s="51">
        <v>594</v>
      </c>
      <c r="P8" s="51">
        <v>4.1780047259410397E-2</v>
      </c>
      <c r="Q8" s="15">
        <v>393216</v>
      </c>
      <c r="R8" s="15">
        <v>4.0185948464984002E-4</v>
      </c>
      <c r="S8" s="51">
        <v>860</v>
      </c>
      <c r="T8" s="51">
        <v>3.9264001024732403E-2</v>
      </c>
      <c r="U8" s="15">
        <v>786432</v>
      </c>
      <c r="V8" s="15">
        <v>3.015498408408E-6</v>
      </c>
      <c r="W8" s="51">
        <v>1752</v>
      </c>
      <c r="X8" s="51">
        <v>3.4192293729787501E-3</v>
      </c>
    </row>
    <row r="9" spans="1:24" x14ac:dyDescent="0.25">
      <c r="A9" s="15">
        <v>1572864</v>
      </c>
      <c r="B9" s="15">
        <v>9.9154798419840001E-5</v>
      </c>
      <c r="C9" s="51">
        <v>580</v>
      </c>
      <c r="D9" s="51">
        <v>5.9369818232558699E-2</v>
      </c>
      <c r="E9" s="51">
        <v>524</v>
      </c>
      <c r="F9" s="51">
        <v>6.6677249598175295E-2</v>
      </c>
      <c r="G9" s="51">
        <v>524</v>
      </c>
      <c r="H9" s="51">
        <v>6.6677249598175295E-2</v>
      </c>
      <c r="I9" s="15">
        <v>1572864</v>
      </c>
      <c r="J9" s="15">
        <v>6.5218405106839999E-5</v>
      </c>
      <c r="K9" s="51">
        <v>866</v>
      </c>
      <c r="L9" s="51">
        <v>2.4623211469824099E-2</v>
      </c>
      <c r="M9" s="51">
        <v>816</v>
      </c>
      <c r="N9" s="51">
        <v>2.7414523431010199E-2</v>
      </c>
      <c r="O9" s="51">
        <v>816</v>
      </c>
      <c r="P9" s="51">
        <v>2.7414523431010199E-2</v>
      </c>
      <c r="Q9" s="15">
        <v>1572864</v>
      </c>
      <c r="R9" s="15">
        <v>9.9154798419840001E-5</v>
      </c>
      <c r="S9" s="51">
        <v>1008</v>
      </c>
      <c r="T9" s="51">
        <v>3.5647686085811203E-2</v>
      </c>
      <c r="U9" s="15">
        <v>3145728</v>
      </c>
      <c r="V9" s="15">
        <v>3.7126848040840801E-7</v>
      </c>
      <c r="W9" s="51">
        <v>2336</v>
      </c>
      <c r="X9" s="51">
        <v>2.2276401227535902E-3</v>
      </c>
    </row>
    <row r="10" spans="1:24" x14ac:dyDescent="0.25">
      <c r="A10" s="15"/>
      <c r="C10" s="51">
        <v>770</v>
      </c>
      <c r="D10" s="51">
        <v>4.0609934709722101E-2</v>
      </c>
      <c r="E10" s="51">
        <v>736</v>
      </c>
      <c r="F10" s="51">
        <v>3.8397438086630598E-2</v>
      </c>
      <c r="G10" s="51">
        <v>736</v>
      </c>
      <c r="H10" s="51">
        <v>3.8397438086630598E-2</v>
      </c>
      <c r="I10" s="15"/>
      <c r="K10" s="51">
        <v>1352</v>
      </c>
      <c r="L10" s="51">
        <v>1.8767090013816101E-2</v>
      </c>
      <c r="M10" s="51">
        <v>910</v>
      </c>
      <c r="N10" s="51">
        <v>2.2352662139828099E-2</v>
      </c>
      <c r="O10" s="51">
        <v>910</v>
      </c>
      <c r="P10" s="51">
        <v>2.2352662139828099E-2</v>
      </c>
      <c r="S10" s="51">
        <v>1504</v>
      </c>
      <c r="T10" s="51">
        <v>3.2397057306108347E-2</v>
      </c>
      <c r="U10" s="15"/>
      <c r="W10" s="51">
        <v>4320</v>
      </c>
      <c r="X10" s="51">
        <v>9.7771782940151504E-4</v>
      </c>
    </row>
    <row r="11" spans="1:24" x14ac:dyDescent="0.25">
      <c r="C11" s="51">
        <v>956</v>
      </c>
      <c r="D11" s="51">
        <v>2.9537754858406901E-2</v>
      </c>
      <c r="E11" s="51">
        <v>1162</v>
      </c>
      <c r="F11" s="51">
        <v>2.9997764884457601E-2</v>
      </c>
      <c r="G11" s="51">
        <v>1162</v>
      </c>
      <c r="H11" s="51">
        <v>2.9997764884457601E-2</v>
      </c>
      <c r="K11" s="51">
        <v>1800</v>
      </c>
      <c r="L11" s="51">
        <v>1.2633726459490799E-2</v>
      </c>
      <c r="M11" s="51">
        <v>1362</v>
      </c>
      <c r="N11" s="51">
        <v>1.9744553042803301E-2</v>
      </c>
      <c r="O11" s="51">
        <v>1362</v>
      </c>
      <c r="P11" s="51">
        <v>1.9744553042803301E-2</v>
      </c>
      <c r="S11" s="51">
        <v>1974</v>
      </c>
      <c r="T11" s="51">
        <v>2.363434257403715E-2</v>
      </c>
      <c r="W11" s="51">
        <v>5960</v>
      </c>
      <c r="X11" s="51">
        <v>5.3467427591309105E-4</v>
      </c>
    </row>
    <row r="12" spans="1:24" x14ac:dyDescent="0.25">
      <c r="C12" s="51">
        <v>1804</v>
      </c>
      <c r="D12" s="51">
        <v>2.0391330618310499E-2</v>
      </c>
      <c r="E12" s="51">
        <v>1676</v>
      </c>
      <c r="F12" s="51">
        <v>2.61533262516409E-2</v>
      </c>
      <c r="G12" s="51">
        <v>1676</v>
      </c>
      <c r="H12" s="51">
        <v>2.61533262516409E-2</v>
      </c>
      <c r="K12" s="51">
        <v>2406</v>
      </c>
      <c r="L12" s="51">
        <v>7.5665251302083798E-3</v>
      </c>
      <c r="M12" s="51">
        <v>1842</v>
      </c>
      <c r="N12" s="51">
        <v>1.26713022051175E-2</v>
      </c>
      <c r="O12" s="51">
        <v>1824</v>
      </c>
      <c r="P12" s="51">
        <v>1.26543773444229E-2</v>
      </c>
      <c r="S12" s="51">
        <v>2122</v>
      </c>
      <c r="T12" s="51">
        <v>2.3252147948149601E-2</v>
      </c>
      <c r="W12" s="51">
        <v>7636</v>
      </c>
      <c r="X12" s="51">
        <v>3.5278024862064802E-4</v>
      </c>
    </row>
    <row r="13" spans="1:24" x14ac:dyDescent="0.25">
      <c r="C13" s="51">
        <v>2134</v>
      </c>
      <c r="D13" s="51">
        <v>1.45219148852901E-2</v>
      </c>
      <c r="E13" s="51">
        <v>1930</v>
      </c>
      <c r="F13" s="51">
        <v>2.2977341622750599E-2</v>
      </c>
      <c r="G13" s="51">
        <v>1930</v>
      </c>
      <c r="H13" s="51">
        <v>2.2977341622750599E-2</v>
      </c>
      <c r="K13" s="51">
        <v>2694</v>
      </c>
      <c r="L13" s="51">
        <v>6.2952214287402804E-3</v>
      </c>
      <c r="M13" s="51">
        <v>2324</v>
      </c>
      <c r="N13" s="51">
        <v>8.5609348437697998E-3</v>
      </c>
      <c r="O13" s="51">
        <v>2306</v>
      </c>
      <c r="P13" s="51">
        <v>8.5675314799628904E-3</v>
      </c>
      <c r="S13" s="51">
        <v>2326</v>
      </c>
      <c r="T13" s="51">
        <v>2.3718118888639051E-2</v>
      </c>
      <c r="W13" s="51">
        <v>12676</v>
      </c>
      <c r="X13" s="51">
        <v>1.7539887914821501E-4</v>
      </c>
    </row>
    <row r="14" spans="1:24" x14ac:dyDescent="0.25">
      <c r="C14" s="51">
        <v>2546</v>
      </c>
      <c r="D14" s="51">
        <v>1.07773134255308E-2</v>
      </c>
      <c r="E14" s="51">
        <v>1958</v>
      </c>
      <c r="F14" s="51">
        <v>1.6269994744886301E-2</v>
      </c>
      <c r="G14" s="51">
        <v>1958</v>
      </c>
      <c r="H14" s="51">
        <v>1.6269994744886301E-2</v>
      </c>
      <c r="K14" s="51">
        <v>3990</v>
      </c>
      <c r="L14" s="51">
        <v>4.9791279491884898E-3</v>
      </c>
      <c r="M14" s="51">
        <v>2552</v>
      </c>
      <c r="N14" s="51">
        <v>7.3257531687800298E-3</v>
      </c>
      <c r="O14" s="51">
        <v>2534</v>
      </c>
      <c r="P14" s="51">
        <v>7.3280503278534996E-3</v>
      </c>
      <c r="S14" s="51">
        <v>2770</v>
      </c>
      <c r="T14" s="51">
        <v>1.4671657325843499E-2</v>
      </c>
      <c r="W14" s="51">
        <v>15192</v>
      </c>
      <c r="X14" s="51">
        <v>1.24760518412025E-4</v>
      </c>
    </row>
    <row r="15" spans="1:24" x14ac:dyDescent="0.25">
      <c r="C15" s="51">
        <v>2818</v>
      </c>
      <c r="D15" s="51">
        <v>9.2518108446730304E-3</v>
      </c>
      <c r="E15" s="51">
        <v>2250</v>
      </c>
      <c r="F15" s="51">
        <v>1.31243250339785E-2</v>
      </c>
      <c r="G15" s="51">
        <v>2230</v>
      </c>
      <c r="H15" s="51">
        <v>1.32071700077139E-2</v>
      </c>
      <c r="K15" s="51">
        <v>4706</v>
      </c>
      <c r="L15" s="51">
        <v>4.5464890069222197E-3</v>
      </c>
      <c r="M15" s="51">
        <v>3230</v>
      </c>
      <c r="N15" s="51">
        <v>6.1185305929226204E-3</v>
      </c>
      <c r="O15" s="51">
        <v>3196</v>
      </c>
      <c r="P15" s="51">
        <v>6.1842023455099E-3</v>
      </c>
      <c r="S15" s="51">
        <v>3702</v>
      </c>
      <c r="T15" s="51">
        <v>1.149677272288775E-2</v>
      </c>
      <c r="W15" s="51">
        <v>23700</v>
      </c>
      <c r="X15" s="51">
        <v>6.9277575240561694E-5</v>
      </c>
    </row>
    <row r="16" spans="1:24" x14ac:dyDescent="0.25">
      <c r="C16" s="51">
        <v>3454</v>
      </c>
      <c r="D16" s="51">
        <v>7.8442463631812603E-3</v>
      </c>
      <c r="E16" s="51">
        <v>2754</v>
      </c>
      <c r="F16" s="51">
        <v>9.6665346404143492E-3</v>
      </c>
      <c r="G16" s="51">
        <v>2734</v>
      </c>
      <c r="H16" s="51">
        <v>9.7570101540314907E-3</v>
      </c>
      <c r="K16" s="51">
        <v>6640</v>
      </c>
      <c r="L16" s="51">
        <v>3.2020538805534299E-3</v>
      </c>
      <c r="M16" s="51">
        <v>5742</v>
      </c>
      <c r="N16" s="51">
        <v>4.5087957516910604E-3</v>
      </c>
      <c r="O16" s="51">
        <v>5732</v>
      </c>
      <c r="P16" s="51">
        <v>4.6209265263180196E-3</v>
      </c>
      <c r="S16" s="51">
        <v>5514</v>
      </c>
      <c r="T16" s="51">
        <v>1.0139741846839551E-2</v>
      </c>
      <c r="W16" s="51">
        <v>29000</v>
      </c>
      <c r="X16" s="51">
        <v>4.2989498418139698E-5</v>
      </c>
    </row>
    <row r="17" spans="3:24" x14ac:dyDescent="0.25">
      <c r="C17" s="51">
        <v>6672</v>
      </c>
      <c r="D17" s="51">
        <v>4.9533128333731904E-3</v>
      </c>
      <c r="E17" s="51">
        <v>3388</v>
      </c>
      <c r="F17" s="51">
        <v>8.0776887152956105E-3</v>
      </c>
      <c r="G17" s="51">
        <v>3370</v>
      </c>
      <c r="H17" s="51">
        <v>8.2432414665252699E-3</v>
      </c>
      <c r="K17" s="51">
        <v>7940</v>
      </c>
      <c r="L17" s="51">
        <v>2.5379091240790501E-3</v>
      </c>
      <c r="M17" s="51">
        <v>6602</v>
      </c>
      <c r="N17" s="51">
        <v>3.5312147412886602E-3</v>
      </c>
      <c r="O17" s="51">
        <v>6548</v>
      </c>
      <c r="P17" s="51">
        <v>3.9129602728121401E-3</v>
      </c>
      <c r="S17" s="51">
        <v>5862</v>
      </c>
      <c r="T17" s="51">
        <v>8.5831757546540495E-3</v>
      </c>
      <c r="W17" s="51">
        <v>39872</v>
      </c>
      <c r="X17" s="51">
        <v>2.8955095989503401E-5</v>
      </c>
    </row>
    <row r="18" spans="3:24" x14ac:dyDescent="0.25">
      <c r="C18" s="51">
        <v>7340</v>
      </c>
      <c r="D18" s="51">
        <v>4.1925177428786898E-3</v>
      </c>
      <c r="E18" s="51">
        <v>5450</v>
      </c>
      <c r="F18" s="51">
        <v>5.7865941698037699E-3</v>
      </c>
      <c r="G18" s="51">
        <v>5360</v>
      </c>
      <c r="H18" s="51">
        <v>6.1706655849752103E-3</v>
      </c>
      <c r="K18" s="51">
        <v>9242</v>
      </c>
      <c r="L18" s="51">
        <v>1.9883650515716399E-3</v>
      </c>
      <c r="M18" s="51">
        <v>8186</v>
      </c>
      <c r="N18" s="51">
        <v>2.9512286115589599E-3</v>
      </c>
      <c r="O18" s="51">
        <v>7522</v>
      </c>
      <c r="P18" s="51">
        <v>3.5144904938900399E-3</v>
      </c>
      <c r="S18" s="51">
        <v>6848</v>
      </c>
      <c r="T18" s="51">
        <v>8.2720832198986006E-3</v>
      </c>
      <c r="W18" s="51">
        <v>60236</v>
      </c>
      <c r="X18" s="51">
        <v>1.6343028128798E-5</v>
      </c>
    </row>
    <row r="19" spans="3:24" x14ac:dyDescent="0.25">
      <c r="C19" s="51">
        <v>9498</v>
      </c>
      <c r="D19" s="51">
        <v>2.9125187954592699E-3</v>
      </c>
      <c r="E19" s="51">
        <v>7322</v>
      </c>
      <c r="F19" s="51">
        <v>4.3017870638583904E-3</v>
      </c>
      <c r="G19" s="51">
        <v>7328</v>
      </c>
      <c r="H19" s="51">
        <v>4.8048143972960903E-3</v>
      </c>
      <c r="K19" s="51">
        <v>10420</v>
      </c>
      <c r="L19" s="51">
        <v>1.64627830544747E-3</v>
      </c>
      <c r="M19" s="51">
        <v>8770</v>
      </c>
      <c r="N19" s="51">
        <v>2.4766871366666901E-3</v>
      </c>
      <c r="O19" s="51">
        <v>8960</v>
      </c>
      <c r="P19" s="51">
        <v>2.7330231143557699E-3</v>
      </c>
      <c r="S19" s="51">
        <v>7814</v>
      </c>
      <c r="T19" s="51">
        <v>6.8549320407417002E-3</v>
      </c>
      <c r="W19" s="51">
        <v>90776</v>
      </c>
      <c r="X19" s="51">
        <v>9.2495894845800193E-6</v>
      </c>
    </row>
    <row r="20" spans="3:24" x14ac:dyDescent="0.25">
      <c r="C20" s="51">
        <v>10408</v>
      </c>
      <c r="D20" s="51">
        <v>2.4758009092734601E-3</v>
      </c>
      <c r="E20" s="51">
        <v>8816</v>
      </c>
      <c r="F20" s="51">
        <v>3.4709554152968598E-3</v>
      </c>
      <c r="G20" s="51">
        <v>8802</v>
      </c>
      <c r="H20" s="51">
        <v>3.6069943098690298E-3</v>
      </c>
      <c r="K20" s="51">
        <v>14420</v>
      </c>
      <c r="L20" s="51">
        <v>1.28530334086391E-3</v>
      </c>
      <c r="M20" s="51">
        <v>8912</v>
      </c>
      <c r="N20" s="51">
        <v>2.4523673394775802E-3</v>
      </c>
      <c r="O20" s="51">
        <v>9076</v>
      </c>
      <c r="P20" s="51">
        <v>2.6975096204562101E-3</v>
      </c>
      <c r="S20" s="51">
        <v>8336</v>
      </c>
      <c r="T20" s="51">
        <v>6.3671437756021004E-3</v>
      </c>
      <c r="W20" s="51">
        <v>111840</v>
      </c>
      <c r="X20" s="51">
        <v>6.0328322547761502E-6</v>
      </c>
    </row>
    <row r="21" spans="3:24" x14ac:dyDescent="0.25">
      <c r="C21" s="51">
        <v>11672</v>
      </c>
      <c r="D21" s="51">
        <v>2.1587917063081502E-3</v>
      </c>
      <c r="E21" s="51">
        <v>10280</v>
      </c>
      <c r="F21" s="51">
        <v>2.6334112773014101E-3</v>
      </c>
      <c r="G21" s="51">
        <v>10332</v>
      </c>
      <c r="H21" s="51">
        <v>2.7165726357662799E-3</v>
      </c>
      <c r="K21" s="51">
        <v>23938</v>
      </c>
      <c r="L21" s="51">
        <v>9.2191252360837301E-4</v>
      </c>
      <c r="M21" s="51">
        <v>11216</v>
      </c>
      <c r="N21" s="51">
        <v>1.83474577677339E-3</v>
      </c>
      <c r="O21" s="51">
        <v>10946</v>
      </c>
      <c r="P21" s="51">
        <v>1.8643236398861E-3</v>
      </c>
      <c r="S21" s="51">
        <v>10538</v>
      </c>
      <c r="T21" s="51">
        <v>4.9469953643711496E-3</v>
      </c>
      <c r="W21" s="51">
        <v>141660</v>
      </c>
      <c r="X21" s="51">
        <v>4.2552646226294399E-6</v>
      </c>
    </row>
    <row r="22" spans="3:24" x14ac:dyDescent="0.25">
      <c r="C22" s="51">
        <v>21708</v>
      </c>
      <c r="D22" s="51">
        <v>1.4722258473237101E-3</v>
      </c>
      <c r="E22" s="51">
        <v>12414</v>
      </c>
      <c r="F22" s="51">
        <v>2.1101392153771198E-3</v>
      </c>
      <c r="G22" s="51">
        <v>10614</v>
      </c>
      <c r="H22" s="51">
        <v>2.4538297909860399E-3</v>
      </c>
      <c r="K22" s="51">
        <v>27606</v>
      </c>
      <c r="L22" s="51">
        <v>7.7906861588489099E-4</v>
      </c>
      <c r="M22" s="51">
        <v>13464</v>
      </c>
      <c r="N22" s="51">
        <v>1.41761902313813E-3</v>
      </c>
      <c r="O22" s="51">
        <v>13376</v>
      </c>
      <c r="P22" s="51">
        <v>1.44947645413401E-3</v>
      </c>
      <c r="S22" s="51">
        <v>11812</v>
      </c>
      <c r="T22" s="51">
        <v>3.0989447842957201E-3</v>
      </c>
      <c r="W22" s="51">
        <v>221660</v>
      </c>
      <c r="X22" s="51">
        <v>2.3222475594514099E-6</v>
      </c>
    </row>
    <row r="23" spans="3:24" x14ac:dyDescent="0.25">
      <c r="C23" s="51">
        <v>27018</v>
      </c>
      <c r="D23" s="51">
        <v>1.16531822668577E-3</v>
      </c>
      <c r="E23" s="51">
        <v>22924</v>
      </c>
      <c r="F23" s="51">
        <v>1.3944832693441999E-3</v>
      </c>
      <c r="G23" s="51">
        <v>14938</v>
      </c>
      <c r="H23" s="51">
        <v>1.78915228542167E-3</v>
      </c>
      <c r="K23" s="51">
        <v>32998</v>
      </c>
      <c r="L23" s="51">
        <v>6.0558640509384397E-4</v>
      </c>
      <c r="M23" s="51">
        <v>24384</v>
      </c>
      <c r="N23" s="51">
        <v>9.1963150605069502E-4</v>
      </c>
      <c r="O23" s="51">
        <v>22248</v>
      </c>
      <c r="P23" s="51">
        <v>1.04367883407106E-3</v>
      </c>
      <c r="S23" s="51">
        <v>14440</v>
      </c>
      <c r="T23" s="51">
        <v>2.8456319785225333E-3</v>
      </c>
      <c r="W23" s="51">
        <v>284400</v>
      </c>
      <c r="X23" s="51">
        <v>1.6503653148600699E-6</v>
      </c>
    </row>
    <row r="24" spans="3:24" x14ac:dyDescent="0.25">
      <c r="C24" s="51">
        <v>31954</v>
      </c>
      <c r="D24" s="51">
        <v>9.53871678493612E-4</v>
      </c>
      <c r="E24" s="51">
        <v>30972</v>
      </c>
      <c r="F24" s="51">
        <v>1.0401813985555599E-3</v>
      </c>
      <c r="G24" s="51">
        <v>25248</v>
      </c>
      <c r="H24" s="51">
        <v>1.2784770199442399E-3</v>
      </c>
      <c r="K24" s="51">
        <v>37954</v>
      </c>
      <c r="L24" s="51">
        <v>4.9778662044808002E-4</v>
      </c>
      <c r="M24" s="51">
        <v>30134</v>
      </c>
      <c r="N24" s="51">
        <v>7.5569615961989698E-4</v>
      </c>
      <c r="O24" s="51">
        <v>27188</v>
      </c>
      <c r="P24" s="51">
        <v>8.6092987290362999E-4</v>
      </c>
      <c r="S24" s="51">
        <v>16276</v>
      </c>
      <c r="T24" s="51">
        <v>2.5220094891168334E-3</v>
      </c>
      <c r="W24" s="51">
        <v>392292</v>
      </c>
      <c r="X24" s="51">
        <v>9.8608356767206704E-7</v>
      </c>
    </row>
    <row r="25" spans="3:24" x14ac:dyDescent="0.25">
      <c r="C25" s="51">
        <v>38242</v>
      </c>
      <c r="D25" s="51">
        <v>7.2944889643906995E-4</v>
      </c>
      <c r="E25" s="51">
        <v>35962</v>
      </c>
      <c r="F25" s="51">
        <v>8.2022916019735799E-4</v>
      </c>
      <c r="G25" s="51">
        <v>31670</v>
      </c>
      <c r="H25" s="51">
        <v>9.8317429618103506E-4</v>
      </c>
      <c r="K25" s="51">
        <v>41862</v>
      </c>
      <c r="L25" s="51">
        <v>4.2059783344730399E-4</v>
      </c>
      <c r="M25" s="51">
        <v>34356</v>
      </c>
      <c r="N25" s="51">
        <v>6.2745101704073905E-4</v>
      </c>
      <c r="O25" s="51">
        <v>28960</v>
      </c>
      <c r="P25" s="51">
        <v>7.9087557539652103E-4</v>
      </c>
      <c r="S25" s="51">
        <v>21680</v>
      </c>
      <c r="T25" s="51">
        <v>2.1797602154006532E-3</v>
      </c>
      <c r="W25" s="51">
        <v>472816</v>
      </c>
      <c r="X25" s="51">
        <v>6.7539626471423197E-7</v>
      </c>
    </row>
    <row r="26" spans="3:24" x14ac:dyDescent="0.25">
      <c r="C26" s="51">
        <v>41850</v>
      </c>
      <c r="D26" s="51">
        <v>6.2279953249190501E-4</v>
      </c>
      <c r="E26" s="51">
        <v>41508</v>
      </c>
      <c r="F26" s="51">
        <v>6.5631012782172999E-4</v>
      </c>
      <c r="G26" s="51">
        <v>35962</v>
      </c>
      <c r="H26" s="51">
        <v>8.0436827741393196E-4</v>
      </c>
      <c r="K26" s="51">
        <v>43006</v>
      </c>
      <c r="L26" s="51">
        <v>3.9976586755075498E-4</v>
      </c>
      <c r="M26" s="51">
        <v>37014</v>
      </c>
      <c r="N26" s="51">
        <v>5.4369566728775301E-4</v>
      </c>
      <c r="O26" s="51">
        <v>35322</v>
      </c>
      <c r="P26" s="51">
        <v>5.8760500690087597E-4</v>
      </c>
      <c r="S26" s="51">
        <v>22930</v>
      </c>
      <c r="T26" s="51">
        <v>2.0747615933656501E-3</v>
      </c>
      <c r="W26" s="51">
        <v>666188</v>
      </c>
      <c r="X26" s="51">
        <v>4.3001625966098398E-7</v>
      </c>
    </row>
    <row r="27" spans="3:24" x14ac:dyDescent="0.25">
      <c r="C27" s="51">
        <v>51216</v>
      </c>
      <c r="D27" s="51">
        <v>5.0465886167430597E-4</v>
      </c>
      <c r="E27" s="51">
        <v>44410</v>
      </c>
      <c r="F27" s="51">
        <v>5.7058345910988395E-4</v>
      </c>
      <c r="G27" s="51">
        <v>41314</v>
      </c>
      <c r="H27" s="51">
        <v>6.5658721484926504E-4</v>
      </c>
      <c r="K27" s="51">
        <v>56536</v>
      </c>
      <c r="L27" s="51">
        <v>3.32681985632606E-4</v>
      </c>
      <c r="M27" s="51">
        <v>42366</v>
      </c>
      <c r="N27" s="51">
        <v>4.4594602587450899E-4</v>
      </c>
      <c r="O27" s="51">
        <v>36006</v>
      </c>
      <c r="P27" s="51">
        <v>5.5618425307445499E-4</v>
      </c>
      <c r="S27" s="51">
        <v>25336</v>
      </c>
      <c r="T27" s="51">
        <v>1.9675665525600767E-3</v>
      </c>
      <c r="W27" s="51">
        <v>844808</v>
      </c>
      <c r="X27" s="51">
        <v>3.1036285395474098E-7</v>
      </c>
    </row>
    <row r="28" spans="3:24" x14ac:dyDescent="0.25">
      <c r="C28" s="51">
        <v>88104</v>
      </c>
      <c r="D28" s="51">
        <v>3.5470661410233901E-4</v>
      </c>
      <c r="E28" s="51">
        <v>58968</v>
      </c>
      <c r="F28" s="51">
        <v>4.5054776260350599E-4</v>
      </c>
      <c r="G28" s="51">
        <v>48448</v>
      </c>
      <c r="H28" s="51">
        <v>5.4218624272173198E-4</v>
      </c>
      <c r="K28" s="51">
        <v>98594</v>
      </c>
      <c r="L28" s="51">
        <v>2.32385720844923E-4</v>
      </c>
      <c r="M28" s="51">
        <v>48770</v>
      </c>
      <c r="N28" s="51">
        <v>3.8479298438815401E-4</v>
      </c>
      <c r="O28" s="51">
        <v>43402</v>
      </c>
      <c r="P28" s="51">
        <v>4.1988934527360198E-4</v>
      </c>
      <c r="S28" s="51">
        <v>29418</v>
      </c>
      <c r="T28" s="51">
        <v>1.7868470528782166E-3</v>
      </c>
      <c r="W28" s="51"/>
      <c r="X28" s="51"/>
    </row>
    <row r="29" spans="3:24" x14ac:dyDescent="0.25">
      <c r="C29" s="51">
        <v>114246</v>
      </c>
      <c r="D29" s="51">
        <v>2.7955284933681602E-4</v>
      </c>
      <c r="E29" s="51">
        <v>98436</v>
      </c>
      <c r="F29" s="51">
        <v>3.3234937460781998E-4</v>
      </c>
      <c r="G29" s="51">
        <v>81750</v>
      </c>
      <c r="H29" s="51">
        <v>3.7489596143293401E-4</v>
      </c>
      <c r="K29" s="51">
        <v>117832</v>
      </c>
      <c r="L29" s="51">
        <v>1.8956388694811401E-4</v>
      </c>
      <c r="M29" s="51">
        <v>76852</v>
      </c>
      <c r="N29" s="51">
        <v>2.85923190644344E-4</v>
      </c>
      <c r="O29" s="51">
        <v>43454</v>
      </c>
      <c r="P29" s="51">
        <v>4.1868424228012598E-4</v>
      </c>
      <c r="S29" s="51">
        <v>29896</v>
      </c>
      <c r="T29" s="51">
        <v>1.8069781651834599E-3</v>
      </c>
      <c r="W29" s="51"/>
      <c r="X29" s="51"/>
    </row>
    <row r="30" spans="3:24" x14ac:dyDescent="0.25">
      <c r="C30" s="51">
        <v>128710</v>
      </c>
      <c r="D30" s="51">
        <v>2.4308117804328999E-4</v>
      </c>
      <c r="E30" s="51">
        <v>102842</v>
      </c>
      <c r="F30" s="51">
        <v>3.1158192502668298E-4</v>
      </c>
      <c r="G30" s="51">
        <v>107462</v>
      </c>
      <c r="H30" s="51">
        <v>3.0083701194467602E-4</v>
      </c>
      <c r="K30" s="51">
        <v>132126</v>
      </c>
      <c r="L30" s="51">
        <v>1.60768716888803E-4</v>
      </c>
      <c r="M30" s="51">
        <v>106698</v>
      </c>
      <c r="N30" s="51">
        <v>2.17067118728772E-4</v>
      </c>
      <c r="O30" s="51">
        <v>50374</v>
      </c>
      <c r="P30" s="51">
        <v>3.6715564505891598E-4</v>
      </c>
      <c r="S30" s="51">
        <v>29904</v>
      </c>
      <c r="T30" s="51">
        <v>1.83196719802505E-3</v>
      </c>
      <c r="W30" s="51"/>
      <c r="X30" s="51"/>
    </row>
    <row r="31" spans="3:24" x14ac:dyDescent="0.25">
      <c r="C31" s="51">
        <v>144484</v>
      </c>
      <c r="D31" s="51">
        <v>2.03975992681839E-4</v>
      </c>
      <c r="E31" s="51">
        <v>132182</v>
      </c>
      <c r="F31" s="51">
        <v>2.3531349837818699E-4</v>
      </c>
      <c r="G31" s="51">
        <v>131550</v>
      </c>
      <c r="H31" s="51">
        <v>2.3647839162963701E-4</v>
      </c>
      <c r="K31" s="51">
        <v>151942</v>
      </c>
      <c r="L31" s="51">
        <v>1.30047019812735E-4</v>
      </c>
      <c r="M31" s="51">
        <v>117088</v>
      </c>
      <c r="N31" s="51">
        <v>1.96110660344615E-4</v>
      </c>
      <c r="O31" s="51">
        <v>71850</v>
      </c>
      <c r="P31" s="51">
        <v>2.97417558432691E-4</v>
      </c>
      <c r="S31" s="51">
        <v>31818</v>
      </c>
      <c r="T31" s="51">
        <v>1.6085747634482367E-3</v>
      </c>
      <c r="W31" s="51"/>
      <c r="X31" s="51"/>
    </row>
    <row r="32" spans="3:24" x14ac:dyDescent="0.25">
      <c r="C32" s="51">
        <v>152532</v>
      </c>
      <c r="D32" s="51">
        <v>1.8579740661554399E-4</v>
      </c>
      <c r="E32" s="51">
        <v>148794</v>
      </c>
      <c r="F32" s="51">
        <v>1.95885350422437E-4</v>
      </c>
      <c r="G32" s="51">
        <v>146598</v>
      </c>
      <c r="H32" s="51">
        <v>2.0011571063330901E-4</v>
      </c>
      <c r="K32" s="51">
        <v>157250</v>
      </c>
      <c r="L32" s="51">
        <v>1.20150685552393E-4</v>
      </c>
      <c r="M32" s="51">
        <v>137532</v>
      </c>
      <c r="N32" s="51">
        <v>1.56343751043842E-4</v>
      </c>
      <c r="O32" s="51">
        <v>100056</v>
      </c>
      <c r="P32" s="51">
        <v>2.3183203118566E-4</v>
      </c>
      <c r="S32" s="51">
        <v>32796</v>
      </c>
      <c r="T32" s="51">
        <v>1.5187844215275366E-3</v>
      </c>
      <c r="W32" s="51"/>
      <c r="X32" s="51"/>
    </row>
    <row r="33" spans="3:24" x14ac:dyDescent="0.25">
      <c r="C33" s="51">
        <v>171816</v>
      </c>
      <c r="D33" s="51">
        <v>1.58032918570537E-4</v>
      </c>
      <c r="E33" s="51">
        <v>158056</v>
      </c>
      <c r="F33" s="51">
        <v>1.7900249960270899E-4</v>
      </c>
      <c r="G33" s="51">
        <v>156302</v>
      </c>
      <c r="H33" s="51">
        <v>1.81458813963082E-4</v>
      </c>
      <c r="K33" s="51">
        <v>178048</v>
      </c>
      <c r="L33" s="51">
        <v>1.01313316456206E-4</v>
      </c>
      <c r="M33" s="51">
        <v>139748</v>
      </c>
      <c r="N33" s="51">
        <v>1.4908826390403E-4</v>
      </c>
      <c r="O33" s="51">
        <v>100364</v>
      </c>
      <c r="P33" s="51">
        <v>2.3051467346685799E-4</v>
      </c>
      <c r="S33" s="51">
        <v>34434</v>
      </c>
      <c r="T33" s="51">
        <v>1.4470945819172968E-3</v>
      </c>
      <c r="W33" s="51"/>
      <c r="X33" s="51"/>
    </row>
    <row r="34" spans="3:24" x14ac:dyDescent="0.25">
      <c r="C34" s="51">
        <v>172664</v>
      </c>
      <c r="D34" s="51">
        <v>1.5470056086483E-4</v>
      </c>
      <c r="E34" s="51">
        <v>164200</v>
      </c>
      <c r="F34" s="51">
        <v>1.6675435881830799E-4</v>
      </c>
      <c r="G34" s="51">
        <v>159572</v>
      </c>
      <c r="H34" s="51">
        <v>1.72493697370719E-4</v>
      </c>
      <c r="K34" s="51">
        <v>182216</v>
      </c>
      <c r="L34" s="51">
        <v>9.9038708495841703E-5</v>
      </c>
      <c r="M34" s="51">
        <v>162686</v>
      </c>
      <c r="N34" s="51">
        <v>1.20852272341662E-4</v>
      </c>
      <c r="O34" s="51">
        <v>125070</v>
      </c>
      <c r="P34" s="51">
        <v>1.7556222690759201E-4</v>
      </c>
      <c r="S34" s="51">
        <v>37918</v>
      </c>
      <c r="T34" s="51">
        <v>1.3215419647182999E-3</v>
      </c>
      <c r="W34" s="51"/>
      <c r="X34" s="51"/>
    </row>
    <row r="35" spans="3:24" x14ac:dyDescent="0.25">
      <c r="E35" s="51">
        <v>175162</v>
      </c>
      <c r="F35" s="51">
        <v>1.5158820249632101E-4</v>
      </c>
      <c r="G35" s="51">
        <v>174392</v>
      </c>
      <c r="H35" s="51">
        <v>1.53593050294387E-4</v>
      </c>
      <c r="K35" s="51">
        <v>182304</v>
      </c>
      <c r="L35" s="51">
        <v>9.8938028975531901E-5</v>
      </c>
      <c r="M35" s="51">
        <v>168972</v>
      </c>
      <c r="N35" s="51">
        <v>1.13183929992204E-4</v>
      </c>
      <c r="O35" s="51">
        <v>125362</v>
      </c>
      <c r="P35" s="51">
        <v>1.7415693714541299E-4</v>
      </c>
      <c r="S35" s="51">
        <v>38458</v>
      </c>
      <c r="T35" s="51">
        <v>1.3343049978012866E-3</v>
      </c>
      <c r="W35" s="51"/>
      <c r="X35" s="51"/>
    </row>
    <row r="36" spans="3:24" x14ac:dyDescent="0.25">
      <c r="E36" s="51">
        <v>205368</v>
      </c>
      <c r="F36" s="51">
        <v>1.2802474290473699E-4</v>
      </c>
      <c r="G36" s="51">
        <v>207866</v>
      </c>
      <c r="H36" s="51">
        <v>1.2606361814846399E-4</v>
      </c>
      <c r="K36" s="51">
        <v>223580</v>
      </c>
      <c r="L36" s="51">
        <v>8.6306953836799905E-5</v>
      </c>
      <c r="M36" s="51">
        <v>169060</v>
      </c>
      <c r="N36" s="51">
        <v>1.1316229405892901E-4</v>
      </c>
      <c r="O36" s="51">
        <v>141572</v>
      </c>
      <c r="P36" s="51">
        <v>1.43503378831244E-4</v>
      </c>
      <c r="S36" s="51">
        <v>39934</v>
      </c>
      <c r="T36" s="51">
        <v>1.3072294814108134E-3</v>
      </c>
      <c r="W36" s="51"/>
      <c r="X36" s="51"/>
    </row>
    <row r="37" spans="3:24" x14ac:dyDescent="0.25">
      <c r="E37" s="51">
        <v>205764</v>
      </c>
      <c r="F37" s="51">
        <v>1.2655073743799599E-4</v>
      </c>
      <c r="G37" s="51">
        <v>226292</v>
      </c>
      <c r="H37" s="51">
        <v>1.16894445281721E-4</v>
      </c>
      <c r="K37" s="51">
        <v>301486</v>
      </c>
      <c r="L37" s="51">
        <v>7.3345186060883995E-5</v>
      </c>
      <c r="M37" s="51">
        <v>173284</v>
      </c>
      <c r="N37" s="51">
        <v>1.0711838959295801E-4</v>
      </c>
      <c r="O37" s="51">
        <v>141968</v>
      </c>
      <c r="P37" s="51">
        <v>1.42772299925448E-4</v>
      </c>
      <c r="S37" s="51">
        <v>42706</v>
      </c>
      <c r="T37" s="51">
        <v>1.3433114034978502E-3</v>
      </c>
      <c r="W37" s="51"/>
      <c r="X37" s="51"/>
    </row>
    <row r="38" spans="3:24" x14ac:dyDescent="0.25">
      <c r="E38" s="51">
        <v>238164</v>
      </c>
      <c r="F38" s="51">
        <v>1.1355088750679501E-4</v>
      </c>
      <c r="G38" s="51">
        <v>243394</v>
      </c>
      <c r="H38" s="51">
        <v>1.1194216230422301E-4</v>
      </c>
      <c r="K38" s="51">
        <v>397524</v>
      </c>
      <c r="L38" s="51">
        <v>5.9710705152608799E-5</v>
      </c>
      <c r="M38" s="51">
        <v>206362</v>
      </c>
      <c r="N38" s="51">
        <v>9.3966040649626394E-5</v>
      </c>
      <c r="O38" s="51">
        <v>163850</v>
      </c>
      <c r="P38" s="51">
        <v>1.17047036582792E-4</v>
      </c>
      <c r="S38" s="51">
        <v>44652</v>
      </c>
      <c r="T38" s="51">
        <v>1.2532965735396933E-3</v>
      </c>
      <c r="W38" s="51"/>
      <c r="X38" s="51"/>
    </row>
    <row r="39" spans="3:24" x14ac:dyDescent="0.25">
      <c r="G39" s="51">
        <v>426112</v>
      </c>
      <c r="H39" s="51">
        <v>8.0901067127638494E-5</v>
      </c>
      <c r="K39" s="51">
        <v>412388</v>
      </c>
      <c r="L39" s="51">
        <v>5.7178515408724997E-5</v>
      </c>
      <c r="M39" s="51">
        <v>207378</v>
      </c>
      <c r="N39" s="51">
        <v>9.3078892832735498E-5</v>
      </c>
      <c r="O39" s="51">
        <v>164008</v>
      </c>
      <c r="P39" s="51">
        <v>1.16713276733673E-4</v>
      </c>
      <c r="S39" s="51"/>
      <c r="T39" s="51"/>
      <c r="W39" s="51"/>
      <c r="X39" s="51"/>
    </row>
    <row r="40" spans="3:24" x14ac:dyDescent="0.25">
      <c r="G40" s="51">
        <v>496698</v>
      </c>
      <c r="H40" s="51">
        <v>6.7667668429905896E-5</v>
      </c>
      <c r="K40" s="51">
        <v>445562</v>
      </c>
      <c r="L40" s="51">
        <v>5.2603053988775999E-5</v>
      </c>
      <c r="M40" s="51">
        <v>369382</v>
      </c>
      <c r="N40" s="51">
        <v>6.4794317754473995E-5</v>
      </c>
      <c r="O40" s="51">
        <v>172440</v>
      </c>
      <c r="P40" s="51">
        <v>1.07192598301672E-4</v>
      </c>
      <c r="S40" s="51"/>
      <c r="T40" s="51"/>
      <c r="W40" s="51"/>
      <c r="X40" s="51"/>
    </row>
    <row r="41" spans="3:24" x14ac:dyDescent="0.25">
      <c r="G41" s="51">
        <v>542348</v>
      </c>
      <c r="H41" s="51">
        <v>5.9363322009479398E-5</v>
      </c>
      <c r="K41" s="51">
        <v>486602</v>
      </c>
      <c r="L41" s="51">
        <v>4.7041624137581501E-5</v>
      </c>
      <c r="M41" s="51">
        <v>383892</v>
      </c>
      <c r="N41" s="51">
        <v>6.1247819769305394E-5</v>
      </c>
      <c r="O41" s="51">
        <v>172480</v>
      </c>
      <c r="P41" s="51">
        <v>1.07118421254752E-4</v>
      </c>
      <c r="S41" s="51"/>
      <c r="T41" s="51"/>
      <c r="W41" s="51"/>
      <c r="X41" s="51"/>
    </row>
    <row r="42" spans="3:24" x14ac:dyDescent="0.25">
      <c r="G42" s="51">
        <v>582690</v>
      </c>
      <c r="H42" s="51">
        <v>5.3355799441319797E-5</v>
      </c>
      <c r="K42" s="51">
        <v>520994</v>
      </c>
      <c r="L42" s="51">
        <v>4.2349583547275399E-5</v>
      </c>
      <c r="M42" s="51">
        <v>384780</v>
      </c>
      <c r="N42" s="51">
        <v>6.11533209729696E-5</v>
      </c>
      <c r="O42" s="51">
        <v>200606</v>
      </c>
      <c r="P42" s="51">
        <v>9.6220783662652603E-5</v>
      </c>
      <c r="S42" s="51"/>
      <c r="T42" s="51"/>
      <c r="W42" s="51"/>
      <c r="X42" s="51"/>
    </row>
  </sheetData>
  <mergeCells count="12">
    <mergeCell ref="O1:P1"/>
    <mergeCell ref="I1:J1"/>
    <mergeCell ref="Q1:R1"/>
    <mergeCell ref="S1:T1"/>
    <mergeCell ref="W1:X1"/>
    <mergeCell ref="U1:V1"/>
    <mergeCell ref="M1:N1"/>
    <mergeCell ref="C1:D1"/>
    <mergeCell ref="E1:F1"/>
    <mergeCell ref="G1:H1"/>
    <mergeCell ref="A1:B1"/>
    <mergeCell ref="K1:L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5" zoomScaleNormal="85" workbookViewId="0">
      <selection activeCell="N26" sqref="N26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3.42578125" style="1" customWidth="1"/>
    <col min="6" max="6" width="13.42578125" style="6" customWidth="1"/>
    <col min="7" max="7" width="13.42578125" customWidth="1"/>
    <col min="8" max="19" width="13.42578125" style="30" customWidth="1"/>
  </cols>
  <sheetData>
    <row r="1" spans="1:19" x14ac:dyDescent="0.25">
      <c r="A1" s="64" t="s">
        <v>0</v>
      </c>
      <c r="B1" s="64"/>
      <c r="C1" s="64"/>
      <c r="D1" s="64" t="s">
        <v>25</v>
      </c>
      <c r="E1" s="64"/>
      <c r="F1" s="64"/>
      <c r="G1" s="64"/>
      <c r="H1" s="64" t="s">
        <v>27</v>
      </c>
      <c r="I1" s="64"/>
      <c r="J1" s="64"/>
      <c r="K1" s="64"/>
      <c r="L1" s="64"/>
      <c r="M1" s="64"/>
      <c r="N1" s="64" t="s">
        <v>44</v>
      </c>
      <c r="O1" s="64"/>
      <c r="P1" s="64"/>
      <c r="Q1" s="64"/>
      <c r="R1" s="64"/>
      <c r="S1" s="64"/>
    </row>
    <row r="2" spans="1:19" x14ac:dyDescent="0.25">
      <c r="A2" s="1" t="s">
        <v>1</v>
      </c>
      <c r="B2" s="1" t="s">
        <v>4</v>
      </c>
      <c r="C2" s="3" t="s">
        <v>3</v>
      </c>
      <c r="D2" s="1" t="s">
        <v>13</v>
      </c>
      <c r="E2" s="3" t="s">
        <v>4</v>
      </c>
      <c r="F2" s="6" t="s">
        <v>14</v>
      </c>
      <c r="G2" s="3" t="s">
        <v>3</v>
      </c>
      <c r="H2" s="30" t="s">
        <v>14</v>
      </c>
      <c r="I2" s="30" t="s">
        <v>3</v>
      </c>
      <c r="J2" s="30" t="s">
        <v>46</v>
      </c>
      <c r="K2" s="30" t="s">
        <v>47</v>
      </c>
      <c r="L2" s="30" t="s">
        <v>13</v>
      </c>
      <c r="M2" s="30" t="s">
        <v>4</v>
      </c>
      <c r="N2" s="30" t="s">
        <v>14</v>
      </c>
      <c r="O2" s="30" t="s">
        <v>3</v>
      </c>
      <c r="P2" s="30" t="s">
        <v>46</v>
      </c>
      <c r="Q2" s="30" t="s">
        <v>47</v>
      </c>
      <c r="R2" s="30" t="s">
        <v>13</v>
      </c>
      <c r="S2" s="30" t="s">
        <v>4</v>
      </c>
    </row>
    <row r="3" spans="1:19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  <c r="H3" s="30">
        <v>64</v>
      </c>
      <c r="I3" s="30">
        <v>0.98865878855441103</v>
      </c>
      <c r="J3" s="30">
        <v>64</v>
      </c>
      <c r="K3" s="30">
        <v>0.70882124516974299</v>
      </c>
      <c r="L3" s="30">
        <v>64</v>
      </c>
      <c r="M3" s="30">
        <v>0.96680609780621696</v>
      </c>
      <c r="N3" s="30">
        <v>64</v>
      </c>
      <c r="O3" s="30">
        <v>0.98865878855441103</v>
      </c>
      <c r="P3" s="30">
        <v>64</v>
      </c>
      <c r="Q3" s="30">
        <v>0.70882124516974299</v>
      </c>
      <c r="R3" s="30">
        <v>64</v>
      </c>
      <c r="S3" s="30">
        <v>0.96680609780621696</v>
      </c>
    </row>
    <row r="4" spans="1:19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  <c r="H4" s="30">
        <v>130</v>
      </c>
      <c r="I4" s="30">
        <v>0.29067945619653901</v>
      </c>
      <c r="J4" s="30">
        <v>130</v>
      </c>
      <c r="K4" s="30">
        <v>0.27599492000799097</v>
      </c>
      <c r="L4" s="30">
        <v>130</v>
      </c>
      <c r="M4" s="30">
        <v>0.28755542257681099</v>
      </c>
      <c r="N4" s="30">
        <v>130</v>
      </c>
      <c r="O4" s="30">
        <v>0.29067945619653901</v>
      </c>
      <c r="P4" s="30">
        <v>130</v>
      </c>
      <c r="Q4" s="30">
        <v>0.27599492000799097</v>
      </c>
      <c r="R4" s="30">
        <v>130</v>
      </c>
      <c r="S4" s="30">
        <v>0.28755542257681099</v>
      </c>
    </row>
    <row r="5" spans="1:19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  <c r="H5" s="30">
        <v>286</v>
      </c>
      <c r="I5" s="30">
        <v>0.18599596050804301</v>
      </c>
      <c r="J5" s="30">
        <v>286</v>
      </c>
      <c r="K5" s="30">
        <v>0.10656390279181099</v>
      </c>
      <c r="L5" s="30">
        <v>286</v>
      </c>
      <c r="M5" s="30">
        <v>0.124801429591682</v>
      </c>
      <c r="N5" s="30">
        <v>250</v>
      </c>
      <c r="O5" s="30">
        <v>0.185830194069107</v>
      </c>
      <c r="P5" s="30">
        <v>250</v>
      </c>
      <c r="Q5" s="30">
        <v>0.10646404858288799</v>
      </c>
      <c r="R5" s="30">
        <v>250</v>
      </c>
      <c r="S5" s="30">
        <v>0.12472408688605401</v>
      </c>
    </row>
    <row r="6" spans="1:19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  <c r="H6" s="30">
        <v>594</v>
      </c>
      <c r="I6" s="30">
        <v>7.9857548229896394E-2</v>
      </c>
      <c r="J6" s="30">
        <v>594</v>
      </c>
      <c r="K6" s="30">
        <v>3.1067026635254499E-2</v>
      </c>
      <c r="L6" s="30">
        <v>594</v>
      </c>
      <c r="M6" s="30">
        <v>3.8363931514674598E-2</v>
      </c>
      <c r="N6" s="30">
        <v>472</v>
      </c>
      <c r="O6" s="30">
        <v>0.200744596381324</v>
      </c>
      <c r="P6" s="30">
        <v>472</v>
      </c>
      <c r="Q6" s="30">
        <v>5.7634601845809298E-2</v>
      </c>
      <c r="R6" s="30">
        <v>472</v>
      </c>
      <c r="S6" s="30">
        <v>7.3621973337322802E-2</v>
      </c>
    </row>
    <row r="7" spans="1:19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  <c r="H7" s="30">
        <v>1196</v>
      </c>
      <c r="I7" s="30">
        <v>6.1453950000933302E-2</v>
      </c>
      <c r="J7" s="30">
        <v>1138</v>
      </c>
      <c r="K7" s="30">
        <v>1.7043759660237599E-2</v>
      </c>
      <c r="L7" s="30">
        <v>1162</v>
      </c>
      <c r="M7" s="30">
        <v>2.00678694503152E-2</v>
      </c>
      <c r="N7" s="30">
        <v>962</v>
      </c>
      <c r="O7" s="30">
        <v>9.5486774887958106E-2</v>
      </c>
      <c r="P7" s="30">
        <v>962</v>
      </c>
      <c r="Q7" s="30">
        <v>2.49621311521168E-2</v>
      </c>
      <c r="R7" s="30">
        <v>966</v>
      </c>
      <c r="S7" s="30">
        <v>3.2220761371400897E-2</v>
      </c>
    </row>
    <row r="8" spans="1:19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  <c r="H8" s="30">
        <v>2354</v>
      </c>
      <c r="I8" s="30">
        <v>3.3382797385302497E-2</v>
      </c>
      <c r="J8" s="30">
        <v>2352</v>
      </c>
      <c r="K8" s="30">
        <v>8.0274554172919295E-3</v>
      </c>
      <c r="L8" s="30">
        <v>2292</v>
      </c>
      <c r="M8" s="30">
        <v>1.0517242467784601E-2</v>
      </c>
      <c r="N8" s="30">
        <v>1822</v>
      </c>
      <c r="O8" s="30">
        <v>5.3867572008476999E-2</v>
      </c>
      <c r="P8" s="30">
        <v>1837</v>
      </c>
      <c r="Q8" s="30">
        <v>1.15996176262504E-2</v>
      </c>
      <c r="R8" s="30">
        <v>1828</v>
      </c>
      <c r="S8" s="30">
        <v>1.54548474502913E-2</v>
      </c>
    </row>
    <row r="9" spans="1:19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  <c r="H9" s="30">
        <v>4632</v>
      </c>
      <c r="I9" s="30">
        <v>1.6489761931552799E-2</v>
      </c>
      <c r="J9" s="30">
        <v>4476</v>
      </c>
      <c r="K9" s="30">
        <v>4.4267867288306497E-3</v>
      </c>
      <c r="L9" s="30">
        <v>4462</v>
      </c>
      <c r="M9" s="30">
        <v>5.7202931953339699E-3</v>
      </c>
      <c r="N9" s="30">
        <v>3560</v>
      </c>
      <c r="O9" s="30">
        <v>2.4361816660118302E-2</v>
      </c>
      <c r="P9" s="30">
        <v>3553</v>
      </c>
      <c r="Q9" s="30">
        <v>6.1044263006906499E-3</v>
      </c>
      <c r="R9" s="30">
        <v>3516</v>
      </c>
      <c r="S9" s="30">
        <v>7.6771510212299502E-3</v>
      </c>
    </row>
    <row r="10" spans="1:19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  <c r="H10" s="30">
        <v>8902</v>
      </c>
      <c r="I10" s="30">
        <v>1.0616907596661999E-2</v>
      </c>
      <c r="J10" s="30">
        <v>8750</v>
      </c>
      <c r="K10" s="30">
        <v>2.4005988663860999E-3</v>
      </c>
      <c r="L10" s="30">
        <v>8634</v>
      </c>
      <c r="M10" s="30">
        <v>3.1561695320769102E-3</v>
      </c>
      <c r="N10" s="30">
        <v>6835</v>
      </c>
      <c r="O10" s="30">
        <v>1.6107045486181099E-2</v>
      </c>
      <c r="P10" s="30">
        <v>6717</v>
      </c>
      <c r="Q10" s="30">
        <v>3.0516011230391701E-3</v>
      </c>
      <c r="R10" s="30">
        <v>6632</v>
      </c>
      <c r="S10" s="30">
        <v>4.5880623301940097E-3</v>
      </c>
    </row>
    <row r="11" spans="1:19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  <c r="H11" s="30">
        <v>17118</v>
      </c>
      <c r="I11" s="30">
        <v>5.80786700749749E-3</v>
      </c>
      <c r="J11" s="30">
        <v>16824</v>
      </c>
      <c r="K11" s="30">
        <v>1.3988925598264401E-3</v>
      </c>
      <c r="L11" s="30">
        <v>16760</v>
      </c>
      <c r="M11" s="30">
        <v>1.76895612170217E-3</v>
      </c>
      <c r="N11" s="30">
        <v>13127</v>
      </c>
      <c r="O11" s="30">
        <v>7.9003510874858102E-3</v>
      </c>
      <c r="P11" s="30">
        <v>12923</v>
      </c>
      <c r="Q11" s="30">
        <v>1.98689358046614E-3</v>
      </c>
      <c r="R11" s="30">
        <v>12785</v>
      </c>
      <c r="S11" s="30">
        <v>2.5713660236067501E-3</v>
      </c>
    </row>
    <row r="12" spans="1:19" x14ac:dyDescent="0.25">
      <c r="D12" s="1">
        <v>16172</v>
      </c>
      <c r="E12" s="1">
        <v>2.4618615914172798E-3</v>
      </c>
      <c r="H12" s="30">
        <v>32697</v>
      </c>
      <c r="I12" s="30">
        <v>3.3723492966185602E-3</v>
      </c>
      <c r="J12" s="30">
        <v>31988</v>
      </c>
      <c r="K12" s="30">
        <v>7.4654959303624305E-4</v>
      </c>
      <c r="L12" s="30">
        <v>31838</v>
      </c>
      <c r="M12" s="30">
        <v>9.8489089113430891E-4</v>
      </c>
      <c r="N12" s="30">
        <v>25008</v>
      </c>
      <c r="O12" s="30">
        <v>4.7426674891424799E-3</v>
      </c>
      <c r="P12" s="30">
        <v>24452</v>
      </c>
      <c r="Q12" s="30">
        <v>1.1195730896248601E-3</v>
      </c>
      <c r="R12" s="30">
        <v>24113</v>
      </c>
      <c r="S12" s="30">
        <v>1.4032250274193399E-3</v>
      </c>
    </row>
    <row r="13" spans="1:19" x14ac:dyDescent="0.25">
      <c r="D13" s="1">
        <v>27528</v>
      </c>
      <c r="E13" s="1">
        <v>1.3180136193463501E-3</v>
      </c>
      <c r="H13" s="30">
        <v>62940</v>
      </c>
      <c r="I13" s="30">
        <v>1.8939623230976399E-3</v>
      </c>
      <c r="J13" s="30">
        <v>61473</v>
      </c>
      <c r="K13" s="30">
        <v>4.0371484508708999E-4</v>
      </c>
      <c r="L13" s="30">
        <v>61367</v>
      </c>
      <c r="M13" s="30">
        <v>5.1359981424952902E-4</v>
      </c>
      <c r="N13" s="30">
        <v>47343</v>
      </c>
      <c r="O13" s="30">
        <v>2.5514497200121002E-3</v>
      </c>
      <c r="P13" s="30">
        <v>46205</v>
      </c>
      <c r="Q13" s="30">
        <v>5.3929595575191605E-4</v>
      </c>
      <c r="R13" s="30">
        <v>45800</v>
      </c>
      <c r="S13" s="30">
        <v>7.76039550118329E-4</v>
      </c>
    </row>
    <row r="14" spans="1:19" x14ac:dyDescent="0.25">
      <c r="D14" s="1">
        <v>38168</v>
      </c>
      <c r="E14" s="1">
        <v>8.3975005425662697E-4</v>
      </c>
      <c r="N14" s="30">
        <v>90099</v>
      </c>
      <c r="O14" s="30">
        <v>1.0943785651930499E-3</v>
      </c>
      <c r="P14" s="30">
        <v>88102</v>
      </c>
      <c r="Q14" s="30">
        <v>3.03215913268006E-4</v>
      </c>
      <c r="R14" s="30">
        <v>86923</v>
      </c>
      <c r="S14" s="30">
        <v>3.9447976034710601E-4</v>
      </c>
    </row>
    <row r="15" spans="1:19" x14ac:dyDescent="0.25">
      <c r="D15" s="1">
        <v>39756</v>
      </c>
      <c r="E15" s="1">
        <v>7.77668216583664E-4</v>
      </c>
      <c r="N15" s="30">
        <v>171875</v>
      </c>
      <c r="O15" s="30">
        <v>6.2408339587455796E-4</v>
      </c>
      <c r="P15" s="30">
        <v>167614</v>
      </c>
      <c r="Q15" s="30">
        <v>1.6928546473597499E-4</v>
      </c>
      <c r="R15" s="30">
        <v>165044</v>
      </c>
      <c r="S15" s="30">
        <v>2.07240977472708E-4</v>
      </c>
    </row>
    <row r="16" spans="1:19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4">
    <mergeCell ref="N1:S1"/>
    <mergeCell ref="A1:C1"/>
    <mergeCell ref="D1:G1"/>
    <mergeCell ref="H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zoomScale="85" zoomScaleNormal="85" workbookViewId="0">
      <selection activeCell="N10" sqref="N10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10" width="9.140625" style="32"/>
    <col min="11" max="11" width="12.42578125" style="4" customWidth="1"/>
    <col min="12" max="14" width="15" style="4" customWidth="1"/>
    <col min="15" max="15" width="15" style="7" customWidth="1"/>
    <col min="16" max="16" width="15" style="4" customWidth="1"/>
    <col min="17" max="18" width="15" style="21" customWidth="1"/>
    <col min="19" max="24" width="15.140625" style="21" customWidth="1"/>
    <col min="25" max="28" width="11.5703125" style="21" customWidth="1"/>
    <col min="29" max="30" width="12" style="21" customWidth="1"/>
    <col min="31" max="32" width="11.140625" style="21" customWidth="1"/>
  </cols>
  <sheetData>
    <row r="1" spans="1:32" x14ac:dyDescent="0.25">
      <c r="A1" s="64" t="s">
        <v>8</v>
      </c>
      <c r="B1" s="64"/>
      <c r="C1" s="64"/>
      <c r="D1" s="64"/>
      <c r="E1" s="64"/>
      <c r="F1" s="64"/>
      <c r="G1" s="64"/>
      <c r="H1" s="64"/>
      <c r="L1" s="64" t="s">
        <v>0</v>
      </c>
      <c r="M1" s="64"/>
      <c r="N1" s="64"/>
      <c r="O1" s="64"/>
      <c r="P1" s="64"/>
      <c r="Q1" s="64" t="s">
        <v>45</v>
      </c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x14ac:dyDescent="0.25">
      <c r="A2" s="4" t="s">
        <v>1</v>
      </c>
      <c r="B2" s="5" t="s">
        <v>12</v>
      </c>
      <c r="C2" s="4" t="s">
        <v>7</v>
      </c>
      <c r="D2" s="5" t="s">
        <v>10</v>
      </c>
      <c r="E2" s="4" t="s">
        <v>2</v>
      </c>
      <c r="F2" s="5" t="s">
        <v>11</v>
      </c>
      <c r="G2" s="4" t="s">
        <v>6</v>
      </c>
      <c r="H2" s="4" t="s">
        <v>9</v>
      </c>
      <c r="L2" s="4" t="s">
        <v>1</v>
      </c>
      <c r="M2" s="4" t="s">
        <v>7</v>
      </c>
      <c r="N2" s="4" t="s">
        <v>5</v>
      </c>
      <c r="O2" s="7" t="s">
        <v>1</v>
      </c>
      <c r="P2" s="4" t="s">
        <v>3</v>
      </c>
      <c r="Q2" s="64" t="s">
        <v>25</v>
      </c>
      <c r="R2" s="64"/>
      <c r="S2" s="64" t="s">
        <v>26</v>
      </c>
      <c r="T2" s="64"/>
      <c r="U2" s="64" t="s">
        <v>27</v>
      </c>
      <c r="V2" s="64"/>
      <c r="W2" s="64" t="s">
        <v>44</v>
      </c>
      <c r="X2" s="64"/>
      <c r="Y2" s="64" t="s">
        <v>28</v>
      </c>
      <c r="Z2" s="64"/>
      <c r="AA2" s="64" t="s">
        <v>29</v>
      </c>
      <c r="AB2" s="64"/>
      <c r="AC2" s="64" t="s">
        <v>30</v>
      </c>
      <c r="AD2" s="64"/>
      <c r="AE2" s="64" t="s">
        <v>31</v>
      </c>
      <c r="AF2" s="64"/>
    </row>
    <row r="3" spans="1:32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2">
        <f>C3^2*50</f>
        <v>3.125</v>
      </c>
      <c r="H3" s="2">
        <f>C3^3*10</f>
        <v>0.15625</v>
      </c>
      <c r="I3" s="2">
        <f>A3^(-1)*100</f>
        <v>1.5625</v>
      </c>
      <c r="J3" s="2">
        <f>A3^(-3/2)*1000</f>
        <v>1.9531250000000018</v>
      </c>
      <c r="K3" s="2"/>
      <c r="L3" s="4">
        <v>144</v>
      </c>
      <c r="M3" s="4">
        <f>0.25</f>
        <v>0.25</v>
      </c>
      <c r="N3" s="4">
        <v>0.42660971206547998</v>
      </c>
      <c r="O3" s="7">
        <v>128</v>
      </c>
      <c r="P3" s="12">
        <v>0.55096529206121003</v>
      </c>
      <c r="Q3" s="21" t="s">
        <v>1</v>
      </c>
      <c r="R3" s="21" t="s">
        <v>3</v>
      </c>
      <c r="S3" s="21" t="s">
        <v>1</v>
      </c>
      <c r="T3" s="21" t="s">
        <v>3</v>
      </c>
      <c r="U3" s="21" t="s">
        <v>1</v>
      </c>
      <c r="V3" s="21" t="s">
        <v>3</v>
      </c>
      <c r="W3" s="21" t="s">
        <v>1</v>
      </c>
      <c r="X3" s="21" t="s">
        <v>3</v>
      </c>
      <c r="Y3" s="21" t="s">
        <v>1</v>
      </c>
      <c r="Z3" s="21" t="s">
        <v>2</v>
      </c>
      <c r="AA3" s="21" t="s">
        <v>1</v>
      </c>
      <c r="AB3" s="21" t="s">
        <v>2</v>
      </c>
      <c r="AC3" s="21" t="s">
        <v>1</v>
      </c>
      <c r="AD3" s="21" t="s">
        <v>2</v>
      </c>
      <c r="AE3" s="21" t="s">
        <v>1</v>
      </c>
      <c r="AF3" s="21" t="s">
        <v>2</v>
      </c>
    </row>
    <row r="4" spans="1:32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2">
        <f t="shared" ref="G4:G9" si="3">C4^2*50</f>
        <v>0.78125</v>
      </c>
      <c r="H4" s="39">
        <f t="shared" ref="H4:H9" si="4">C4^3*10</f>
        <v>1.953125E-2</v>
      </c>
      <c r="I4" s="2">
        <f t="shared" ref="I4:I9" si="5">A4^(-1)*100</f>
        <v>0.390625</v>
      </c>
      <c r="J4" s="2">
        <f t="shared" ref="J4:J9" si="6">A4^(-3/2)*1000</f>
        <v>0.24414062500000022</v>
      </c>
      <c r="K4" s="2"/>
      <c r="L4" s="4">
        <v>576</v>
      </c>
      <c r="M4" s="4">
        <f>M3/2</f>
        <v>0.125</v>
      </c>
      <c r="N4" s="4">
        <v>0.12344091236093201</v>
      </c>
      <c r="O4" s="7">
        <v>512</v>
      </c>
      <c r="P4" s="12">
        <v>0.113623887736235</v>
      </c>
      <c r="Q4" s="21">
        <v>128</v>
      </c>
      <c r="R4" s="21">
        <v>0.55096529206121003</v>
      </c>
      <c r="S4" s="21">
        <v>128</v>
      </c>
      <c r="T4" s="21">
        <v>0.55096529206121003</v>
      </c>
      <c r="U4" s="21">
        <v>128</v>
      </c>
      <c r="V4" s="21">
        <v>0.55096529206121003</v>
      </c>
      <c r="W4" s="31">
        <v>128</v>
      </c>
      <c r="X4" s="21">
        <v>0.55096529206121003</v>
      </c>
      <c r="Y4" s="21">
        <v>72</v>
      </c>
      <c r="Z4" s="2">
        <v>0.92140952458899605</v>
      </c>
      <c r="AA4" s="21">
        <v>160</v>
      </c>
      <c r="AB4" s="2">
        <v>1.2130098543476899</v>
      </c>
      <c r="AC4" s="21">
        <v>88</v>
      </c>
      <c r="AD4" s="2">
        <v>1.2915210913889399</v>
      </c>
      <c r="AE4" s="21">
        <v>88</v>
      </c>
      <c r="AF4" s="2">
        <v>0.85723950004641503</v>
      </c>
    </row>
    <row r="5" spans="1:32" x14ac:dyDescent="0.25">
      <c r="A5" s="4">
        <v>1024</v>
      </c>
      <c r="B5" s="5">
        <f t="shared" si="0"/>
        <v>3.0102999566398121</v>
      </c>
      <c r="C5" s="4">
        <f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2">
        <f t="shared" si="3"/>
        <v>0.1953125</v>
      </c>
      <c r="H5" s="39">
        <f t="shared" si="4"/>
        <v>2.44140625E-3</v>
      </c>
      <c r="I5" s="2">
        <f t="shared" si="5"/>
        <v>9.765625E-2</v>
      </c>
      <c r="J5" s="2">
        <f t="shared" si="6"/>
        <v>3.0517578125000014E-2</v>
      </c>
      <c r="K5" s="2"/>
      <c r="L5" s="4">
        <v>2304</v>
      </c>
      <c r="M5" s="4">
        <f>M4/2</f>
        <v>6.25E-2</v>
      </c>
      <c r="N5" s="4">
        <v>1.2806897864589E-2</v>
      </c>
      <c r="O5" s="7">
        <v>2048</v>
      </c>
      <c r="P5" s="12">
        <v>1.2226393428338299E-2</v>
      </c>
      <c r="Q5" s="21">
        <v>268</v>
      </c>
      <c r="R5" s="21">
        <v>0.16331495441563099</v>
      </c>
      <c r="S5" s="21">
        <v>332</v>
      </c>
      <c r="T5" s="21">
        <v>0.113569318947477</v>
      </c>
      <c r="U5" s="21">
        <v>268</v>
      </c>
      <c r="V5" s="21">
        <v>0.16331495441563201</v>
      </c>
      <c r="W5" s="31">
        <v>268</v>
      </c>
      <c r="X5" s="21">
        <v>0.16331495441563201</v>
      </c>
      <c r="Y5" s="21">
        <v>256</v>
      </c>
      <c r="Z5" s="2">
        <v>0.71595727119231301</v>
      </c>
      <c r="AA5" s="21">
        <v>344</v>
      </c>
      <c r="AB5" s="2">
        <v>0.42347437706878799</v>
      </c>
      <c r="AC5" s="21">
        <v>256</v>
      </c>
      <c r="AD5" s="2">
        <v>0.55243605271420604</v>
      </c>
      <c r="AE5" s="21">
        <v>260</v>
      </c>
      <c r="AF5" s="2">
        <v>0.88920916736073696</v>
      </c>
    </row>
    <row r="6" spans="1:32" x14ac:dyDescent="0.25">
      <c r="A6" s="4">
        <v>4096</v>
      </c>
      <c r="B6" s="5">
        <f t="shared" si="0"/>
        <v>3.6123599479677742</v>
      </c>
      <c r="C6" s="4">
        <f>C5/2</f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2">
        <f t="shared" si="3"/>
        <v>4.8828125E-2</v>
      </c>
      <c r="H6" s="39">
        <f t="shared" si="4"/>
        <v>3.0517578125E-4</v>
      </c>
      <c r="I6" s="2">
        <f t="shared" si="5"/>
        <v>2.44140625E-2</v>
      </c>
      <c r="J6" s="2">
        <f t="shared" si="6"/>
        <v>3.8146972656250078E-3</v>
      </c>
      <c r="K6" s="2"/>
      <c r="L6" s="4">
        <v>9216</v>
      </c>
      <c r="M6" s="4">
        <f>M5/2</f>
        <v>3.125E-2</v>
      </c>
      <c r="N6" s="4">
        <v>1.6226299151069401E-3</v>
      </c>
      <c r="O6" s="7">
        <v>8192</v>
      </c>
      <c r="P6" s="12">
        <v>1.5534309340943201E-3</v>
      </c>
      <c r="Q6" s="21">
        <v>556</v>
      </c>
      <c r="R6" s="21">
        <v>3.1289324995501903E-2</v>
      </c>
      <c r="S6" s="21">
        <v>836</v>
      </c>
      <c r="T6" s="21">
        <v>1.2225104396792801E-2</v>
      </c>
      <c r="U6" s="21">
        <v>576</v>
      </c>
      <c r="V6" s="21">
        <v>3.10919434648423E-2</v>
      </c>
      <c r="W6" s="31">
        <v>512</v>
      </c>
      <c r="X6" s="21">
        <v>0.66818490383879903</v>
      </c>
      <c r="Y6" s="21">
        <v>880</v>
      </c>
      <c r="Z6" s="2">
        <v>0.25767670341613502</v>
      </c>
      <c r="AA6" s="21">
        <v>1072</v>
      </c>
      <c r="AB6" s="2">
        <v>0.185127868800572</v>
      </c>
      <c r="AC6" s="21">
        <v>896</v>
      </c>
      <c r="AD6" s="2">
        <v>0.49451940312305598</v>
      </c>
      <c r="AE6" s="21">
        <v>886</v>
      </c>
      <c r="AF6" s="2">
        <v>0.50558762009866498</v>
      </c>
    </row>
    <row r="7" spans="1:32" x14ac:dyDescent="0.25">
      <c r="A7" s="4">
        <v>16384</v>
      </c>
      <c r="B7" s="5">
        <f t="shared" si="0"/>
        <v>4.2144199392957367</v>
      </c>
      <c r="C7" s="4">
        <f>C6/2</f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2">
        <f t="shared" si="3"/>
        <v>1.220703125E-2</v>
      </c>
      <c r="H7" s="39">
        <f t="shared" si="4"/>
        <v>3.814697265625E-5</v>
      </c>
      <c r="I7" s="2">
        <f t="shared" si="5"/>
        <v>6.103515625E-3</v>
      </c>
      <c r="J7" s="2">
        <f t="shared" si="6"/>
        <v>4.76837158203125E-4</v>
      </c>
      <c r="K7" s="2"/>
      <c r="L7" s="4">
        <v>36864</v>
      </c>
      <c r="M7" s="4">
        <f>M6/2</f>
        <v>1.5625E-2</v>
      </c>
      <c r="N7" s="4">
        <v>2.0372738871442901E-4</v>
      </c>
      <c r="O7" s="7">
        <v>32768</v>
      </c>
      <c r="P7" s="12">
        <v>1.9591904482989101E-4</v>
      </c>
      <c r="Q7" s="21">
        <v>944</v>
      </c>
      <c r="R7" s="21">
        <v>8.5111824164608493E-3</v>
      </c>
      <c r="S7" s="21">
        <v>2088</v>
      </c>
      <c r="T7" s="21">
        <v>1.5775708986585199E-3</v>
      </c>
      <c r="U7" s="21">
        <v>1096</v>
      </c>
      <c r="V7" s="21">
        <v>7.0575091694061202E-3</v>
      </c>
      <c r="W7" s="31">
        <v>956</v>
      </c>
      <c r="X7" s="21">
        <v>0.32863372187151701</v>
      </c>
      <c r="Y7" s="21">
        <v>3280</v>
      </c>
      <c r="Z7" s="2">
        <v>3.2748488910642901E-2</v>
      </c>
      <c r="AA7" s="21">
        <v>4424</v>
      </c>
      <c r="AB7" s="2">
        <v>1.6661562001790899E-2</v>
      </c>
      <c r="AC7" s="21">
        <v>3272</v>
      </c>
      <c r="AD7" s="2">
        <v>0.13328106068616699</v>
      </c>
      <c r="AE7" s="21">
        <v>3302</v>
      </c>
      <c r="AF7" s="2">
        <v>3.3120199091722903E-2</v>
      </c>
    </row>
    <row r="8" spans="1:32" x14ac:dyDescent="0.25">
      <c r="A8" s="4">
        <v>65536</v>
      </c>
      <c r="B8" s="5">
        <f t="shared" si="0"/>
        <v>4.8164799306236992</v>
      </c>
      <c r="C8" s="4">
        <f>C7/2</f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2">
        <f t="shared" si="3"/>
        <v>3.0517578125E-3</v>
      </c>
      <c r="H8" s="39">
        <f t="shared" si="4"/>
        <v>4.76837158203125E-6</v>
      </c>
      <c r="I8" s="2">
        <f t="shared" si="5"/>
        <v>1.52587890625E-3</v>
      </c>
      <c r="J8" s="2">
        <f t="shared" si="6"/>
        <v>5.9604644775390706E-5</v>
      </c>
      <c r="K8" s="2"/>
      <c r="L8" s="4">
        <v>147456</v>
      </c>
      <c r="M8" s="4">
        <f>M7/2</f>
        <v>7.8125E-3</v>
      </c>
      <c r="N8" s="2">
        <v>2.54946330780431E-5</v>
      </c>
      <c r="O8" s="2">
        <v>131072</v>
      </c>
      <c r="P8" s="8">
        <v>2.2536487407E-5</v>
      </c>
      <c r="Q8" s="21">
        <v>1248</v>
      </c>
      <c r="R8" s="21">
        <v>5.8092842763180601E-3</v>
      </c>
      <c r="S8" s="21">
        <v>5264</v>
      </c>
      <c r="T8" s="21">
        <v>3.9143596309961301E-4</v>
      </c>
      <c r="U8" s="21">
        <v>2244</v>
      </c>
      <c r="V8" s="21">
        <v>1.71808912805479E-3</v>
      </c>
      <c r="W8" s="31">
        <v>1826</v>
      </c>
      <c r="X8" s="21">
        <v>5.6203156649434802E-2</v>
      </c>
      <c r="Y8" s="21">
        <v>12664</v>
      </c>
      <c r="Z8" s="2">
        <v>3.9208160372974097E-3</v>
      </c>
      <c r="AA8" s="21">
        <v>17288</v>
      </c>
      <c r="AB8" s="2">
        <v>3.13281782721639E-3</v>
      </c>
      <c r="AC8" s="21">
        <v>12690</v>
      </c>
      <c r="AD8" s="2">
        <v>0.42566757973014202</v>
      </c>
      <c r="AE8" s="21">
        <v>12748</v>
      </c>
      <c r="AF8" s="2">
        <v>1.12933395808484E-2</v>
      </c>
    </row>
    <row r="9" spans="1:32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2">
        <f t="shared" si="3"/>
        <v>7.9999999999999993E-4</v>
      </c>
      <c r="H9" s="39">
        <f t="shared" si="4"/>
        <v>6.4000000000000001E-7</v>
      </c>
      <c r="I9" s="2">
        <f t="shared" si="5"/>
        <v>3.9999999999999996E-4</v>
      </c>
      <c r="J9" s="2">
        <f t="shared" si="6"/>
        <v>7.9999999999999946E-6</v>
      </c>
      <c r="K9" s="2"/>
      <c r="O9" s="41">
        <v>524288</v>
      </c>
      <c r="P9" s="41">
        <v>3.19840810181E-6</v>
      </c>
      <c r="Q9" s="21">
        <v>1880</v>
      </c>
      <c r="R9" s="21">
        <v>8.0587555871336602E-3</v>
      </c>
      <c r="S9" s="21">
        <v>13444</v>
      </c>
      <c r="T9" s="21">
        <v>1.1535960015255E-4</v>
      </c>
      <c r="U9" s="21">
        <v>4240</v>
      </c>
      <c r="V9" s="21">
        <v>8.7806666028501096E-4</v>
      </c>
      <c r="W9" s="31">
        <v>3478</v>
      </c>
      <c r="X9" s="21">
        <v>7.4807286434648498E-3</v>
      </c>
      <c r="AA9" s="21">
        <v>67848</v>
      </c>
      <c r="AB9" s="2">
        <v>3.8374301674197701E-3</v>
      </c>
    </row>
    <row r="10" spans="1:32" x14ac:dyDescent="0.25">
      <c r="O10" s="41">
        <v>2097152</v>
      </c>
      <c r="P10" s="41">
        <v>4.2984098406000001E-7</v>
      </c>
      <c r="Q10" s="21">
        <v>3948</v>
      </c>
      <c r="R10" s="21">
        <v>1.3073030878355599E-2</v>
      </c>
      <c r="S10" s="21">
        <v>33970</v>
      </c>
      <c r="T10" s="2">
        <v>2.8819047517352001E-5</v>
      </c>
      <c r="U10" s="21">
        <v>8252</v>
      </c>
      <c r="V10" s="21">
        <v>2.2375733763059101E-4</v>
      </c>
      <c r="W10" s="31">
        <v>6626</v>
      </c>
      <c r="X10" s="21">
        <v>3.0451580732979702E-3</v>
      </c>
    </row>
    <row r="11" spans="1:32" x14ac:dyDescent="0.25">
      <c r="Q11" s="21">
        <v>5456</v>
      </c>
      <c r="R11" s="21">
        <v>2.15593843417007E-2</v>
      </c>
      <c r="S11" s="21">
        <v>83566</v>
      </c>
      <c r="T11" s="2">
        <v>6.9004676165009799E-6</v>
      </c>
      <c r="U11" s="21">
        <v>15360</v>
      </c>
      <c r="V11" s="2">
        <v>9.5389338686431403E-5</v>
      </c>
      <c r="W11" s="31">
        <v>12622</v>
      </c>
      <c r="X11" s="2">
        <v>8.9497393610459095E-4</v>
      </c>
    </row>
    <row r="12" spans="1:32" x14ac:dyDescent="0.25">
      <c r="Q12" s="21">
        <v>5896</v>
      </c>
      <c r="R12" s="21">
        <v>6.1220770443589203E-3</v>
      </c>
      <c r="S12" s="21">
        <v>207442</v>
      </c>
      <c r="T12" s="2">
        <v>2.1959838350590502E-6</v>
      </c>
      <c r="U12" s="21">
        <v>29736</v>
      </c>
      <c r="V12" s="2">
        <v>3.2152372669260001E-5</v>
      </c>
      <c r="W12" s="31">
        <v>23432</v>
      </c>
      <c r="X12" s="2">
        <v>1.9569442581107401E-4</v>
      </c>
    </row>
    <row r="13" spans="1:32" x14ac:dyDescent="0.25">
      <c r="Q13" s="21">
        <v>8232</v>
      </c>
      <c r="R13" s="21">
        <v>2.6927587705687598E-3</v>
      </c>
      <c r="U13" s="21">
        <v>55420</v>
      </c>
      <c r="V13" s="2">
        <v>1.7583982920345201E-5</v>
      </c>
      <c r="W13" s="31">
        <v>44218</v>
      </c>
      <c r="X13" s="2">
        <v>1.2759064103749101E-4</v>
      </c>
    </row>
    <row r="14" spans="1:32" x14ac:dyDescent="0.25">
      <c r="Q14" s="21">
        <v>8996</v>
      </c>
      <c r="R14" s="21">
        <v>2.83684754791476E-3</v>
      </c>
      <c r="U14" s="21">
        <v>106428</v>
      </c>
      <c r="V14" s="2">
        <v>4.7851905992066301E-6</v>
      </c>
      <c r="W14" s="31">
        <v>82650</v>
      </c>
      <c r="X14" s="2">
        <v>3.2969978022346502E-5</v>
      </c>
    </row>
    <row r="15" spans="1:32" x14ac:dyDescent="0.25">
      <c r="Q15" s="21">
        <v>9316</v>
      </c>
      <c r="R15" s="21">
        <v>1.10463047318404E-3</v>
      </c>
    </row>
    <row r="16" spans="1:32" x14ac:dyDescent="0.25">
      <c r="C16" s="2"/>
      <c r="D16" s="2"/>
      <c r="Q16" s="21">
        <v>20976</v>
      </c>
      <c r="R16" s="21">
        <v>7.62564005714126E-3</v>
      </c>
    </row>
    <row r="22" spans="17:17" x14ac:dyDescent="0.25">
      <c r="Q22" s="41"/>
    </row>
    <row r="23" spans="17:17" x14ac:dyDescent="0.25">
      <c r="Q23" s="41"/>
    </row>
  </sheetData>
  <mergeCells count="11">
    <mergeCell ref="A1:H1"/>
    <mergeCell ref="U2:V2"/>
    <mergeCell ref="AC2:AD2"/>
    <mergeCell ref="AE2:AF2"/>
    <mergeCell ref="Y2:Z2"/>
    <mergeCell ref="AA2:AB2"/>
    <mergeCell ref="L1:P1"/>
    <mergeCell ref="Q2:R2"/>
    <mergeCell ref="S2:T2"/>
    <mergeCell ref="W2:X2"/>
    <mergeCell ref="Q1:A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U37" sqref="U37"/>
    </sheetView>
  </sheetViews>
  <sheetFormatPr defaultRowHeight="15" x14ac:dyDescent="0.25"/>
  <cols>
    <col min="1" max="4" width="11.7109375" style="20" customWidth="1"/>
    <col min="5" max="23" width="13.7109375" style="20" customWidth="1"/>
    <col min="24" max="31" width="9.140625" style="20"/>
  </cols>
  <sheetData>
    <row r="1" spans="1:22" x14ac:dyDescent="0.25">
      <c r="A1" s="20" t="s">
        <v>40</v>
      </c>
      <c r="B1" s="20" t="s">
        <v>7</v>
      </c>
      <c r="C1" s="20" t="s">
        <v>41</v>
      </c>
      <c r="D1" s="20" t="s">
        <v>42</v>
      </c>
      <c r="E1" s="80" t="s">
        <v>37</v>
      </c>
      <c r="F1" s="81"/>
      <c r="G1" s="81"/>
      <c r="H1" s="81"/>
      <c r="I1" s="81"/>
      <c r="J1" s="81"/>
      <c r="K1" s="81"/>
      <c r="L1" s="82"/>
      <c r="M1" s="80" t="s">
        <v>39</v>
      </c>
      <c r="N1" s="81"/>
      <c r="O1" s="81"/>
      <c r="P1" s="81"/>
      <c r="Q1" s="81"/>
      <c r="R1" s="81"/>
      <c r="S1" s="81"/>
      <c r="T1" s="81"/>
      <c r="U1" s="81"/>
      <c r="V1" s="82"/>
    </row>
    <row r="2" spans="1:22" x14ac:dyDescent="0.25">
      <c r="A2" s="20">
        <v>64</v>
      </c>
      <c r="B2" s="20">
        <f>0.25</f>
        <v>0.25</v>
      </c>
      <c r="C2" s="20">
        <f>B2^2*10</f>
        <v>0.625</v>
      </c>
      <c r="D2" s="20">
        <f>B2^3*5</f>
        <v>7.8125E-2</v>
      </c>
      <c r="E2" s="83" t="s">
        <v>0</v>
      </c>
      <c r="F2" s="78"/>
      <c r="G2" s="78"/>
      <c r="H2" s="78"/>
      <c r="I2" s="78" t="s">
        <v>34</v>
      </c>
      <c r="J2" s="78"/>
      <c r="K2" s="78"/>
      <c r="L2" s="79"/>
      <c r="M2" s="83" t="s">
        <v>0</v>
      </c>
      <c r="N2" s="78"/>
      <c r="O2" s="78"/>
      <c r="P2" s="78"/>
      <c r="Q2" s="78" t="s">
        <v>34</v>
      </c>
      <c r="R2" s="78"/>
      <c r="S2" s="78"/>
      <c r="T2" s="78"/>
      <c r="U2" s="78"/>
      <c r="V2" s="79"/>
    </row>
    <row r="3" spans="1:22" x14ac:dyDescent="0.25">
      <c r="A3" s="20">
        <v>256</v>
      </c>
      <c r="B3" s="20">
        <f>B2/2</f>
        <v>0.125</v>
      </c>
      <c r="C3" s="20">
        <f t="shared" ref="C3:C8" si="0">B3^2*10</f>
        <v>0.15625</v>
      </c>
      <c r="D3" s="20">
        <f t="shared" ref="D3:D8" si="1">B3^3*5</f>
        <v>9.765625E-3</v>
      </c>
      <c r="E3" s="83" t="s">
        <v>32</v>
      </c>
      <c r="F3" s="78"/>
      <c r="G3" s="78" t="s">
        <v>33</v>
      </c>
      <c r="H3" s="78"/>
      <c r="I3" s="78" t="s">
        <v>35</v>
      </c>
      <c r="J3" s="78"/>
      <c r="K3" s="78" t="s">
        <v>36</v>
      </c>
      <c r="L3" s="79"/>
      <c r="M3" s="83" t="s">
        <v>38</v>
      </c>
      <c r="N3" s="78"/>
      <c r="O3" s="78" t="s">
        <v>33</v>
      </c>
      <c r="P3" s="78"/>
      <c r="Q3" s="78" t="s">
        <v>35</v>
      </c>
      <c r="R3" s="78"/>
      <c r="S3" s="78" t="s">
        <v>36</v>
      </c>
      <c r="T3" s="78"/>
      <c r="U3" s="78" t="s">
        <v>43</v>
      </c>
      <c r="V3" s="79"/>
    </row>
    <row r="4" spans="1:22" x14ac:dyDescent="0.25">
      <c r="A4" s="20">
        <v>1024</v>
      </c>
      <c r="B4" s="20">
        <f>B3/2</f>
        <v>6.25E-2</v>
      </c>
      <c r="C4" s="20">
        <f t="shared" si="0"/>
        <v>3.90625E-2</v>
      </c>
      <c r="D4" s="20">
        <f t="shared" si="1"/>
        <v>1.220703125E-3</v>
      </c>
      <c r="E4" s="22" t="s">
        <v>1</v>
      </c>
      <c r="F4" s="23" t="s">
        <v>2</v>
      </c>
      <c r="G4" s="23" t="s">
        <v>1</v>
      </c>
      <c r="H4" s="23" t="s">
        <v>2</v>
      </c>
      <c r="I4" s="23" t="s">
        <v>1</v>
      </c>
      <c r="J4" s="23" t="s">
        <v>2</v>
      </c>
      <c r="K4" s="23" t="s">
        <v>1</v>
      </c>
      <c r="L4" s="24" t="s">
        <v>2</v>
      </c>
      <c r="M4" s="22" t="s">
        <v>1</v>
      </c>
      <c r="N4" s="23" t="s">
        <v>2</v>
      </c>
      <c r="O4" s="23" t="s">
        <v>1</v>
      </c>
      <c r="P4" s="23" t="s">
        <v>2</v>
      </c>
      <c r="Q4" s="23" t="s">
        <v>1</v>
      </c>
      <c r="R4" s="23" t="s">
        <v>2</v>
      </c>
      <c r="S4" s="23" t="s">
        <v>1</v>
      </c>
      <c r="T4" s="23" t="s">
        <v>2</v>
      </c>
      <c r="U4" s="23" t="s">
        <v>1</v>
      </c>
      <c r="V4" s="24" t="s">
        <v>2</v>
      </c>
    </row>
    <row r="5" spans="1:22" x14ac:dyDescent="0.25">
      <c r="A5" s="20">
        <v>4096</v>
      </c>
      <c r="B5" s="20">
        <f>B4/2</f>
        <v>3.125E-2</v>
      </c>
      <c r="C5" s="20">
        <f t="shared" si="0"/>
        <v>9.765625E-3</v>
      </c>
      <c r="D5" s="20">
        <f t="shared" si="1"/>
        <v>1.52587890625E-4</v>
      </c>
      <c r="E5" s="22">
        <v>64</v>
      </c>
      <c r="F5" s="23">
        <v>0.82072280697912903</v>
      </c>
      <c r="G5" s="23">
        <v>64</v>
      </c>
      <c r="H5" s="23">
        <v>0.75988362489888905</v>
      </c>
      <c r="I5" s="23">
        <v>36</v>
      </c>
      <c r="J5" s="23">
        <v>2.2850999999999999</v>
      </c>
      <c r="K5" s="23">
        <v>80</v>
      </c>
      <c r="L5" s="25">
        <v>13.6046176508166</v>
      </c>
      <c r="M5" s="22">
        <v>144</v>
      </c>
      <c r="N5" s="26">
        <v>6.4219373632584602E-15</v>
      </c>
      <c r="O5" s="26">
        <v>128</v>
      </c>
      <c r="P5" s="26">
        <v>5.6910399790446098E-2</v>
      </c>
      <c r="Q5" s="23">
        <v>72</v>
      </c>
      <c r="R5" s="26">
        <v>0.20549063061801801</v>
      </c>
      <c r="S5" s="23">
        <v>160</v>
      </c>
      <c r="T5" s="26">
        <v>0.15065920556939599</v>
      </c>
      <c r="U5" s="23">
        <v>88</v>
      </c>
      <c r="V5" s="25">
        <v>0.34221106093520298</v>
      </c>
    </row>
    <row r="6" spans="1:22" x14ac:dyDescent="0.25">
      <c r="A6" s="20">
        <v>16384</v>
      </c>
      <c r="B6" s="20">
        <f>B5/2</f>
        <v>1.5625E-2</v>
      </c>
      <c r="C6" s="20">
        <f t="shared" si="0"/>
        <v>2.44140625E-3</v>
      </c>
      <c r="D6" s="20">
        <f t="shared" si="1"/>
        <v>1.9073486328125E-5</v>
      </c>
      <c r="E6" s="22">
        <v>256</v>
      </c>
      <c r="F6" s="23">
        <v>0.206660698989033</v>
      </c>
      <c r="G6" s="23">
        <v>256</v>
      </c>
      <c r="H6" s="23">
        <v>0.189240486269389</v>
      </c>
      <c r="I6" s="23">
        <v>128</v>
      </c>
      <c r="J6" s="26">
        <v>1.0642869103081201</v>
      </c>
      <c r="K6" s="23">
        <v>172</v>
      </c>
      <c r="L6" s="25">
        <v>2.09442010603447</v>
      </c>
      <c r="M6" s="22">
        <v>576</v>
      </c>
      <c r="N6" s="26">
        <v>6.0084970312274402E-15</v>
      </c>
      <c r="O6" s="23">
        <v>512</v>
      </c>
      <c r="P6" s="23">
        <v>7.2707237794323301E-3</v>
      </c>
      <c r="Q6" s="23">
        <v>256</v>
      </c>
      <c r="R6" s="26">
        <v>8.0742880682756202E-2</v>
      </c>
      <c r="S6" s="23">
        <v>344</v>
      </c>
      <c r="T6" s="26">
        <v>0.61230076410364398</v>
      </c>
      <c r="U6" s="23">
        <v>256</v>
      </c>
      <c r="V6" s="25">
        <v>0.113744768248721</v>
      </c>
    </row>
    <row r="7" spans="1:22" x14ac:dyDescent="0.25">
      <c r="A7" s="20">
        <v>65536</v>
      </c>
      <c r="B7" s="20">
        <f>B6/2</f>
        <v>7.8125E-3</v>
      </c>
      <c r="C7" s="20">
        <f t="shared" si="0"/>
        <v>6.103515625E-4</v>
      </c>
      <c r="D7" s="20">
        <f t="shared" si="1"/>
        <v>2.384185791015625E-6</v>
      </c>
      <c r="E7" s="22">
        <v>1024</v>
      </c>
      <c r="F7" s="23">
        <v>5.1812164029267901E-2</v>
      </c>
      <c r="G7" s="23">
        <v>1024</v>
      </c>
      <c r="H7" s="23">
        <v>4.7254594497097901E-2</v>
      </c>
      <c r="I7" s="23">
        <v>440</v>
      </c>
      <c r="J7" s="26">
        <v>1.4890730943887001</v>
      </c>
      <c r="K7" s="23">
        <v>2212</v>
      </c>
      <c r="L7" s="25">
        <v>0.47865451592365599</v>
      </c>
      <c r="M7" s="22">
        <v>2304</v>
      </c>
      <c r="N7" s="26">
        <v>1.2863932227470699E-14</v>
      </c>
      <c r="O7" s="23">
        <v>2048</v>
      </c>
      <c r="P7" s="23">
        <v>9.2094511558979701E-4</v>
      </c>
      <c r="Q7" s="23">
        <v>880</v>
      </c>
      <c r="R7" s="26">
        <v>1.44469986169836E-2</v>
      </c>
      <c r="S7" s="23">
        <v>1072</v>
      </c>
      <c r="T7" s="26">
        <v>1.3397457791017E-2</v>
      </c>
      <c r="U7" s="23">
        <v>896</v>
      </c>
      <c r="V7" s="25">
        <v>3.6155144182058001E-2</v>
      </c>
    </row>
    <row r="8" spans="1:22" x14ac:dyDescent="0.25">
      <c r="A8" s="20">
        <v>250000</v>
      </c>
      <c r="B8" s="20">
        <f>1/250</f>
        <v>4.0000000000000001E-3</v>
      </c>
      <c r="C8" s="20">
        <f t="shared" si="0"/>
        <v>1.5999999999999999E-4</v>
      </c>
      <c r="D8" s="20">
        <f t="shared" si="1"/>
        <v>3.2000000000000001E-7</v>
      </c>
      <c r="E8" s="22">
        <v>4096</v>
      </c>
      <c r="F8" s="23">
        <v>1.2968167697866699E-2</v>
      </c>
      <c r="G8" s="23">
        <v>4096</v>
      </c>
      <c r="H8" s="23">
        <v>1.18098910153499E-2</v>
      </c>
      <c r="I8" s="23">
        <v>1640</v>
      </c>
      <c r="J8" s="26">
        <v>1.15780070020932</v>
      </c>
      <c r="K8" s="23">
        <v>8644</v>
      </c>
      <c r="L8" s="25">
        <v>9.5366481541707904E-2</v>
      </c>
      <c r="M8" s="22">
        <v>9216</v>
      </c>
      <c r="N8" s="26">
        <v>1.85454352663668E-14</v>
      </c>
      <c r="O8" s="23">
        <v>8192</v>
      </c>
      <c r="P8" s="23">
        <v>1.16770295444356E-4</v>
      </c>
      <c r="Q8" s="23">
        <v>3280</v>
      </c>
      <c r="R8" s="26">
        <v>1.9808011726754099E-3</v>
      </c>
      <c r="S8" s="23">
        <v>4424</v>
      </c>
      <c r="T8" s="26">
        <v>2.2061235561505002E-3</v>
      </c>
      <c r="U8" s="23">
        <v>3272</v>
      </c>
      <c r="V8" s="25">
        <v>1.09116262033231E-2</v>
      </c>
    </row>
    <row r="9" spans="1:22" x14ac:dyDescent="0.25">
      <c r="E9" s="22">
        <v>16384</v>
      </c>
      <c r="F9" s="23">
        <v>3.2436799318507899E-3</v>
      </c>
      <c r="G9" s="23">
        <v>16384</v>
      </c>
      <c r="H9" s="23">
        <v>2.9522298143167601E-3</v>
      </c>
      <c r="I9" s="23"/>
      <c r="J9" s="23"/>
      <c r="K9" s="23"/>
      <c r="L9" s="24"/>
      <c r="M9" s="22">
        <v>36864</v>
      </c>
      <c r="N9" s="26">
        <v>3.7159313054459903E-14</v>
      </c>
      <c r="O9" s="23">
        <v>32768</v>
      </c>
      <c r="P9" s="26">
        <v>1.51326488849241E-5</v>
      </c>
      <c r="Q9" s="23">
        <v>12664</v>
      </c>
      <c r="R9" s="26">
        <v>4.2034561665896399E-4</v>
      </c>
      <c r="S9" s="23">
        <v>17288</v>
      </c>
      <c r="T9" s="26">
        <v>5.9478686499189496E-3</v>
      </c>
      <c r="U9" s="23">
        <v>12960</v>
      </c>
      <c r="V9" s="25">
        <v>1.22127618865365E-2</v>
      </c>
    </row>
    <row r="10" spans="1:22" x14ac:dyDescent="0.25">
      <c r="E10" s="22">
        <v>65536</v>
      </c>
      <c r="F10" s="23">
        <v>8.1110695211347597E-4</v>
      </c>
      <c r="G10" s="23"/>
      <c r="H10" s="23"/>
      <c r="I10" s="23"/>
      <c r="J10" s="23"/>
      <c r="K10" s="23"/>
      <c r="L10" s="24"/>
      <c r="M10" s="22">
        <v>147456</v>
      </c>
      <c r="N10" s="26">
        <v>4.3167141395578798E-14</v>
      </c>
      <c r="O10" s="23">
        <v>131072</v>
      </c>
      <c r="P10" s="26">
        <v>2.1250912616835202E-6</v>
      </c>
      <c r="Q10" s="23"/>
      <c r="R10" s="23"/>
      <c r="S10" s="23"/>
      <c r="T10" s="23"/>
      <c r="U10" s="23"/>
      <c r="V10" s="24"/>
    </row>
    <row r="11" spans="1:22" x14ac:dyDescent="0.25">
      <c r="E11" s="22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</row>
    <row r="12" spans="1:22" x14ac:dyDescent="0.25">
      <c r="E12" s="22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</row>
    <row r="13" spans="1:22" x14ac:dyDescent="0.25">
      <c r="E13" s="22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</row>
    <row r="14" spans="1:22" x14ac:dyDescent="0.25">
      <c r="E14" s="22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</row>
    <row r="15" spans="1:22" x14ac:dyDescent="0.25">
      <c r="E15" s="22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</row>
    <row r="16" spans="1:22" x14ac:dyDescent="0.25">
      <c r="E16" s="22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</row>
    <row r="17" spans="5:22" x14ac:dyDescent="0.25">
      <c r="E17" s="22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</row>
    <row r="18" spans="5:22" x14ac:dyDescent="0.25">
      <c r="E18" s="22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</row>
    <row r="19" spans="5:22" x14ac:dyDescent="0.25">
      <c r="E19" s="22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</row>
    <row r="20" spans="5:22" ht="15.75" thickBot="1" x14ac:dyDescent="0.3">
      <c r="E20" s="27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</row>
  </sheetData>
  <mergeCells count="16">
    <mergeCell ref="E1:L1"/>
    <mergeCell ref="M2:P2"/>
    <mergeCell ref="Q2:T2"/>
    <mergeCell ref="Q3:R3"/>
    <mergeCell ref="S3:T3"/>
    <mergeCell ref="E3:F3"/>
    <mergeCell ref="G3:H3"/>
    <mergeCell ref="E2:H2"/>
    <mergeCell ref="I2:L2"/>
    <mergeCell ref="I3:J3"/>
    <mergeCell ref="K3:L3"/>
    <mergeCell ref="U2:V2"/>
    <mergeCell ref="O3:P3"/>
    <mergeCell ref="U3:V3"/>
    <mergeCell ref="M1:V1"/>
    <mergeCell ref="M3:N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0" sqref="S10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64" t="s">
        <v>8</v>
      </c>
      <c r="B1" s="64"/>
      <c r="C1" s="64"/>
      <c r="D1" s="64"/>
      <c r="E1" s="64"/>
      <c r="F1" s="64"/>
      <c r="G1" s="64"/>
      <c r="H1" s="64"/>
      <c r="I1" s="16"/>
      <c r="K1" s="70" t="s">
        <v>18</v>
      </c>
      <c r="L1" s="70"/>
      <c r="M1" s="70"/>
      <c r="N1" s="70"/>
      <c r="P1" s="70" t="s">
        <v>19</v>
      </c>
      <c r="Q1" s="70"/>
      <c r="R1" s="70"/>
      <c r="S1" s="70"/>
    </row>
    <row r="2" spans="1:19" x14ac:dyDescent="0.25">
      <c r="A2" s="16" t="s">
        <v>1</v>
      </c>
      <c r="B2" s="16" t="s">
        <v>12</v>
      </c>
      <c r="C2" s="16" t="s">
        <v>7</v>
      </c>
      <c r="D2" s="16" t="s">
        <v>10</v>
      </c>
      <c r="E2" s="16" t="s">
        <v>2</v>
      </c>
      <c r="F2" s="16" t="s">
        <v>11</v>
      </c>
      <c r="G2" s="16" t="s">
        <v>6</v>
      </c>
      <c r="H2" s="16" t="s">
        <v>9</v>
      </c>
      <c r="I2" s="16" t="s">
        <v>20</v>
      </c>
      <c r="K2" s="70" t="s">
        <v>23</v>
      </c>
      <c r="L2" s="70"/>
      <c r="M2" s="70" t="s">
        <v>24</v>
      </c>
      <c r="N2" s="70"/>
      <c r="P2" s="70" t="s">
        <v>23</v>
      </c>
      <c r="Q2" s="70"/>
      <c r="R2" s="70" t="s">
        <v>24</v>
      </c>
      <c r="S2" s="70"/>
    </row>
    <row r="3" spans="1:19" x14ac:dyDescent="0.25">
      <c r="A3" s="16">
        <v>64</v>
      </c>
      <c r="B3" s="16">
        <f>LOG(A3)</f>
        <v>1.8061799739838871</v>
      </c>
      <c r="C3" s="16">
        <f>0.25</f>
        <v>0.25</v>
      </c>
      <c r="D3" s="16">
        <f>LOG(C3)</f>
        <v>-0.6020599913279624</v>
      </c>
      <c r="E3" s="16">
        <v>0.96680609780621696</v>
      </c>
      <c r="F3" s="16">
        <f>LOG(E3)</f>
        <v>-1.4660619088507777E-2</v>
      </c>
      <c r="G3" s="16">
        <f>C3^2*100</f>
        <v>6.25</v>
      </c>
      <c r="H3" s="16">
        <f>C3^3*100</f>
        <v>1.5625</v>
      </c>
      <c r="I3" s="16">
        <f>C3^4*200</f>
        <v>0.78125</v>
      </c>
      <c r="K3" s="16" t="s">
        <v>1</v>
      </c>
      <c r="L3" s="17" t="s">
        <v>21</v>
      </c>
      <c r="M3" s="17" t="s">
        <v>1</v>
      </c>
      <c r="N3" s="17" t="s">
        <v>22</v>
      </c>
      <c r="P3" s="16" t="s">
        <v>1</v>
      </c>
      <c r="Q3" s="16" t="s">
        <v>21</v>
      </c>
      <c r="R3" s="17" t="s">
        <v>1</v>
      </c>
      <c r="S3" s="17" t="s">
        <v>22</v>
      </c>
    </row>
    <row r="4" spans="1:19" x14ac:dyDescent="0.25">
      <c r="A4" s="16">
        <v>256</v>
      </c>
      <c r="B4" s="16">
        <f t="shared" ref="B4:B9" si="0">LOG(A4)</f>
        <v>2.4082399653118496</v>
      </c>
      <c r="C4" s="16">
        <f>C3/2</f>
        <v>0.125</v>
      </c>
      <c r="D4" s="16">
        <f t="shared" ref="D4:D9" si="1">LOG(C4)</f>
        <v>-0.90308998699194354</v>
      </c>
      <c r="E4" s="16">
        <v>0.28771852887709398</v>
      </c>
      <c r="F4" s="16">
        <f t="shared" ref="F4:F9" si="2">LOG(E4)</f>
        <v>-0.54103216894053285</v>
      </c>
      <c r="G4" s="16">
        <f t="shared" ref="G4:G9" si="3">C4^2*100</f>
        <v>1.5625</v>
      </c>
      <c r="H4" s="16">
        <f t="shared" ref="H4:H9" si="4">C4^3*100</f>
        <v>0.1953125</v>
      </c>
      <c r="I4" s="16">
        <f t="shared" ref="I4:I9" si="5">C4^4*200</f>
        <v>4.8828125E-2</v>
      </c>
      <c r="K4" s="16">
        <v>144</v>
      </c>
      <c r="L4" s="16">
        <v>0.42660971206547998</v>
      </c>
      <c r="M4" s="17">
        <v>128</v>
      </c>
      <c r="N4" s="17">
        <v>0.44991158430958</v>
      </c>
      <c r="P4" s="18">
        <v>256</v>
      </c>
      <c r="Q4" s="18">
        <v>0.24511670502347899</v>
      </c>
    </row>
    <row r="5" spans="1:19" x14ac:dyDescent="0.25">
      <c r="A5" s="16">
        <v>1024</v>
      </c>
      <c r="B5" s="16">
        <f t="shared" si="0"/>
        <v>3.0102999566398121</v>
      </c>
      <c r="C5" s="16">
        <f>C4/2</f>
        <v>6.25E-2</v>
      </c>
      <c r="D5" s="16">
        <f t="shared" si="1"/>
        <v>-1.2041199826559248</v>
      </c>
      <c r="E5" s="16">
        <v>0.109685760918177</v>
      </c>
      <c r="F5" s="16">
        <f t="shared" si="2"/>
        <v>-0.95984974759426889</v>
      </c>
      <c r="G5" s="16">
        <f t="shared" si="3"/>
        <v>0.390625</v>
      </c>
      <c r="H5" s="16">
        <f t="shared" si="4"/>
        <v>2.44140625E-2</v>
      </c>
      <c r="I5" s="16">
        <f t="shared" si="5"/>
        <v>3.0517578125E-3</v>
      </c>
      <c r="K5" s="16">
        <v>576</v>
      </c>
      <c r="L5" s="16">
        <v>0.12344091236093201</v>
      </c>
      <c r="M5" s="17">
        <v>512</v>
      </c>
      <c r="N5" s="17">
        <v>0.123611944460165</v>
      </c>
      <c r="P5" s="18">
        <v>1024</v>
      </c>
      <c r="Q5" s="18">
        <v>1.2881599389974E-2</v>
      </c>
    </row>
    <row r="6" spans="1:19" x14ac:dyDescent="0.25">
      <c r="A6" s="16">
        <v>4096</v>
      </c>
      <c r="B6" s="16">
        <f t="shared" si="0"/>
        <v>3.6123599479677742</v>
      </c>
      <c r="C6" s="16">
        <f>C5/2</f>
        <v>3.125E-2</v>
      </c>
      <c r="D6" s="16">
        <f t="shared" si="1"/>
        <v>-1.505149978319906</v>
      </c>
      <c r="E6" s="16">
        <v>2.7676097156653201E-2</v>
      </c>
      <c r="F6" s="16">
        <f t="shared" si="2"/>
        <v>-1.5578951534795746</v>
      </c>
      <c r="G6" s="16">
        <f t="shared" si="3"/>
        <v>9.765625E-2</v>
      </c>
      <c r="H6" s="16">
        <f t="shared" si="4"/>
        <v>3.0517578125E-3</v>
      </c>
      <c r="I6" s="16">
        <f t="shared" si="5"/>
        <v>1.9073486328125E-4</v>
      </c>
      <c r="K6" s="16">
        <v>2304</v>
      </c>
      <c r="L6" s="16">
        <v>1.2806897864589E-2</v>
      </c>
      <c r="M6" s="17">
        <v>2048</v>
      </c>
      <c r="N6" s="17">
        <v>1.29567262786669E-2</v>
      </c>
      <c r="P6" s="18">
        <v>4096</v>
      </c>
      <c r="Q6" s="18">
        <v>1.3571827580066999E-3</v>
      </c>
    </row>
    <row r="7" spans="1:19" x14ac:dyDescent="0.25">
      <c r="A7" s="16">
        <v>16384</v>
      </c>
      <c r="B7" s="16">
        <f t="shared" si="0"/>
        <v>4.2144199392957367</v>
      </c>
      <c r="C7" s="16">
        <f>C6/2</f>
        <v>1.5625E-2</v>
      </c>
      <c r="D7" s="16">
        <f t="shared" si="1"/>
        <v>-1.8061799739838871</v>
      </c>
      <c r="E7" s="16">
        <v>6.92466979585964E-3</v>
      </c>
      <c r="F7" s="16">
        <f t="shared" si="2"/>
        <v>-2.1596009311812283</v>
      </c>
      <c r="G7" s="16">
        <f t="shared" si="3"/>
        <v>2.44140625E-2</v>
      </c>
      <c r="H7" s="16">
        <f t="shared" si="4"/>
        <v>3.814697265625E-4</v>
      </c>
      <c r="I7" s="16">
        <f t="shared" si="5"/>
        <v>1.1920928955078125E-5</v>
      </c>
      <c r="K7" s="16">
        <v>9216</v>
      </c>
      <c r="L7" s="16">
        <v>1.6226299151069401E-3</v>
      </c>
      <c r="M7" s="17">
        <v>8192</v>
      </c>
      <c r="N7" s="17">
        <v>1.62764983223167E-3</v>
      </c>
      <c r="P7" s="18">
        <v>16384</v>
      </c>
      <c r="Q7" s="19">
        <v>8.74427297685418E-5</v>
      </c>
    </row>
    <row r="8" spans="1:19" x14ac:dyDescent="0.25">
      <c r="A8" s="16">
        <v>65536</v>
      </c>
      <c r="B8" s="16">
        <f t="shared" si="0"/>
        <v>4.8164799306236992</v>
      </c>
      <c r="C8" s="16">
        <f>C7/2</f>
        <v>7.8125E-3</v>
      </c>
      <c r="D8" s="16">
        <f t="shared" si="1"/>
        <v>-2.1072099696478683</v>
      </c>
      <c r="E8" s="16">
        <v>1.7312938924469699E-3</v>
      </c>
      <c r="F8" s="16">
        <f t="shared" si="2"/>
        <v>-2.761629203046565</v>
      </c>
      <c r="G8" s="16">
        <f t="shared" si="3"/>
        <v>6.103515625E-3</v>
      </c>
      <c r="H8" s="16">
        <f t="shared" si="4"/>
        <v>4.76837158203125E-5</v>
      </c>
      <c r="I8" s="16">
        <f t="shared" si="5"/>
        <v>7.4505805969238281E-7</v>
      </c>
      <c r="K8" s="16">
        <v>36864</v>
      </c>
      <c r="L8" s="16">
        <v>2.0372738871442901E-4</v>
      </c>
      <c r="M8" s="17">
        <v>32768</v>
      </c>
      <c r="N8" s="17">
        <v>2.0388590553677301E-4</v>
      </c>
      <c r="P8" s="18">
        <v>65536</v>
      </c>
      <c r="Q8" s="19">
        <v>5.4964154115170998E-6</v>
      </c>
    </row>
    <row r="9" spans="1:19" x14ac:dyDescent="0.25">
      <c r="A9" s="16">
        <v>250000</v>
      </c>
      <c r="B9" s="16">
        <f t="shared" si="0"/>
        <v>5.3979400086720375</v>
      </c>
      <c r="C9" s="16">
        <f>1/250</f>
        <v>4.0000000000000001E-3</v>
      </c>
      <c r="D9" s="16">
        <f t="shared" si="1"/>
        <v>-2.3979400086720375</v>
      </c>
      <c r="E9" s="2">
        <v>4.5386003378579198E-4</v>
      </c>
      <c r="F9" s="16">
        <f t="shared" si="2"/>
        <v>-3.3430780588753279</v>
      </c>
      <c r="G9" s="16">
        <f t="shared" si="3"/>
        <v>1.5999999999999999E-3</v>
      </c>
      <c r="H9" s="16">
        <f t="shared" si="4"/>
        <v>6.4000000000000006E-6</v>
      </c>
      <c r="I9" s="16">
        <f t="shared" si="5"/>
        <v>5.1200000000000002E-8</v>
      </c>
      <c r="K9" s="16">
        <v>147456</v>
      </c>
      <c r="L9" s="2">
        <v>2.54946330780431E-5</v>
      </c>
      <c r="M9" s="2">
        <v>131072</v>
      </c>
      <c r="N9" s="2">
        <v>2.54996024889844E-5</v>
      </c>
      <c r="P9" s="18">
        <v>160000</v>
      </c>
      <c r="Q9" s="19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activeCell="N60" sqref="N60"/>
    </sheetView>
  </sheetViews>
  <sheetFormatPr defaultRowHeight="15" x14ac:dyDescent="0.25"/>
  <cols>
    <col min="1" max="14" width="15.28515625" customWidth="1"/>
  </cols>
  <sheetData>
    <row r="1" spans="1:14" x14ac:dyDescent="0.25">
      <c r="A1" s="67" t="s">
        <v>0</v>
      </c>
      <c r="B1" s="65"/>
      <c r="C1" s="65"/>
      <c r="D1" s="65"/>
      <c r="E1" s="65"/>
      <c r="F1" s="65"/>
      <c r="G1" s="65"/>
      <c r="H1" s="68"/>
      <c r="I1" s="87" t="s">
        <v>17</v>
      </c>
      <c r="J1" s="88"/>
      <c r="K1" s="88"/>
      <c r="L1" s="88"/>
      <c r="M1" s="88"/>
      <c r="N1" s="89"/>
    </row>
    <row r="2" spans="1:14" x14ac:dyDescent="0.25">
      <c r="A2" s="84" t="s">
        <v>15</v>
      </c>
      <c r="B2" s="85"/>
      <c r="C2" s="85"/>
      <c r="D2" s="85"/>
      <c r="E2" s="85" t="s">
        <v>16</v>
      </c>
      <c r="F2" s="85"/>
      <c r="G2" s="85"/>
      <c r="H2" s="86"/>
      <c r="I2" s="84" t="s">
        <v>15</v>
      </c>
      <c r="J2" s="85"/>
      <c r="K2" s="85"/>
      <c r="L2" s="85" t="s">
        <v>16</v>
      </c>
      <c r="M2" s="85"/>
      <c r="N2" s="86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Plots</vt:lpstr>
      <vt:lpstr>Sinusoid2D</vt:lpstr>
      <vt:lpstr>Gauss2DAMR_cart</vt:lpstr>
      <vt:lpstr>Gauss2DAMR_tri</vt:lpstr>
      <vt:lpstr>Gauss_2D_quads_iso DFEM Linear</vt:lpstr>
      <vt:lpstr>Gauss_2D_quads_iso - Quadratic</vt:lpstr>
      <vt:lpstr>Quad_2D_iso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cp:lastPrinted>2015-11-12T18:12:40Z</cp:lastPrinted>
  <dcterms:created xsi:type="dcterms:W3CDTF">2015-07-22T17:16:44Z</dcterms:created>
  <dcterms:modified xsi:type="dcterms:W3CDTF">2016-02-09T22:53:29Z</dcterms:modified>
</cp:coreProperties>
</file>