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U5" i="1" l="1"/>
  <c r="U7" i="1"/>
  <c r="X3" i="1"/>
  <c r="X4" i="1"/>
  <c r="X5" i="1"/>
  <c r="X6" i="1"/>
  <c r="X7" i="1"/>
  <c r="P4" i="1" l="1"/>
  <c r="U4" i="1" s="1"/>
  <c r="P3" i="1"/>
  <c r="U3" i="1" s="1"/>
  <c r="R34" i="1" l="1"/>
  <c r="Q34" i="1"/>
  <c r="T33" i="1" s="1"/>
  <c r="O34" i="1"/>
  <c r="P33" i="1"/>
  <c r="S33" i="1" s="1"/>
  <c r="P32" i="1"/>
  <c r="S32" i="1" s="1"/>
  <c r="P31" i="1"/>
  <c r="S31" i="1" s="1"/>
  <c r="P30" i="1"/>
  <c r="P29" i="1"/>
  <c r="S29" i="1" s="1"/>
  <c r="J3" i="1"/>
  <c r="T29" i="1" l="1"/>
  <c r="P34" i="1"/>
  <c r="S34" i="1" s="1"/>
  <c r="S30" i="1"/>
  <c r="T30" i="1"/>
  <c r="T31" i="1"/>
  <c r="T32" i="1"/>
  <c r="R11" i="1"/>
  <c r="I11" i="1"/>
  <c r="O7" i="1" s="1"/>
  <c r="H11" i="1"/>
  <c r="O6" i="1" s="1"/>
  <c r="G11" i="1"/>
  <c r="O5" i="1" s="1"/>
  <c r="F11" i="1"/>
  <c r="O4" i="1" s="1"/>
  <c r="E11" i="1"/>
  <c r="O3" i="1" s="1"/>
  <c r="Q11" i="1"/>
  <c r="T3" i="1" s="1"/>
  <c r="T34" i="1" l="1"/>
  <c r="O11" i="1"/>
  <c r="P5" i="1" l="1"/>
  <c r="P6" i="1"/>
  <c r="P7" i="1"/>
  <c r="J9" i="1"/>
  <c r="J5" i="1"/>
  <c r="J6" i="1"/>
  <c r="J7" i="1"/>
  <c r="J8" i="1"/>
  <c r="J10" i="1"/>
  <c r="J4" i="1"/>
  <c r="C11" i="1"/>
  <c r="S5" i="1" l="1"/>
  <c r="D6" i="1"/>
  <c r="D5" i="1"/>
  <c r="D4" i="1"/>
  <c r="D7" i="1"/>
  <c r="D10" i="1"/>
  <c r="D3" i="1"/>
  <c r="D9" i="1"/>
  <c r="D8" i="1"/>
  <c r="S6" i="1"/>
  <c r="U6" i="1"/>
  <c r="P11" i="1"/>
  <c r="S7" i="1"/>
  <c r="S4" i="1"/>
  <c r="S3" i="1"/>
  <c r="T5" i="1"/>
  <c r="T4" i="1"/>
  <c r="T7" i="1"/>
  <c r="T6" i="1"/>
  <c r="J11" i="1"/>
  <c r="D11" i="1" l="1"/>
</calcChain>
</file>

<file path=xl/sharedStrings.xml><?xml version="1.0" encoding="utf-8"?>
<sst xmlns="http://schemas.openxmlformats.org/spreadsheetml/2006/main" count="50" uniqueCount="37">
  <si>
    <t>№</t>
  </si>
  <si>
    <t>Операции</t>
  </si>
  <si>
    <t>Кол-во/час пиковой нагрузки</t>
  </si>
  <si>
    <t>Итого</t>
  </si>
  <si>
    <t>Вход в систему</t>
  </si>
  <si>
    <t>Заполнение полей для поиска билетов</t>
  </si>
  <si>
    <t>Выбор рейса в найденных</t>
  </si>
  <si>
    <t>Просмотр квитанций</t>
  </si>
  <si>
    <t>Отмена бронирования билета</t>
  </si>
  <si>
    <t>Выход из системы</t>
  </si>
  <si>
    <t>Создание нового аккаунта</t>
  </si>
  <si>
    <t>Скрипт</t>
  </si>
  <si>
    <t>VU</t>
  </si>
  <si>
    <t>pacing</t>
  </si>
  <si>
    <t>Вход-заполнение-выбор рейса-оплата-выход</t>
  </si>
  <si>
    <t>Вход-просмотр-выход</t>
  </si>
  <si>
    <t>создание акка-заполнение-выход</t>
  </si>
  <si>
    <t>Скрипт1</t>
  </si>
  <si>
    <t>Скрипт2</t>
  </si>
  <si>
    <t>Скрипт3</t>
  </si>
  <si>
    <t>Скрипт4</t>
  </si>
  <si>
    <t>Скрипт5</t>
  </si>
  <si>
    <t>Оплата проезда</t>
  </si>
  <si>
    <t>Интенсивность (треб)</t>
  </si>
  <si>
    <t>Интенсивность (факт)</t>
  </si>
  <si>
    <t>Вход-просмотр-выбор рейсов-отмена брони-выход</t>
  </si>
  <si>
    <t>вход-заполнение-выбор рейса-выход</t>
  </si>
  <si>
    <t>Всего</t>
  </si>
  <si>
    <t>Точность</t>
  </si>
  <si>
    <t>Процент</t>
  </si>
  <si>
    <t xml:space="preserve"> VU, %</t>
  </si>
  <si>
    <t>Вход-выход</t>
  </si>
  <si>
    <t>Вход-заполнение-выбор рейса-оплата-просмотр-выход</t>
  </si>
  <si>
    <t>Кол-во think_time</t>
  </si>
  <si>
    <t>Время think_time</t>
  </si>
  <si>
    <t>Фактическая интесивность за (20 минут)</t>
  </si>
  <si>
    <t>Расчетная интенсивность (20 минут)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</si>
</sst>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0" fontId="1" fillId="0" borderId="0" xfId="1" applyNumberFormat="1" applyFont="1"/>
    <xf numFmtId="1" fontId="1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V11" sqref="V11"/>
    </sheetView>
  </sheetViews>
  <sheetFormatPr defaultRowHeight="15.75" x14ac:dyDescent="0.25"/>
  <cols>
    <col min="1" max="1" width="6.42578125" style="8" bestFit="1" customWidth="1"/>
    <col min="2" max="2" width="22.5703125" style="8" customWidth="1"/>
    <col min="3" max="12" width="9.140625" style="8"/>
    <col min="13" max="13" width="3.28515625" style="8" bestFit="1" customWidth="1"/>
    <col min="14" max="14" width="21.85546875" style="8" bestFit="1" customWidth="1"/>
    <col min="15" max="15" width="16.5703125" style="8" customWidth="1"/>
    <col min="16" max="16" width="16" style="8" customWidth="1"/>
    <col min="17" max="17" width="3.28515625" style="8" bestFit="1" customWidth="1"/>
    <col min="18" max="18" width="6.85546875" style="8" bestFit="1" customWidth="1"/>
    <col min="19" max="19" width="10.28515625" style="8" customWidth="1"/>
    <col min="20" max="20" width="5.42578125" style="8" customWidth="1"/>
    <col min="21" max="21" width="16.42578125" style="8" customWidth="1"/>
    <col min="22" max="22" width="11" style="8" customWidth="1"/>
    <col min="23" max="23" width="2.140625" style="8" bestFit="1" customWidth="1"/>
    <col min="24" max="24" width="9.7109375" style="8" customWidth="1"/>
    <col min="25" max="25" width="15.85546875" style="8" customWidth="1"/>
    <col min="26" max="16384" width="9.140625" style="8"/>
  </cols>
  <sheetData>
    <row r="1" spans="1:26" ht="30" customHeight="1" x14ac:dyDescent="0.25">
      <c r="A1" s="36" t="s">
        <v>0</v>
      </c>
      <c r="B1" s="36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7"/>
      <c r="L1" s="7"/>
      <c r="M1" s="34" t="s">
        <v>0</v>
      </c>
      <c r="N1" s="34" t="s">
        <v>11</v>
      </c>
      <c r="O1" s="34" t="s">
        <v>23</v>
      </c>
      <c r="P1" s="34" t="s">
        <v>24</v>
      </c>
      <c r="Q1" s="34" t="s">
        <v>12</v>
      </c>
      <c r="R1" s="34" t="s">
        <v>13</v>
      </c>
      <c r="S1" s="34" t="s">
        <v>28</v>
      </c>
      <c r="T1" s="34" t="s">
        <v>30</v>
      </c>
      <c r="U1" s="38" t="s">
        <v>36</v>
      </c>
      <c r="V1" s="38" t="s">
        <v>33</v>
      </c>
      <c r="W1" s="39"/>
      <c r="X1" s="38" t="s">
        <v>34</v>
      </c>
      <c r="Y1" s="38" t="s">
        <v>35</v>
      </c>
      <c r="Z1" s="20"/>
    </row>
    <row r="2" spans="1:26" x14ac:dyDescent="0.25">
      <c r="A2" s="37"/>
      <c r="B2" s="37"/>
      <c r="C2" s="9"/>
      <c r="D2" s="10" t="s">
        <v>29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27</v>
      </c>
      <c r="K2" s="7"/>
      <c r="L2" s="7"/>
      <c r="M2" s="34"/>
      <c r="N2" s="34"/>
      <c r="O2" s="34"/>
      <c r="P2" s="34"/>
      <c r="Q2" s="34"/>
      <c r="R2" s="34"/>
      <c r="S2" s="34"/>
      <c r="T2" s="34"/>
      <c r="U2" s="38"/>
      <c r="V2" s="38"/>
      <c r="W2" s="39"/>
      <c r="X2" s="38"/>
      <c r="Y2" s="38"/>
      <c r="Z2" s="20"/>
    </row>
    <row r="3" spans="1:26" ht="47.25" x14ac:dyDescent="0.25">
      <c r="A3" s="3">
        <v>1</v>
      </c>
      <c r="B3" s="3" t="s">
        <v>4</v>
      </c>
      <c r="C3" s="10">
        <v>422</v>
      </c>
      <c r="D3" s="10">
        <f>C3/C11*100</f>
        <v>23.522853957636567</v>
      </c>
      <c r="E3" s="11">
        <v>144</v>
      </c>
      <c r="F3" s="12">
        <v>120</v>
      </c>
      <c r="G3" s="13">
        <v>20</v>
      </c>
      <c r="H3" s="10"/>
      <c r="I3" s="14">
        <v>117</v>
      </c>
      <c r="J3" s="15">
        <f>SUM(E3:I3)</f>
        <v>401</v>
      </c>
      <c r="K3" s="7"/>
      <c r="L3" s="7"/>
      <c r="M3" s="3">
        <v>1</v>
      </c>
      <c r="N3" s="4" t="s">
        <v>32</v>
      </c>
      <c r="O3" s="28">
        <f>E11</f>
        <v>144</v>
      </c>
      <c r="P3" s="25">
        <f>3600*Q3/R3</f>
        <v>144</v>
      </c>
      <c r="Q3" s="24">
        <v>4</v>
      </c>
      <c r="R3" s="29">
        <v>100</v>
      </c>
      <c r="S3" s="3">
        <f>P3*100/O3</f>
        <v>100</v>
      </c>
      <c r="T3" s="3">
        <f>Q3/Q11*100</f>
        <v>40</v>
      </c>
      <c r="U3" s="22">
        <f>P3/3</f>
        <v>48</v>
      </c>
      <c r="V3" s="3">
        <v>7</v>
      </c>
      <c r="W3" s="3">
        <v>2</v>
      </c>
      <c r="X3" s="17">
        <f>R3/V3/W3</f>
        <v>7.1428571428571432</v>
      </c>
      <c r="Y3" s="21">
        <v>48</v>
      </c>
    </row>
    <row r="4" spans="1:26" ht="31.5" x14ac:dyDescent="0.25">
      <c r="A4" s="3">
        <v>2</v>
      </c>
      <c r="B4" s="4" t="s">
        <v>5</v>
      </c>
      <c r="C4" s="10">
        <v>282</v>
      </c>
      <c r="D4" s="10">
        <f>C4/C11*100</f>
        <v>15.719063545150503</v>
      </c>
      <c r="E4" s="11">
        <v>144</v>
      </c>
      <c r="F4" s="10"/>
      <c r="G4" s="10"/>
      <c r="H4" s="16">
        <v>10</v>
      </c>
      <c r="I4" s="14">
        <v>117</v>
      </c>
      <c r="J4" s="15">
        <f>SUM(E4:I4)</f>
        <v>271</v>
      </c>
      <c r="K4" s="7"/>
      <c r="L4" s="7"/>
      <c r="M4" s="3">
        <v>2</v>
      </c>
      <c r="N4" s="3" t="s">
        <v>31</v>
      </c>
      <c r="O4" s="28">
        <f>F11</f>
        <v>120</v>
      </c>
      <c r="P4" s="25">
        <f>3600*Q4/R4</f>
        <v>120</v>
      </c>
      <c r="Q4" s="24">
        <v>1</v>
      </c>
      <c r="R4" s="29">
        <v>30</v>
      </c>
      <c r="S4" s="3">
        <f t="shared" ref="S4:S7" si="0">P4*100/O4</f>
        <v>100</v>
      </c>
      <c r="T4" s="3">
        <f>Q4/Q11*100</f>
        <v>10</v>
      </c>
      <c r="U4" s="22">
        <f t="shared" ref="U4:U6" si="1">P4/3</f>
        <v>40</v>
      </c>
      <c r="V4" s="3">
        <v>1</v>
      </c>
      <c r="W4" s="3">
        <v>2</v>
      </c>
      <c r="X4" s="3">
        <f>R4/V4/W4</f>
        <v>15</v>
      </c>
      <c r="Y4" s="21">
        <v>40</v>
      </c>
    </row>
    <row r="5" spans="1:26" ht="47.25" x14ac:dyDescent="0.25">
      <c r="A5" s="3">
        <v>3</v>
      </c>
      <c r="B5" s="4" t="s">
        <v>6</v>
      </c>
      <c r="C5" s="10">
        <v>251</v>
      </c>
      <c r="D5" s="10">
        <f>C5/C11*100</f>
        <v>13.991081382385731</v>
      </c>
      <c r="E5" s="11">
        <v>144</v>
      </c>
      <c r="F5" s="10"/>
      <c r="G5" s="10"/>
      <c r="H5" s="10"/>
      <c r="I5" s="14">
        <v>117</v>
      </c>
      <c r="J5" s="15">
        <f t="shared" ref="J5:J10" si="2">SUM(E5:I5)</f>
        <v>261</v>
      </c>
      <c r="K5" s="7"/>
      <c r="L5" s="7"/>
      <c r="M5" s="3">
        <v>3</v>
      </c>
      <c r="N5" s="4" t="s">
        <v>25</v>
      </c>
      <c r="O5" s="28">
        <f>G11</f>
        <v>20</v>
      </c>
      <c r="P5" s="26">
        <f t="shared" ref="P5:P7" si="3">3600*Q5/R5</f>
        <v>20</v>
      </c>
      <c r="Q5" s="24">
        <v>2</v>
      </c>
      <c r="R5" s="29">
        <v>360</v>
      </c>
      <c r="S5" s="3">
        <f t="shared" si="0"/>
        <v>100</v>
      </c>
      <c r="T5" s="3">
        <f>Q5/Q11*100</f>
        <v>20</v>
      </c>
      <c r="U5" s="23">
        <f>P5/3</f>
        <v>6.666666666666667</v>
      </c>
      <c r="V5" s="3">
        <v>4</v>
      </c>
      <c r="W5" s="3">
        <v>2</v>
      </c>
      <c r="X5" s="3">
        <f>R5/V5/W5</f>
        <v>45</v>
      </c>
      <c r="Y5" s="21">
        <v>8</v>
      </c>
    </row>
    <row r="6" spans="1:26" ht="31.5" x14ac:dyDescent="0.25">
      <c r="A6" s="3">
        <v>4</v>
      </c>
      <c r="B6" s="3" t="s">
        <v>22</v>
      </c>
      <c r="C6" s="10">
        <v>175</v>
      </c>
      <c r="D6" s="10">
        <f>C6/C11*100</f>
        <v>9.7547380156075807</v>
      </c>
      <c r="E6" s="11">
        <v>144</v>
      </c>
      <c r="F6" s="10"/>
      <c r="G6" s="10"/>
      <c r="H6" s="10"/>
      <c r="I6" s="10"/>
      <c r="J6" s="15">
        <f t="shared" si="2"/>
        <v>144</v>
      </c>
      <c r="K6" s="7"/>
      <c r="L6" s="7"/>
      <c r="M6" s="3">
        <v>4</v>
      </c>
      <c r="N6" s="4" t="s">
        <v>16</v>
      </c>
      <c r="O6" s="28">
        <f>H11</f>
        <v>10</v>
      </c>
      <c r="P6" s="25">
        <f t="shared" si="3"/>
        <v>10</v>
      </c>
      <c r="Q6" s="24">
        <v>1</v>
      </c>
      <c r="R6" s="29">
        <v>360</v>
      </c>
      <c r="S6" s="3">
        <f t="shared" si="0"/>
        <v>100</v>
      </c>
      <c r="T6" s="3">
        <f>Q6/Q11*100</f>
        <v>10</v>
      </c>
      <c r="U6" s="23">
        <f t="shared" si="1"/>
        <v>3.3333333333333335</v>
      </c>
      <c r="V6" s="3">
        <v>4</v>
      </c>
      <c r="W6" s="3">
        <v>2</v>
      </c>
      <c r="X6" s="3">
        <f>R6/V6/W6</f>
        <v>45</v>
      </c>
      <c r="Y6" s="21">
        <v>4</v>
      </c>
    </row>
    <row r="7" spans="1:26" ht="31.5" x14ac:dyDescent="0.25">
      <c r="A7" s="3">
        <v>5</v>
      </c>
      <c r="B7" s="3" t="s">
        <v>7</v>
      </c>
      <c r="C7" s="10">
        <v>159</v>
      </c>
      <c r="D7" s="10">
        <f>C7/C11*100</f>
        <v>8.8628762541806019</v>
      </c>
      <c r="E7" s="11">
        <v>144</v>
      </c>
      <c r="F7" s="18"/>
      <c r="G7" s="13">
        <v>20</v>
      </c>
      <c r="H7" s="10"/>
      <c r="I7" s="10"/>
      <c r="J7" s="15">
        <f t="shared" si="2"/>
        <v>164</v>
      </c>
      <c r="K7" s="7"/>
      <c r="L7" s="7"/>
      <c r="M7" s="3">
        <v>5</v>
      </c>
      <c r="N7" s="4" t="s">
        <v>26</v>
      </c>
      <c r="O7" s="28">
        <f>I11</f>
        <v>117</v>
      </c>
      <c r="P7" s="27">
        <f t="shared" si="3"/>
        <v>116.12903225806451</v>
      </c>
      <c r="Q7" s="24">
        <v>2</v>
      </c>
      <c r="R7" s="29">
        <v>62</v>
      </c>
      <c r="S7" s="5">
        <f t="shared" si="0"/>
        <v>99.25558312655086</v>
      </c>
      <c r="T7" s="3">
        <f>Q7/Q11*100</f>
        <v>20</v>
      </c>
      <c r="U7" s="23">
        <f>P7/3</f>
        <v>38.70967741935484</v>
      </c>
      <c r="V7" s="3">
        <v>4</v>
      </c>
      <c r="W7" s="3">
        <v>2</v>
      </c>
      <c r="X7" s="3">
        <f>R7/V7/W7</f>
        <v>7.75</v>
      </c>
      <c r="Y7" s="21">
        <v>38</v>
      </c>
    </row>
    <row r="8" spans="1:26" ht="31.5" x14ac:dyDescent="0.25">
      <c r="A8" s="3">
        <v>6</v>
      </c>
      <c r="B8" s="4" t="s">
        <v>8</v>
      </c>
      <c r="C8" s="10">
        <v>73</v>
      </c>
      <c r="D8" s="10">
        <f>C8/C11*100</f>
        <v>4.069119286510591</v>
      </c>
      <c r="E8" s="10"/>
      <c r="F8" s="10"/>
      <c r="G8" s="13">
        <v>20</v>
      </c>
      <c r="H8" s="10"/>
      <c r="I8" s="10"/>
      <c r="J8" s="15">
        <f t="shared" si="2"/>
        <v>20</v>
      </c>
      <c r="K8" s="7"/>
      <c r="L8" s="7"/>
    </row>
    <row r="9" spans="1:26" x14ac:dyDescent="0.25">
      <c r="A9" s="3">
        <v>7</v>
      </c>
      <c r="B9" s="4" t="s">
        <v>9</v>
      </c>
      <c r="C9" s="10">
        <v>422</v>
      </c>
      <c r="D9" s="10">
        <f>C9/C11*100</f>
        <v>23.522853957636567</v>
      </c>
      <c r="E9" s="11">
        <v>144</v>
      </c>
      <c r="F9" s="12">
        <v>120</v>
      </c>
      <c r="G9" s="13">
        <v>20</v>
      </c>
      <c r="H9" s="16">
        <v>10</v>
      </c>
      <c r="I9" s="14">
        <v>117</v>
      </c>
      <c r="J9" s="15">
        <f>SUM(E9:I9)</f>
        <v>411</v>
      </c>
      <c r="K9" s="7"/>
      <c r="L9" s="7"/>
    </row>
    <row r="10" spans="1:26" ht="31.5" x14ac:dyDescent="0.25">
      <c r="A10" s="3">
        <v>8</v>
      </c>
      <c r="B10" s="4" t="s">
        <v>10</v>
      </c>
      <c r="C10" s="10">
        <v>10</v>
      </c>
      <c r="D10" s="10">
        <f>C10/C11*100</f>
        <v>0.55741360089186176</v>
      </c>
      <c r="E10" s="10"/>
      <c r="F10" s="10"/>
      <c r="G10" s="10"/>
      <c r="H10" s="16">
        <v>10</v>
      </c>
      <c r="I10" s="10"/>
      <c r="J10" s="15">
        <f t="shared" si="2"/>
        <v>10</v>
      </c>
      <c r="K10" s="7"/>
      <c r="L10" s="7"/>
    </row>
    <row r="11" spans="1:26" x14ac:dyDescent="0.25">
      <c r="A11" s="10" t="s">
        <v>3</v>
      </c>
      <c r="B11" s="10"/>
      <c r="C11" s="10">
        <f>SUM(C3:C10)</f>
        <v>1794</v>
      </c>
      <c r="D11" s="10">
        <f>SUM(D3:D10)</f>
        <v>100</v>
      </c>
      <c r="E11" s="10">
        <f>E3</f>
        <v>144</v>
      </c>
      <c r="F11" s="10">
        <f>F3</f>
        <v>120</v>
      </c>
      <c r="G11" s="10">
        <f>G3</f>
        <v>20</v>
      </c>
      <c r="H11" s="10">
        <f>H9</f>
        <v>10</v>
      </c>
      <c r="I11" s="10">
        <f>I9</f>
        <v>117</v>
      </c>
      <c r="J11" s="15">
        <f t="shared" ref="J11" si="4">SUM(J3:J10)</f>
        <v>1682</v>
      </c>
      <c r="K11" s="7"/>
      <c r="L11" s="7"/>
      <c r="O11" s="8">
        <f>SUM(O3:O7)</f>
        <v>411</v>
      </c>
      <c r="P11" s="42">
        <f>SUM(P3:P7)</f>
        <v>410.12903225806451</v>
      </c>
      <c r="Q11" s="8">
        <f>SUM(Q3:Q7)</f>
        <v>10</v>
      </c>
      <c r="R11" s="8">
        <f>SUM(R3:R7)</f>
        <v>912</v>
      </c>
      <c r="S11" s="41">
        <f>P11/O11</f>
        <v>0.99788085707558272</v>
      </c>
    </row>
    <row r="15" spans="1:26" x14ac:dyDescent="0.25">
      <c r="I15" s="19"/>
    </row>
    <row r="18" spans="1:20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20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20" ht="15.7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20" ht="15.75" customHeight="1" x14ac:dyDescent="0.25">
      <c r="A21" s="1"/>
      <c r="B21" s="2"/>
      <c r="C21" s="2"/>
      <c r="D21" s="2"/>
      <c r="E21" s="2"/>
      <c r="F21" s="2"/>
      <c r="G21" s="2"/>
      <c r="H21" s="2"/>
    </row>
    <row r="22" spans="1:20" ht="15.75" customHeight="1" x14ac:dyDescent="0.25">
      <c r="A22" s="1"/>
      <c r="B22" s="2"/>
      <c r="C22" s="2"/>
      <c r="D22" s="2"/>
      <c r="E22" s="2"/>
      <c r="F22" s="2"/>
      <c r="G22" s="2"/>
      <c r="H22" s="2"/>
    </row>
    <row r="23" spans="1:20" ht="15.75" customHeight="1" x14ac:dyDescent="0.25">
      <c r="A23" s="1"/>
      <c r="B23" s="2"/>
      <c r="C23" s="2"/>
      <c r="D23" s="2"/>
      <c r="E23" s="2"/>
      <c r="F23" s="2"/>
      <c r="G23" s="2"/>
      <c r="H23" s="2"/>
    </row>
    <row r="24" spans="1:20" ht="15.75" customHeight="1" x14ac:dyDescent="0.25">
      <c r="A24" s="1"/>
      <c r="B24" s="2"/>
      <c r="C24" s="2"/>
      <c r="D24" s="2"/>
      <c r="E24" s="2"/>
      <c r="F24" s="2"/>
      <c r="G24" s="2"/>
      <c r="H24" s="2"/>
    </row>
    <row r="25" spans="1:20" ht="15.75" customHeight="1" x14ac:dyDescent="0.25">
      <c r="A25" s="1"/>
      <c r="B25" s="2"/>
      <c r="C25" s="2"/>
      <c r="D25" s="2"/>
      <c r="E25" s="2"/>
      <c r="F25" s="2"/>
      <c r="G25" s="2"/>
      <c r="H25" s="2"/>
    </row>
    <row r="27" spans="1:20" x14ac:dyDescent="0.25">
      <c r="M27" s="30" t="s">
        <v>0</v>
      </c>
      <c r="N27" s="30" t="s">
        <v>11</v>
      </c>
      <c r="O27" s="30" t="s">
        <v>23</v>
      </c>
      <c r="P27" s="30" t="s">
        <v>24</v>
      </c>
      <c r="Q27" s="30" t="s">
        <v>12</v>
      </c>
      <c r="R27" s="30" t="s">
        <v>13</v>
      </c>
      <c r="S27" s="30" t="s">
        <v>28</v>
      </c>
      <c r="T27" s="31" t="s">
        <v>30</v>
      </c>
    </row>
    <row r="28" spans="1:20" x14ac:dyDescent="0.25">
      <c r="M28" s="30"/>
      <c r="N28" s="30"/>
      <c r="O28" s="30"/>
      <c r="P28" s="30"/>
      <c r="Q28" s="30"/>
      <c r="R28" s="30"/>
      <c r="S28" s="30"/>
      <c r="T28" s="31"/>
    </row>
    <row r="29" spans="1:20" ht="47.25" x14ac:dyDescent="0.25">
      <c r="M29" s="3">
        <v>1</v>
      </c>
      <c r="N29" s="4" t="s">
        <v>14</v>
      </c>
      <c r="O29" s="3">
        <v>144</v>
      </c>
      <c r="P29" s="3">
        <f>3600*Q29/R29</f>
        <v>144</v>
      </c>
      <c r="Q29" s="3">
        <v>4</v>
      </c>
      <c r="R29" s="3">
        <v>100</v>
      </c>
      <c r="S29" s="3">
        <f>P29*100/O29</f>
        <v>100</v>
      </c>
      <c r="T29" s="3">
        <f>Q29/Q34*100</f>
        <v>40</v>
      </c>
    </row>
    <row r="30" spans="1:20" x14ac:dyDescent="0.25">
      <c r="M30" s="3">
        <v>2</v>
      </c>
      <c r="N30" s="3" t="s">
        <v>15</v>
      </c>
      <c r="O30" s="3">
        <v>120</v>
      </c>
      <c r="P30" s="3">
        <f t="shared" ref="P30:P33" si="5">3600*Q30/R30</f>
        <v>120</v>
      </c>
      <c r="Q30" s="3">
        <v>1</v>
      </c>
      <c r="R30" s="3">
        <v>30</v>
      </c>
      <c r="S30" s="3">
        <f t="shared" ref="S30:S33" si="6">P30*100/O30</f>
        <v>100</v>
      </c>
      <c r="T30" s="3">
        <f>Q30/Q34*100</f>
        <v>10</v>
      </c>
    </row>
    <row r="31" spans="1:20" ht="47.25" x14ac:dyDescent="0.25">
      <c r="M31" s="3">
        <v>3</v>
      </c>
      <c r="N31" s="4" t="s">
        <v>25</v>
      </c>
      <c r="O31" s="3">
        <v>20</v>
      </c>
      <c r="P31" s="5">
        <f t="shared" si="5"/>
        <v>20</v>
      </c>
      <c r="Q31" s="3">
        <v>2</v>
      </c>
      <c r="R31" s="3">
        <v>360</v>
      </c>
      <c r="S31" s="3">
        <f t="shared" si="6"/>
        <v>100</v>
      </c>
      <c r="T31" s="3">
        <f>Q31/Q34*100</f>
        <v>20</v>
      </c>
    </row>
    <row r="32" spans="1:20" ht="31.5" x14ac:dyDescent="0.25">
      <c r="M32" s="3">
        <v>4</v>
      </c>
      <c r="N32" s="4" t="s">
        <v>16</v>
      </c>
      <c r="O32" s="3">
        <v>10</v>
      </c>
      <c r="P32" s="3">
        <f t="shared" si="5"/>
        <v>10</v>
      </c>
      <c r="Q32" s="3">
        <v>1</v>
      </c>
      <c r="R32" s="3">
        <v>360</v>
      </c>
      <c r="S32" s="3">
        <f t="shared" si="6"/>
        <v>100</v>
      </c>
      <c r="T32" s="3">
        <f>Q32/Q34*100</f>
        <v>10</v>
      </c>
    </row>
    <row r="33" spans="13:20" ht="31.5" x14ac:dyDescent="0.25">
      <c r="M33" s="3">
        <v>5</v>
      </c>
      <c r="N33" s="4" t="s">
        <v>26</v>
      </c>
      <c r="O33" s="3">
        <v>117</v>
      </c>
      <c r="P33" s="5">
        <f t="shared" si="5"/>
        <v>116.12903225806451</v>
      </c>
      <c r="Q33" s="3">
        <v>2</v>
      </c>
      <c r="R33" s="3">
        <v>62</v>
      </c>
      <c r="S33" s="3">
        <f t="shared" si="6"/>
        <v>99.25558312655086</v>
      </c>
      <c r="T33" s="3">
        <f>Q33/Q34*100</f>
        <v>20</v>
      </c>
    </row>
    <row r="34" spans="13:20" x14ac:dyDescent="0.25">
      <c r="M34" s="32" t="s">
        <v>3</v>
      </c>
      <c r="N34" s="33"/>
      <c r="O34" s="3">
        <f t="shared" ref="O34:T34" si="7">SUM(O29:O33)</f>
        <v>411</v>
      </c>
      <c r="P34" s="40">
        <f t="shared" si="7"/>
        <v>410.12903225806451</v>
      </c>
      <c r="Q34" s="3">
        <f t="shared" si="7"/>
        <v>10</v>
      </c>
      <c r="R34" s="3">
        <f t="shared" si="7"/>
        <v>912</v>
      </c>
      <c r="S34" s="6">
        <f>P34/O34</f>
        <v>0.99788085707558272</v>
      </c>
      <c r="T34" s="3">
        <f t="shared" si="7"/>
        <v>100</v>
      </c>
    </row>
  </sheetData>
  <mergeCells count="25">
    <mergeCell ref="U1:U2"/>
    <mergeCell ref="V1:V2"/>
    <mergeCell ref="Y1:Y2"/>
    <mergeCell ref="W1:W2"/>
    <mergeCell ref="X1:X2"/>
    <mergeCell ref="O1:O2"/>
    <mergeCell ref="C1:J1"/>
    <mergeCell ref="B1:B2"/>
    <mergeCell ref="A1:A2"/>
    <mergeCell ref="M1:M2"/>
    <mergeCell ref="N1:N2"/>
    <mergeCell ref="P1:P2"/>
    <mergeCell ref="Q1:Q2"/>
    <mergeCell ref="R1:R2"/>
    <mergeCell ref="S1:S2"/>
    <mergeCell ref="T1:T2"/>
    <mergeCell ref="R27:R28"/>
    <mergeCell ref="S27:S28"/>
    <mergeCell ref="T27:T28"/>
    <mergeCell ref="M34:N34"/>
    <mergeCell ref="M27:M28"/>
    <mergeCell ref="N27:N28"/>
    <mergeCell ref="O27:O28"/>
    <mergeCell ref="P27:P28"/>
    <mergeCell ref="Q27:Q2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2020-09-21T20:43:52Z</dcterms:modified>
</cp:coreProperties>
</file>