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NT Maxim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2" l="1"/>
  <c r="H16" i="2"/>
  <c r="E22" i="2"/>
  <c r="I22" i="2" s="1"/>
  <c r="E21" i="2"/>
  <c r="E20" i="2"/>
  <c r="E19" i="2"/>
  <c r="E18" i="2"/>
  <c r="E17" i="2"/>
  <c r="I17" i="2" s="1"/>
  <c r="E16" i="2"/>
  <c r="E15" i="2"/>
  <c r="E9" i="2"/>
  <c r="E5" i="2"/>
  <c r="I5" i="2" s="1"/>
  <c r="E4" i="2"/>
  <c r="I4" i="2" s="1"/>
  <c r="E3" i="2"/>
  <c r="K8" i="1"/>
  <c r="M8" i="1"/>
  <c r="D8" i="1"/>
  <c r="H4" i="2"/>
  <c r="H5" i="2"/>
  <c r="H6" i="2"/>
  <c r="H7" i="2"/>
  <c r="H8" i="2"/>
  <c r="H9" i="2"/>
  <c r="H10" i="2"/>
  <c r="H3" i="2"/>
  <c r="E6" i="2"/>
  <c r="E7" i="2"/>
  <c r="E8" i="2"/>
  <c r="E10" i="2"/>
  <c r="I19" i="2" l="1"/>
  <c r="I18" i="2"/>
  <c r="I16" i="2"/>
  <c r="I15" i="2"/>
  <c r="I3" i="2"/>
  <c r="I10" i="2"/>
  <c r="I20" i="2"/>
  <c r="I21" i="2"/>
  <c r="I8" i="2"/>
  <c r="I7" i="2"/>
  <c r="I9" i="2"/>
  <c r="I6" i="2"/>
  <c r="K10" i="1" l="1"/>
  <c r="M4" i="1"/>
  <c r="M5" i="1"/>
  <c r="M6" i="1"/>
  <c r="M7" i="1"/>
  <c r="M9" i="1"/>
  <c r="M3" i="1"/>
  <c r="K4" i="1"/>
  <c r="K5" i="1"/>
  <c r="K6" i="1"/>
  <c r="K7" i="1"/>
  <c r="K9" i="1"/>
  <c r="K3" i="1"/>
  <c r="Y11" i="1" l="1"/>
  <c r="AA5" i="1" l="1"/>
  <c r="AA7" i="1"/>
  <c r="AD3" i="1"/>
  <c r="AD4" i="1"/>
  <c r="AD5" i="1"/>
  <c r="AD6" i="1"/>
  <c r="AD7" i="1"/>
  <c r="V4" i="1" l="1"/>
  <c r="AA4" i="1" s="1"/>
  <c r="V3" i="1"/>
  <c r="AA3" i="1" s="1"/>
  <c r="X34" i="1" l="1"/>
  <c r="W34" i="1"/>
  <c r="Z33" i="1" s="1"/>
  <c r="U34" i="1"/>
  <c r="V33" i="1"/>
  <c r="Y33" i="1" s="1"/>
  <c r="V32" i="1"/>
  <c r="Y32" i="1" s="1"/>
  <c r="V31" i="1"/>
  <c r="Y31" i="1" s="1"/>
  <c r="V30" i="1"/>
  <c r="V29" i="1"/>
  <c r="Y29" i="1" s="1"/>
  <c r="J3" i="1"/>
  <c r="Z29" i="1" l="1"/>
  <c r="V34" i="1"/>
  <c r="Y34" i="1" s="1"/>
  <c r="Y30" i="1"/>
  <c r="Z30" i="1"/>
  <c r="Z31" i="1"/>
  <c r="Z32" i="1"/>
  <c r="X11" i="1"/>
  <c r="I11" i="1"/>
  <c r="U7" i="1" s="1"/>
  <c r="H11" i="1"/>
  <c r="U6" i="1" s="1"/>
  <c r="G11" i="1"/>
  <c r="U5" i="1" s="1"/>
  <c r="F11" i="1"/>
  <c r="U4" i="1" s="1"/>
  <c r="E11" i="1"/>
  <c r="U3" i="1" s="1"/>
  <c r="W11" i="1"/>
  <c r="Z3" i="1" s="1"/>
  <c r="Z34" i="1" l="1"/>
  <c r="U11" i="1"/>
  <c r="V5" i="1" l="1"/>
  <c r="V6" i="1"/>
  <c r="V7" i="1"/>
  <c r="J9" i="1"/>
  <c r="J5" i="1"/>
  <c r="J6" i="1"/>
  <c r="J7" i="1"/>
  <c r="J8" i="1"/>
  <c r="J10" i="1"/>
  <c r="J4" i="1"/>
  <c r="C11" i="1"/>
  <c r="Y5" i="1" l="1"/>
  <c r="D6" i="1"/>
  <c r="D5" i="1"/>
  <c r="D4" i="1"/>
  <c r="D7" i="1"/>
  <c r="D10" i="1"/>
  <c r="D3" i="1"/>
  <c r="D9" i="1"/>
  <c r="Y6" i="1"/>
  <c r="AA6" i="1"/>
  <c r="V11" i="1"/>
  <c r="Y7" i="1"/>
  <c r="Y4" i="1"/>
  <c r="Y3" i="1"/>
  <c r="Z5" i="1"/>
  <c r="Z4" i="1"/>
  <c r="Z7" i="1"/>
  <c r="Z6" i="1"/>
  <c r="J11" i="1"/>
  <c r="D11" i="1" l="1"/>
</calcChain>
</file>

<file path=xl/sharedStrings.xml><?xml version="1.0" encoding="utf-8"?>
<sst xmlns="http://schemas.openxmlformats.org/spreadsheetml/2006/main" count="103" uniqueCount="53">
  <si>
    <t>№</t>
  </si>
  <si>
    <t>Операции</t>
  </si>
  <si>
    <t>Кол-во/час пиковой нагрузки</t>
  </si>
  <si>
    <t>Итого</t>
  </si>
  <si>
    <t>Вход в систему</t>
  </si>
  <si>
    <t>Заполнение полей для поиска билетов</t>
  </si>
  <si>
    <t>Выбор рейса в найденных</t>
  </si>
  <si>
    <t>Просмотр квитанций</t>
  </si>
  <si>
    <t>Отмена бронирования билета</t>
  </si>
  <si>
    <t>Выход из системы</t>
  </si>
  <si>
    <t>Создание нового аккаунта</t>
  </si>
  <si>
    <t>Скрипт</t>
  </si>
  <si>
    <t>VU</t>
  </si>
  <si>
    <t>pacing</t>
  </si>
  <si>
    <t>Вход-заполнение-выбор рейса-оплата-выход</t>
  </si>
  <si>
    <t>Вход-просмотр-выход</t>
  </si>
  <si>
    <t>создание акка-заполнение-выход</t>
  </si>
  <si>
    <t>Скрипт1</t>
  </si>
  <si>
    <t>Скрипт2</t>
  </si>
  <si>
    <t>Скрипт3</t>
  </si>
  <si>
    <t>Скрипт4</t>
  </si>
  <si>
    <t>Скрипт5</t>
  </si>
  <si>
    <t>Оплата проезда</t>
  </si>
  <si>
    <t>Интенсивность (треб)</t>
  </si>
  <si>
    <t>Интенсивность (факт)</t>
  </si>
  <si>
    <t>Вход-просмотр-выбор рейсов-отмена брони-выход</t>
  </si>
  <si>
    <t>вход-заполнение-выбор рейса-выход</t>
  </si>
  <si>
    <t>Всего</t>
  </si>
  <si>
    <t>Точность</t>
  </si>
  <si>
    <t>Процент</t>
  </si>
  <si>
    <t xml:space="preserve"> VU, %</t>
  </si>
  <si>
    <t>Вход-выход</t>
  </si>
  <si>
    <t>Вход-заполнение-выбор рейса-оплата-просмотр-выход</t>
  </si>
  <si>
    <t>Кол-во think_time</t>
  </si>
  <si>
    <t>Время think_time</t>
  </si>
  <si>
    <t>Фактическая интесивность за (20 минут)</t>
  </si>
  <si>
    <t>Расчетная интенсивность (20 минут)</t>
  </si>
  <si>
    <t>transaction</t>
  </si>
  <si>
    <t>login</t>
  </si>
  <si>
    <t>click_flights</t>
  </si>
  <si>
    <t>click_find_flight</t>
  </si>
  <si>
    <t>click_itenerary</t>
  </si>
  <si>
    <t>click_cancel_checked</t>
  </si>
  <si>
    <t>click_log_out</t>
  </si>
  <si>
    <t>first_registrashion</t>
  </si>
  <si>
    <t>fill_payment_info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</si>
  <si>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</si>
  <si>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</si>
  <si>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</si>
  <si>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</si>
  <si>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</si>
  <si>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поиск максимума 4 ступень</t>
  </si>
  <si>
    <t>подверждение максимума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</si>
</sst>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5" borderId="1" xfId="0" applyFont="1" applyFill="1" applyBorder="1"/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0" xfId="0" applyFont="1" applyFill="1"/>
    <xf numFmtId="0" fontId="2" fillId="0" borderId="4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164" fontId="2" fillId="11" borderId="1" xfId="0" applyNumberFormat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0" fontId="2" fillId="0" borderId="0" xfId="1" applyNumberFormat="1" applyFont="1"/>
    <xf numFmtId="1" fontId="2" fillId="0" borderId="0" xfId="0" applyNumberFormat="1" applyFont="1"/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/>
    <xf numFmtId="0" fontId="2" fillId="0" borderId="0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Fill="1" applyBorder="1"/>
    <xf numFmtId="9" fontId="2" fillId="0" borderId="3" xfId="1" applyFont="1" applyFill="1" applyBorder="1"/>
    <xf numFmtId="0" fontId="0" fillId="0" borderId="1" xfId="0" applyBorder="1"/>
    <xf numFmtId="0" fontId="2" fillId="0" borderId="4" xfId="0" applyFont="1" applyBorder="1" applyAlignment="1"/>
    <xf numFmtId="0" fontId="2" fillId="0" borderId="0" xfId="0" applyFont="1" applyBorder="1" applyAlignment="1"/>
    <xf numFmtId="0" fontId="0" fillId="0" borderId="0" xfId="0" applyFill="1" applyAlignment="1"/>
    <xf numFmtId="0" fontId="0" fillId="0" borderId="0" xfId="0" applyFill="1" applyBorder="1" applyAlignment="1"/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top" wrapText="1"/>
    </xf>
    <xf numFmtId="0" fontId="5" fillId="15" borderId="6" xfId="0" applyFont="1" applyFill="1" applyBorder="1" applyAlignment="1">
      <alignment horizontal="center" vertical="top" wrapText="1"/>
    </xf>
    <xf numFmtId="0" fontId="5" fillId="15" borderId="7" xfId="0" applyFont="1" applyFill="1" applyBorder="1" applyAlignment="1">
      <alignment horizontal="center" vertical="top" wrapText="1"/>
    </xf>
    <xf numFmtId="0" fontId="5" fillId="15" borderId="1" xfId="0" applyFont="1" applyFill="1" applyBorder="1" applyAlignment="1">
      <alignment horizontal="center" vertical="top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top" wrapText="1"/>
    </xf>
    <xf numFmtId="0" fontId="0" fillId="14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0" borderId="1" xfId="0" applyFill="1" applyBorder="1"/>
    <xf numFmtId="9" fontId="0" fillId="0" borderId="1" xfId="1" applyFont="1" applyBorder="1"/>
  </cellXfs>
  <cellStyles count="3">
    <cellStyle name="Обычный" xfId="0" builtinId="0"/>
    <cellStyle name="Обычный 2" xfId="2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workbookViewId="0">
      <selection activeCell="P6" sqref="P6"/>
    </sheetView>
  </sheetViews>
  <sheetFormatPr defaultRowHeight="15.75" x14ac:dyDescent="0.25"/>
  <cols>
    <col min="1" max="1" width="6.42578125" style="8" bestFit="1" customWidth="1"/>
    <col min="2" max="2" width="22.5703125" style="8" customWidth="1"/>
    <col min="3" max="3" width="5.5703125" style="8" bestFit="1" customWidth="1"/>
    <col min="4" max="4" width="13.7109375" style="8" bestFit="1" customWidth="1"/>
    <col min="5" max="9" width="9.42578125" style="8" bestFit="1" customWidth="1"/>
    <col min="10" max="10" width="9.140625" style="8"/>
    <col min="11" max="11" width="13.7109375" style="8" bestFit="1" customWidth="1"/>
    <col min="12" max="12" width="4.42578125" style="8" bestFit="1" customWidth="1"/>
    <col min="13" max="13" width="4.85546875" style="8" bestFit="1" customWidth="1"/>
    <col min="14" max="14" width="20.28515625" style="8" bestFit="1" customWidth="1"/>
    <col min="15" max="18" width="9.140625" style="8"/>
    <col min="19" max="19" width="3.28515625" style="8" bestFit="1" customWidth="1"/>
    <col min="20" max="20" width="21.85546875" style="8" bestFit="1" customWidth="1"/>
    <col min="21" max="21" width="16.5703125" style="8" customWidth="1"/>
    <col min="22" max="22" width="16" style="8" customWidth="1"/>
    <col min="23" max="23" width="3.28515625" style="8" bestFit="1" customWidth="1"/>
    <col min="24" max="24" width="6.85546875" style="8" bestFit="1" customWidth="1"/>
    <col min="25" max="25" width="10.28515625" style="8" customWidth="1"/>
    <col min="26" max="26" width="5.42578125" style="8" customWidth="1"/>
    <col min="27" max="27" width="16.42578125" style="8" customWidth="1"/>
    <col min="28" max="28" width="11" style="8" customWidth="1"/>
    <col min="29" max="29" width="2.140625" style="8" bestFit="1" customWidth="1"/>
    <col min="30" max="30" width="9.7109375" style="8" customWidth="1"/>
    <col min="31" max="31" width="15.85546875" style="8" customWidth="1"/>
    <col min="32" max="16384" width="9.140625" style="8"/>
  </cols>
  <sheetData>
    <row r="1" spans="1:32" ht="30" customHeight="1" x14ac:dyDescent="0.25">
      <c r="A1" s="51" t="s">
        <v>0</v>
      </c>
      <c r="B1" s="51" t="s">
        <v>1</v>
      </c>
      <c r="C1" s="50" t="s">
        <v>2</v>
      </c>
      <c r="D1" s="50"/>
      <c r="E1" s="50"/>
      <c r="F1" s="50"/>
      <c r="G1" s="50"/>
      <c r="H1" s="50"/>
      <c r="I1" s="50"/>
      <c r="J1" s="50"/>
      <c r="K1" s="33"/>
      <c r="L1" s="33"/>
      <c r="M1" s="33"/>
      <c r="N1" s="33"/>
      <c r="O1" s="33"/>
      <c r="P1" s="33"/>
      <c r="Q1" s="7"/>
      <c r="R1" s="7"/>
      <c r="S1" s="49" t="s">
        <v>0</v>
      </c>
      <c r="T1" s="49" t="s">
        <v>11</v>
      </c>
      <c r="U1" s="49" t="s">
        <v>23</v>
      </c>
      <c r="V1" s="49" t="s">
        <v>24</v>
      </c>
      <c r="W1" s="49" t="s">
        <v>12</v>
      </c>
      <c r="X1" s="49" t="s">
        <v>13</v>
      </c>
      <c r="Y1" s="49" t="s">
        <v>28</v>
      </c>
      <c r="Z1" s="49" t="s">
        <v>30</v>
      </c>
      <c r="AA1" s="53" t="s">
        <v>36</v>
      </c>
      <c r="AB1" s="53" t="s">
        <v>33</v>
      </c>
      <c r="AC1" s="54"/>
      <c r="AD1" s="53" t="s">
        <v>34</v>
      </c>
      <c r="AE1" s="53" t="s">
        <v>35</v>
      </c>
      <c r="AF1" s="20"/>
    </row>
    <row r="2" spans="1:32" x14ac:dyDescent="0.25">
      <c r="A2" s="52"/>
      <c r="B2" s="52"/>
      <c r="C2" s="9"/>
      <c r="D2" s="3" t="s">
        <v>29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36" t="s">
        <v>27</v>
      </c>
      <c r="K2" s="10"/>
      <c r="L2" s="10"/>
      <c r="M2" s="37"/>
      <c r="N2" s="37" t="s">
        <v>37</v>
      </c>
      <c r="O2" s="7"/>
      <c r="P2" s="7"/>
      <c r="Q2" s="7"/>
      <c r="R2" s="7"/>
      <c r="S2" s="49"/>
      <c r="T2" s="49"/>
      <c r="U2" s="49"/>
      <c r="V2" s="49"/>
      <c r="W2" s="49"/>
      <c r="X2" s="49"/>
      <c r="Y2" s="49"/>
      <c r="Z2" s="49"/>
      <c r="AA2" s="53"/>
      <c r="AB2" s="53"/>
      <c r="AC2" s="54"/>
      <c r="AD2" s="53"/>
      <c r="AE2" s="53"/>
      <c r="AF2" s="20"/>
    </row>
    <row r="3" spans="1:32" ht="47.25" x14ac:dyDescent="0.25">
      <c r="A3" s="3">
        <v>1</v>
      </c>
      <c r="B3" s="3" t="s">
        <v>4</v>
      </c>
      <c r="C3" s="10">
        <v>422</v>
      </c>
      <c r="D3" s="10">
        <f>C3/C11*100</f>
        <v>23.522853957636567</v>
      </c>
      <c r="E3" s="11">
        <v>144</v>
      </c>
      <c r="F3" s="12">
        <v>120</v>
      </c>
      <c r="G3" s="13">
        <v>20</v>
      </c>
      <c r="H3" s="10"/>
      <c r="I3" s="14">
        <v>117</v>
      </c>
      <c r="J3" s="15">
        <f>SUM(E3:I3)</f>
        <v>401</v>
      </c>
      <c r="K3" s="38">
        <f>J3/3</f>
        <v>133.66666666666666</v>
      </c>
      <c r="L3" s="38">
        <v>132</v>
      </c>
      <c r="M3" s="39">
        <f>K3/L3-1</f>
        <v>1.2626262626262541E-2</v>
      </c>
      <c r="N3" s="18" t="s">
        <v>38</v>
      </c>
      <c r="O3" s="34"/>
      <c r="P3" s="34"/>
      <c r="Q3" s="7"/>
      <c r="R3" s="7"/>
      <c r="S3" s="3">
        <v>1</v>
      </c>
      <c r="T3" s="4" t="s">
        <v>32</v>
      </c>
      <c r="U3" s="28">
        <f>E11</f>
        <v>144</v>
      </c>
      <c r="V3" s="25">
        <f>3600*W3/X3</f>
        <v>144</v>
      </c>
      <c r="W3" s="24">
        <v>4</v>
      </c>
      <c r="X3" s="29">
        <v>100</v>
      </c>
      <c r="Y3" s="3">
        <f>V3*100/U3</f>
        <v>100</v>
      </c>
      <c r="Z3" s="3">
        <f>W3/W11*100</f>
        <v>40</v>
      </c>
      <c r="AA3" s="22">
        <f>V3/3</f>
        <v>48</v>
      </c>
      <c r="AB3" s="3">
        <v>7</v>
      </c>
      <c r="AC3" s="3">
        <v>2</v>
      </c>
      <c r="AD3" s="17">
        <f>X3/AB3/AC3</f>
        <v>7.1428571428571432</v>
      </c>
      <c r="AE3" s="21">
        <v>48</v>
      </c>
    </row>
    <row r="4" spans="1:32" ht="31.5" x14ac:dyDescent="0.25">
      <c r="A4" s="3">
        <v>2</v>
      </c>
      <c r="B4" s="4" t="s">
        <v>5</v>
      </c>
      <c r="C4" s="10">
        <v>282</v>
      </c>
      <c r="D4" s="10">
        <f>C4/C11*100</f>
        <v>15.719063545150503</v>
      </c>
      <c r="E4" s="11">
        <v>144</v>
      </c>
      <c r="F4" s="10"/>
      <c r="G4" s="10"/>
      <c r="H4" s="16">
        <v>10</v>
      </c>
      <c r="I4" s="14">
        <v>117</v>
      </c>
      <c r="J4" s="15">
        <f>SUM(E4:I4)</f>
        <v>271</v>
      </c>
      <c r="K4" s="38">
        <f t="shared" ref="K4:K9" si="0">J4/3</f>
        <v>90.333333333333329</v>
      </c>
      <c r="L4" s="18">
        <v>86</v>
      </c>
      <c r="M4" s="39">
        <f t="shared" ref="M4:M9" si="1">K4/L4-1</f>
        <v>5.0387596899224674E-2</v>
      </c>
      <c r="N4" s="18" t="s">
        <v>39</v>
      </c>
      <c r="O4" s="34"/>
      <c r="P4" s="34"/>
      <c r="Q4" s="7"/>
      <c r="R4" s="7"/>
      <c r="S4" s="3">
        <v>2</v>
      </c>
      <c r="T4" s="3" t="s">
        <v>31</v>
      </c>
      <c r="U4" s="28">
        <f>F11</f>
        <v>120</v>
      </c>
      <c r="V4" s="25">
        <f>3600*W4/X4</f>
        <v>120</v>
      </c>
      <c r="W4" s="24">
        <v>1</v>
      </c>
      <c r="X4" s="29">
        <v>30</v>
      </c>
      <c r="Y4" s="3">
        <f t="shared" ref="Y4:Y7" si="2">V4*100/U4</f>
        <v>100</v>
      </c>
      <c r="Z4" s="3">
        <f>W4/W11*100</f>
        <v>10</v>
      </c>
      <c r="AA4" s="22">
        <f t="shared" ref="AA4:AA6" si="3">V4/3</f>
        <v>40</v>
      </c>
      <c r="AB4" s="3">
        <v>1</v>
      </c>
      <c r="AC4" s="3">
        <v>2</v>
      </c>
      <c r="AD4" s="3">
        <f>X4/AB4/AC4</f>
        <v>15</v>
      </c>
      <c r="AE4" s="21">
        <v>40</v>
      </c>
    </row>
    <row r="5" spans="1:32" ht="47.25" x14ac:dyDescent="0.25">
      <c r="A5" s="3">
        <v>3</v>
      </c>
      <c r="B5" s="4" t="s">
        <v>6</v>
      </c>
      <c r="C5" s="10">
        <v>251</v>
      </c>
      <c r="D5" s="10">
        <f>C5/C11*100</f>
        <v>13.991081382385731</v>
      </c>
      <c r="E5" s="11">
        <v>144</v>
      </c>
      <c r="F5" s="10"/>
      <c r="G5" s="10"/>
      <c r="H5" s="10"/>
      <c r="I5" s="14">
        <v>117</v>
      </c>
      <c r="J5" s="15">
        <f t="shared" ref="J5:J10" si="4">SUM(E5:I5)</f>
        <v>261</v>
      </c>
      <c r="K5" s="38">
        <f t="shared" si="0"/>
        <v>87</v>
      </c>
      <c r="L5" s="18">
        <v>86</v>
      </c>
      <c r="M5" s="39">
        <f t="shared" si="1"/>
        <v>1.1627906976744207E-2</v>
      </c>
      <c r="N5" s="18" t="s">
        <v>40</v>
      </c>
      <c r="O5" s="34"/>
      <c r="P5" s="34"/>
      <c r="Q5" s="7"/>
      <c r="R5" s="7"/>
      <c r="S5" s="3">
        <v>3</v>
      </c>
      <c r="T5" s="4" t="s">
        <v>25</v>
      </c>
      <c r="U5" s="28">
        <f>G11</f>
        <v>20</v>
      </c>
      <c r="V5" s="26">
        <f t="shared" ref="V5:V7" si="5">3600*W5/X5</f>
        <v>20</v>
      </c>
      <c r="W5" s="24">
        <v>2</v>
      </c>
      <c r="X5" s="29">
        <v>360</v>
      </c>
      <c r="Y5" s="3">
        <f t="shared" si="2"/>
        <v>100</v>
      </c>
      <c r="Z5" s="3">
        <f>W5/W11*100</f>
        <v>20</v>
      </c>
      <c r="AA5" s="23">
        <f>V5/3</f>
        <v>6.666666666666667</v>
      </c>
      <c r="AB5" s="3">
        <v>4</v>
      </c>
      <c r="AC5" s="3">
        <v>2</v>
      </c>
      <c r="AD5" s="3">
        <f>X5/AB5/AC5</f>
        <v>45</v>
      </c>
      <c r="AE5" s="21">
        <v>8</v>
      </c>
    </row>
    <row r="6" spans="1:32" ht="31.5" x14ac:dyDescent="0.25">
      <c r="A6" s="3">
        <v>4</v>
      </c>
      <c r="B6" s="3" t="s">
        <v>22</v>
      </c>
      <c r="C6" s="10">
        <v>175</v>
      </c>
      <c r="D6" s="10">
        <f>C6/C11*100</f>
        <v>9.7547380156075807</v>
      </c>
      <c r="E6" s="11">
        <v>144</v>
      </c>
      <c r="F6" s="10"/>
      <c r="G6" s="10"/>
      <c r="H6" s="10"/>
      <c r="I6" s="10"/>
      <c r="J6" s="15">
        <f t="shared" si="4"/>
        <v>144</v>
      </c>
      <c r="K6" s="38">
        <f t="shared" si="0"/>
        <v>48</v>
      </c>
      <c r="L6" s="18">
        <v>48</v>
      </c>
      <c r="M6" s="39">
        <f t="shared" si="1"/>
        <v>0</v>
      </c>
      <c r="N6" s="18" t="s">
        <v>45</v>
      </c>
      <c r="O6" s="34"/>
      <c r="P6" s="34"/>
      <c r="Q6" s="7"/>
      <c r="R6" s="7"/>
      <c r="S6" s="3">
        <v>4</v>
      </c>
      <c r="T6" s="4" t="s">
        <v>16</v>
      </c>
      <c r="U6" s="28">
        <f>H11</f>
        <v>10</v>
      </c>
      <c r="V6" s="25">
        <f t="shared" si="5"/>
        <v>10</v>
      </c>
      <c r="W6" s="24">
        <v>1</v>
      </c>
      <c r="X6" s="29">
        <v>360</v>
      </c>
      <c r="Y6" s="3">
        <f t="shared" si="2"/>
        <v>100</v>
      </c>
      <c r="Z6" s="3">
        <f>W6/W11*100</f>
        <v>10</v>
      </c>
      <c r="AA6" s="23">
        <f t="shared" si="3"/>
        <v>3.3333333333333335</v>
      </c>
      <c r="AB6" s="3">
        <v>4</v>
      </c>
      <c r="AC6" s="3">
        <v>2</v>
      </c>
      <c r="AD6" s="3">
        <f>X6/AB6/AC6</f>
        <v>45</v>
      </c>
      <c r="AE6" s="21">
        <v>4</v>
      </c>
    </row>
    <row r="7" spans="1:32" ht="31.5" x14ac:dyDescent="0.25">
      <c r="A7" s="3">
        <v>5</v>
      </c>
      <c r="B7" s="3" t="s">
        <v>7</v>
      </c>
      <c r="C7" s="10">
        <v>159</v>
      </c>
      <c r="D7" s="10">
        <f>C7/C11*100</f>
        <v>8.8628762541806019</v>
      </c>
      <c r="E7" s="11">
        <v>144</v>
      </c>
      <c r="F7" s="18"/>
      <c r="G7" s="13">
        <v>20</v>
      </c>
      <c r="H7" s="10"/>
      <c r="I7" s="10"/>
      <c r="J7" s="15">
        <f t="shared" si="4"/>
        <v>164</v>
      </c>
      <c r="K7" s="38">
        <f t="shared" si="0"/>
        <v>54.666666666666664</v>
      </c>
      <c r="L7" s="18">
        <v>54</v>
      </c>
      <c r="M7" s="39">
        <f t="shared" si="1"/>
        <v>1.2345679012345734E-2</v>
      </c>
      <c r="N7" s="18" t="s">
        <v>41</v>
      </c>
      <c r="O7" s="34"/>
      <c r="P7" s="34"/>
      <c r="Q7" s="7"/>
      <c r="R7" s="7"/>
      <c r="S7" s="3">
        <v>5</v>
      </c>
      <c r="T7" s="4" t="s">
        <v>26</v>
      </c>
      <c r="U7" s="28">
        <f>I11</f>
        <v>117</v>
      </c>
      <c r="V7" s="27">
        <f t="shared" si="5"/>
        <v>116.12903225806451</v>
      </c>
      <c r="W7" s="24">
        <v>2</v>
      </c>
      <c r="X7" s="29">
        <v>62</v>
      </c>
      <c r="Y7" s="5">
        <f t="shared" si="2"/>
        <v>99.25558312655086</v>
      </c>
      <c r="Z7" s="3">
        <f>W7/W11*100</f>
        <v>20</v>
      </c>
      <c r="AA7" s="23">
        <f>V7/3</f>
        <v>38.70967741935484</v>
      </c>
      <c r="AB7" s="3">
        <v>4</v>
      </c>
      <c r="AC7" s="3">
        <v>2</v>
      </c>
      <c r="AD7" s="3">
        <f>X7/AB7/AC7</f>
        <v>7.75</v>
      </c>
      <c r="AE7" s="21">
        <v>38</v>
      </c>
    </row>
    <row r="8" spans="1:32" ht="31.5" x14ac:dyDescent="0.25">
      <c r="A8" s="3">
        <v>6</v>
      </c>
      <c r="B8" s="4" t="s">
        <v>8</v>
      </c>
      <c r="C8" s="10">
        <v>73</v>
      </c>
      <c r="D8" s="10">
        <f>C8/C11*100</f>
        <v>4.069119286510591</v>
      </c>
      <c r="E8" s="10"/>
      <c r="F8" s="10"/>
      <c r="G8" s="13">
        <v>20</v>
      </c>
      <c r="H8" s="10"/>
      <c r="I8" s="10"/>
      <c r="J8" s="15">
        <f t="shared" si="4"/>
        <v>20</v>
      </c>
      <c r="K8" s="38">
        <f>J8/3</f>
        <v>6.666666666666667</v>
      </c>
      <c r="L8" s="18">
        <v>7</v>
      </c>
      <c r="M8" s="39">
        <f>K8/L8-1</f>
        <v>-4.7619047619047561E-2</v>
      </c>
      <c r="N8" s="18" t="s">
        <v>42</v>
      </c>
      <c r="O8" s="34"/>
      <c r="P8" s="34"/>
      <c r="Q8" s="7"/>
      <c r="R8" s="7"/>
    </row>
    <row r="9" spans="1:32" x14ac:dyDescent="0.25">
      <c r="A9" s="3">
        <v>7</v>
      </c>
      <c r="B9" s="4" t="s">
        <v>9</v>
      </c>
      <c r="C9" s="10">
        <v>422</v>
      </c>
      <c r="D9" s="10">
        <f>C9/C11*100</f>
        <v>23.522853957636567</v>
      </c>
      <c r="E9" s="11">
        <v>144</v>
      </c>
      <c r="F9" s="12">
        <v>120</v>
      </c>
      <c r="G9" s="13">
        <v>20</v>
      </c>
      <c r="H9" s="16">
        <v>10</v>
      </c>
      <c r="I9" s="14">
        <v>117</v>
      </c>
      <c r="J9" s="15">
        <f>SUM(E9:I9)</f>
        <v>411</v>
      </c>
      <c r="K9" s="38">
        <f t="shared" si="0"/>
        <v>137</v>
      </c>
      <c r="L9" s="18">
        <v>138</v>
      </c>
      <c r="M9" s="39">
        <f t="shared" si="1"/>
        <v>-7.2463768115942351E-3</v>
      </c>
      <c r="N9" s="18" t="s">
        <v>43</v>
      </c>
      <c r="O9" s="34"/>
      <c r="P9" s="34"/>
      <c r="Q9" s="7"/>
      <c r="R9" s="7"/>
    </row>
    <row r="10" spans="1:32" ht="31.5" x14ac:dyDescent="0.25">
      <c r="A10" s="3">
        <v>8</v>
      </c>
      <c r="B10" s="4" t="s">
        <v>10</v>
      </c>
      <c r="C10" s="10">
        <v>10</v>
      </c>
      <c r="D10" s="10">
        <f>C10/C11*100</f>
        <v>0.55741360089186176</v>
      </c>
      <c r="E10" s="10"/>
      <c r="F10" s="10"/>
      <c r="G10" s="10"/>
      <c r="H10" s="16">
        <v>10</v>
      </c>
      <c r="I10" s="10"/>
      <c r="J10" s="15">
        <f t="shared" si="4"/>
        <v>10</v>
      </c>
      <c r="K10" s="38">
        <f>J10/3</f>
        <v>3.3333333333333335</v>
      </c>
      <c r="L10" s="18">
        <v>3</v>
      </c>
      <c r="M10" s="40">
        <v>3</v>
      </c>
      <c r="N10" s="18" t="s">
        <v>44</v>
      </c>
      <c r="O10" s="34"/>
      <c r="P10" s="34"/>
      <c r="Q10" s="7"/>
      <c r="R10" s="7"/>
    </row>
    <row r="11" spans="1:32" x14ac:dyDescent="0.25">
      <c r="A11" s="10" t="s">
        <v>3</v>
      </c>
      <c r="B11" s="10"/>
      <c r="C11" s="10">
        <f>SUM(C3:C10)</f>
        <v>1794</v>
      </c>
      <c r="D11" s="10">
        <f>SUM(D3:D10)</f>
        <v>100</v>
      </c>
      <c r="E11" s="10">
        <f>E3</f>
        <v>144</v>
      </c>
      <c r="F11" s="10">
        <f>F3</f>
        <v>120</v>
      </c>
      <c r="G11" s="10">
        <f>G3</f>
        <v>20</v>
      </c>
      <c r="H11" s="10">
        <f>H9</f>
        <v>10</v>
      </c>
      <c r="I11" s="10">
        <f>I9</f>
        <v>117</v>
      </c>
      <c r="J11" s="15">
        <f t="shared" ref="J11" si="6">SUM(J3:J10)</f>
        <v>1682</v>
      </c>
      <c r="K11" s="35"/>
      <c r="L11" s="35"/>
      <c r="M11" s="35"/>
      <c r="N11" s="35"/>
      <c r="O11" s="34"/>
      <c r="P11" s="34"/>
      <c r="Q11" s="7"/>
      <c r="R11" s="7"/>
      <c r="U11" s="8">
        <f>SUM(U3:U7)</f>
        <v>411</v>
      </c>
      <c r="V11" s="32">
        <f>SUM(V3:V7)</f>
        <v>410.12903225806451</v>
      </c>
      <c r="W11" s="8">
        <f>SUM(W3:W7)</f>
        <v>10</v>
      </c>
      <c r="X11" s="8">
        <f>SUM(X3:X7)</f>
        <v>912</v>
      </c>
      <c r="Y11" s="31">
        <f>V11/U11</f>
        <v>0.99788085707558272</v>
      </c>
    </row>
    <row r="15" spans="1:32" x14ac:dyDescent="0.25">
      <c r="I15" s="19"/>
    </row>
    <row r="18" spans="1:26" ht="15" customHeight="1" x14ac:dyDescent="0.25">
      <c r="A18" s="2"/>
      <c r="B18" s="2"/>
      <c r="C18" s="2"/>
      <c r="D18" s="2"/>
      <c r="E18" s="2"/>
      <c r="F18" s="2"/>
      <c r="G18" s="2"/>
      <c r="H18" s="2"/>
    </row>
    <row r="19" spans="1:26" ht="15" customHeight="1" x14ac:dyDescent="0.25">
      <c r="A19" s="1"/>
      <c r="B19" s="2"/>
      <c r="C19" s="2"/>
      <c r="D19" s="2"/>
      <c r="E19" s="2"/>
      <c r="F19" s="2"/>
      <c r="G19" s="2"/>
      <c r="H19" s="2"/>
    </row>
    <row r="20" spans="1:26" ht="15.75" customHeight="1" x14ac:dyDescent="0.25">
      <c r="A20" s="1"/>
      <c r="B20" s="2"/>
      <c r="C20" s="2"/>
      <c r="D20" s="2"/>
      <c r="E20" s="2"/>
      <c r="F20" s="2"/>
      <c r="G20" s="2"/>
      <c r="H20" s="2"/>
    </row>
    <row r="21" spans="1:26" ht="15.75" customHeight="1" x14ac:dyDescent="0.25">
      <c r="A21" s="41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26" ht="15.75" customHeight="1" x14ac:dyDescent="0.25">
      <c r="A22" s="41"/>
      <c r="B22" s="43"/>
      <c r="C22" s="43"/>
      <c r="D22" s="43"/>
      <c r="E22" s="43"/>
      <c r="F22" s="43"/>
      <c r="G22" s="42"/>
      <c r="H22" s="42"/>
      <c r="I22" s="42"/>
      <c r="J22" s="42"/>
      <c r="K22" s="42"/>
      <c r="L22" s="42"/>
      <c r="M22" s="42"/>
      <c r="N22" s="42"/>
    </row>
    <row r="23" spans="1:26" ht="15.75" customHeight="1" x14ac:dyDescent="0.25">
      <c r="A23" s="41"/>
      <c r="B23" s="43"/>
      <c r="C23" s="43"/>
      <c r="D23" s="43"/>
      <c r="E23" s="43"/>
      <c r="F23" s="43"/>
      <c r="G23" s="42"/>
      <c r="H23" s="42"/>
      <c r="I23" s="42"/>
      <c r="J23" s="42"/>
      <c r="K23" s="42"/>
      <c r="L23" s="42"/>
      <c r="M23" s="42"/>
      <c r="N23" s="42"/>
    </row>
    <row r="24" spans="1:26" ht="15.75" customHeight="1" x14ac:dyDescent="0.25">
      <c r="A24" s="41"/>
      <c r="B24" s="43"/>
      <c r="C24" s="43"/>
      <c r="D24" s="43"/>
      <c r="E24" s="43"/>
      <c r="F24" s="43"/>
      <c r="G24" s="42"/>
      <c r="H24" s="42"/>
      <c r="I24" s="42"/>
      <c r="J24" s="42"/>
      <c r="K24" s="42"/>
      <c r="L24" s="42"/>
      <c r="M24" s="42"/>
      <c r="N24" s="42"/>
    </row>
    <row r="25" spans="1:26" ht="15.75" customHeight="1" x14ac:dyDescent="0.25">
      <c r="A25" s="41"/>
      <c r="B25" s="43"/>
      <c r="C25" s="43"/>
      <c r="D25" s="43"/>
      <c r="E25" s="43"/>
      <c r="F25" s="43"/>
      <c r="G25" s="42"/>
      <c r="H25" s="42"/>
      <c r="I25" s="42"/>
      <c r="J25" s="42"/>
      <c r="K25" s="42"/>
      <c r="L25" s="42"/>
      <c r="M25" s="42"/>
      <c r="N25" s="42"/>
    </row>
    <row r="26" spans="1:26" x14ac:dyDescent="0.25">
      <c r="A26" s="41"/>
      <c r="B26" s="43"/>
      <c r="C26" s="43"/>
      <c r="D26" s="43"/>
      <c r="E26" s="43"/>
      <c r="F26" s="43"/>
      <c r="G26" s="42"/>
      <c r="H26" s="42"/>
      <c r="I26" s="42"/>
      <c r="J26" s="42"/>
      <c r="K26" s="42"/>
      <c r="L26" s="42"/>
      <c r="M26" s="42"/>
      <c r="N26" s="42"/>
    </row>
    <row r="27" spans="1:26" x14ac:dyDescent="0.25">
      <c r="A27" s="41"/>
      <c r="B27" s="43"/>
      <c r="C27" s="43"/>
      <c r="D27" s="43"/>
      <c r="E27" s="43"/>
      <c r="F27" s="43"/>
      <c r="G27" s="42"/>
      <c r="H27" s="42"/>
      <c r="I27" s="42"/>
      <c r="J27" s="42"/>
      <c r="K27" s="42"/>
      <c r="L27" s="42"/>
      <c r="M27" s="42"/>
      <c r="N27" s="42"/>
      <c r="S27" s="45" t="s">
        <v>0</v>
      </c>
      <c r="T27" s="45" t="s">
        <v>11</v>
      </c>
      <c r="U27" s="45" t="s">
        <v>23</v>
      </c>
      <c r="V27" s="45" t="s">
        <v>24</v>
      </c>
      <c r="W27" s="45" t="s">
        <v>12</v>
      </c>
      <c r="X27" s="45" t="s">
        <v>13</v>
      </c>
      <c r="Y27" s="45" t="s">
        <v>28</v>
      </c>
      <c r="Z27" s="46" t="s">
        <v>30</v>
      </c>
    </row>
    <row r="28" spans="1:26" x14ac:dyDescent="0.25">
      <c r="A28" s="41"/>
      <c r="B28" s="43"/>
      <c r="C28" s="43"/>
      <c r="D28" s="43"/>
      <c r="E28" s="43"/>
      <c r="F28" s="43"/>
      <c r="G28" s="42"/>
      <c r="H28" s="42"/>
      <c r="I28" s="42"/>
      <c r="J28" s="42"/>
      <c r="K28" s="42"/>
      <c r="L28" s="42"/>
      <c r="M28" s="42"/>
      <c r="N28" s="42"/>
      <c r="S28" s="45"/>
      <c r="T28" s="45"/>
      <c r="U28" s="45"/>
      <c r="V28" s="45"/>
      <c r="W28" s="45"/>
      <c r="X28" s="45"/>
      <c r="Y28" s="45"/>
      <c r="Z28" s="46"/>
    </row>
    <row r="29" spans="1:26" ht="47.25" x14ac:dyDescent="0.25">
      <c r="A29" s="41"/>
      <c r="B29" s="43"/>
      <c r="C29" s="43"/>
      <c r="D29" s="43"/>
      <c r="E29" s="43"/>
      <c r="F29" s="43"/>
      <c r="G29" s="42"/>
      <c r="H29" s="42"/>
      <c r="I29" s="42"/>
      <c r="J29" s="42"/>
      <c r="K29" s="42"/>
      <c r="L29" s="42"/>
      <c r="M29" s="42"/>
      <c r="N29" s="42"/>
      <c r="S29" s="3">
        <v>1</v>
      </c>
      <c r="T29" s="4" t="s">
        <v>14</v>
      </c>
      <c r="U29" s="3">
        <v>144</v>
      </c>
      <c r="V29" s="3">
        <f>3600*W29/X29</f>
        <v>144</v>
      </c>
      <c r="W29" s="3">
        <v>4</v>
      </c>
      <c r="X29" s="3">
        <v>100</v>
      </c>
      <c r="Y29" s="3">
        <f>V29*100/U29</f>
        <v>100</v>
      </c>
      <c r="Z29" s="3">
        <f>W29/W34*100</f>
        <v>40</v>
      </c>
    </row>
    <row r="30" spans="1:26" x14ac:dyDescent="0.25">
      <c r="A30" s="41"/>
      <c r="B30" s="43"/>
      <c r="C30" s="43"/>
      <c r="D30" s="43"/>
      <c r="E30" s="43"/>
      <c r="F30" s="43"/>
      <c r="G30" s="42"/>
      <c r="H30" s="42"/>
      <c r="I30" s="42"/>
      <c r="J30" s="42"/>
      <c r="K30" s="42"/>
      <c r="L30" s="42"/>
      <c r="M30" s="42"/>
      <c r="N30" s="42"/>
      <c r="S30" s="3">
        <v>2</v>
      </c>
      <c r="T30" s="3" t="s">
        <v>15</v>
      </c>
      <c r="U30" s="3">
        <v>120</v>
      </c>
      <c r="V30" s="3">
        <f t="shared" ref="V30:V33" si="7">3600*W30/X30</f>
        <v>120</v>
      </c>
      <c r="W30" s="3">
        <v>1</v>
      </c>
      <c r="X30" s="3">
        <v>30</v>
      </c>
      <c r="Y30" s="3">
        <f t="shared" ref="Y30:Y33" si="8">V30*100/U30</f>
        <v>100</v>
      </c>
      <c r="Z30" s="3">
        <f>W30/W34*100</f>
        <v>10</v>
      </c>
    </row>
    <row r="31" spans="1:26" ht="47.25" x14ac:dyDescent="0.25">
      <c r="A31" s="41"/>
      <c r="B31" s="44"/>
      <c r="C31" s="44"/>
      <c r="D31" s="44"/>
      <c r="E31" s="44"/>
      <c r="F31" s="44"/>
      <c r="G31" s="42"/>
      <c r="H31" s="42"/>
      <c r="I31" s="42"/>
      <c r="J31" s="42"/>
      <c r="K31" s="42"/>
      <c r="L31" s="42"/>
      <c r="M31" s="42"/>
      <c r="N31" s="42"/>
      <c r="S31" s="3">
        <v>3</v>
      </c>
      <c r="T31" s="4" t="s">
        <v>25</v>
      </c>
      <c r="U31" s="3">
        <v>20</v>
      </c>
      <c r="V31" s="5">
        <f t="shared" si="7"/>
        <v>20</v>
      </c>
      <c r="W31" s="3">
        <v>2</v>
      </c>
      <c r="X31" s="3">
        <v>360</v>
      </c>
      <c r="Y31" s="3">
        <f t="shared" si="8"/>
        <v>100</v>
      </c>
      <c r="Z31" s="3">
        <f>W31/W34*100</f>
        <v>20</v>
      </c>
    </row>
    <row r="32" spans="1:26" ht="31.5" x14ac:dyDescent="0.25">
      <c r="S32" s="3">
        <v>4</v>
      </c>
      <c r="T32" s="4" t="s">
        <v>16</v>
      </c>
      <c r="U32" s="3">
        <v>10</v>
      </c>
      <c r="V32" s="3">
        <f t="shared" si="7"/>
        <v>10</v>
      </c>
      <c r="W32" s="3">
        <v>1</v>
      </c>
      <c r="X32" s="3">
        <v>360</v>
      </c>
      <c r="Y32" s="3">
        <f t="shared" si="8"/>
        <v>100</v>
      </c>
      <c r="Z32" s="3">
        <f>W32/W34*100</f>
        <v>10</v>
      </c>
    </row>
    <row r="33" spans="19:26" ht="31.5" x14ac:dyDescent="0.25">
      <c r="S33" s="3">
        <v>5</v>
      </c>
      <c r="T33" s="4" t="s">
        <v>26</v>
      </c>
      <c r="U33" s="3">
        <v>117</v>
      </c>
      <c r="V33" s="5">
        <f t="shared" si="7"/>
        <v>116.12903225806451</v>
      </c>
      <c r="W33" s="3">
        <v>2</v>
      </c>
      <c r="X33" s="3">
        <v>62</v>
      </c>
      <c r="Y33" s="3">
        <f t="shared" si="8"/>
        <v>99.25558312655086</v>
      </c>
      <c r="Z33" s="3">
        <f>W33/W34*100</f>
        <v>20</v>
      </c>
    </row>
    <row r="34" spans="19:26" x14ac:dyDescent="0.25">
      <c r="S34" s="47" t="s">
        <v>3</v>
      </c>
      <c r="T34" s="48"/>
      <c r="U34" s="3">
        <f t="shared" ref="U34:Z34" si="9">SUM(U29:U33)</f>
        <v>411</v>
      </c>
      <c r="V34" s="30">
        <f t="shared" si="9"/>
        <v>410.12903225806451</v>
      </c>
      <c r="W34" s="3">
        <f t="shared" si="9"/>
        <v>10</v>
      </c>
      <c r="X34" s="3">
        <f t="shared" si="9"/>
        <v>912</v>
      </c>
      <c r="Y34" s="6">
        <f>V34/U34</f>
        <v>0.99788085707558272</v>
      </c>
      <c r="Z34" s="3">
        <f t="shared" si="9"/>
        <v>100</v>
      </c>
    </row>
  </sheetData>
  <mergeCells count="25">
    <mergeCell ref="AA1:AA2"/>
    <mergeCell ref="AB1:AB2"/>
    <mergeCell ref="AE1:AE2"/>
    <mergeCell ref="AC1:AC2"/>
    <mergeCell ref="AD1:AD2"/>
    <mergeCell ref="U1:U2"/>
    <mergeCell ref="C1:J1"/>
    <mergeCell ref="B1:B2"/>
    <mergeCell ref="A1:A2"/>
    <mergeCell ref="S1:S2"/>
    <mergeCell ref="T1:T2"/>
    <mergeCell ref="V1:V2"/>
    <mergeCell ref="W1:W2"/>
    <mergeCell ref="X1:X2"/>
    <mergeCell ref="Y1:Y2"/>
    <mergeCell ref="Z1:Z2"/>
    <mergeCell ref="X27:X28"/>
    <mergeCell ref="Y27:Y28"/>
    <mergeCell ref="Z27:Z28"/>
    <mergeCell ref="S34:T34"/>
    <mergeCell ref="S27:S28"/>
    <mergeCell ref="T27:T28"/>
    <mergeCell ref="U27:U28"/>
    <mergeCell ref="V27:V28"/>
    <mergeCell ref="W27:W2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27" sqref="C27"/>
    </sheetView>
  </sheetViews>
  <sheetFormatPr defaultRowHeight="15" x14ac:dyDescent="0.25"/>
  <cols>
    <col min="1" max="1" width="16.7109375" customWidth="1"/>
    <col min="2" max="2" width="20.28515625" bestFit="1" customWidth="1"/>
    <col min="3" max="3" width="16.140625" customWidth="1"/>
    <col min="4" max="4" width="17.5703125" customWidth="1"/>
    <col min="5" max="5" width="16.7109375" customWidth="1"/>
    <col min="13" max="13" width="22.140625" bestFit="1" customWidth="1"/>
  </cols>
  <sheetData>
    <row r="1" spans="1:9" x14ac:dyDescent="0.25">
      <c r="A1" s="61" t="s">
        <v>51</v>
      </c>
      <c r="B1" s="62"/>
      <c r="C1" s="62"/>
      <c r="D1" s="62"/>
      <c r="E1" s="62"/>
      <c r="F1" s="62"/>
      <c r="G1" s="62"/>
      <c r="H1" s="62"/>
      <c r="I1" s="62"/>
    </row>
    <row r="2" spans="1:9" ht="42.75" x14ac:dyDescent="0.25">
      <c r="A2" s="58" t="s">
        <v>46</v>
      </c>
      <c r="B2" s="58" t="s">
        <v>47</v>
      </c>
      <c r="C2" s="59" t="s">
        <v>48</v>
      </c>
      <c r="D2" s="59"/>
      <c r="E2" s="59"/>
      <c r="F2" s="60" t="s">
        <v>49</v>
      </c>
      <c r="G2" s="60"/>
      <c r="H2" s="60"/>
      <c r="I2" s="58" t="s">
        <v>50</v>
      </c>
    </row>
    <row r="3" spans="1:9" ht="15.75" x14ac:dyDescent="0.25">
      <c r="A3" s="3" t="s">
        <v>4</v>
      </c>
      <c r="B3" s="18" t="s">
        <v>38</v>
      </c>
      <c r="C3" s="10">
        <v>401</v>
      </c>
      <c r="D3" s="40">
        <v>4</v>
      </c>
      <c r="E3" s="40">
        <f>C3*D3</f>
        <v>1604</v>
      </c>
      <c r="F3" s="40">
        <v>531</v>
      </c>
      <c r="G3" s="63">
        <v>3</v>
      </c>
      <c r="H3" s="40">
        <f>F3*G3</f>
        <v>1593</v>
      </c>
      <c r="I3" s="64">
        <f>1-E3/H3</f>
        <v>-6.9052102950408756E-3</v>
      </c>
    </row>
    <row r="4" spans="1:9" ht="15.75" customHeight="1" x14ac:dyDescent="0.25">
      <c r="A4" s="4" t="s">
        <v>5</v>
      </c>
      <c r="B4" s="18" t="s">
        <v>39</v>
      </c>
      <c r="C4" s="10">
        <v>271</v>
      </c>
      <c r="D4" s="40">
        <v>4</v>
      </c>
      <c r="E4" s="40">
        <f t="shared" ref="E4:E10" si="0">C4*D4</f>
        <v>1084</v>
      </c>
      <c r="F4" s="40">
        <v>346</v>
      </c>
      <c r="G4" s="63">
        <v>3</v>
      </c>
      <c r="H4" s="40">
        <f t="shared" ref="H4:H10" si="1">F4*G4</f>
        <v>1038</v>
      </c>
      <c r="I4" s="64">
        <f t="shared" ref="I4:I10" si="2">1-E4/H4</f>
        <v>-4.4315992292870865E-2</v>
      </c>
    </row>
    <row r="5" spans="1:9" ht="15.75" customHeight="1" x14ac:dyDescent="0.25">
      <c r="A5" s="4" t="s">
        <v>6</v>
      </c>
      <c r="B5" s="18" t="s">
        <v>40</v>
      </c>
      <c r="C5" s="10">
        <v>261</v>
      </c>
      <c r="D5" s="40">
        <v>4</v>
      </c>
      <c r="E5" s="40">
        <f t="shared" si="0"/>
        <v>1044</v>
      </c>
      <c r="F5" s="40">
        <v>348</v>
      </c>
      <c r="G5" s="63">
        <v>3</v>
      </c>
      <c r="H5" s="40">
        <f t="shared" si="1"/>
        <v>1044</v>
      </c>
      <c r="I5" s="64">
        <f t="shared" si="2"/>
        <v>0</v>
      </c>
    </row>
    <row r="6" spans="1:9" ht="15.75" customHeight="1" x14ac:dyDescent="0.25">
      <c r="A6" s="3" t="s">
        <v>22</v>
      </c>
      <c r="B6" s="18" t="s">
        <v>45</v>
      </c>
      <c r="C6" s="10">
        <v>144</v>
      </c>
      <c r="D6" s="40">
        <v>4</v>
      </c>
      <c r="E6" s="40">
        <f t="shared" si="0"/>
        <v>576</v>
      </c>
      <c r="F6" s="40">
        <v>192</v>
      </c>
      <c r="G6" s="63">
        <v>3</v>
      </c>
      <c r="H6" s="40">
        <f t="shared" si="1"/>
        <v>576</v>
      </c>
      <c r="I6" s="64">
        <f t="shared" si="2"/>
        <v>0</v>
      </c>
    </row>
    <row r="7" spans="1:9" ht="15.75" customHeight="1" x14ac:dyDescent="0.25">
      <c r="A7" s="3" t="s">
        <v>7</v>
      </c>
      <c r="B7" s="18" t="s">
        <v>41</v>
      </c>
      <c r="C7" s="10">
        <v>164</v>
      </c>
      <c r="D7" s="40">
        <v>4</v>
      </c>
      <c r="E7" s="40">
        <f t="shared" si="0"/>
        <v>656</v>
      </c>
      <c r="F7" s="40">
        <v>218</v>
      </c>
      <c r="G7" s="63">
        <v>3</v>
      </c>
      <c r="H7" s="40">
        <f t="shared" si="1"/>
        <v>654</v>
      </c>
      <c r="I7" s="64">
        <f t="shared" si="2"/>
        <v>-3.0581039755350758E-3</v>
      </c>
    </row>
    <row r="8" spans="1:9" ht="15.75" customHeight="1" x14ac:dyDescent="0.25">
      <c r="A8" s="4" t="s">
        <v>8</v>
      </c>
      <c r="B8" s="18" t="s">
        <v>42</v>
      </c>
      <c r="C8" s="10">
        <v>20</v>
      </c>
      <c r="D8" s="40">
        <v>4</v>
      </c>
      <c r="E8" s="40">
        <f t="shared" si="0"/>
        <v>80</v>
      </c>
      <c r="F8" s="40">
        <v>25</v>
      </c>
      <c r="G8" s="63">
        <v>3</v>
      </c>
      <c r="H8" s="40">
        <f t="shared" si="1"/>
        <v>75</v>
      </c>
      <c r="I8" s="64">
        <f t="shared" si="2"/>
        <v>-6.6666666666666652E-2</v>
      </c>
    </row>
    <row r="9" spans="1:9" ht="15.75" customHeight="1" x14ac:dyDescent="0.25">
      <c r="A9" s="4" t="s">
        <v>9</v>
      </c>
      <c r="B9" s="18" t="s">
        <v>43</v>
      </c>
      <c r="C9" s="10">
        <v>411</v>
      </c>
      <c r="D9" s="40">
        <v>4</v>
      </c>
      <c r="E9" s="40">
        <f t="shared" si="0"/>
        <v>1644</v>
      </c>
      <c r="F9" s="40">
        <v>550</v>
      </c>
      <c r="G9" s="63">
        <v>3</v>
      </c>
      <c r="H9" s="40">
        <f t="shared" si="1"/>
        <v>1650</v>
      </c>
      <c r="I9" s="64">
        <f t="shared" si="2"/>
        <v>3.6363636363636598E-3</v>
      </c>
    </row>
    <row r="10" spans="1:9" ht="15.75" customHeight="1" x14ac:dyDescent="0.25">
      <c r="A10" s="4" t="s">
        <v>10</v>
      </c>
      <c r="B10" s="18" t="s">
        <v>44</v>
      </c>
      <c r="C10" s="10">
        <v>10</v>
      </c>
      <c r="D10" s="40">
        <v>4</v>
      </c>
      <c r="E10" s="40">
        <f t="shared" si="0"/>
        <v>40</v>
      </c>
      <c r="F10" s="40">
        <v>12</v>
      </c>
      <c r="G10" s="63">
        <v>3</v>
      </c>
      <c r="H10" s="40">
        <f t="shared" si="1"/>
        <v>36</v>
      </c>
      <c r="I10" s="64">
        <f t="shared" si="2"/>
        <v>-0.11111111111111116</v>
      </c>
    </row>
    <row r="11" spans="1:9" ht="15.75" customHeight="1" x14ac:dyDescent="0.25">
      <c r="A11" s="43"/>
      <c r="B11" s="43"/>
      <c r="C11" s="43"/>
      <c r="D11" s="43"/>
      <c r="E11" s="43"/>
      <c r="F11" s="43"/>
    </row>
    <row r="12" spans="1:9" x14ac:dyDescent="0.25">
      <c r="A12" s="43"/>
      <c r="B12" s="43"/>
      <c r="C12" s="43"/>
      <c r="D12" s="43"/>
      <c r="E12" s="43"/>
      <c r="F12" s="43"/>
    </row>
    <row r="13" spans="1:9" x14ac:dyDescent="0.25">
      <c r="A13" s="61" t="s">
        <v>52</v>
      </c>
      <c r="B13" s="62"/>
      <c r="C13" s="62"/>
      <c r="D13" s="62"/>
      <c r="E13" s="62"/>
      <c r="F13" s="62"/>
      <c r="G13" s="62"/>
      <c r="H13" s="62"/>
      <c r="I13" s="62"/>
    </row>
    <row r="14" spans="1:9" ht="42.75" x14ac:dyDescent="0.25">
      <c r="A14" s="58" t="s">
        <v>46</v>
      </c>
      <c r="B14" s="58" t="s">
        <v>47</v>
      </c>
      <c r="C14" s="59" t="s">
        <v>48</v>
      </c>
      <c r="D14" s="59"/>
      <c r="E14" s="59"/>
      <c r="F14" s="55" t="s">
        <v>49</v>
      </c>
      <c r="G14" s="57"/>
      <c r="H14" s="56"/>
      <c r="I14" s="58" t="s">
        <v>50</v>
      </c>
    </row>
    <row r="15" spans="1:9" ht="15.75" x14ac:dyDescent="0.25">
      <c r="A15" s="3" t="s">
        <v>4</v>
      </c>
      <c r="B15" s="18" t="s">
        <v>38</v>
      </c>
      <c r="C15" s="10">
        <v>401</v>
      </c>
      <c r="D15" s="40">
        <v>4</v>
      </c>
      <c r="E15" s="40">
        <f>C15*D15</f>
        <v>1604</v>
      </c>
      <c r="F15" s="40">
        <v>1600</v>
      </c>
      <c r="G15" s="63">
        <v>1</v>
      </c>
      <c r="H15" s="40">
        <f>F15*G15</f>
        <v>1600</v>
      </c>
      <c r="I15" s="64">
        <f>1-E15/H15</f>
        <v>-2.4999999999999467E-3</v>
      </c>
    </row>
    <row r="16" spans="1:9" ht="47.25" x14ac:dyDescent="0.25">
      <c r="A16" s="4" t="s">
        <v>5</v>
      </c>
      <c r="B16" s="18" t="s">
        <v>39</v>
      </c>
      <c r="C16" s="10">
        <v>271</v>
      </c>
      <c r="D16" s="40">
        <v>4</v>
      </c>
      <c r="E16" s="40">
        <f t="shared" ref="E16:E22" si="3">C16*D16</f>
        <v>1084</v>
      </c>
      <c r="F16" s="40">
        <v>1040</v>
      </c>
      <c r="G16" s="63">
        <v>1</v>
      </c>
      <c r="H16" s="40">
        <f t="shared" ref="H16:H22" si="4">F16*G16</f>
        <v>1040</v>
      </c>
      <c r="I16" s="64">
        <f>1-E16/H16</f>
        <v>-4.2307692307692379E-2</v>
      </c>
    </row>
    <row r="17" spans="1:9" ht="31.5" x14ac:dyDescent="0.25">
      <c r="A17" s="4" t="s">
        <v>6</v>
      </c>
      <c r="B17" s="18" t="s">
        <v>40</v>
      </c>
      <c r="C17" s="10">
        <v>261</v>
      </c>
      <c r="D17" s="40">
        <v>4</v>
      </c>
      <c r="E17" s="40">
        <f t="shared" si="3"/>
        <v>1044</v>
      </c>
      <c r="F17" s="40">
        <v>348</v>
      </c>
      <c r="G17" s="63">
        <v>1</v>
      </c>
      <c r="H17" s="40">
        <v>1042</v>
      </c>
      <c r="I17" s="64">
        <f>1-E17/H17</f>
        <v>-1.9193857965451588E-3</v>
      </c>
    </row>
    <row r="18" spans="1:9" ht="15.75" x14ac:dyDescent="0.25">
      <c r="A18" s="3" t="s">
        <v>22</v>
      </c>
      <c r="B18" s="18" t="s">
        <v>45</v>
      </c>
      <c r="C18" s="10">
        <v>144</v>
      </c>
      <c r="D18" s="40">
        <v>4</v>
      </c>
      <c r="E18" s="40">
        <f t="shared" si="3"/>
        <v>576</v>
      </c>
      <c r="F18" s="40">
        <v>192</v>
      </c>
      <c r="G18" s="63">
        <v>1</v>
      </c>
      <c r="H18" s="40">
        <v>576</v>
      </c>
      <c r="I18" s="64">
        <f>1-E18/H18</f>
        <v>0</v>
      </c>
    </row>
    <row r="19" spans="1:9" ht="15.75" customHeight="1" x14ac:dyDescent="0.25">
      <c r="A19" s="3" t="s">
        <v>7</v>
      </c>
      <c r="B19" s="18" t="s">
        <v>41</v>
      </c>
      <c r="C19" s="10">
        <v>164</v>
      </c>
      <c r="D19" s="40">
        <v>4</v>
      </c>
      <c r="E19" s="40">
        <f t="shared" si="3"/>
        <v>656</v>
      </c>
      <c r="F19" s="40">
        <v>218</v>
      </c>
      <c r="G19" s="63">
        <v>1</v>
      </c>
      <c r="H19" s="40">
        <v>656</v>
      </c>
      <c r="I19" s="64">
        <f>1-E19/H19</f>
        <v>0</v>
      </c>
    </row>
    <row r="20" spans="1:9" ht="15.75" customHeight="1" x14ac:dyDescent="0.25">
      <c r="A20" s="4" t="s">
        <v>8</v>
      </c>
      <c r="B20" s="18" t="s">
        <v>42</v>
      </c>
      <c r="C20" s="10">
        <v>20</v>
      </c>
      <c r="D20" s="40">
        <v>4</v>
      </c>
      <c r="E20" s="40">
        <f t="shared" si="3"/>
        <v>80</v>
      </c>
      <c r="F20" s="40">
        <v>25</v>
      </c>
      <c r="G20" s="63">
        <v>1</v>
      </c>
      <c r="H20" s="40">
        <v>80</v>
      </c>
      <c r="I20" s="64">
        <f>1-E20/H20</f>
        <v>0</v>
      </c>
    </row>
    <row r="21" spans="1:9" ht="15.75" customHeight="1" x14ac:dyDescent="0.25">
      <c r="A21" s="4" t="s">
        <v>9</v>
      </c>
      <c r="B21" s="18" t="s">
        <v>43</v>
      </c>
      <c r="C21" s="10">
        <v>411</v>
      </c>
      <c r="D21" s="40">
        <v>4</v>
      </c>
      <c r="E21" s="40">
        <f t="shared" si="3"/>
        <v>1644</v>
      </c>
      <c r="F21" s="40">
        <v>550</v>
      </c>
      <c r="G21" s="63">
        <v>1</v>
      </c>
      <c r="H21" s="40">
        <v>1640</v>
      </c>
      <c r="I21" s="64">
        <f>1-E21/H21</f>
        <v>-2.4390243902439046E-3</v>
      </c>
    </row>
    <row r="22" spans="1:9" ht="15.75" customHeight="1" x14ac:dyDescent="0.25">
      <c r="A22" s="4" t="s">
        <v>10</v>
      </c>
      <c r="B22" s="18" t="s">
        <v>44</v>
      </c>
      <c r="C22" s="10">
        <v>10</v>
      </c>
      <c r="D22" s="40">
        <v>4</v>
      </c>
      <c r="E22" s="40">
        <f t="shared" si="3"/>
        <v>40</v>
      </c>
      <c r="F22" s="40">
        <v>12</v>
      </c>
      <c r="G22" s="63">
        <v>1</v>
      </c>
      <c r="H22" s="40">
        <v>40</v>
      </c>
      <c r="I22" s="64">
        <f>1-E22/H22</f>
        <v>0</v>
      </c>
    </row>
    <row r="23" spans="1:9" ht="15.75" customHeight="1" x14ac:dyDescent="0.25">
      <c r="A23" s="43"/>
      <c r="B23" s="43"/>
      <c r="C23" s="43"/>
      <c r="D23" s="43"/>
      <c r="E23" s="43"/>
      <c r="F23" s="43"/>
    </row>
    <row r="24" spans="1:9" ht="15.75" customHeight="1" x14ac:dyDescent="0.25">
      <c r="A24" s="43"/>
      <c r="B24" s="43"/>
      <c r="C24" s="43"/>
      <c r="D24" s="43"/>
      <c r="E24" s="43"/>
      <c r="F24" s="43"/>
    </row>
    <row r="25" spans="1:9" ht="15.75" customHeight="1" x14ac:dyDescent="0.25">
      <c r="A25" s="43"/>
      <c r="B25" s="43"/>
      <c r="C25" s="43"/>
      <c r="D25" s="43"/>
      <c r="E25" s="43"/>
      <c r="F25" s="43"/>
    </row>
    <row r="26" spans="1:9" ht="15.75" customHeight="1" x14ac:dyDescent="0.25">
      <c r="A26" s="43"/>
      <c r="B26" s="43"/>
      <c r="C26" s="43"/>
      <c r="D26" s="43"/>
      <c r="E26" s="43"/>
      <c r="F26" s="43"/>
    </row>
  </sheetData>
  <mergeCells count="6">
    <mergeCell ref="A13:I13"/>
    <mergeCell ref="C14:E14"/>
    <mergeCell ref="F14:H14"/>
    <mergeCell ref="F2:H2"/>
    <mergeCell ref="C2:E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NT Maximum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2020-09-27T17:40:27Z</dcterms:modified>
</cp:coreProperties>
</file>