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71032d4bc3896fb3/Desktop/"/>
    </mc:Choice>
  </mc:AlternateContent>
  <xr:revisionPtr revIDLastSave="134" documentId="8_{758CCD18-8293-4120-81B3-F99E094ACFDD}" xr6:coauthVersionLast="47" xr6:coauthVersionMax="47" xr10:uidLastSave="{C20204AF-A9F3-4665-B2EA-520C773851A0}"/>
  <bookViews>
    <workbookView xWindow="-120" yWindow="-120" windowWidth="29040" windowHeight="15840" xr2:uid="{00000000-000D-0000-FFFF-FFFF00000000}"/>
  </bookViews>
  <sheets>
    <sheet name="Crowdfunding" sheetId="1" r:id="rId1"/>
    <sheet name="Category" sheetId="3" r:id="rId2"/>
    <sheet name="SubCategory" sheetId="5" r:id="rId3"/>
    <sheet name="Date" sheetId="6" r:id="rId4"/>
    <sheet name="Goal Analysis" sheetId="7" r:id="rId5"/>
    <sheet name="Statistical Analysis" sheetId="8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8" l="1"/>
  <c r="J12" i="8"/>
  <c r="M11" i="8"/>
  <c r="J11" i="8"/>
  <c r="M10" i="8"/>
  <c r="J10" i="8"/>
  <c r="M9" i="8"/>
  <c r="J9" i="8"/>
  <c r="M8" i="8"/>
  <c r="J8" i="8"/>
  <c r="D7" i="7"/>
  <c r="D13" i="7"/>
  <c r="D12" i="7"/>
  <c r="D11" i="7"/>
  <c r="D10" i="7"/>
  <c r="D9" i="7"/>
  <c r="D8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4" i="7"/>
  <c r="E4" i="7" s="1"/>
  <c r="B13" i="7"/>
  <c r="E13" i="7" s="1"/>
  <c r="B12" i="7"/>
  <c r="E12" i="7" s="1"/>
  <c r="B11" i="7"/>
  <c r="E11" i="7" s="1"/>
  <c r="B10" i="7"/>
  <c r="E10" i="7" s="1"/>
  <c r="B9" i="7"/>
  <c r="E9" i="7" s="1"/>
  <c r="B8" i="7"/>
  <c r="E8" i="7" s="1"/>
  <c r="B7" i="7"/>
  <c r="E7" i="7" s="1"/>
  <c r="B6" i="7"/>
  <c r="E6" i="7" s="1"/>
  <c r="B5" i="7"/>
  <c r="E5" i="7" s="1"/>
  <c r="B3" i="7"/>
  <c r="E3" i="7" s="1"/>
  <c r="B2" i="7"/>
  <c r="E2" i="7" s="1"/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<sst xmlns="http://schemas.openxmlformats.org/spreadsheetml/2006/main" count="9067" uniqueCount="2116">
  <si>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</si>
  <si>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</si>
  <si>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</si>
  <si>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</si>
  <si>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</si>
  <si>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</si>
  <si>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</si>
  <si>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</si>
  <si>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</si>
  <si>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</si>
  <si>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</si>
  <si>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</si>
  <si>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</si>
  <si>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</si>
  <si>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</si>
  <si>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</si>
  <si>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</si>
  <si>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</si>
  <si>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</si>
  <si>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</si>
  <si>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</si>
  <si>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</si>
  <si>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</si>
  <si>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</si>
  <si>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</si>
  <si>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</si>
  <si>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</si>
  <si>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</si>
  <si>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</si>
  <si>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</si>
  <si>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</si>
  <si>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</si>
  <si>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</si>
  <si>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</si>
  <si>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</si>
  <si>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</si>
  <si>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</si>
  <si>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</si>
  <si>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</si>
  <si>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</si>
  <si>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</si>
  <si>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</si>
  <si>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</si>
  <si>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</si>
  <si>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</si>
  <si>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</si>
  <si>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</si>
  <si>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</si>
  <si>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</si>
  <si>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</si>
  <si>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</si>
  <si>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</si>
  <si>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</si>
  <si>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</si>
  <si>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</si>
  <si>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</si>
  <si>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</si>
  <si>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</si>
  <si>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</si>
  <si>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</si>
  <si>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</si>
  <si>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</si>
  <si>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</si>
  <si>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</si>
  <si>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</si>
  <si>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</si>
  <si>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</si>
  <si>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</si>
  <si>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</si>
  <si>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</si>
  <si>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</si>
  <si>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</si>
  <si>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</si>
  <si>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</si>
  <si>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</si>
  <si>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</si>
  <si>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</si>
  <si>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</si>
  <si>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</si>
  <si>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</si>
  <si>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</si>
  <si>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</si>
  <si>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</si>
  <si>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</si>
  <si>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</si>
  <si>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</si>
  <si>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</si>
  <si>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</si>
  <si>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</si>
  <si>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</si>
  <si>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</si>
  <si>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</si>
  <si>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</si>
  <si>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</si>
  <si>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</si>
  <si>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</si>
  <si>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</si>
  <si>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</si>
  <si>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</si>
  <si>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</si>
  <si>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</si>
  <si>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</si>
  <si>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</si>
  <si>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</si>
  <si>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</si>
  <si>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</si>
  <si>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</si>
  <si>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</si>
  <si>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</si>
  <si>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</si>
  <si>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</si>
  <si>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</si>
  <si>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</si>
  <si>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</si>
  <si>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</si>
  <si>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</si>
  <si>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</si>
  <si>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</si>
  <si>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</si>
  <si>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</si>
  <si>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</si>
  <si>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</si>
  <si>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</si>
  <si>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</si>
  <si>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</si>
  <si>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</si>
  <si>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</si>
  <si>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</si>
  <si>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</si>
  <si>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</si>
  <si>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</si>
  <si>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</si>
  <si>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</si>
  <si>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</si>
  <si>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</si>
  <si>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</si>
  <si>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</si>
  <si>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</si>
  <si>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</si>
  <si>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</si>
  <si>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</si>
  <si>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</si>
  <si>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</si>
  <si>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</si>
  <si>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</si>
  <si>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</si>
  <si>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</si>
  <si>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</si>
  <si>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</si>
  <si>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</si>
  <si>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</si>
  <si>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</si>
  <si>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</si>
  <si>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</si>
  <si>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</si>
  <si>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</si>
  <si>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</si>
  <si>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</si>
  <si>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</si>
  <si>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</si>
  <si>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</si>
  <si>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</si>
  <si>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</si>
  <si>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</si>
  <si>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</si>
  <si>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</si>
  <si>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</si>
  <si>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</si>
  <si>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</si>
  <si>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</si>
  <si>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</si>
  <si>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</si>
  <si>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</si>
  <si>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</si>
  <si>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</si>
  <si>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</si>
  <si>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</si>
  <si>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</si>
  <si>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</si>
  <si>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</si>
  <si>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</si>
  <si>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</si>
  <si>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</si>
  <si>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</si>
  <si>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</si>
  <si>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</si>
  <si>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</si>
  <si>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</si>
  <si>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</si>
  <si>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</si>
  <si>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</si>
  <si>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</si>
  <si>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</si>
  <si>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</si>
  <si>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</si>
  <si>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</si>
  <si>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</si>
  <si>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</si>
  <si>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</si>
  <si>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</si>
  <si>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</si>
  <si>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</si>
  <si>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</si>
  <si>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</si>
  <si>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</si>
  <si>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</si>
  <si>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</si>
  <si>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</si>
  <si>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</si>
  <si>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</si>
  <si>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</si>
  <si>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</si>
  <si>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</si>
  <si>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</si>
  <si>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</si>
  <si>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</si>
  <si>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</si>
  <si>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</si>
  <si>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</si>
  <si>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</si>
  <si>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</si>
  <si>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</si>
  <si>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</si>
  <si>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</si>
  <si>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</si>
  <si>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</si>
  <si>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</si>
  <si>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</si>
  <si>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</si>
  <si>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</si>
  <si>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</si>
  <si>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</si>
  <si>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</si>
  <si>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</si>
  <si>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</si>
  <si>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</si>
  <si>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</si>
  <si>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</si>
  <si>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</si>
  <si>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</si>
  <si>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</si>
  <si>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</si>
  <si>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</si>
  <si>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</si>
  <si>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</si>
  <si>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</si>
  <si>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</si>
  <si>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</si>
  <si>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</si>
  <si>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</si>
  <si>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</si>
  <si>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</si>
  <si>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</si>
  <si>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</si>
  <si>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</si>
  <si>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</si>
  <si>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</si>
  <si>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</si>
  <si>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</si>
  <si>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</si>
  <si>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</si>
  <si>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</si>
  <si>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</si>
  <si>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</si>
  <si>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</si>
  <si>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</si>
  <si>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</si>
  <si>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</si>
  <si>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</si>
  <si>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</si>
  <si>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</si>
  <si>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</si>
  <si>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</si>
  <si>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</si>
  <si>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</si>
  <si>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</si>
  <si>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</si>
  <si>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</si>
  <si>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</si>
  <si>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</si>
  <si>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</si>
  <si>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</si>
  <si>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</si>
  <si>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</si>
  <si>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</si>
  <si>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</si>
  <si>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</si>
  <si>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</si>
  <si>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</si>
  <si>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</si>
  <si>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</si>
  <si>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</si>
  <si>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</si>
  <si>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</si>
  <si>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</si>
  <si>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</si>
  <si>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</si>
  <si>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</si>
  <si>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</si>
  <si>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</si>
  <si>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</si>
  <si>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</si>
  <si>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</si>
  <si>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</si>
  <si>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</si>
  <si>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</si>
  <si>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</si>
  <si>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</si>
  <si>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</si>
  <si>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</si>
  <si>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</si>
  <si>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</si>
  <si>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</si>
  <si>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</si>
  <si>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</si>
  <si>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</si>
  <si>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</si>
  <si>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</si>
  <si>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</si>
  <si>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</si>
  <si>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</si>
  <si>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</si>
  <si>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</si>
  <si>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</si>
  <si>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</si>
  <si>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</si>
  <si>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</si>
  <si>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</si>
  <si>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</si>
  <si>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</si>
  <si>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</si>
  <si>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</si>
  <si>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</si>
  <si>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</si>
  <si>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</si>
  <si>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</si>
  <si>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</si>
  <si>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</si>
  <si>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</si>
  <si>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</si>
  <si>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</si>
  <si>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</si>
  <si>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</si>
  <si>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</si>
  <si>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</si>
  <si>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</si>
  <si>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</si>
  <si>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</si>
  <si>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</si>
  <si>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</si>
  <si>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</si>
  <si>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</si>
  <si>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</si>
  <si>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</si>
  <si>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</si>
  <si>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</si>
  <si>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</si>
  <si>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</si>
  <si>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</si>
  <si>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</si>
  <si>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</si>
  <si>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</si>
  <si>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</si>
  <si>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</si>
  <si>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</si>
  <si>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</si>
  <si>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</si>
  <si>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</si>
  <si>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</si>
  <si>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</si>
  <si>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</si>
  <si>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</si>
  <si>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</si>
  <si>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</si>
  <si>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</si>
  <si>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</si>
  <si>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</si>
  <si>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</si>
  <si>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</si>
  <si>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</si>
  <si>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</si>
  <si>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</si>
  <si>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</si>
  <si>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</si>
  <si>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</si>
  <si>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</si>
  <si>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</si>
  <si>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</si>
  <si>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</si>
  <si>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</si>
  <si>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</si>
  <si>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</si>
  <si>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</si>
  <si>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</si>
  <si>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</si>
  <si>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</si>
  <si>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</si>
  <si>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</si>
  <si>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</si>
  <si>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</si>
  <si>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</si>
  <si>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</si>
  <si>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</si>
  <si>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</si>
  <si>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</si>
  <si>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</si>
  <si>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</si>
  <si>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</si>
  <si>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</si>
  <si>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</si>
  <si>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</si>
  <si>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</si>
  <si>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</si>
  <si>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</si>
  <si>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</si>
  <si>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</si>
  <si>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</si>
  <si>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</si>
  <si>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</si>
  <si>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</si>
  <si>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</si>
  <si>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</si>
  <si>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</si>
  <si>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</si>
  <si>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</si>
  <si>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</si>
  <si>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</si>
  <si>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</si>
  <si>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</si>
  <si>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</si>
  <si>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</si>
  <si>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</si>
  <si>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</si>
  <si>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</si>
  <si>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</si>
  <si>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</si>
  <si>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</si>
  <si>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</si>
  <si>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</si>
  <si>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</si>
  <si>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</si>
  <si>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</si>
  <si>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</si>
  <si>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</si>
  <si>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</si>
  <si>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</si>
  <si>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</si>
  <si>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</si>
  <si>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</si>
  <si>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</si>
  <si>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</si>
  <si>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</si>
  <si>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</si>
  <si>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</si>
  <si>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</si>
  <si>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</si>
  <si>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</si>
  <si>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</si>
  <si>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</si>
  <si>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</si>
  <si>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</si>
  <si>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</si>
  <si>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</si>
  <si>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</si>
  <si>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</si>
  <si>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</si>
  <si>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</si>
  <si>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</si>
  <si>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</si>
  <si>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</si>
  <si>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</si>
  <si>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</si>
  <si>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</si>
  <si>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</si>
  <si>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</si>
  <si>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</si>
  <si>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</si>
  <si>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</si>
  <si>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</si>
  <si>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</si>
  <si>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</si>
  <si>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</si>
  <si>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</si>
  <si>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</si>
  <si>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</si>
  <si>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</si>
  <si>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</si>
  <si>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</si>
  <si>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</si>
  <si>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</si>
  <si>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</si>
  <si>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</si>
  <si>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</si>
  <si>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</si>
  <si>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</si>
  <si>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</si>
  <si>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</si>
  <si>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</si>
  <si>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</si>
  <si>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</si>
  <si>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</si>
  <si>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</si>
  <si>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</si>
  <si>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</si>
  <si>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</si>
  <si>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</si>
  <si>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</si>
  <si>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</si>
  <si>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</si>
  <si>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</si>
  <si>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</si>
  <si>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</si>
  <si>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</si>
  <si>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</si>
  <si>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</si>
  <si>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</si>
  <si>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</si>
  <si>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</si>
  <si>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</si>
  <si>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</si>
  <si>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</si>
  <si>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</si>
  <si>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</si>
  <si>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</si>
  <si>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</si>
  <si>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</si>
  <si>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</si>
  <si>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</si>
  <si>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</si>
  <si>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</si>
  <si>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</si>
  <si>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</si>
  <si>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</si>
  <si>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</si>
  <si>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</si>
  <si>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</si>
  <si>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</si>
  <si>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</si>
  <si>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</si>
  <si>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</si>
  <si>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</si>
  <si>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</si>
  <si>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</si>
  <si>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</si>
  <si>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</si>
  <si>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</si>
  <si>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</si>
  <si>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</si>
  <si>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</si>
  <si>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</si>
  <si>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</si>
  <si>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</si>
  <si>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</si>
  <si>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</si>
  <si>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</si>
  <si>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</si>
  <si>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</si>
  <si>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</si>
  <si>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</si>
  <si>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</si>
  <si>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</si>
  <si>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</si>
  <si>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</si>
  <si>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</si>
  <si>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</si>
  <si>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</si>
  <si>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</si>
  <si>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</si>
  <si>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</si>
  <si>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</si>
  <si>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</si>
  <si>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</si>
  <si>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</si>
  <si>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</si>
  <si>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</si>
  <si>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</si>
  <si>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</si>
  <si>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</si>
  <si>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</si>
  <si>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</si>
  <si>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</si>
  <si>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</si>
  <si>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</si>
  <si>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</si>
  <si>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</si>
  <si>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</si>
  <si>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</si>
  <si>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</si>
  <si>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</si>
  <si>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</si>
  <si>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</si>
  <si>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</si>
  <si>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</si>
  <si>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</si>
  <si>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</si>
  <si>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</si>
  <si>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</si>
  <si>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</si>
  <si>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</si>
  <si>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</si>
  <si>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</si>
  <si>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</si>
  <si>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</si>
  <si>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</si>
  <si>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</si>
  <si>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</si>
  <si>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</si>
  <si>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</si>
  <si>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</si>
  <si>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</si>
  <si>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</si>
  <si>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</si>
  <si>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</si>
  <si>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</si>
  <si>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</si>
  <si>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</si>
  <si>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</si>
  <si>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</si>
  <si>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</si>
  <si>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</si>
  <si>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</si>
  <si>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</si>
  <si>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</si>
  <si>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</si>
  <si>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</si>
  <si>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</si>
  <si>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</si>
  <si>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</si>
  <si>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</si>
  <si>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</si>
  <si>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</si>
  <si>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</si>
  <si>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</si>
  <si>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</si>
  <si>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</si>
  <si>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</si>
  <si>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</si>
  <si>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</si>
  <si>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</si>
  <si>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</si>
  <si>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</si>
  <si>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</si>
  <si>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</si>
  <si>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</si>
  <si>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</si>
  <si>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</si>
  <si>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</si>
  <si>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</si>
  <si>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</si>
  <si>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</si>
  <si>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</si>
  <si>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</si>
  <si>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</si>
  <si>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</si>
  <si>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</si>
  <si>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</si>
  <si>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</si>
  <si>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</si>
  <si>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</si>
  <si>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</si>
  <si>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</si>
  <si>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</si>
  <si>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</si>
  <si>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</si>
  <si>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</si>
  <si>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</si>
  <si>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</si>
  <si>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</si>
  <si>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</si>
  <si>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</si>
  <si>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</si>
  <si>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</si>
  <si>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</si>
  <si>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</si>
  <si>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</si>
  <si>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</si>
  <si>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</si>
  <si>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</si>
  <si>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</si>
  <si>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</si>
  <si>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</si>
  <si>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</si>
  <si>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</si>
  <si>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</si>
  <si>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</si>
  <si>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</si>
  <si>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</si>
  <si>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</si>
  <si>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</si>
  <si>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</si>
  <si>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</si>
  <si>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</si>
  <si>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</si>
  <si>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</si>
  <si>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</si>
  <si>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</si>
  <si>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</si>
  <si>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</si>
  <si>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</si>
  <si>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</si>
  <si>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</si>
  <si>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</si>
  <si>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</si>
  <si>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</si>
  <si>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</si>
  <si>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</si>
  <si>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</si>
  <si>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</si>
  <si>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</si>
  <si>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</si>
  <si>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</si>
  <si>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</si>
  <si>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</si>
  <si>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</si>
  <si>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</si>
  <si>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</si>
  <si>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</si>
  <si>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</si>
  <si>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</si>
  <si>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</si>
  <si>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</si>
  <si>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</si>
  <si>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</si>
  <si>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</si>
  <si>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</si>
  <si>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</si>
  <si>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</si>
  <si>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</si>
  <si>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</si>
  <si>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</si>
  <si>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</si>
  <si>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</si>
  <si>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</si>
  <si>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</si>
  <si>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</si>
  <si>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</si>
  <si>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</si>
  <si>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</si>
  <si>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</si>
  <si>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</si>
  <si>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</si>
  <si>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</si>
  <si>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</si>
  <si>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</si>
  <si>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</si>
  <si>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</si>
  <si>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</si>
  <si>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</si>
  <si>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</si>
  <si>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</si>
  <si>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</si>
  <si>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</si>
  <si>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</si>
  <si>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</si>
  <si>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</si>
  <si>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</si>
  <si>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</si>
  <si>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</si>
  <si>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</si>
  <si>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</si>
  <si>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</si>
  <si>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</si>
  <si>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</si>
  <si>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</si>
  <si>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</si>
  <si>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</si>
  <si>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</si>
  <si>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</si>
  <si>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</si>
  <si>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</si>
  <si>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</si>
  <si>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</si>
  <si>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</si>
  <si>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</si>
  <si>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</si>
  <si>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</si>
  <si>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</si>
  <si>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</si>
  <si>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</si>
  <si>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</si>
  <si>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</si>
  <si>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</si>
  <si>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</si>
  <si>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</si>
  <si>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</si>
  <si>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</si>
  <si>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</si>
  <si>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</si>
  <si>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</si>
  <si>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</si>
  <si>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</si>
  <si>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</si>
  <si>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</si>
  <si>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</si>
  <si>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</si>
  <si>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</si>
  <si>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</si>
  <si>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</si>
  <si>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</si>
  <si>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</si>
  <si>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</si>
  <si>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</si>
  <si>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</si>
  <si>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</si>
  <si>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</si>
  <si>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</si>
  <si>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</si>
  <si>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</si>
  <si>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</si>
  <si>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</si>
  <si>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</si>
  <si>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</si>
  <si>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</si>
  <si>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</si>
  <si>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</si>
  <si>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</si>
  <si>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</si>
  <si>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</si>
  <si>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</si>
  <si>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</si>
  <si>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</si>
  <si>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</si>
  <si>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</si>
  <si>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</si>
  <si>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</si>
  <si>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</si>
  <si>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</si>
  <si>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</si>
  <si>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</si>
  <si>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</si>
  <si>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</si>
  <si>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</si>
  <si>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</si>
  <si>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</si>
  <si>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</si>
  <si>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</si>
  <si>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</si>
  <si>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</si>
  <si>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</si>
  <si>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</si>
  <si>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</si>
  <si>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</si>
  <si>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</si>
  <si>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</si>
  <si>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</si>
  <si>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</si>
  <si>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</si>
  <si>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</si>
  <si>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</si>
  <si>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</si>
  <si>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</si>
  <si>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</si>
  <si>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</si>
  <si>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</si>
  <si>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</si>
  <si>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</si>
  <si>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</si>
  <si>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</si>
  <si>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</si>
  <si>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</si>
  <si>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</si>
  <si>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</si>
  <si>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</si>
  <si>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</si>
  <si>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</si>
  <si>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</si>
  <si>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</si>
  <si>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</si>
  <si>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</si>
  <si>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</si>
  <si>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</si>
  <si>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</si>
  <si>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</si>
  <si>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</si>
  <si>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</si>
  <si>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</si>
  <si>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</si>
  <si>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</si>
  <si>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</si>
  <si>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</si>
  <si>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</si>
  <si>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</si>
  <si>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</si>
  <si>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</si>
  <si>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</si>
  <si>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</si>
  <si>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</si>
  <si>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</si>
  <si>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</si>
  <si>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</si>
  <si>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</si>
  <si>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</si>
  <si>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</si>
  <si>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</si>
  <si>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</si>
  <si>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</si>
  <si>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</si>
  <si>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</si>
  <si>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</si>
  <si>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</si>
  <si>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</si>
  <si>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</si>
  <si>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</si>
  <si>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</si>
  <si>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</si>
  <si>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</si>
  <si>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</si>
  <si>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</si>
  <si>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</si>
  <si>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</si>
  <si>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</si>
  <si>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</si>
  <si>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</si>
  <si>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</si>
  <si>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</si>
  <si>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</si>
  <si>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</si>
  <si>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</si>
  <si>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</si>
  <si>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</si>
  <si>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</si>
  <si>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</si>
  <si>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</si>
  <si>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</si>
  <si>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</si>
  <si>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</si>
  <si>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</si>
  <si>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</si>
  <si>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</si>
  <si>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</si>
  <si>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</si>
  <si>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</si>
  <si>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</si>
  <si>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</si>
  <si>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</si>
  <si>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</si>
  <si>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</si>
  <si>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</si>
  <si>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</si>
  <si>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</si>
  <si>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</si>
  <si>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</si>
  <si>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</si>
  <si>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</si>
  <si>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</si>
  <si>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</si>
  <si>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</si>
  <si>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</si>
  <si>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</si>
  <si>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</si>
  <si>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</si>
  <si>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</si>
  <si>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</si>
  <si>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</si>
  <si>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</si>
  <si>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</si>
  <si>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</si>
  <si>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</si>
  <si>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</si>
  <si>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</si>
  <si>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</si>
  <si>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</si>
  <si>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</si>
  <si>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</si>
  <si>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</si>
  <si>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</si>
  <si>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</si>
  <si>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</si>
  <si>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</si>
  <si>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</si>
  <si>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</si>
  <si>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</si>
  <si>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</si>
  <si>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</si>
  <si>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</si>
  <si>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</si>
  <si>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</si>
  <si>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</si>
  <si>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</si>
  <si>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</si>
  <si>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</si>
  <si>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</si>
  <si>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</si>
  <si>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</si>
  <si>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</si>
  <si>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</si>
  <si>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</si>
  <si>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</si>
  <si>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</si>
  <si>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</si>
  <si>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</si>
  <si>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</si>
  <si>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</si>
  <si>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</si>
  <si>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</si>
  <si>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</si>
  <si>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</si>
  <si>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</si>
  <si>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</si>
  <si>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</si>
  <si>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</si>
  <si>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</si>
  <si>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</si>
  <si>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</si>
  <si>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</si>
  <si>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</si>
  <si>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</si>
  <si>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</si>
  <si>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</si>
  <si>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</si>
  <si>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</si>
  <si>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</si>
  <si>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</si>
  <si>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</si>
  <si>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</si>
  <si>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</si>
  <si>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</si>
  <si>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</si>
  <si>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</si>
  <si>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</si>
  <si>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</si>
  <si>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</si>
  <si>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</si>
  <si>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</si>
  <si>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</si>
  <si>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</si>
  <si>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</si>
  <si>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</si>
  <si>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</si>
  <si>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</si>
  <si>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</si>
  <si>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</si>
  <si>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</si>
  <si>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</si>
  <si>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</si>
  <si>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</si>
  <si>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</si>
  <si>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</si>
  <si>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</si>
  <si>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</si>
  <si>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</si>
  <si>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</si>
  <si>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</si>
  <si>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</si>
  <si>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</si>
  <si>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</si>
  <si>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</si>
  <si>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</si>
  <si>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</si>
  <si>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</si>
  <si>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</si>
  <si>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</si>
  <si>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</si>
  <si>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</si>
  <si>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</si>
  <si>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</si>
  <si>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</si>
  <si>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</si>
  <si>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</si>
  <si>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</si>
  <si>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</si>
  <si>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</si>
  <si>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</si>
  <si>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</si>
  <si>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</si>
  <si>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</si>
  <si>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</si>
  <si>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</si>
  <si>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</si>
  <si>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</si>
  <si>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</si>
  <si>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</si>
  <si>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</si>
  <si>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</si>
  <si>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</si>
  <si>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</si>
  <si>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</si>
  <si>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</si>
  <si>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</si>
  <si>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</si>
  <si>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</si>
  <si>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</si>
  <si>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</si>
  <si>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</si>
  <si>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</si>
  <si>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</si>
  <si>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</si>
  <si>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</si>
  <si>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</si>
  <si>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</si>
  <si>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</si>
  <si>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</si>
  <si>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</si>
  <si>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</si>
  <si>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</si>
  <si>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</si>
  <si>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</si>
  <si>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</si>
  <si>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</si>
  <si>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</si>
  <si>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</si>
  <si>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</si>
  <si>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</si>
  <si>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</si>
  <si>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</si>
  <si>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</si>
  <si>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</si>
  <si>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</si>
  <si>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</si>
  <si>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</si>
  <si>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</si>
  <si>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</si>
  <si>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</si>
  <si>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</si>
  <si>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</si>
  <si>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</si>
  <si>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</si>
  <si>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</si>
  <si>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</si>
  <si>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</si>
  <si>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</si>
  <si>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</si>
  <si>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</si>
  <si>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</si>
  <si>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</si>
  <si>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</si>
  <si>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</si>
  <si>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</si>
  <si>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</si>
  <si>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</si>
  <si>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</si>
  <si>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</si>
  <si>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</si>
  <si>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</si>
  <si>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</si>
  <si>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</si>
  <si>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</si>
  <si>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</si>
  <si>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</si>
  <si>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</si>
  <si>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</si>
  <si>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</si>
  <si>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</si>
  <si>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</si>
  <si>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</si>
  <si>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</si>
  <si>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</si>
  <si>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</si>
  <si>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</si>
  <si>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</si>
  <si>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</si>
  <si>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</si>
  <si>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</si>
  <si>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</si>
  <si>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</si>
  <si>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</si>
  <si>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</si>
  <si>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</si>
  <si>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</si>
  <si>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</si>
  <si>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</si>
  <si>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</si>
  <si>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</si>
  <si>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</si>
  <si>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</si>
  <si>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</si>
  <si>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</si>
  <si>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</si>
  <si>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</si>
  <si>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</si>
  <si>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</si>
  <si>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</si>
  <si>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</si>
  <si>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</si>
  <si>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</si>
  <si>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</si>
  <si>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</si>
  <si>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</si>
  <si>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</si>
  <si>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</si>
  <si>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</si>
  <si>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</si>
  <si>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</si>
  <si>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</si>
  <si>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</si>
  <si>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</si>
  <si>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</si>
  <si>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</si>
  <si>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</si>
  <si>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</si>
  <si>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</si>
  <si>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</si>
  <si>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</si>
  <si>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</si>
  <si>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</si>
  <si>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</si>
  <si>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</si>
  <si>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</si>
  <si>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</si>
  <si>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</si>
  <si>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</si>
  <si>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</si>
  <si>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</si>
  <si>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</si>
  <si>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</si>
  <si>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</si>
  <si>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</si>
  <si>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</si>
  <si>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</si>
  <si>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</si>
  <si>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</si>
  <si>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</si>
  <si>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</si>
  <si>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</si>
  <si>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</si>
  <si>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</si>
  <si>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</si>
  <si>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</si>
  <si>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</si>
  <si>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</si>
  <si>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</si>
  <si>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</si>
  <si>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</si>
  <si>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</si>
  <si>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</si>
  <si>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</si>
  <si>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</si>
  <si>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</si>
  <si>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</si>
  <si>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</si>
  <si>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</si>
  <si>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</si>
  <si>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</si>
  <si>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</si>
  <si>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</si>
  <si>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</si>
  <si>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</si>
  <si>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</si>
  <si>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</si>
  <si>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</si>
  <si>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</si>
  <si>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</si>
  <si>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</si>
  <si>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</si>
  <si>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</si>
  <si>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</si>
  <si>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</si>
  <si>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</si>
  <si>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</si>
  <si>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</si>
  <si>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</si>
  <si>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</si>
  <si>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</si>
  <si>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</si>
  <si>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</si>
  <si>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</si>
  <si>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</si>
  <si>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</si>
  <si>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</si>
  <si>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</si>
  <si>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</si>
  <si>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</si>
  <si>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</si>
  <si>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</si>
  <si>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</si>
  <si>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</si>
  <si>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</si>
  <si>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</si>
  <si>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</si>
  <si>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</si>
  <si>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</si>
  <si>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</si>
  <si>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</si>
  <si>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</si>
  <si>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</si>
  <si>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</si>
  <si>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</si>
  <si>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</si>
  <si>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</si>
  <si>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</si>
  <si>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</si>
  <si>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</si>
  <si>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</si>
  <si>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</si>
  <si>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</si>
  <si>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</si>
  <si>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</si>
  <si>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</si>
  <si>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</si>
  <si>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</si>
  <si>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</si>
  <si>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</si>
  <si>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</si>
  <si>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</si>
  <si>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</si>
  <si>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</si>
  <si>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</si>
  <si>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</si>
  <si>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</si>
  <si>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</si>
  <si>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</si>
  <si>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</si>
  <si>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</si>
  <si>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</si>
  <si>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</si>
  <si>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</si>
  <si>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</si>
  <si>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</si>
  <si>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</si>
  <si>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</si>
  <si>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</si>
  <si>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</si>
  <si>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</si>
  <si>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</si>
  <si>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</si>
  <si>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</si>
  <si>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</si>
  <si>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</si>
  <si>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</si>
  <si>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</si>
  <si>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</si>
  <si>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</si>
  <si>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</si>
  <si>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</si>
  <si>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</si>
  <si>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</si>
  <si>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</si>
  <si>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</si>
  <si>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</si>
  <si>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</si>
  <si>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</si>
  <si>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</si>
  <si>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</si>
  <si>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</si>
  <si>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</si>
  <si>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</si>
  <si>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</si>
  <si>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</si>
  <si>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</si>
  <si>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</si>
  <si>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</si>
  <si>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</si>
  <si>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</si>
  <si>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</si>
  <si>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</si>
  <si>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</si>
  <si>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</si>
  <si>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</si>
  <si>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</si>
  <si>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</si>
  <si>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</si>
  <si>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</si>
  <si>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</si>
  <si>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</si>
  <si>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</si>
  <si>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</si>
  <si>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</si>
  <si>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</si>
  <si>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</si>
  <si>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</si>
  <si>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</si>
  <si>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</si>
  <si>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</si>
  <si>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</si>
  <si>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</si>
  <si>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</si>
  <si>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</si>
  <si>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</si>
  <si>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</si>
  <si>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</si>
  <si>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</si>
  <si>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</si>
  <si>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</si>
  <si>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</si>
  <si>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</si>
  <si>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</si>
  <si>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</si>
  <si>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</si>
  <si>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</si>
  <si>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</si>
  <si>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</si>
  <si>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</si>
  <si>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</si>
  <si>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</si>
  <si>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</si>
  <si>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</si>
  <si>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</si>
  <si>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</si>
  <si>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</si>
  <si>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</si>
  <si>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</si>
  <si>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</si>
  <si>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</si>
  <si>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</si>
  <si>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</si>
  <si>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</si>
  <si>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</si>
  <si>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</si>
  <si>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</si>
  <si>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</si>
  <si>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</si>
  <si>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</si>
  <si>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</si>
  <si>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</si>
  <si>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</si>
  <si>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</si>
  <si>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</si>
  <si>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</si>
  <si>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</si>
  <si>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</si>
  <si>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</si>
  <si>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</si>
  <si>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</si>
  <si>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</si>
  <si>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</si>
  <si>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</si>
  <si>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</si>
  <si>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</si>
  <si>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</si>
  <si>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</si>
  <si>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</si>
  <si>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</si>
  <si>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</si>
  <si>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</si>
  <si>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</si>
  <si>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</si>
  <si>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</si>
  <si>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</si>
  <si>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</si>
  <si>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</si>
  <si>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</si>
  <si>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</si>
  <si>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</si>
  <si>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</si>
  <si>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</si>
  <si>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</si>
  <si>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</si>
  <si>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</si>
  <si>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</si>
  <si>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</si>
  <si>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</si>
  <si>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</si>
  <si>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</si>
  <si>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</si>
  <si>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</si>
  <si>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</si>
  <si>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</si>
  <si>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</si>
  <si>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</si>
  <si>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</si>
  <si>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</si>
  <si>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</si>
  <si>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</si>
  <si>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</si>
  <si>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</si>
  <si>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</si>
  <si>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</si>
  <si>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</si>
  <si>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</si>
  <si>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</si>
  <si>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</si>
  <si>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</si>
  <si>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</si>
  <si>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</si>
  <si>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</si>
  <si>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</si>
  <si>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</si>
  <si>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</si>
  <si>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</si>
  <si>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</si>
  <si>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</si>
  <si>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</si>
  <si>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</si>
  <si>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</si>
  <si>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</si>
  <si>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</si>
  <si>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</si>
  <si>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</si>
  <si>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</si>
  <si>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</si>
  <si>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</si>
  <si>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</si>
  <si>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</si>
  <si>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</si>
  <si>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</si>
  <si>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</si>
  <si>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</si>
  <si>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</si>
  <si>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</si>
  <si>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</si>
  <si>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</si>
  <si>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</si>
  <si>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</si>
  <si>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</si>
  <si>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</si>
  <si>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</si>
  <si>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</si>
  <si>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</si>
  <si>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</si>
  <si>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</si>
  <si>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</si>
  <si>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</si>
  <si>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</si>
  <si>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</si>
  <si>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</si>
  <si>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</si>
  <si>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</si>
  <si>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</si>
  <si>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</si>
  <si>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</si>
  <si>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</si>
  <si>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</si>
  <si>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</si>
  <si>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</si>
  <si>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</si>
  <si>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</si>
  <si>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</si>
  <si>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</si>
  <si>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</si>
  <si>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</si>
  <si>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</si>
  <si>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</si>
  <si>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</si>
  <si>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</si>
  <si>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</si>
  <si>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</si>
  <si>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</si>
  <si>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</si>
  <si>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</si>
  <si>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</si>
  <si>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</si>
  <si>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</si>
  <si>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</si>
  <si>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</si>
  <si>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</si>
  <si>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</si>
  <si>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</si>
  <si>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</si>
  <si>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</si>
  <si>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</si>
  <si>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</si>
  <si>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</si>
  <si>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</si>
  <si>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</si>
  <si>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</si>
  <si>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</si>
  <si>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</si>
  <si>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</si>
  <si>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</si>
  <si>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</si>
  <si>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</si>
  <si>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</si>
  <si>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</si>
  <si>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</si>
  <si>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</si>
  <si>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</si>
  <si>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</si>
  <si>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</si>
  <si>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</si>
  <si>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</si>
  <si>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</si>
  <si>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</si>
  <si>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</si>
  <si>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</si>
  <si>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</si>
  <si>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</si>
  <si>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</si>
  <si>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</si>
  <si>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</si>
  <si>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</si>
  <si>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</si>
  <si>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</si>
  <si>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</si>
  <si>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</si>
  <si>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</si>
  <si>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</si>
  <si>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</si>
  <si>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</si>
  <si>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</si>
  <si>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</si>
  <si>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</si>
  <si>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</si>
  <si>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</si>
  <si>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</si>
  <si>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</si>
  <si>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</si>
  <si>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</si>
  <si>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</si>
  <si>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</si>
  <si>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</si>
  <si>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</si>
  <si>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</si>
  <si>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</si>
  <si>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</si>
  <si>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</si>
  <si>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</si>
  <si>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</si>
  <si>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</si>
  <si>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</si>
  <si>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</si>
  <si>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</si>
  <si>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</si>
  <si>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</si>
  <si>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</si>
  <si>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</si>
  <si>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</si>
  <si>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</si>
  <si>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</si>
  <si>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</si>
  <si>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</si>
  <si>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</si>
  <si>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</si>
  <si>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</si>
  <si>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</si>
  <si>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</si>
  <si>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</si>
  <si>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</si>
  <si>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</si>
  <si>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</si>
  <si>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</si>
  <si>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</si>
  <si>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</si>
  <si>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</si>
  <si>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</si>
  <si>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</si>
  <si>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</si>
  <si>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</si>
  <si>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</si>
  <si>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</si>
  <si>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</si>
  <si>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</si>
  <si>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</si>
  <si>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</si>
  <si>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</si>
  <si>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</si>
  <si>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</si>
  <si>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</si>
  <si>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</si>
  <si>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</si>
  <si>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</si>
  <si>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</si>
  <si>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</si>
  <si>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</si>
  <si>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</si>
  <si>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</si>
  <si>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</si>
  <si>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</si>
  <si>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</si>
  <si>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</si>
  <si>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</si>
  <si>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</si>
  <si>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</si>
  <si>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</si>
  <si>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</si>
  <si>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</si>
  <si>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</si>
  <si>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</si>
  <si>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</si>
  <si>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</si>
  <si>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</si>
  <si>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</si>
  <si>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</si>
  <si>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</si>
  <si>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</si>
  <si>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</si>
  <si>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</si>
  <si>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</si>
  <si>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</si>
  <si>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</si>
  <si>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</si>
  <si>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</si>
  <si>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</si>
  <si>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</si>
  <si>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</si>
  <si>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</si>
  <si>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</si>
  <si>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</si>
  <si>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</si>
  <si>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</si>
  <si>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</si>
  <si>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</si>
  <si>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</si>
  <si>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</si>
  <si>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</si>
  <si>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</si>
  <si>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</si>
  <si>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</si>
  <si>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</si>
  <si>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</si>
  <si>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</si>
  <si>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</si>
  <si>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</si>
  <si>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</si>
  <si>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</si>
  <si>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</si>
  <si>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</si>
  <si>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</si>
  <si>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</si>
  <si>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</si>
  <si>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</si>
  <si>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</si>
  <si>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</si>
  <si>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</si>
  <si>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</si>
  <si>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</si>
  <si>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</si>
  <si>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</si>
  <si>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</si>
  <si>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</si>
  <si>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</si>
  <si>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</si>
  <si>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</si>
  <si>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</si>
  <si>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</si>
  <si>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</si>
  <si>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</si>
  <si>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</si>
  <si>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</si>
  <si>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</si>
  <si>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</si>
  <si>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</si>
  <si>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</si>
  <si>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</si>
  <si>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</si>
  <si>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</si>
  <si>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</si>
  <si>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</si>
  <si>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</si>
  <si>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</si>
  <si>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</si>
  <si>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</si>
  <si>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</si>
  <si>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</si>
  <si>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</si>
  <si>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</si>
  <si>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</si>
  <si>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</si>
  <si>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</si>
  <si>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</si>
  <si>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</si>
  <si>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</si>
  <si>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</si>
  <si>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</si>
  <si>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</si>
  <si>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</si>
  <si>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</si>
  <si>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</si>
  <si>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</si>
  <si>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</si>
  <si>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</si>
  <si>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</si>
  <si>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</si>
  <si>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</si>
  <si>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</si>
  <si>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</si>
  <si>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</si>
  <si>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</si>
  <si>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</si>
  <si>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</si>
  <si>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</si>
  <si>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</si>
  <si>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</si>
  <si>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</si>
  <si>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</si>
  <si>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</si>
  <si>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</si>
  <si>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</si>
  <si>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</si>
  <si>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</si>
  <si>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</si>
  <si>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</si>
  <si>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</si>
  <si>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</si>
  <si>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</si>
  <si>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</si>
  <si>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</si>
  <si>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</si>
  <si>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</si>
  <si>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</si>
  <si>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</si>
  <si>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</si>
  <si>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</si>
  <si>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</si>
  <si>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</si>
  <si>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</si>
  <si>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</si>
  <si>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</si>
  <si>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</si>
  <si>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</si>
  <si>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</si>
  <si>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</si>
  <si>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</si>
  <si>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</si>
  <si>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</si>
  <si>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</si>
  <si>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</si>
  <si>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</si>
  <si>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</si>
  <si>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</si>
  <si>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</si>
  <si>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</si>
  <si>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</si>
  <si>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</si>
  <si>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</si>
  <si>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</si>
  <si>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</si>
  <si>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</si>
  <si>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</si>
  <si>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</si>
  <si>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</si>
  <si>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</si>
  <si>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</si>
  <si>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</si>
  <si>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</si>
  <si>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</si>
  <si>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</si>
  <si>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</si>
  <si>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</si>
  <si>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</si>
  <si>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</si>
  <si>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</si>
  <si>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</si>
  <si>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</si>
  <si>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</si>
  <si>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</si>
  <si>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</si>
  <si>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</si>
  <si>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</si>
  <si>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</si>
  <si>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</si>
  <si>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</si>
  <si>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</si>
  <si>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</si>
  <si>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</si>
  <si>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</si>
  <si>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</si>
  <si>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</si>
  <si>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</si>
  <si>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</si>
  <si>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</si>
  <si>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</si>
  <si>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</si>
  <si>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</si>
  <si>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</si>
  <si>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</si>
  <si>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</si>
  <si>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</si>
  <si>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</si>
  <si>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</si>
  <si>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</si>
  <si>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</si>
  <si>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</si>
  <si>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</si>
  <si>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</si>
  <si>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</si>
  <si>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</si>
  <si>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</si>
  <si>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</si>
  <si>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</si>
  <si>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</si>
  <si>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</si>
  <si>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</si>
  <si>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</si>
  <si>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</si>
  <si>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</si>
  <si>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</si>
  <si>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</si>
  <si>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</si>
  <si>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</si>
  <si>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</si>
  <si>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</si>
  <si>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</si>
  <si>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</si>
  <si>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</si>
  <si>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</si>
  <si>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</si>
  <si>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</si>
  <si>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</si>
  <si>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</si>
  <si>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</si>
  <si>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</si>
  <si>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</si>
  <si>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</si>
  <si>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</si>
  <si>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</si>
  <si>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</si>
  <si>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</si>
  <si>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</si>
  <si>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</si>
  <si>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</si>
  <si>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</si>
  <si>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</si>
  <si>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</si>
  <si>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</si>
  <si>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</si>
  <si>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</si>
  <si>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</si>
  <si>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</si>
  <si>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</si>
  <si>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</si>
  <si>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</si>
  <si>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</si>
  <si>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</si>
  <si>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</si>
  <si>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</si>
  <si>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</si>
  <si>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</si>
  <si>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</si>
  <si>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</si>
  <si>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</si>
  <si>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</si>
  <si>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</si>
  <si>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</si>
  <si>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</si>
  <si>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</si>
  <si>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</si>
  <si>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</si>
  <si>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</si>
  <si>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</si>
  <si>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</si>
  <si>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</si>
  <si>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</si>
  <si>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</si>
  <si>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</si>
  <si>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</si>
  <si>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</si>
  <si>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</si>
  <si>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</si>
  <si>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</si>
  <si>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</si>
  <si>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</si>
  <si>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</si>
  <si>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</si>
  <si>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</si>
  <si>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</si>
  <si>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</si>
  <si>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</si>
  <si>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</si>
  <si>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</si>
  <si>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</si>
  <si>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</si>
  <si>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</si>
  <si>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</si>
  <si>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</si>
  <si>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</si>
  <si>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</si>
  <si>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</si>
  <si>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</si>
  <si>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</si>
  <si>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</si>
  <si>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</si>
  <si>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</si>
  <si>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</si>
  <si>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</si>
  <si>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</si>
  <si>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</si>
  <si>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</si>
  <si>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</si>
  <si>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</si>
  <si>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</si>
  <si>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</si>
  <si>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</si>
  <si>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</si>
  <si>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</si>
  <si>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</si>
  <si>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</si>
  <si>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</si>
  <si>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</si>
  <si>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</si>
  <si>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</si>
  <si>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</si>
  <si>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</si>
  <si>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</si>
  <si>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</si>
  <si>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</si>
  <si>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</si>
  <si>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</si>
  <si>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</si>
  <si>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</si>
  <si>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</si>
  <si>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</si>
  <si>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</si>
  <si>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</si>
  <si>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</si>
  <si>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</si>
  <si>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</si>
  <si>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</si>
  <si>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</si>
  <si>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</si>
  <si>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</si>
  <si>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</si>
  <si>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</si>
  <si>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</si>
  <si>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</si>
  <si>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</si>
  <si>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</si>
  <si>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</si>
  <si>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</si>
  <si>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</si>
  <si>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</si>
  <si>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</si>
  <si>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</si>
  <si>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</si>
  <si>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</si>
  <si>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</si>
  <si>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</si>
  <si>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</si>
  <si>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</si>
  <si>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</si>
  <si>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</si>
  <si>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</si>
  <si>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</si>
  <si>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</si>
  <si>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</si>
  <si>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</si>
  <si>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</si>
  <si>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</si>
  <si>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</si>
  <si>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</si>
  <si>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</si>
  <si>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</si>
  <si>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</si>
  <si>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</si>
  <si>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</si>
  <si>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</si>
  <si>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</si>
  <si>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</si>
  <si>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</si>
  <si>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</si>
  <si>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</si>
  <si>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</si>
  <si>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</si>
  <si>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</si>
  <si>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</si>
  <si>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</si>
  <si>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</si>
  <si>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</si>
  <si>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</si>
  <si>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</si>
  <si>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</si>
  <si>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</si>
  <si>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</si>
  <si>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</si>
  <si>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</si>
  <si>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</si>
  <si>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</si>
  <si>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</si>
  <si>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</si>
  <si>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</si>
  <si>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</si>
  <si>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</si>
  <si>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</si>
  <si>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</si>
  <si>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</si>
  <si>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</si>
  <si>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</si>
  <si>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</si>
  <si>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</si>
  <si>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</si>
  <si>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</si>
  <si>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</si>
  <si>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</si>
  <si>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</si>
  <si>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</si>
  <si>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</si>
  <si>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</si>
  <si>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</si>
  <si>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</si>
  <si>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</si>
  <si>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</si>
  <si>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</si>
  <si>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</si>
  <si>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</si>
  <si>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</si>
  <si>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</si>
  <si>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</si>
  <si>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</si>
  <si>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</si>
  <si>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</si>
  <si>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</si>
  <si>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</si>
  <si>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</si>
  <si>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</si>
  <si>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</si>
  <si>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</si>
  <si>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</si>
  <si>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Quarters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</si>
  <si>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</si>
  <si>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</si>
  <si>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</si>
  <si>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</si>
  <si>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</si>
  <si>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</si>
  <si>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</si>
  <si>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</si>
  <si>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</si>
  <si>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</si>
  <si>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</si>
  <si>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</si>
  <si>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</si>
  <si>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</si>
  <si>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</si>
  <si>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</si>
  <si>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</si>
  <si>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</si>
  <si>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</si>
  <si>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</si>
  <si>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</si>
  <si>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</si>
  <si>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</si>
  <si>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</si>
  <si>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Mode</t>
  </si>
  <si>
    <t>Standard Deviation</t>
  </si>
  <si>
    <t>Sample Variance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</si>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</sst>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2B2B2B"/>
      <name val="Roboto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Continuous"/>
    </xf>
    <xf numFmtId="0" fontId="0" fillId="0" borderId="0" xfId="0" applyNumberFormat="1"/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" fontId="0" fillId="0" borderId="13" xfId="0" applyNumberFormat="1" applyBorder="1"/>
    <xf numFmtId="0" fontId="0" fillId="0" borderId="14" xfId="0" applyBorder="1"/>
    <xf numFmtId="1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Category!$H$32:$H$33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Category!$G$34:$G$43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Category!$H$34:$H$43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F-45A5-932C-09160AE68AE6}"/>
            </c:ext>
          </c:extLst>
        </c:ser>
        <c:ser>
          <c:idx val="1"/>
          <c:order val="1"/>
          <c:tx>
            <c:strRef>
              <c:f>Category!$I$32:$I$33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Category!$G$34:$G$43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Category!$I$34:$I$43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F-45A5-932C-09160AE68AE6}"/>
            </c:ext>
          </c:extLst>
        </c:ser>
        <c:ser>
          <c:idx val="2"/>
          <c:order val="2"/>
          <c:tx>
            <c:strRef>
              <c:f>Category!$J$32:$J$33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Category!$G$34:$G$43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Category!$J$34:$J$43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F-45A5-932C-09160AE68AE6}"/>
            </c:ext>
          </c:extLst>
        </c:ser>
        <c:ser>
          <c:idx val="3"/>
          <c:order val="3"/>
          <c:tx>
            <c:strRef>
              <c:f>Category!$K$32:$K$33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Category!$G$34:$G$43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Category!$K$34:$K$43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F-45A5-932C-09160AE68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29999"/>
        <c:axId val="1851422207"/>
      </c:barChart>
      <c:catAx>
        <c:axId val="1471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22207"/>
        <c:crosses val="autoZero"/>
        <c:auto val="1"/>
        <c:lblAlgn val="ctr"/>
        <c:lblOffset val="100"/>
        <c:noMultiLvlLbl val="0"/>
      </c:catAx>
      <c:valAx>
        <c:axId val="18514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SubCategory!$H$23:$H$24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SubCategory!$G$25:$G$49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SubCategory!$H$25:$H$49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C-4B35-95D5-E1D765D070C1}"/>
            </c:ext>
          </c:extLst>
        </c:ser>
        <c:ser>
          <c:idx val="1"/>
          <c:order val="1"/>
          <c:tx>
            <c:strRef>
              <c:f>SubCategory!$I$23:$I$24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SubCategory!$G$25:$G$49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SubCategory!$I$25:$I$49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C-4B35-95D5-E1D765D070C1}"/>
            </c:ext>
          </c:extLst>
        </c:ser>
        <c:ser>
          <c:idx val="2"/>
          <c:order val="2"/>
          <c:tx>
            <c:strRef>
              <c:f>SubCategory!$J$23:$J$24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SubCategory!$G$25:$G$49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SubCategory!$J$25:$J$49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C-4B35-95D5-E1D765D070C1}"/>
            </c:ext>
          </c:extLst>
        </c:ser>
        <c:ser>
          <c:idx val="3"/>
          <c:order val="3"/>
          <c:tx>
            <c:strRef>
              <c:f>SubCategory!$K$23:$K$24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SubCategory!$G$25:$G$49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SubCategory!$K$25:$K$49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C-4B35-95D5-E1D765D0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024031"/>
        <c:axId val="275001103"/>
      </c:barChart>
      <c:catAx>
        <c:axId val="2690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01103"/>
        <c:crosses val="autoZero"/>
        <c:auto val="1"/>
        <c:lblAlgn val="ctr"/>
        <c:lblOffset val="100"/>
        <c:noMultiLvlLbl val="0"/>
      </c:catAx>
      <c:valAx>
        <c:axId val="2750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Date!$K$32:$K$33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Date!$J$34:$J$46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Date!$K$34:$K$46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F-407B-8191-330B3CBBE8AE}"/>
            </c:ext>
          </c:extLst>
        </c:ser>
        <c:ser>
          <c:idx val="1"/>
          <c:order val="1"/>
          <c:tx>
            <c:strRef>
              <c:f>Date!$L$32:$L$33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Date!$J$34:$J$46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Date!$L$34:$L$46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F-407B-8191-330B3CBBE8AE}"/>
            </c:ext>
          </c:extLst>
        </c:ser>
        <c:ser>
          <c:idx val="2"/>
          <c:order val="2"/>
          <c:tx>
            <c:strRef>
              <c:f>Date!$M$32:$M$33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Date!$J$34:$J$46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Date!$M$34:$M$46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F-407B-8191-330B3CBBE8AE}"/>
            </c:ext>
          </c:extLst>
        </c:ser>
        <c:ser>
          <c:idx val="3"/>
          <c:order val="3"/>
          <c:tx>
            <c:strRef>
              <c:f>Date!$N$32:$N$33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Date!$J$34:$J$46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Date!$N$34:$N$46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F-407B-8191-330B3CBB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44911"/>
        <c:axId val="1760897327"/>
      </c:lineChart>
      <c:catAx>
        <c:axId val="2720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97327"/>
        <c:crosses val="autoZero"/>
        <c:auto val="1"/>
        <c:lblAlgn val="ctr"/>
        <c:lblOffset val="100"/>
        <c:noMultiLvlLbl val="0"/>
      </c:catAx>
      <c:valAx>
        <c:axId val="17608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9-4F6D-B503-0F50C2C007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9-4F6D-B503-0F50C2C007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9-4F6D-B503-0F50C2C0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8303"/>
        <c:axId val="275000143"/>
      </c:lineChart>
      <c:catAx>
        <c:axId val="14512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00143"/>
        <c:crosses val="autoZero"/>
        <c:auto val="1"/>
        <c:lblAlgn val="ctr"/>
        <c:lblOffset val="100"/>
        <c:noMultiLvlLbl val="0"/>
      </c:catAx>
      <c:valAx>
        <c:axId val="275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414337</xdr:colOff>
      <xdr:row>27</xdr:row>
      <xdr:rowOff>0</xdr:rowOff>
    </xdr:from>
    <xdr:to>
      <xdr:col>19</xdr:col>
      <xdr:colOff>185737</xdr:colOff>
      <xdr:row>40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C439A-51CC-D516-9EAE-950F79951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17</xdr:row>
      <xdr:rowOff>123825</xdr:rowOff>
    </xdr:from>
    <xdr:to>
      <xdr:col>18</xdr:col>
      <xdr:colOff>557212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B2FE7-03D1-2065-8EE0-45000D20E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20</xdr:row>
      <xdr:rowOff>95250</xdr:rowOff>
    </xdr:from>
    <xdr:to>
      <xdr:col>8</xdr:col>
      <xdr:colOff>242887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8BE1C-3967-86E9-1915-4DB4FBD9F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328612</xdr:colOff>
      <xdr:row>2</xdr:row>
      <xdr:rowOff>28575</xdr:rowOff>
    </xdr:from>
    <xdr:to>
      <xdr:col>16</xdr:col>
      <xdr:colOff>100012</xdr:colOff>
      <xdr:row>12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8E08-D41A-E8B8-9964-BB868D977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" refreshedDate="44994.802486574074" createdVersion="8" refreshedVersion="8" minRefreshableVersion="3" recordCount="1000" xr:uid="{F605F28C-EE21-44C2-BFDC-EC5142DEBC56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 pivotCacheId="17148867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" refreshedDate="44994.816701157404" createdVersion="8" refreshedVersion="8" minRefreshableVersion="3" recordCount="1000" xr:uid="{7DE42C18-3DAD-4AEC-8B1D-B7DA71181C10}">
  <cacheSource type="worksheet">
    <worksheetSource ref="D1:T1001" sheet="Crowdfunding"/>
  </cacheSource>
  <cacheFields count="19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1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x v="0"/>
    <n v="1448690400"/>
    <n v="1450159200"/>
    <b v="0"/>
    <b v="0"/>
    <x v="0"/>
    <x v="0"/>
    <s v="food trucks"/>
  </r>
  <r>
    <n v="1400"/>
    <n v="14560"/>
    <n v="1040"/>
    <x v="1"/>
    <n v="158"/>
    <n v="92.151898734177209"/>
    <x v="1"/>
    <x v="1"/>
    <n v="1408424400"/>
    <n v="1408597200"/>
    <b v="0"/>
    <b v="1"/>
    <x v="1"/>
    <x v="1"/>
    <s v="rock"/>
  </r>
  <r>
    <n v="108400"/>
    <n v="142523"/>
    <n v="131.4787822878229"/>
    <x v="1"/>
    <n v="1425"/>
    <n v="100.01614035087719"/>
    <x v="2"/>
    <x v="2"/>
    <n v="1384668000"/>
    <n v="1384840800"/>
    <b v="0"/>
    <b v="0"/>
    <x v="2"/>
    <x v="2"/>
    <s v="web"/>
  </r>
  <r>
    <n v="4200"/>
    <n v="2477"/>
    <n v="58.976190476190467"/>
    <x v="0"/>
    <n v="24"/>
    <n v="103.20833333333333"/>
    <x v="1"/>
    <x v="1"/>
    <n v="1565499600"/>
    <n v="1568955600"/>
    <b v="0"/>
    <b v="0"/>
    <x v="1"/>
    <x v="1"/>
    <s v="rock"/>
  </r>
  <r>
    <n v="7600"/>
    <n v="5265"/>
    <n v="69.276315789473685"/>
    <x v="0"/>
    <n v="53"/>
    <n v="99.339622641509436"/>
    <x v="1"/>
    <x v="1"/>
    <n v="1547964000"/>
    <n v="1548309600"/>
    <b v="0"/>
    <b v="0"/>
    <x v="3"/>
    <x v="3"/>
    <s v="plays"/>
  </r>
  <r>
    <n v="7600"/>
    <n v="13195"/>
    <n v="173.61842105263159"/>
    <x v="1"/>
    <n v="174"/>
    <n v="75.833333333333329"/>
    <x v="3"/>
    <x v="3"/>
    <n v="1346130000"/>
    <n v="1347080400"/>
    <b v="0"/>
    <b v="0"/>
    <x v="3"/>
    <x v="3"/>
    <s v="plays"/>
  </r>
  <r>
    <n v="5200"/>
    <n v="1090"/>
    <n v="20.961538461538463"/>
    <x v="0"/>
    <n v="18"/>
    <n v="60.555555555555557"/>
    <x v="4"/>
    <x v="4"/>
    <n v="1505278800"/>
    <n v="1505365200"/>
    <b v="0"/>
    <b v="0"/>
    <x v="4"/>
    <x v="4"/>
    <s v="documentary"/>
  </r>
  <r>
    <n v="4500"/>
    <n v="14741"/>
    <n v="327.57777777777778"/>
    <x v="1"/>
    <n v="227"/>
    <n v="64.93832599118943"/>
    <x v="3"/>
    <x v="3"/>
    <n v="1439442000"/>
    <n v="1439614800"/>
    <b v="0"/>
    <b v="0"/>
    <x v="3"/>
    <x v="3"/>
    <s v="plays"/>
  </r>
  <r>
    <n v="110100"/>
    <n v="21946"/>
    <n v="19.932788374205266"/>
    <x v="2"/>
    <n v="708"/>
    <n v="30.997175141242938"/>
    <x v="3"/>
    <x v="3"/>
    <n v="1281330000"/>
    <n v="1281502800"/>
    <b v="0"/>
    <b v="0"/>
    <x v="3"/>
    <x v="3"/>
    <s v="plays"/>
  </r>
  <r>
    <n v="6200"/>
    <n v="3208"/>
    <n v="51.741935483870968"/>
    <x v="0"/>
    <n v="44"/>
    <n v="72.909090909090907"/>
    <x v="1"/>
    <x v="1"/>
    <n v="1379566800"/>
    <n v="1383804000"/>
    <b v="0"/>
    <b v="0"/>
    <x v="5"/>
    <x v="1"/>
    <s v="electric music"/>
  </r>
  <r>
    <n v="5200"/>
    <n v="13838"/>
    <n v="266.11538461538464"/>
    <x v="1"/>
    <n v="220"/>
    <n v="62.9"/>
    <x v="1"/>
    <x v="1"/>
    <n v="1281762000"/>
    <n v="1285909200"/>
    <b v="0"/>
    <b v="0"/>
    <x v="6"/>
    <x v="4"/>
    <s v="drama"/>
  </r>
  <r>
    <n v="6300"/>
    <n v="3030"/>
    <n v="48.095238095238095"/>
    <x v="0"/>
    <n v="27"/>
    <n v="112.22222222222223"/>
    <x v="1"/>
    <x v="1"/>
    <n v="1285045200"/>
    <n v="1285563600"/>
    <b v="0"/>
    <b v="1"/>
    <x v="3"/>
    <x v="3"/>
    <s v="plays"/>
  </r>
  <r>
    <n v="6300"/>
    <n v="5629"/>
    <n v="89.349206349206341"/>
    <x v="0"/>
    <n v="55"/>
    <n v="102.34545454545454"/>
    <x v="1"/>
    <x v="1"/>
    <n v="1571720400"/>
    <n v="1572411600"/>
    <b v="0"/>
    <b v="0"/>
    <x v="6"/>
    <x v="4"/>
    <s v="drama"/>
  </r>
  <r>
    <n v="4200"/>
    <n v="10295"/>
    <n v="245.11904761904765"/>
    <x v="1"/>
    <n v="98"/>
    <n v="105.05102040816327"/>
    <x v="1"/>
    <x v="1"/>
    <n v="1465621200"/>
    <n v="1466658000"/>
    <b v="0"/>
    <b v="0"/>
    <x v="7"/>
    <x v="1"/>
    <s v="indie rock"/>
  </r>
  <r>
    <n v="28200"/>
    <n v="18829"/>
    <n v="66.769503546099301"/>
    <x v="0"/>
    <n v="200"/>
    <n v="94.144999999999996"/>
    <x v="1"/>
    <x v="1"/>
    <n v="1331013600"/>
    <n v="1333342800"/>
    <b v="0"/>
    <b v="0"/>
    <x v="7"/>
    <x v="1"/>
    <s v="indie rock"/>
  </r>
  <r>
    <n v="81200"/>
    <n v="38414"/>
    <n v="47.307881773399011"/>
    <x v="0"/>
    <n v="452"/>
    <n v="84.986725663716811"/>
    <x v="1"/>
    <x v="1"/>
    <n v="1575957600"/>
    <n v="1576303200"/>
    <b v="0"/>
    <b v="0"/>
    <x v="8"/>
    <x v="2"/>
    <s v="wearables"/>
  </r>
  <r>
    <n v="1700"/>
    <n v="11041"/>
    <n v="649.47058823529414"/>
    <x v="1"/>
    <n v="100"/>
    <n v="110.41"/>
    <x v="1"/>
    <x v="1"/>
    <n v="1390370400"/>
    <n v="1392271200"/>
    <b v="0"/>
    <b v="0"/>
    <x v="9"/>
    <x v="5"/>
    <s v="nonfiction"/>
  </r>
  <r>
    <n v="84600"/>
    <n v="134845"/>
    <n v="159.39125295508273"/>
    <x v="1"/>
    <n v="1249"/>
    <n v="107.96236989591674"/>
    <x v="1"/>
    <x v="1"/>
    <n v="1294812000"/>
    <n v="1294898400"/>
    <b v="0"/>
    <b v="0"/>
    <x v="10"/>
    <x v="4"/>
    <s v="animation"/>
  </r>
  <r>
    <n v="9100"/>
    <n v="6089"/>
    <n v="66.912087912087912"/>
    <x v="3"/>
    <n v="135"/>
    <n v="45.103703703703701"/>
    <x v="1"/>
    <x v="1"/>
    <n v="1536382800"/>
    <n v="1537074000"/>
    <b v="0"/>
    <b v="0"/>
    <x v="3"/>
    <x v="3"/>
    <s v="plays"/>
  </r>
  <r>
    <n v="62500"/>
    <n v="30331"/>
    <n v="48.529600000000002"/>
    <x v="0"/>
    <n v="674"/>
    <n v="45.001483679525222"/>
    <x v="1"/>
    <x v="1"/>
    <n v="1551679200"/>
    <n v="1553490000"/>
    <b v="0"/>
    <b v="1"/>
    <x v="3"/>
    <x v="3"/>
    <s v="plays"/>
  </r>
  <r>
    <n v="131800"/>
    <n v="147936"/>
    <n v="112.24279210925646"/>
    <x v="1"/>
    <n v="1396"/>
    <n v="105.97134670487107"/>
    <x v="1"/>
    <x v="1"/>
    <n v="1406523600"/>
    <n v="1406523600"/>
    <b v="0"/>
    <b v="0"/>
    <x v="6"/>
    <x v="4"/>
    <s v="drama"/>
  </r>
  <r>
    <n v="94000"/>
    <n v="38533"/>
    <n v="40.992553191489364"/>
    <x v="0"/>
    <n v="558"/>
    <n v="69.055555555555557"/>
    <x v="1"/>
    <x v="1"/>
    <n v="1313384400"/>
    <n v="1316322000"/>
    <b v="0"/>
    <b v="0"/>
    <x v="3"/>
    <x v="3"/>
    <s v="plays"/>
  </r>
  <r>
    <n v="59100"/>
    <n v="75690"/>
    <n v="128.07106598984771"/>
    <x v="1"/>
    <n v="890"/>
    <n v="85.044943820224717"/>
    <x v="1"/>
    <x v="1"/>
    <n v="1522731600"/>
    <n v="1524027600"/>
    <b v="0"/>
    <b v="0"/>
    <x v="3"/>
    <x v="3"/>
    <s v="plays"/>
  </r>
  <r>
    <n v="4500"/>
    <n v="14942"/>
    <n v="332.04444444444448"/>
    <x v="1"/>
    <n v="142"/>
    <n v="105.22535211267606"/>
    <x v="4"/>
    <x v="4"/>
    <n v="1550124000"/>
    <n v="1554699600"/>
    <b v="0"/>
    <b v="0"/>
    <x v="4"/>
    <x v="4"/>
    <s v="documentary"/>
  </r>
  <r>
    <n v="92400"/>
    <n v="104257"/>
    <n v="112.83225108225108"/>
    <x v="1"/>
    <n v="2673"/>
    <n v="39.003741114852225"/>
    <x v="1"/>
    <x v="1"/>
    <n v="1403326800"/>
    <n v="1403499600"/>
    <b v="0"/>
    <b v="0"/>
    <x v="8"/>
    <x v="2"/>
    <s v="wearables"/>
  </r>
  <r>
    <n v="5500"/>
    <n v="11904"/>
    <n v="216.43636363636364"/>
    <x v="1"/>
    <n v="163"/>
    <n v="73.030674846625772"/>
    <x v="1"/>
    <x v="1"/>
    <n v="1305694800"/>
    <n v="1307422800"/>
    <b v="0"/>
    <b v="1"/>
    <x v="11"/>
    <x v="6"/>
    <s v="video games"/>
  </r>
  <r>
    <n v="107500"/>
    <n v="51814"/>
    <n v="48.199069767441863"/>
    <x v="3"/>
    <n v="1480"/>
    <n v="35.009459459459457"/>
    <x v="1"/>
    <x v="1"/>
    <n v="1533013200"/>
    <n v="1535346000"/>
    <b v="0"/>
    <b v="0"/>
    <x v="3"/>
    <x v="3"/>
    <s v="plays"/>
  </r>
  <r>
    <n v="2000"/>
    <n v="1599"/>
    <n v="79.95"/>
    <x v="0"/>
    <n v="15"/>
    <n v="106.6"/>
    <x v="1"/>
    <x v="1"/>
    <n v="1443848400"/>
    <n v="1444539600"/>
    <b v="0"/>
    <b v="0"/>
    <x v="1"/>
    <x v="1"/>
    <s v="rock"/>
  </r>
  <r>
    <n v="130800"/>
    <n v="137635"/>
    <n v="105.22553516819573"/>
    <x v="1"/>
    <n v="2220"/>
    <n v="61.997747747747745"/>
    <x v="1"/>
    <x v="1"/>
    <n v="1265695200"/>
    <n v="1267682400"/>
    <b v="0"/>
    <b v="1"/>
    <x v="3"/>
    <x v="3"/>
    <s v="plays"/>
  </r>
  <r>
    <n v="45900"/>
    <n v="150965"/>
    <n v="328.89978213507629"/>
    <x v="1"/>
    <n v="1606"/>
    <n v="94.000622665006233"/>
    <x v="5"/>
    <x v="5"/>
    <n v="1532062800"/>
    <n v="1535518800"/>
    <b v="0"/>
    <b v="0"/>
    <x v="12"/>
    <x v="4"/>
    <s v="shorts"/>
  </r>
  <r>
    <n v="9000"/>
    <n v="14455"/>
    <n v="160.61111111111111"/>
    <x v="1"/>
    <n v="129"/>
    <n v="112.05426356589147"/>
    <x v="1"/>
    <x v="1"/>
    <n v="1558674000"/>
    <n v="1559106000"/>
    <b v="0"/>
    <b v="0"/>
    <x v="10"/>
    <x v="4"/>
    <s v="animation"/>
  </r>
  <r>
    <n v="3500"/>
    <n v="10850"/>
    <n v="310"/>
    <x v="1"/>
    <n v="226"/>
    <n v="48.008849557522126"/>
    <x v="4"/>
    <x v="4"/>
    <n v="1451973600"/>
    <n v="1454392800"/>
    <b v="0"/>
    <b v="0"/>
    <x v="11"/>
    <x v="6"/>
    <s v="video games"/>
  </r>
  <r>
    <n v="101000"/>
    <n v="87676"/>
    <n v="86.807920792079202"/>
    <x v="0"/>
    <n v="2307"/>
    <n v="38.004334633723452"/>
    <x v="6"/>
    <x v="6"/>
    <n v="1515564000"/>
    <n v="1517896800"/>
    <b v="0"/>
    <b v="0"/>
    <x v="4"/>
    <x v="4"/>
    <s v="documentary"/>
  </r>
  <r>
    <n v="50200"/>
    <n v="189666"/>
    <n v="377.82071713147411"/>
    <x v="1"/>
    <n v="5419"/>
    <n v="35.000184535892231"/>
    <x v="1"/>
    <x v="1"/>
    <n v="1412485200"/>
    <n v="1415685600"/>
    <b v="0"/>
    <b v="0"/>
    <x v="3"/>
    <x v="3"/>
    <s v="plays"/>
  </r>
  <r>
    <n v="9300"/>
    <n v="14025"/>
    <n v="150.80645161290323"/>
    <x v="1"/>
    <n v="165"/>
    <n v="85"/>
    <x v="1"/>
    <x v="1"/>
    <n v="1490245200"/>
    <n v="1490677200"/>
    <b v="0"/>
    <b v="0"/>
    <x v="4"/>
    <x v="4"/>
    <s v="documentary"/>
  </r>
  <r>
    <n v="125500"/>
    <n v="188628"/>
    <n v="150.30119521912351"/>
    <x v="1"/>
    <n v="1965"/>
    <n v="95.993893129770996"/>
    <x v="3"/>
    <x v="3"/>
    <n v="1547877600"/>
    <n v="1551506400"/>
    <b v="0"/>
    <b v="1"/>
    <x v="6"/>
    <x v="4"/>
    <s v="drama"/>
  </r>
  <r>
    <n v="700"/>
    <n v="1101"/>
    <n v="157.28571428571431"/>
    <x v="1"/>
    <n v="16"/>
    <n v="68.8125"/>
    <x v="1"/>
    <x v="1"/>
    <n v="1298700000"/>
    <n v="1300856400"/>
    <b v="0"/>
    <b v="0"/>
    <x v="3"/>
    <x v="3"/>
    <s v="plays"/>
  </r>
  <r>
    <n v="8100"/>
    <n v="11339"/>
    <n v="139.98765432098764"/>
    <x v="1"/>
    <n v="107"/>
    <n v="105.97196261682242"/>
    <x v="1"/>
    <x v="1"/>
    <n v="1570338000"/>
    <n v="1573192800"/>
    <b v="0"/>
    <b v="1"/>
    <x v="13"/>
    <x v="5"/>
    <s v="fiction"/>
  </r>
  <r>
    <n v="3100"/>
    <n v="10085"/>
    <n v="325.32258064516128"/>
    <x v="1"/>
    <n v="134"/>
    <n v="75.261194029850742"/>
    <x v="1"/>
    <x v="1"/>
    <n v="1287378000"/>
    <n v="1287810000"/>
    <b v="0"/>
    <b v="0"/>
    <x v="14"/>
    <x v="7"/>
    <s v="photography books"/>
  </r>
  <r>
    <n v="9900"/>
    <n v="5027"/>
    <n v="50.777777777777779"/>
    <x v="0"/>
    <n v="88"/>
    <n v="57.125"/>
    <x v="3"/>
    <x v="3"/>
    <n v="1361772000"/>
    <n v="1362978000"/>
    <b v="0"/>
    <b v="0"/>
    <x v="3"/>
    <x v="3"/>
    <s v="plays"/>
  </r>
  <r>
    <n v="8800"/>
    <n v="14878"/>
    <n v="169.06818181818181"/>
    <x v="1"/>
    <n v="198"/>
    <n v="75.141414141414145"/>
    <x v="1"/>
    <x v="1"/>
    <n v="1275714000"/>
    <n v="1277355600"/>
    <b v="0"/>
    <b v="1"/>
    <x v="8"/>
    <x v="2"/>
    <s v="wearables"/>
  </r>
  <r>
    <n v="5600"/>
    <n v="11924"/>
    <n v="212.92857142857144"/>
    <x v="1"/>
    <n v="111"/>
    <n v="107.42342342342343"/>
    <x v="6"/>
    <x v="6"/>
    <n v="1346734800"/>
    <n v="1348981200"/>
    <b v="0"/>
    <b v="1"/>
    <x v="1"/>
    <x v="1"/>
    <s v="rock"/>
  </r>
  <r>
    <n v="1800"/>
    <n v="7991"/>
    <n v="443.94444444444446"/>
    <x v="1"/>
    <n v="222"/>
    <n v="35.995495495495497"/>
    <x v="1"/>
    <x v="1"/>
    <n v="1309755600"/>
    <n v="1310533200"/>
    <b v="0"/>
    <b v="0"/>
    <x v="0"/>
    <x v="0"/>
    <s v="food trucks"/>
  </r>
  <r>
    <n v="90200"/>
    <n v="167717"/>
    <n v="185.9390243902439"/>
    <x v="1"/>
    <n v="6212"/>
    <n v="26.998873148744366"/>
    <x v="1"/>
    <x v="1"/>
    <n v="1406178000"/>
    <n v="1407560400"/>
    <b v="0"/>
    <b v="0"/>
    <x v="15"/>
    <x v="5"/>
    <s v="radio &amp; podcasts"/>
  </r>
  <r>
    <n v="1600"/>
    <n v="10541"/>
    <n v="658.8125"/>
    <x v="1"/>
    <n v="98"/>
    <n v="107.56122448979592"/>
    <x v="3"/>
    <x v="3"/>
    <n v="1552798800"/>
    <n v="1552885200"/>
    <b v="0"/>
    <b v="0"/>
    <x v="13"/>
    <x v="5"/>
    <s v="fiction"/>
  </r>
  <r>
    <n v="9500"/>
    <n v="4530"/>
    <n v="47.684210526315788"/>
    <x v="0"/>
    <n v="48"/>
    <n v="94.375"/>
    <x v="1"/>
    <x v="1"/>
    <n v="1478062800"/>
    <n v="1479362400"/>
    <b v="0"/>
    <b v="1"/>
    <x v="3"/>
    <x v="3"/>
    <s v="plays"/>
  </r>
  <r>
    <n v="3700"/>
    <n v="4247"/>
    <n v="114.78378378378378"/>
    <x v="1"/>
    <n v="92"/>
    <n v="46.163043478260867"/>
    <x v="1"/>
    <x v="1"/>
    <n v="1278565200"/>
    <n v="1280552400"/>
    <b v="0"/>
    <b v="0"/>
    <x v="1"/>
    <x v="1"/>
    <s v="rock"/>
  </r>
  <r>
    <n v="1500"/>
    <n v="7129"/>
    <n v="475.26666666666665"/>
    <x v="1"/>
    <n v="149"/>
    <n v="47.845637583892618"/>
    <x v="1"/>
    <x v="1"/>
    <n v="1396069200"/>
    <n v="1398661200"/>
    <b v="0"/>
    <b v="0"/>
    <x v="3"/>
    <x v="3"/>
    <s v="plays"/>
  </r>
  <r>
    <n v="33300"/>
    <n v="128862"/>
    <n v="386.97297297297297"/>
    <x v="1"/>
    <n v="2431"/>
    <n v="53.007815713698065"/>
    <x v="1"/>
    <x v="1"/>
    <n v="1435208400"/>
    <n v="1436245200"/>
    <b v="0"/>
    <b v="0"/>
    <x v="3"/>
    <x v="3"/>
    <s v="plays"/>
  </r>
  <r>
    <n v="7200"/>
    <n v="13653"/>
    <n v="189.625"/>
    <x v="1"/>
    <n v="303"/>
    <n v="45.059405940594061"/>
    <x v="1"/>
    <x v="1"/>
    <n v="1571547600"/>
    <n v="1575439200"/>
    <b v="0"/>
    <b v="0"/>
    <x v="1"/>
    <x v="1"/>
    <s v="rock"/>
  </r>
  <r>
    <n v="100"/>
    <n v="2"/>
    <n v="2"/>
    <x v="0"/>
    <n v="1"/>
    <n v="2"/>
    <x v="6"/>
    <x v="6"/>
    <n v="1375333200"/>
    <n v="1377752400"/>
    <b v="0"/>
    <b v="0"/>
    <x v="16"/>
    <x v="1"/>
    <s v="metal"/>
  </r>
  <r>
    <n v="158100"/>
    <n v="145243"/>
    <n v="91.867805186590772"/>
    <x v="0"/>
    <n v="1467"/>
    <n v="99.006816632583508"/>
    <x v="4"/>
    <x v="4"/>
    <n v="1332824400"/>
    <n v="1334206800"/>
    <b v="0"/>
    <b v="1"/>
    <x v="8"/>
    <x v="2"/>
    <s v="wearables"/>
  </r>
  <r>
    <n v="7200"/>
    <n v="2459"/>
    <n v="34.152777777777779"/>
    <x v="0"/>
    <n v="75"/>
    <n v="32.786666666666669"/>
    <x v="1"/>
    <x v="1"/>
    <n v="1284526800"/>
    <n v="1284872400"/>
    <b v="0"/>
    <b v="0"/>
    <x v="3"/>
    <x v="3"/>
    <s v="plays"/>
  </r>
  <r>
    <n v="8800"/>
    <n v="12356"/>
    <n v="140.40909090909091"/>
    <x v="1"/>
    <n v="209"/>
    <n v="59.119617224880386"/>
    <x v="1"/>
    <x v="1"/>
    <n v="1400562000"/>
    <n v="1403931600"/>
    <b v="0"/>
    <b v="0"/>
    <x v="6"/>
    <x v="4"/>
    <s v="drama"/>
  </r>
  <r>
    <n v="6000"/>
    <n v="5392"/>
    <n v="89.86666666666666"/>
    <x v="0"/>
    <n v="120"/>
    <n v="44.93333333333333"/>
    <x v="1"/>
    <x v="1"/>
    <n v="1520748000"/>
    <n v="1521262800"/>
    <b v="0"/>
    <b v="0"/>
    <x v="8"/>
    <x v="2"/>
    <s v="wearables"/>
  </r>
  <r>
    <n v="6600"/>
    <n v="11746"/>
    <n v="177.96969696969697"/>
    <x v="1"/>
    <n v="131"/>
    <n v="89.664122137404576"/>
    <x v="1"/>
    <x v="1"/>
    <n v="1532926800"/>
    <n v="1533358800"/>
    <b v="0"/>
    <b v="0"/>
    <x v="17"/>
    <x v="1"/>
    <s v="jazz"/>
  </r>
  <r>
    <n v="8000"/>
    <n v="11493"/>
    <n v="143.66249999999999"/>
    <x v="1"/>
    <n v="164"/>
    <n v="70.079268292682926"/>
    <x v="1"/>
    <x v="1"/>
    <n v="1420869600"/>
    <n v="1421474400"/>
    <b v="0"/>
    <b v="0"/>
    <x v="8"/>
    <x v="2"/>
    <s v="wearables"/>
  </r>
  <r>
    <n v="2900"/>
    <n v="6243"/>
    <n v="215.27586206896552"/>
    <x v="1"/>
    <n v="201"/>
    <n v="31.059701492537314"/>
    <x v="1"/>
    <x v="1"/>
    <n v="1504242000"/>
    <n v="1505278800"/>
    <b v="0"/>
    <b v="0"/>
    <x v="11"/>
    <x v="6"/>
    <s v="video games"/>
  </r>
  <r>
    <n v="2700"/>
    <n v="6132"/>
    <n v="227.11111111111114"/>
    <x v="1"/>
    <n v="211"/>
    <n v="29.061611374407583"/>
    <x v="1"/>
    <x v="1"/>
    <n v="1442811600"/>
    <n v="1443934800"/>
    <b v="0"/>
    <b v="0"/>
    <x v="3"/>
    <x v="3"/>
    <s v="plays"/>
  </r>
  <r>
    <n v="1400"/>
    <n v="3851"/>
    <n v="275.07142857142861"/>
    <x v="1"/>
    <n v="128"/>
    <n v="30.0859375"/>
    <x v="1"/>
    <x v="1"/>
    <n v="1497243600"/>
    <n v="1498539600"/>
    <b v="0"/>
    <b v="1"/>
    <x v="3"/>
    <x v="3"/>
    <s v="plays"/>
  </r>
  <r>
    <n v="94200"/>
    <n v="135997"/>
    <n v="144.37048832271762"/>
    <x v="1"/>
    <n v="1600"/>
    <n v="84.998125000000002"/>
    <x v="0"/>
    <x v="0"/>
    <n v="1342501200"/>
    <n v="1342760400"/>
    <b v="0"/>
    <b v="0"/>
    <x v="3"/>
    <x v="3"/>
    <s v="plays"/>
  </r>
  <r>
    <n v="199200"/>
    <n v="184750"/>
    <n v="92.74598393574297"/>
    <x v="0"/>
    <n v="2253"/>
    <n v="82.001775410563695"/>
    <x v="0"/>
    <x v="0"/>
    <n v="1298268000"/>
    <n v="1301720400"/>
    <b v="0"/>
    <b v="0"/>
    <x v="3"/>
    <x v="3"/>
    <s v="plays"/>
  </r>
  <r>
    <n v="2000"/>
    <n v="14452"/>
    <n v="722.6"/>
    <x v="1"/>
    <n v="249"/>
    <n v="58.040160642570278"/>
    <x v="1"/>
    <x v="1"/>
    <n v="1433480400"/>
    <n v="1433566800"/>
    <b v="0"/>
    <b v="0"/>
    <x v="2"/>
    <x v="2"/>
    <s v="web"/>
  </r>
  <r>
    <n v="4700"/>
    <n v="557"/>
    <n v="11.851063829787234"/>
    <x v="0"/>
    <n v="5"/>
    <n v="111.4"/>
    <x v="1"/>
    <x v="1"/>
    <n v="1493355600"/>
    <n v="1493874000"/>
    <b v="0"/>
    <b v="0"/>
    <x v="3"/>
    <x v="3"/>
    <s v="plays"/>
  </r>
  <r>
    <n v="2800"/>
    <n v="2734"/>
    <n v="97.642857142857139"/>
    <x v="0"/>
    <n v="38"/>
    <n v="71.94736842105263"/>
    <x v="1"/>
    <x v="1"/>
    <n v="1530507600"/>
    <n v="1531803600"/>
    <b v="0"/>
    <b v="1"/>
    <x v="2"/>
    <x v="2"/>
    <s v="web"/>
  </r>
  <r>
    <n v="6100"/>
    <n v="14405"/>
    <n v="236.14754098360655"/>
    <x v="1"/>
    <n v="236"/>
    <n v="61.038135593220339"/>
    <x v="1"/>
    <x v="1"/>
    <n v="1296108000"/>
    <n v="1296712800"/>
    <b v="0"/>
    <b v="0"/>
    <x v="3"/>
    <x v="3"/>
    <s v="plays"/>
  </r>
  <r>
    <n v="2900"/>
    <n v="1307"/>
    <n v="45.068965517241381"/>
    <x v="0"/>
    <n v="12"/>
    <n v="108.91666666666667"/>
    <x v="1"/>
    <x v="1"/>
    <n v="1428469200"/>
    <n v="1428901200"/>
    <b v="0"/>
    <b v="1"/>
    <x v="3"/>
    <x v="3"/>
    <s v="plays"/>
  </r>
  <r>
    <n v="72600"/>
    <n v="117892"/>
    <n v="162.38567493112947"/>
    <x v="1"/>
    <n v="4065"/>
    <n v="29.001722017220171"/>
    <x v="4"/>
    <x v="4"/>
    <n v="1264399200"/>
    <n v="1264831200"/>
    <b v="0"/>
    <b v="1"/>
    <x v="8"/>
    <x v="2"/>
    <s v="wearables"/>
  </r>
  <r>
    <n v="5700"/>
    <n v="14508"/>
    <n v="254.52631578947367"/>
    <x v="1"/>
    <n v="246"/>
    <n v="58.975609756097562"/>
    <x v="6"/>
    <x v="6"/>
    <n v="1501131600"/>
    <n v="1505192400"/>
    <b v="0"/>
    <b v="1"/>
    <x v="3"/>
    <x v="3"/>
    <s v="plays"/>
  </r>
  <r>
    <n v="7900"/>
    <n v="1901"/>
    <n v="24.063291139240505"/>
    <x v="3"/>
    <n v="17"/>
    <n v="111.82352941176471"/>
    <x v="1"/>
    <x v="1"/>
    <n v="1292738400"/>
    <n v="1295676000"/>
    <b v="0"/>
    <b v="0"/>
    <x v="3"/>
    <x v="3"/>
    <s v="plays"/>
  </r>
  <r>
    <n v="128000"/>
    <n v="158389"/>
    <n v="123.74140625000001"/>
    <x v="1"/>
    <n v="2475"/>
    <n v="63.995555555555555"/>
    <x v="6"/>
    <x v="6"/>
    <n v="1288674000"/>
    <n v="1292911200"/>
    <b v="0"/>
    <b v="1"/>
    <x v="3"/>
    <x v="3"/>
    <s v="plays"/>
  </r>
  <r>
    <n v="6000"/>
    <n v="6484"/>
    <n v="108.06666666666666"/>
    <x v="1"/>
    <n v="76"/>
    <n v="85.315789473684205"/>
    <x v="1"/>
    <x v="1"/>
    <n v="1575093600"/>
    <n v="1575439200"/>
    <b v="0"/>
    <b v="0"/>
    <x v="3"/>
    <x v="3"/>
    <s v="plays"/>
  </r>
  <r>
    <n v="600"/>
    <n v="4022"/>
    <n v="670.33333333333326"/>
    <x v="1"/>
    <n v="54"/>
    <n v="74.481481481481481"/>
    <x v="1"/>
    <x v="1"/>
    <n v="1435726800"/>
    <n v="1438837200"/>
    <b v="0"/>
    <b v="0"/>
    <x v="10"/>
    <x v="4"/>
    <s v="animation"/>
  </r>
  <r>
    <n v="1400"/>
    <n v="9253"/>
    <n v="660.92857142857144"/>
    <x v="1"/>
    <n v="88"/>
    <n v="105.14772727272727"/>
    <x v="1"/>
    <x v="1"/>
    <n v="1480226400"/>
    <n v="1480485600"/>
    <b v="0"/>
    <b v="0"/>
    <x v="17"/>
    <x v="1"/>
    <s v="jazz"/>
  </r>
  <r>
    <n v="3900"/>
    <n v="4776"/>
    <n v="122.46153846153847"/>
    <x v="1"/>
    <n v="85"/>
    <n v="56.188235294117646"/>
    <x v="4"/>
    <x v="4"/>
    <n v="1459054800"/>
    <n v="1459141200"/>
    <b v="0"/>
    <b v="0"/>
    <x v="16"/>
    <x v="1"/>
    <s v="metal"/>
  </r>
  <r>
    <n v="9700"/>
    <n v="14606"/>
    <n v="150.57731958762886"/>
    <x v="1"/>
    <n v="170"/>
    <n v="85.917647058823533"/>
    <x v="1"/>
    <x v="1"/>
    <n v="1531630800"/>
    <n v="1532322000"/>
    <b v="0"/>
    <b v="0"/>
    <x v="14"/>
    <x v="7"/>
    <s v="photography books"/>
  </r>
  <r>
    <n v="122900"/>
    <n v="95993"/>
    <n v="78.106590724165997"/>
    <x v="0"/>
    <n v="1684"/>
    <n v="57.00296912114014"/>
    <x v="1"/>
    <x v="1"/>
    <n v="1421992800"/>
    <n v="1426222800"/>
    <b v="1"/>
    <b v="1"/>
    <x v="3"/>
    <x v="3"/>
    <s v="plays"/>
  </r>
  <r>
    <n v="9500"/>
    <n v="4460"/>
    <n v="46.94736842105263"/>
    <x v="0"/>
    <n v="56"/>
    <n v="79.642857142857139"/>
    <x v="1"/>
    <x v="1"/>
    <n v="1285563600"/>
    <n v="1286773200"/>
    <b v="0"/>
    <b v="1"/>
    <x v="10"/>
    <x v="4"/>
    <s v="animation"/>
  </r>
  <r>
    <n v="4500"/>
    <n v="13536"/>
    <n v="300.8"/>
    <x v="1"/>
    <n v="330"/>
    <n v="41.018181818181816"/>
    <x v="1"/>
    <x v="1"/>
    <n v="1523854800"/>
    <n v="1523941200"/>
    <b v="0"/>
    <b v="0"/>
    <x v="18"/>
    <x v="5"/>
    <s v="translations"/>
  </r>
  <r>
    <n v="57800"/>
    <n v="40228"/>
    <n v="69.598615916955026"/>
    <x v="0"/>
    <n v="838"/>
    <n v="48.004773269689736"/>
    <x v="1"/>
    <x v="1"/>
    <n v="1529125200"/>
    <n v="1529557200"/>
    <b v="0"/>
    <b v="0"/>
    <x v="3"/>
    <x v="3"/>
    <s v="plays"/>
  </r>
  <r>
    <n v="1100"/>
    <n v="7012"/>
    <n v="637.4545454545455"/>
    <x v="1"/>
    <n v="127"/>
    <n v="55.212598425196852"/>
    <x v="1"/>
    <x v="1"/>
    <n v="1503982800"/>
    <n v="1506574800"/>
    <b v="0"/>
    <b v="0"/>
    <x v="11"/>
    <x v="6"/>
    <s v="video games"/>
  </r>
  <r>
    <n v="16800"/>
    <n v="37857"/>
    <n v="225.33928571428569"/>
    <x v="1"/>
    <n v="411"/>
    <n v="92.109489051094897"/>
    <x v="1"/>
    <x v="1"/>
    <n v="1511416800"/>
    <n v="1513576800"/>
    <b v="0"/>
    <b v="0"/>
    <x v="1"/>
    <x v="1"/>
    <s v="rock"/>
  </r>
  <r>
    <n v="1000"/>
    <n v="14973"/>
    <n v="1497.3000000000002"/>
    <x v="1"/>
    <n v="180"/>
    <n v="83.183333333333337"/>
    <x v="4"/>
    <x v="4"/>
    <n v="1547704800"/>
    <n v="1548309600"/>
    <b v="0"/>
    <b v="1"/>
    <x v="11"/>
    <x v="6"/>
    <s v="video games"/>
  </r>
  <r>
    <n v="106400"/>
    <n v="39996"/>
    <n v="37.590225563909776"/>
    <x v="0"/>
    <n v="1000"/>
    <n v="39.996000000000002"/>
    <x v="1"/>
    <x v="1"/>
    <n v="1469682000"/>
    <n v="1471582800"/>
    <b v="0"/>
    <b v="0"/>
    <x v="5"/>
    <x v="1"/>
    <s v="electric music"/>
  </r>
  <r>
    <n v="31400"/>
    <n v="41564"/>
    <n v="132.36942675159236"/>
    <x v="1"/>
    <n v="374"/>
    <n v="111.1336898395722"/>
    <x v="1"/>
    <x v="1"/>
    <n v="1343451600"/>
    <n v="1344315600"/>
    <b v="0"/>
    <b v="0"/>
    <x v="8"/>
    <x v="2"/>
    <s v="wearables"/>
  </r>
  <r>
    <n v="4900"/>
    <n v="6430"/>
    <n v="131.22448979591837"/>
    <x v="1"/>
    <n v="71"/>
    <n v="90.563380281690144"/>
    <x v="2"/>
    <x v="2"/>
    <n v="1315717200"/>
    <n v="1316408400"/>
    <b v="0"/>
    <b v="0"/>
    <x v="7"/>
    <x v="1"/>
    <s v="indie rock"/>
  </r>
  <r>
    <n v="7400"/>
    <n v="12405"/>
    <n v="167.63513513513513"/>
    <x v="1"/>
    <n v="203"/>
    <n v="61.108374384236456"/>
    <x v="1"/>
    <x v="1"/>
    <n v="1430715600"/>
    <n v="1431838800"/>
    <b v="1"/>
    <b v="0"/>
    <x v="3"/>
    <x v="3"/>
    <s v="plays"/>
  </r>
  <r>
    <n v="198500"/>
    <n v="123040"/>
    <n v="61.984886649874063"/>
    <x v="0"/>
    <n v="1482"/>
    <n v="83.022941970310384"/>
    <x v="2"/>
    <x v="2"/>
    <n v="1299564000"/>
    <n v="1300510800"/>
    <b v="0"/>
    <b v="1"/>
    <x v="1"/>
    <x v="1"/>
    <s v="rock"/>
  </r>
  <r>
    <n v="4800"/>
    <n v="12516"/>
    <n v="260.75"/>
    <x v="1"/>
    <n v="113"/>
    <n v="110.76106194690266"/>
    <x v="1"/>
    <x v="1"/>
    <n v="1429160400"/>
    <n v="1431061200"/>
    <b v="0"/>
    <b v="0"/>
    <x v="18"/>
    <x v="5"/>
    <s v="translations"/>
  </r>
  <r>
    <n v="3400"/>
    <n v="8588"/>
    <n v="252.58823529411765"/>
    <x v="1"/>
    <n v="96"/>
    <n v="89.458333333333329"/>
    <x v="1"/>
    <x v="1"/>
    <n v="1271307600"/>
    <n v="1271480400"/>
    <b v="0"/>
    <b v="0"/>
    <x v="3"/>
    <x v="3"/>
    <s v="plays"/>
  </r>
  <r>
    <n v="7800"/>
    <n v="6132"/>
    <n v="78.615384615384613"/>
    <x v="0"/>
    <n v="106"/>
    <n v="57.849056603773583"/>
    <x v="1"/>
    <x v="1"/>
    <n v="1456380000"/>
    <n v="1456380000"/>
    <b v="0"/>
    <b v="1"/>
    <x v="3"/>
    <x v="3"/>
    <s v="plays"/>
  </r>
  <r>
    <n v="154300"/>
    <n v="74688"/>
    <n v="48.404406999351913"/>
    <x v="0"/>
    <n v="679"/>
    <n v="109.99705449189985"/>
    <x v="6"/>
    <x v="6"/>
    <n v="1470459600"/>
    <n v="1472878800"/>
    <b v="0"/>
    <b v="0"/>
    <x v="18"/>
    <x v="5"/>
    <s v="translations"/>
  </r>
  <r>
    <n v="20000"/>
    <n v="51775"/>
    <n v="258.875"/>
    <x v="1"/>
    <n v="498"/>
    <n v="103.96586345381526"/>
    <x v="5"/>
    <x v="5"/>
    <n v="1277269200"/>
    <n v="1277355600"/>
    <b v="0"/>
    <b v="1"/>
    <x v="11"/>
    <x v="6"/>
    <s v="video games"/>
  </r>
  <r>
    <n v="108800"/>
    <n v="65877"/>
    <n v="60.548713235294116"/>
    <x v="3"/>
    <n v="610"/>
    <n v="107.99508196721311"/>
    <x v="1"/>
    <x v="1"/>
    <n v="1350709200"/>
    <n v="1351054800"/>
    <b v="0"/>
    <b v="1"/>
    <x v="3"/>
    <x v="3"/>
    <s v="plays"/>
  </r>
  <r>
    <n v="2900"/>
    <n v="8807"/>
    <n v="303.68965517241378"/>
    <x v="1"/>
    <n v="180"/>
    <n v="48.927777777777777"/>
    <x v="4"/>
    <x v="4"/>
    <n v="1554613200"/>
    <n v="1555563600"/>
    <b v="0"/>
    <b v="0"/>
    <x v="2"/>
    <x v="2"/>
    <s v="web"/>
  </r>
  <r>
    <n v="900"/>
    <n v="1017"/>
    <n v="112.99999999999999"/>
    <x v="1"/>
    <n v="27"/>
    <n v="37.666666666666664"/>
    <x v="1"/>
    <x v="1"/>
    <n v="1571029200"/>
    <n v="1571634000"/>
    <b v="0"/>
    <b v="0"/>
    <x v="4"/>
    <x v="4"/>
    <s v="documentary"/>
  </r>
  <r>
    <n v="69700"/>
    <n v="151513"/>
    <n v="217.37876614060258"/>
    <x v="1"/>
    <n v="2331"/>
    <n v="64.999141999141997"/>
    <x v="1"/>
    <x v="1"/>
    <n v="1299736800"/>
    <n v="1300856400"/>
    <b v="0"/>
    <b v="0"/>
    <x v="3"/>
    <x v="3"/>
    <s v="plays"/>
  </r>
  <r>
    <n v="1300"/>
    <n v="12047"/>
    <n v="926.69230769230762"/>
    <x v="1"/>
    <n v="113"/>
    <n v="106.61061946902655"/>
    <x v="1"/>
    <x v="1"/>
    <n v="1435208400"/>
    <n v="1439874000"/>
    <b v="0"/>
    <b v="0"/>
    <x v="0"/>
    <x v="0"/>
    <s v="food trucks"/>
  </r>
  <r>
    <n v="97800"/>
    <n v="32951"/>
    <n v="33.692229038854805"/>
    <x v="0"/>
    <n v="1220"/>
    <n v="27.009016393442622"/>
    <x v="2"/>
    <x v="2"/>
    <n v="1437973200"/>
    <n v="1438318800"/>
    <b v="0"/>
    <b v="0"/>
    <x v="11"/>
    <x v="6"/>
    <s v="video games"/>
  </r>
  <r>
    <n v="7600"/>
    <n v="14951"/>
    <n v="196.7236842105263"/>
    <x v="1"/>
    <n v="164"/>
    <n v="91.16463414634147"/>
    <x v="1"/>
    <x v="1"/>
    <n v="1416895200"/>
    <n v="1419400800"/>
    <b v="0"/>
    <b v="0"/>
    <x v="3"/>
    <x v="3"/>
    <s v="plays"/>
  </r>
  <r>
    <n v="100"/>
    <n v="1"/>
    <n v="1"/>
    <x v="0"/>
    <n v="1"/>
    <n v="1"/>
    <x v="1"/>
    <x v="1"/>
    <n v="1319000400"/>
    <n v="1320555600"/>
    <b v="0"/>
    <b v="0"/>
    <x v="3"/>
    <x v="3"/>
    <s v="plays"/>
  </r>
  <r>
    <n v="900"/>
    <n v="9193"/>
    <n v="1021.4444444444445"/>
    <x v="1"/>
    <n v="164"/>
    <n v="56.054878048780488"/>
    <x v="1"/>
    <x v="1"/>
    <n v="1424498400"/>
    <n v="1425103200"/>
    <b v="0"/>
    <b v="1"/>
    <x v="5"/>
    <x v="1"/>
    <s v="electric music"/>
  </r>
  <r>
    <n v="3700"/>
    <n v="10422"/>
    <n v="281.67567567567568"/>
    <x v="1"/>
    <n v="336"/>
    <n v="31.017857142857142"/>
    <x v="1"/>
    <x v="1"/>
    <n v="1526274000"/>
    <n v="1526878800"/>
    <b v="0"/>
    <b v="1"/>
    <x v="8"/>
    <x v="2"/>
    <s v="wearables"/>
  </r>
  <r>
    <n v="10000"/>
    <n v="2461"/>
    <n v="24.610000000000003"/>
    <x v="0"/>
    <n v="37"/>
    <n v="66.513513513513516"/>
    <x v="6"/>
    <x v="6"/>
    <n v="1287896400"/>
    <n v="1288674000"/>
    <b v="0"/>
    <b v="0"/>
    <x v="5"/>
    <x v="1"/>
    <s v="electric music"/>
  </r>
  <r>
    <n v="119200"/>
    <n v="170623"/>
    <n v="143.14010067114094"/>
    <x v="1"/>
    <n v="1917"/>
    <n v="89.005216484089729"/>
    <x v="1"/>
    <x v="1"/>
    <n v="1495515600"/>
    <n v="1495602000"/>
    <b v="0"/>
    <b v="0"/>
    <x v="7"/>
    <x v="1"/>
    <s v="indie rock"/>
  </r>
  <r>
    <n v="6800"/>
    <n v="9829"/>
    <n v="144.54411764705884"/>
    <x v="1"/>
    <n v="95"/>
    <n v="103.46315789473684"/>
    <x v="1"/>
    <x v="1"/>
    <n v="1364878800"/>
    <n v="1366434000"/>
    <b v="0"/>
    <b v="0"/>
    <x v="2"/>
    <x v="2"/>
    <s v="web"/>
  </r>
  <r>
    <n v="3900"/>
    <n v="14006"/>
    <n v="359.12820512820514"/>
    <x v="1"/>
    <n v="147"/>
    <n v="95.278911564625844"/>
    <x v="1"/>
    <x v="1"/>
    <n v="1567918800"/>
    <n v="1568350800"/>
    <b v="0"/>
    <b v="0"/>
    <x v="3"/>
    <x v="3"/>
    <s v="plays"/>
  </r>
  <r>
    <n v="3500"/>
    <n v="6527"/>
    <n v="186.48571428571427"/>
    <x v="1"/>
    <n v="86"/>
    <n v="75.895348837209298"/>
    <x v="1"/>
    <x v="1"/>
    <n v="1524459600"/>
    <n v="1525928400"/>
    <b v="0"/>
    <b v="1"/>
    <x v="3"/>
    <x v="3"/>
    <s v="plays"/>
  </r>
  <r>
    <n v="1500"/>
    <n v="8929"/>
    <n v="595.26666666666665"/>
    <x v="1"/>
    <n v="83"/>
    <n v="107.57831325301204"/>
    <x v="1"/>
    <x v="1"/>
    <n v="1333688400"/>
    <n v="1336885200"/>
    <b v="0"/>
    <b v="0"/>
    <x v="4"/>
    <x v="4"/>
    <s v="documentary"/>
  </r>
  <r>
    <n v="5200"/>
    <n v="3079"/>
    <n v="59.21153846153846"/>
    <x v="0"/>
    <n v="60"/>
    <n v="51.31666666666667"/>
    <x v="1"/>
    <x v="1"/>
    <n v="1389506400"/>
    <n v="1389679200"/>
    <b v="0"/>
    <b v="0"/>
    <x v="19"/>
    <x v="4"/>
    <s v="television"/>
  </r>
  <r>
    <n v="142400"/>
    <n v="21307"/>
    <n v="14.962780898876405"/>
    <x v="0"/>
    <n v="296"/>
    <n v="71.983108108108112"/>
    <x v="1"/>
    <x v="1"/>
    <n v="1536642000"/>
    <n v="1538283600"/>
    <b v="0"/>
    <b v="0"/>
    <x v="0"/>
    <x v="0"/>
    <s v="food trucks"/>
  </r>
  <r>
    <n v="61400"/>
    <n v="73653"/>
    <n v="119.95602605863192"/>
    <x v="1"/>
    <n v="676"/>
    <n v="108.95414201183432"/>
    <x v="1"/>
    <x v="1"/>
    <n v="1348290000"/>
    <n v="1348808400"/>
    <b v="0"/>
    <b v="0"/>
    <x v="15"/>
    <x v="5"/>
    <s v="radio &amp; podcasts"/>
  </r>
  <r>
    <n v="4700"/>
    <n v="12635"/>
    <n v="268.82978723404256"/>
    <x v="1"/>
    <n v="361"/>
    <n v="35"/>
    <x v="2"/>
    <x v="2"/>
    <n v="1408856400"/>
    <n v="1410152400"/>
    <b v="0"/>
    <b v="0"/>
    <x v="2"/>
    <x v="2"/>
    <s v="web"/>
  </r>
  <r>
    <n v="3300"/>
    <n v="12437"/>
    <n v="376.87878787878788"/>
    <x v="1"/>
    <n v="131"/>
    <n v="94.938931297709928"/>
    <x v="1"/>
    <x v="1"/>
    <n v="1505192400"/>
    <n v="1505797200"/>
    <b v="0"/>
    <b v="0"/>
    <x v="0"/>
    <x v="0"/>
    <s v="food trucks"/>
  </r>
  <r>
    <n v="1900"/>
    <n v="13816"/>
    <n v="727.15789473684208"/>
    <x v="1"/>
    <n v="126"/>
    <n v="109.65079365079364"/>
    <x v="1"/>
    <x v="1"/>
    <n v="1554786000"/>
    <n v="1554872400"/>
    <b v="0"/>
    <b v="1"/>
    <x v="8"/>
    <x v="2"/>
    <s v="wearables"/>
  </r>
  <r>
    <n v="166700"/>
    <n v="145382"/>
    <n v="87.211757648470297"/>
    <x v="0"/>
    <n v="3304"/>
    <n v="44.001815980629537"/>
    <x v="6"/>
    <x v="6"/>
    <n v="1510898400"/>
    <n v="1513922400"/>
    <b v="0"/>
    <b v="0"/>
    <x v="13"/>
    <x v="5"/>
    <s v="fiction"/>
  </r>
  <r>
    <n v="7200"/>
    <n v="6336"/>
    <n v="88"/>
    <x v="0"/>
    <n v="73"/>
    <n v="86.794520547945211"/>
    <x v="1"/>
    <x v="1"/>
    <n v="1442552400"/>
    <n v="1442638800"/>
    <b v="0"/>
    <b v="0"/>
    <x v="3"/>
    <x v="3"/>
    <s v="plays"/>
  </r>
  <r>
    <n v="4900"/>
    <n v="8523"/>
    <n v="173.9387755102041"/>
    <x v="1"/>
    <n v="275"/>
    <n v="30.992727272727272"/>
    <x v="1"/>
    <x v="1"/>
    <n v="1316667600"/>
    <n v="1317186000"/>
    <b v="0"/>
    <b v="0"/>
    <x v="19"/>
    <x v="4"/>
    <s v="television"/>
  </r>
  <r>
    <n v="5400"/>
    <n v="6351"/>
    <n v="117.61111111111111"/>
    <x v="1"/>
    <n v="67"/>
    <n v="94.791044776119406"/>
    <x v="1"/>
    <x v="1"/>
    <n v="1390716000"/>
    <n v="1391234400"/>
    <b v="0"/>
    <b v="0"/>
    <x v="14"/>
    <x v="7"/>
    <s v="photography books"/>
  </r>
  <r>
    <n v="5000"/>
    <n v="10748"/>
    <n v="214.96"/>
    <x v="1"/>
    <n v="154"/>
    <n v="69.79220779220779"/>
    <x v="1"/>
    <x v="1"/>
    <n v="1402894800"/>
    <n v="1404363600"/>
    <b v="0"/>
    <b v="1"/>
    <x v="4"/>
    <x v="4"/>
    <s v="documentary"/>
  </r>
  <r>
    <n v="75100"/>
    <n v="112272"/>
    <n v="149.49667110519306"/>
    <x v="1"/>
    <n v="1782"/>
    <n v="63.003367003367003"/>
    <x v="1"/>
    <x v="1"/>
    <n v="1429246800"/>
    <n v="1429592400"/>
    <b v="0"/>
    <b v="1"/>
    <x v="20"/>
    <x v="6"/>
    <s v="mobile games"/>
  </r>
  <r>
    <n v="45300"/>
    <n v="99361"/>
    <n v="219.33995584988963"/>
    <x v="1"/>
    <n v="903"/>
    <n v="110.0343300110742"/>
    <x v="1"/>
    <x v="1"/>
    <n v="1412485200"/>
    <n v="1413608400"/>
    <b v="0"/>
    <b v="0"/>
    <x v="11"/>
    <x v="6"/>
    <s v="video games"/>
  </r>
  <r>
    <n v="136800"/>
    <n v="88055"/>
    <n v="64.367690058479525"/>
    <x v="0"/>
    <n v="3387"/>
    <n v="25.997933274284026"/>
    <x v="1"/>
    <x v="1"/>
    <n v="1417068000"/>
    <n v="1419400800"/>
    <b v="0"/>
    <b v="0"/>
    <x v="13"/>
    <x v="5"/>
    <s v="fiction"/>
  </r>
  <r>
    <n v="177700"/>
    <n v="33092"/>
    <n v="18.622397298818232"/>
    <x v="0"/>
    <n v="662"/>
    <n v="49.987915407854985"/>
    <x v="0"/>
    <x v="0"/>
    <n v="1448344800"/>
    <n v="1448604000"/>
    <b v="1"/>
    <b v="0"/>
    <x v="3"/>
    <x v="3"/>
    <s v="plays"/>
  </r>
  <r>
    <n v="2600"/>
    <n v="9562"/>
    <n v="367.76923076923077"/>
    <x v="1"/>
    <n v="94"/>
    <n v="101.72340425531915"/>
    <x v="6"/>
    <x v="6"/>
    <n v="1557723600"/>
    <n v="1562302800"/>
    <b v="0"/>
    <b v="0"/>
    <x v="14"/>
    <x v="7"/>
    <s v="photography books"/>
  </r>
  <r>
    <n v="5300"/>
    <n v="8475"/>
    <n v="159.90566037735849"/>
    <x v="1"/>
    <n v="180"/>
    <n v="47.083333333333336"/>
    <x v="1"/>
    <x v="1"/>
    <n v="1537333200"/>
    <n v="1537678800"/>
    <b v="0"/>
    <b v="0"/>
    <x v="3"/>
    <x v="3"/>
    <s v="plays"/>
  </r>
  <r>
    <n v="180200"/>
    <n v="69617"/>
    <n v="38.633185349611544"/>
    <x v="0"/>
    <n v="774"/>
    <n v="89.944444444444443"/>
    <x v="1"/>
    <x v="1"/>
    <n v="1471150800"/>
    <n v="1473570000"/>
    <b v="0"/>
    <b v="1"/>
    <x v="3"/>
    <x v="3"/>
    <s v="plays"/>
  </r>
  <r>
    <n v="103200"/>
    <n v="53067"/>
    <n v="51.42151162790698"/>
    <x v="0"/>
    <n v="672"/>
    <n v="78.96875"/>
    <x v="0"/>
    <x v="0"/>
    <n v="1273640400"/>
    <n v="1273899600"/>
    <b v="0"/>
    <b v="0"/>
    <x v="3"/>
    <x v="3"/>
    <s v="plays"/>
  </r>
  <r>
    <n v="70600"/>
    <n v="42596"/>
    <n v="60.334277620396605"/>
    <x v="3"/>
    <n v="532"/>
    <n v="80.067669172932327"/>
    <x v="1"/>
    <x v="1"/>
    <n v="1282885200"/>
    <n v="1284008400"/>
    <b v="0"/>
    <b v="0"/>
    <x v="1"/>
    <x v="1"/>
    <s v="rock"/>
  </r>
  <r>
    <n v="148500"/>
    <n v="4756"/>
    <n v="3.202693602693603"/>
    <x v="3"/>
    <n v="55"/>
    <n v="86.472727272727269"/>
    <x v="2"/>
    <x v="2"/>
    <n v="1422943200"/>
    <n v="1425103200"/>
    <b v="0"/>
    <b v="0"/>
    <x v="0"/>
    <x v="0"/>
    <s v="food trucks"/>
  </r>
  <r>
    <n v="9600"/>
    <n v="14925"/>
    <n v="155.46875"/>
    <x v="1"/>
    <n v="533"/>
    <n v="28.001876172607879"/>
    <x v="3"/>
    <x v="3"/>
    <n v="1319605200"/>
    <n v="1320991200"/>
    <b v="0"/>
    <b v="0"/>
    <x v="6"/>
    <x v="4"/>
    <s v="drama"/>
  </r>
  <r>
    <n v="164700"/>
    <n v="166116"/>
    <n v="100.85974499089254"/>
    <x v="1"/>
    <n v="2443"/>
    <n v="67.996725337699544"/>
    <x v="4"/>
    <x v="4"/>
    <n v="1385704800"/>
    <n v="1386828000"/>
    <b v="0"/>
    <b v="0"/>
    <x v="2"/>
    <x v="2"/>
    <s v="web"/>
  </r>
  <r>
    <n v="3300"/>
    <n v="3834"/>
    <n v="116.18181818181819"/>
    <x v="1"/>
    <n v="89"/>
    <n v="43.078651685393261"/>
    <x v="1"/>
    <x v="1"/>
    <n v="1515736800"/>
    <n v="1517119200"/>
    <b v="0"/>
    <b v="1"/>
    <x v="3"/>
    <x v="3"/>
    <s v="plays"/>
  </r>
  <r>
    <n v="4500"/>
    <n v="13985"/>
    <n v="310.77777777777777"/>
    <x v="1"/>
    <n v="159"/>
    <n v="87.95597484276729"/>
    <x v="1"/>
    <x v="1"/>
    <n v="1313125200"/>
    <n v="1315026000"/>
    <b v="0"/>
    <b v="0"/>
    <x v="21"/>
    <x v="1"/>
    <s v="world music"/>
  </r>
  <r>
    <n v="99500"/>
    <n v="89288"/>
    <n v="89.73668341708543"/>
    <x v="0"/>
    <n v="940"/>
    <n v="94.987234042553197"/>
    <x v="5"/>
    <x v="5"/>
    <n v="1308459600"/>
    <n v="1312693200"/>
    <b v="0"/>
    <b v="1"/>
    <x v="4"/>
    <x v="4"/>
    <s v="documentary"/>
  </r>
  <r>
    <n v="7700"/>
    <n v="5488"/>
    <n v="71.27272727272728"/>
    <x v="0"/>
    <n v="117"/>
    <n v="46.905982905982903"/>
    <x v="1"/>
    <x v="1"/>
    <n v="1362636000"/>
    <n v="1363064400"/>
    <b v="0"/>
    <b v="1"/>
    <x v="3"/>
    <x v="3"/>
    <s v="plays"/>
  </r>
  <r>
    <n v="82800"/>
    <n v="2721"/>
    <n v="3.2862318840579712"/>
    <x v="3"/>
    <n v="58"/>
    <n v="46.913793103448278"/>
    <x v="1"/>
    <x v="1"/>
    <n v="1402117200"/>
    <n v="1403154000"/>
    <b v="0"/>
    <b v="1"/>
    <x v="6"/>
    <x v="4"/>
    <s v="drama"/>
  </r>
  <r>
    <n v="1800"/>
    <n v="4712"/>
    <n v="261.77777777777777"/>
    <x v="1"/>
    <n v="50"/>
    <n v="94.24"/>
    <x v="1"/>
    <x v="1"/>
    <n v="1286341200"/>
    <n v="1286859600"/>
    <b v="0"/>
    <b v="0"/>
    <x v="9"/>
    <x v="5"/>
    <s v="nonfiction"/>
  </r>
  <r>
    <n v="9600"/>
    <n v="9216"/>
    <n v="96"/>
    <x v="0"/>
    <n v="115"/>
    <n v="80.139130434782615"/>
    <x v="1"/>
    <x v="1"/>
    <n v="1348808400"/>
    <n v="1349326800"/>
    <b v="0"/>
    <b v="0"/>
    <x v="20"/>
    <x v="6"/>
    <s v="mobile games"/>
  </r>
  <r>
    <n v="92100"/>
    <n v="19246"/>
    <n v="20.896851248642779"/>
    <x v="0"/>
    <n v="326"/>
    <n v="59.036809815950917"/>
    <x v="1"/>
    <x v="1"/>
    <n v="1429592400"/>
    <n v="1430974800"/>
    <b v="0"/>
    <b v="1"/>
    <x v="8"/>
    <x v="2"/>
    <s v="wearables"/>
  </r>
  <r>
    <n v="5500"/>
    <n v="12274"/>
    <n v="223.16363636363636"/>
    <x v="1"/>
    <n v="186"/>
    <n v="65.989247311827953"/>
    <x v="1"/>
    <x v="1"/>
    <n v="1519538400"/>
    <n v="1519970400"/>
    <b v="0"/>
    <b v="0"/>
    <x v="4"/>
    <x v="4"/>
    <s v="documentary"/>
  </r>
  <r>
    <n v="64300"/>
    <n v="65323"/>
    <n v="101.59097978227061"/>
    <x v="1"/>
    <n v="1071"/>
    <n v="60.992530345471522"/>
    <x v="1"/>
    <x v="1"/>
    <n v="1434085200"/>
    <n v="1434603600"/>
    <b v="0"/>
    <b v="0"/>
    <x v="2"/>
    <x v="2"/>
    <s v="web"/>
  </r>
  <r>
    <n v="5000"/>
    <n v="11502"/>
    <n v="230.03999999999996"/>
    <x v="1"/>
    <n v="117"/>
    <n v="98.307692307692307"/>
    <x v="1"/>
    <x v="1"/>
    <n v="1333688400"/>
    <n v="1337230800"/>
    <b v="0"/>
    <b v="0"/>
    <x v="2"/>
    <x v="2"/>
    <s v="web"/>
  </r>
  <r>
    <n v="5400"/>
    <n v="7322"/>
    <n v="135.59259259259261"/>
    <x v="1"/>
    <n v="70"/>
    <n v="104.6"/>
    <x v="1"/>
    <x v="1"/>
    <n v="1277701200"/>
    <n v="1279429200"/>
    <b v="0"/>
    <b v="0"/>
    <x v="7"/>
    <x v="1"/>
    <s v="indie rock"/>
  </r>
  <r>
    <n v="9000"/>
    <n v="11619"/>
    <n v="129.1"/>
    <x v="1"/>
    <n v="135"/>
    <n v="86.066666666666663"/>
    <x v="1"/>
    <x v="1"/>
    <n v="1560747600"/>
    <n v="1561438800"/>
    <b v="0"/>
    <b v="0"/>
    <x v="3"/>
    <x v="3"/>
    <s v="plays"/>
  </r>
  <r>
    <n v="25000"/>
    <n v="59128"/>
    <n v="236.512"/>
    <x v="1"/>
    <n v="768"/>
    <n v="76.989583333333329"/>
    <x v="5"/>
    <x v="5"/>
    <n v="1410066000"/>
    <n v="1410498000"/>
    <b v="0"/>
    <b v="0"/>
    <x v="8"/>
    <x v="2"/>
    <s v="wearables"/>
  </r>
  <r>
    <n v="8800"/>
    <n v="1518"/>
    <n v="17.25"/>
    <x v="3"/>
    <n v="51"/>
    <n v="29.764705882352942"/>
    <x v="1"/>
    <x v="1"/>
    <n v="1320732000"/>
    <n v="1322460000"/>
    <b v="0"/>
    <b v="0"/>
    <x v="3"/>
    <x v="3"/>
    <s v="plays"/>
  </r>
  <r>
    <n v="8300"/>
    <n v="9337"/>
    <n v="112.49397590361446"/>
    <x v="1"/>
    <n v="199"/>
    <n v="46.91959798994975"/>
    <x v="1"/>
    <x v="1"/>
    <n v="1465794000"/>
    <n v="1466312400"/>
    <b v="0"/>
    <b v="1"/>
    <x v="3"/>
    <x v="3"/>
    <s v="plays"/>
  </r>
  <r>
    <n v="9300"/>
    <n v="11255"/>
    <n v="121.02150537634408"/>
    <x v="1"/>
    <n v="107"/>
    <n v="105.18691588785046"/>
    <x v="1"/>
    <x v="1"/>
    <n v="1500958800"/>
    <n v="1501736400"/>
    <b v="0"/>
    <b v="0"/>
    <x v="8"/>
    <x v="2"/>
    <s v="wearables"/>
  </r>
  <r>
    <n v="6200"/>
    <n v="13632"/>
    <n v="219.87096774193549"/>
    <x v="1"/>
    <n v="195"/>
    <n v="69.907692307692301"/>
    <x v="1"/>
    <x v="1"/>
    <n v="1357020000"/>
    <n v="1361512800"/>
    <b v="0"/>
    <b v="0"/>
    <x v="7"/>
    <x v="1"/>
    <s v="indie rock"/>
  </r>
  <r>
    <n v="100"/>
    <n v="1"/>
    <n v="1"/>
    <x v="0"/>
    <n v="1"/>
    <n v="1"/>
    <x v="1"/>
    <x v="1"/>
    <n v="1544940000"/>
    <n v="1545026400"/>
    <b v="0"/>
    <b v="0"/>
    <x v="1"/>
    <x v="1"/>
    <s v="rock"/>
  </r>
  <r>
    <n v="137200"/>
    <n v="88037"/>
    <n v="64.166909620991248"/>
    <x v="0"/>
    <n v="1467"/>
    <n v="60.011588275391958"/>
    <x v="1"/>
    <x v="1"/>
    <n v="1402290000"/>
    <n v="1406696400"/>
    <b v="0"/>
    <b v="0"/>
    <x v="5"/>
    <x v="1"/>
    <s v="electric music"/>
  </r>
  <r>
    <n v="41500"/>
    <n v="175573"/>
    <n v="423.06746987951806"/>
    <x v="1"/>
    <n v="3376"/>
    <n v="52.006220379146917"/>
    <x v="1"/>
    <x v="1"/>
    <n v="1487311200"/>
    <n v="1487916000"/>
    <b v="0"/>
    <b v="0"/>
    <x v="7"/>
    <x v="1"/>
    <s v="indie rock"/>
  </r>
  <r>
    <n v="189400"/>
    <n v="176112"/>
    <n v="92.984160506863773"/>
    <x v="0"/>
    <n v="5681"/>
    <n v="31.000176025347649"/>
    <x v="1"/>
    <x v="1"/>
    <n v="1350622800"/>
    <n v="1351141200"/>
    <b v="0"/>
    <b v="0"/>
    <x v="3"/>
    <x v="3"/>
    <s v="plays"/>
  </r>
  <r>
    <n v="171300"/>
    <n v="100650"/>
    <n v="58.756567425569173"/>
    <x v="0"/>
    <n v="1059"/>
    <n v="95.042492917847028"/>
    <x v="1"/>
    <x v="1"/>
    <n v="1463029200"/>
    <n v="1465016400"/>
    <b v="0"/>
    <b v="1"/>
    <x v="7"/>
    <x v="1"/>
    <s v="indie rock"/>
  </r>
  <r>
    <n v="139500"/>
    <n v="90706"/>
    <n v="65.022222222222226"/>
    <x v="0"/>
    <n v="1194"/>
    <n v="75.968174204355108"/>
    <x v="1"/>
    <x v="1"/>
    <n v="1269493200"/>
    <n v="1270789200"/>
    <b v="0"/>
    <b v="0"/>
    <x v="3"/>
    <x v="3"/>
    <s v="plays"/>
  </r>
  <r>
    <n v="36400"/>
    <n v="26914"/>
    <n v="73.939560439560438"/>
    <x v="3"/>
    <n v="379"/>
    <n v="71.013192612137203"/>
    <x v="2"/>
    <x v="2"/>
    <n v="1570251600"/>
    <n v="1572325200"/>
    <b v="0"/>
    <b v="0"/>
    <x v="1"/>
    <x v="1"/>
    <s v="rock"/>
  </r>
  <r>
    <n v="4200"/>
    <n v="2212"/>
    <n v="52.666666666666664"/>
    <x v="0"/>
    <n v="30"/>
    <n v="73.733333333333334"/>
    <x v="2"/>
    <x v="2"/>
    <n v="1388383200"/>
    <n v="1389420000"/>
    <b v="0"/>
    <b v="0"/>
    <x v="14"/>
    <x v="7"/>
    <s v="photography books"/>
  </r>
  <r>
    <n v="2100"/>
    <n v="4640"/>
    <n v="220.95238095238096"/>
    <x v="1"/>
    <n v="41"/>
    <n v="113.17073170731707"/>
    <x v="1"/>
    <x v="1"/>
    <n v="1449554400"/>
    <n v="1449640800"/>
    <b v="0"/>
    <b v="0"/>
    <x v="1"/>
    <x v="1"/>
    <s v="rock"/>
  </r>
  <r>
    <n v="191200"/>
    <n v="191222"/>
    <n v="100.01150627615063"/>
    <x v="1"/>
    <n v="1821"/>
    <n v="105.00933552992861"/>
    <x v="1"/>
    <x v="1"/>
    <n v="1553662800"/>
    <n v="1555218000"/>
    <b v="0"/>
    <b v="1"/>
    <x v="3"/>
    <x v="3"/>
    <s v="plays"/>
  </r>
  <r>
    <n v="8000"/>
    <n v="12985"/>
    <n v="162.3125"/>
    <x v="1"/>
    <n v="164"/>
    <n v="79.176829268292678"/>
    <x v="1"/>
    <x v="1"/>
    <n v="1556341200"/>
    <n v="1557723600"/>
    <b v="0"/>
    <b v="0"/>
    <x v="8"/>
    <x v="2"/>
    <s v="wearables"/>
  </r>
  <r>
    <n v="5500"/>
    <n v="4300"/>
    <n v="78.181818181818187"/>
    <x v="0"/>
    <n v="75"/>
    <n v="57.333333333333336"/>
    <x v="1"/>
    <x v="1"/>
    <n v="1442984400"/>
    <n v="1443502800"/>
    <b v="0"/>
    <b v="1"/>
    <x v="2"/>
    <x v="2"/>
    <s v="web"/>
  </r>
  <r>
    <n v="6100"/>
    <n v="9134"/>
    <n v="149.73770491803279"/>
    <x v="1"/>
    <n v="157"/>
    <n v="58.178343949044589"/>
    <x v="5"/>
    <x v="5"/>
    <n v="1544248800"/>
    <n v="1546840800"/>
    <b v="0"/>
    <b v="0"/>
    <x v="1"/>
    <x v="1"/>
    <s v="rock"/>
  </r>
  <r>
    <n v="3500"/>
    <n v="8864"/>
    <n v="253.25714285714284"/>
    <x v="1"/>
    <n v="246"/>
    <n v="36.032520325203251"/>
    <x v="1"/>
    <x v="1"/>
    <n v="1508475600"/>
    <n v="1512712800"/>
    <b v="0"/>
    <b v="1"/>
    <x v="14"/>
    <x v="7"/>
    <s v="photography books"/>
  </r>
  <r>
    <n v="150500"/>
    <n v="150755"/>
    <n v="100.16943521594683"/>
    <x v="1"/>
    <n v="1396"/>
    <n v="107.99068767908309"/>
    <x v="1"/>
    <x v="1"/>
    <n v="1507438800"/>
    <n v="1507525200"/>
    <b v="0"/>
    <b v="0"/>
    <x v="3"/>
    <x v="3"/>
    <s v="plays"/>
  </r>
  <r>
    <n v="90400"/>
    <n v="110279"/>
    <n v="121.99004424778761"/>
    <x v="1"/>
    <n v="2506"/>
    <n v="44.005985634477256"/>
    <x v="1"/>
    <x v="1"/>
    <n v="1501563600"/>
    <n v="1504328400"/>
    <b v="0"/>
    <b v="0"/>
    <x v="2"/>
    <x v="2"/>
    <s v="web"/>
  </r>
  <r>
    <n v="9800"/>
    <n v="13439"/>
    <n v="137.13265306122449"/>
    <x v="1"/>
    <n v="244"/>
    <n v="55.077868852459019"/>
    <x v="1"/>
    <x v="1"/>
    <n v="1292997600"/>
    <n v="1293343200"/>
    <b v="0"/>
    <b v="0"/>
    <x v="14"/>
    <x v="7"/>
    <s v="photography books"/>
  </r>
  <r>
    <n v="2600"/>
    <n v="10804"/>
    <n v="415.53846153846149"/>
    <x v="1"/>
    <n v="146"/>
    <n v="74"/>
    <x v="2"/>
    <x v="2"/>
    <n v="1370840400"/>
    <n v="1371704400"/>
    <b v="0"/>
    <b v="0"/>
    <x v="3"/>
    <x v="3"/>
    <s v="plays"/>
  </r>
  <r>
    <n v="128100"/>
    <n v="40107"/>
    <n v="31.30913348946136"/>
    <x v="0"/>
    <n v="955"/>
    <n v="41.996858638743454"/>
    <x v="3"/>
    <x v="3"/>
    <n v="1550815200"/>
    <n v="1552798800"/>
    <b v="0"/>
    <b v="1"/>
    <x v="7"/>
    <x v="1"/>
    <s v="indie rock"/>
  </r>
  <r>
    <n v="23300"/>
    <n v="98811"/>
    <n v="424.08154506437768"/>
    <x v="1"/>
    <n v="1267"/>
    <n v="77.988161010260455"/>
    <x v="1"/>
    <x v="1"/>
    <n v="1339909200"/>
    <n v="1342328400"/>
    <b v="0"/>
    <b v="1"/>
    <x v="12"/>
    <x v="4"/>
    <s v="shorts"/>
  </r>
  <r>
    <n v="188100"/>
    <n v="5528"/>
    <n v="2.93886230728336"/>
    <x v="0"/>
    <n v="67"/>
    <n v="82.507462686567166"/>
    <x v="1"/>
    <x v="1"/>
    <n v="1501736400"/>
    <n v="1502341200"/>
    <b v="0"/>
    <b v="0"/>
    <x v="7"/>
    <x v="1"/>
    <s v="indie rock"/>
  </r>
  <r>
    <n v="4900"/>
    <n v="521"/>
    <n v="10.63265306122449"/>
    <x v="0"/>
    <n v="5"/>
    <n v="104.2"/>
    <x v="1"/>
    <x v="1"/>
    <n v="1395291600"/>
    <n v="1397192400"/>
    <b v="0"/>
    <b v="0"/>
    <x v="18"/>
    <x v="5"/>
    <s v="translations"/>
  </r>
  <r>
    <n v="800"/>
    <n v="663"/>
    <n v="82.875"/>
    <x v="0"/>
    <n v="26"/>
    <n v="25.5"/>
    <x v="1"/>
    <x v="1"/>
    <n v="1405746000"/>
    <n v="1407042000"/>
    <b v="0"/>
    <b v="1"/>
    <x v="4"/>
    <x v="4"/>
    <s v="documentary"/>
  </r>
  <r>
    <n v="96700"/>
    <n v="157635"/>
    <n v="163.01447776628748"/>
    <x v="1"/>
    <n v="1561"/>
    <n v="100.98334401024984"/>
    <x v="1"/>
    <x v="1"/>
    <n v="1368853200"/>
    <n v="1369371600"/>
    <b v="0"/>
    <b v="0"/>
    <x v="3"/>
    <x v="3"/>
    <s v="plays"/>
  </r>
  <r>
    <n v="600"/>
    <n v="5368"/>
    <n v="894.66666666666674"/>
    <x v="1"/>
    <n v="48"/>
    <n v="111.83333333333333"/>
    <x v="1"/>
    <x v="1"/>
    <n v="1444021200"/>
    <n v="1444107600"/>
    <b v="0"/>
    <b v="1"/>
    <x v="8"/>
    <x v="2"/>
    <s v="wearables"/>
  </r>
  <r>
    <n v="181200"/>
    <n v="47459"/>
    <n v="26.191501103752756"/>
    <x v="0"/>
    <n v="1130"/>
    <n v="41.999115044247787"/>
    <x v="1"/>
    <x v="1"/>
    <n v="1472619600"/>
    <n v="1474261200"/>
    <b v="0"/>
    <b v="0"/>
    <x v="3"/>
    <x v="3"/>
    <s v="plays"/>
  </r>
  <r>
    <n v="115000"/>
    <n v="86060"/>
    <n v="74.834782608695647"/>
    <x v="0"/>
    <n v="782"/>
    <n v="110.05115089514067"/>
    <x v="1"/>
    <x v="1"/>
    <n v="1472878800"/>
    <n v="1473656400"/>
    <b v="0"/>
    <b v="0"/>
    <x v="3"/>
    <x v="3"/>
    <s v="plays"/>
  </r>
  <r>
    <n v="38800"/>
    <n v="161593"/>
    <n v="416.47680412371136"/>
    <x v="1"/>
    <n v="2739"/>
    <n v="58.997079225994888"/>
    <x v="1"/>
    <x v="1"/>
    <n v="1289800800"/>
    <n v="1291960800"/>
    <b v="0"/>
    <b v="0"/>
    <x v="3"/>
    <x v="3"/>
    <s v="plays"/>
  </r>
  <r>
    <n v="7200"/>
    <n v="6927"/>
    <n v="96.208333333333329"/>
    <x v="0"/>
    <n v="210"/>
    <n v="32.985714285714288"/>
    <x v="1"/>
    <x v="1"/>
    <n v="1505970000"/>
    <n v="1506747600"/>
    <b v="0"/>
    <b v="0"/>
    <x v="0"/>
    <x v="0"/>
    <s v="food trucks"/>
  </r>
  <r>
    <n v="44500"/>
    <n v="159185"/>
    <n v="357.71910112359546"/>
    <x v="1"/>
    <n v="3537"/>
    <n v="45.005654509471306"/>
    <x v="0"/>
    <x v="0"/>
    <n v="1363496400"/>
    <n v="1363582800"/>
    <b v="0"/>
    <b v="1"/>
    <x v="3"/>
    <x v="3"/>
    <s v="plays"/>
  </r>
  <r>
    <n v="56000"/>
    <n v="172736"/>
    <n v="308.45714285714286"/>
    <x v="1"/>
    <n v="2107"/>
    <n v="81.98196487897485"/>
    <x v="2"/>
    <x v="2"/>
    <n v="1269234000"/>
    <n v="1269666000"/>
    <b v="0"/>
    <b v="0"/>
    <x v="8"/>
    <x v="2"/>
    <s v="wearables"/>
  </r>
  <r>
    <n v="8600"/>
    <n v="5315"/>
    <n v="61.802325581395344"/>
    <x v="0"/>
    <n v="136"/>
    <n v="39.080882352941174"/>
    <x v="1"/>
    <x v="1"/>
    <n v="1507093200"/>
    <n v="1508648400"/>
    <b v="0"/>
    <b v="0"/>
    <x v="2"/>
    <x v="2"/>
    <s v="web"/>
  </r>
  <r>
    <n v="27100"/>
    <n v="195750"/>
    <n v="722.32472324723244"/>
    <x v="1"/>
    <n v="3318"/>
    <n v="58.996383363471971"/>
    <x v="3"/>
    <x v="3"/>
    <n v="1560574800"/>
    <n v="1561957200"/>
    <b v="0"/>
    <b v="0"/>
    <x v="3"/>
    <x v="3"/>
    <s v="plays"/>
  </r>
  <r>
    <n v="5100"/>
    <n v="3525"/>
    <n v="69.117647058823522"/>
    <x v="0"/>
    <n v="86"/>
    <n v="40.988372093023258"/>
    <x v="0"/>
    <x v="0"/>
    <n v="1284008400"/>
    <n v="1285131600"/>
    <b v="0"/>
    <b v="0"/>
    <x v="1"/>
    <x v="1"/>
    <s v="rock"/>
  </r>
  <r>
    <n v="3600"/>
    <n v="10550"/>
    <n v="293.05555555555554"/>
    <x v="1"/>
    <n v="340"/>
    <n v="31.029411764705884"/>
    <x v="1"/>
    <x v="1"/>
    <n v="1556859600"/>
    <n v="1556946000"/>
    <b v="0"/>
    <b v="0"/>
    <x v="3"/>
    <x v="3"/>
    <s v="plays"/>
  </r>
  <r>
    <n v="1000"/>
    <n v="718"/>
    <n v="71.8"/>
    <x v="0"/>
    <n v="19"/>
    <n v="37.789473684210527"/>
    <x v="1"/>
    <x v="1"/>
    <n v="1526187600"/>
    <n v="1527138000"/>
    <b v="0"/>
    <b v="0"/>
    <x v="19"/>
    <x v="4"/>
    <s v="television"/>
  </r>
  <r>
    <n v="88800"/>
    <n v="28358"/>
    <n v="31.934684684684683"/>
    <x v="0"/>
    <n v="886"/>
    <n v="32.006772009029348"/>
    <x v="1"/>
    <x v="1"/>
    <n v="1400821200"/>
    <n v="1402117200"/>
    <b v="0"/>
    <b v="0"/>
    <x v="3"/>
    <x v="3"/>
    <s v="plays"/>
  </r>
  <r>
    <n v="60200"/>
    <n v="138384"/>
    <n v="229.87375415282392"/>
    <x v="1"/>
    <n v="1442"/>
    <n v="95.966712898751737"/>
    <x v="0"/>
    <x v="0"/>
    <n v="1361599200"/>
    <n v="1364014800"/>
    <b v="0"/>
    <b v="1"/>
    <x v="12"/>
    <x v="4"/>
    <s v="shorts"/>
  </r>
  <r>
    <n v="8200"/>
    <n v="2625"/>
    <n v="32.012195121951223"/>
    <x v="0"/>
    <n v="35"/>
    <n v="75"/>
    <x v="6"/>
    <x v="6"/>
    <n v="1417500000"/>
    <n v="1417586400"/>
    <b v="0"/>
    <b v="0"/>
    <x v="3"/>
    <x v="3"/>
    <s v="plays"/>
  </r>
  <r>
    <n v="191300"/>
    <n v="45004"/>
    <n v="23.525352848928385"/>
    <x v="3"/>
    <n v="441"/>
    <n v="102.0498866213152"/>
    <x v="1"/>
    <x v="1"/>
    <n v="1457071200"/>
    <n v="1457071200"/>
    <b v="0"/>
    <b v="0"/>
    <x v="3"/>
    <x v="3"/>
    <s v="plays"/>
  </r>
  <r>
    <n v="3700"/>
    <n v="2538"/>
    <n v="68.594594594594597"/>
    <x v="0"/>
    <n v="24"/>
    <n v="105.75"/>
    <x v="1"/>
    <x v="1"/>
    <n v="1370322000"/>
    <n v="1370408400"/>
    <b v="0"/>
    <b v="1"/>
    <x v="3"/>
    <x v="3"/>
    <s v="plays"/>
  </r>
  <r>
    <n v="8400"/>
    <n v="3188"/>
    <n v="37.952380952380956"/>
    <x v="0"/>
    <n v="86"/>
    <n v="37.069767441860463"/>
    <x v="6"/>
    <x v="6"/>
    <n v="1552366800"/>
    <n v="1552626000"/>
    <b v="0"/>
    <b v="0"/>
    <x v="3"/>
    <x v="3"/>
    <s v="plays"/>
  </r>
  <r>
    <n v="42600"/>
    <n v="8517"/>
    <n v="19.992957746478872"/>
    <x v="0"/>
    <n v="243"/>
    <n v="35.049382716049379"/>
    <x v="1"/>
    <x v="1"/>
    <n v="1403845200"/>
    <n v="1404190800"/>
    <b v="0"/>
    <b v="0"/>
    <x v="1"/>
    <x v="1"/>
    <s v="rock"/>
  </r>
  <r>
    <n v="6600"/>
    <n v="3012"/>
    <n v="45.636363636363633"/>
    <x v="0"/>
    <n v="65"/>
    <n v="46.338461538461537"/>
    <x v="1"/>
    <x v="1"/>
    <n v="1523163600"/>
    <n v="1523509200"/>
    <b v="1"/>
    <b v="0"/>
    <x v="7"/>
    <x v="1"/>
    <s v="indie rock"/>
  </r>
  <r>
    <n v="7100"/>
    <n v="8716"/>
    <n v="122.7605633802817"/>
    <x v="1"/>
    <n v="126"/>
    <n v="69.174603174603178"/>
    <x v="1"/>
    <x v="1"/>
    <n v="1442206800"/>
    <n v="1443589200"/>
    <b v="0"/>
    <b v="0"/>
    <x v="16"/>
    <x v="1"/>
    <s v="metal"/>
  </r>
  <r>
    <n v="15800"/>
    <n v="57157"/>
    <n v="361.75316455696202"/>
    <x v="1"/>
    <n v="524"/>
    <n v="109.07824427480917"/>
    <x v="1"/>
    <x v="1"/>
    <n v="1532840400"/>
    <n v="1533445200"/>
    <b v="0"/>
    <b v="0"/>
    <x v="5"/>
    <x v="1"/>
    <s v="electric music"/>
  </r>
  <r>
    <n v="8200"/>
    <n v="5178"/>
    <n v="63.146341463414636"/>
    <x v="0"/>
    <n v="100"/>
    <n v="51.78"/>
    <x v="3"/>
    <x v="3"/>
    <n v="1472878800"/>
    <n v="1474520400"/>
    <b v="0"/>
    <b v="0"/>
    <x v="8"/>
    <x v="2"/>
    <s v="wearables"/>
  </r>
  <r>
    <n v="54700"/>
    <n v="163118"/>
    <n v="298.20475319926874"/>
    <x v="1"/>
    <n v="1989"/>
    <n v="82.010055304172951"/>
    <x v="1"/>
    <x v="1"/>
    <n v="1498194000"/>
    <n v="1499403600"/>
    <b v="0"/>
    <b v="0"/>
    <x v="6"/>
    <x v="4"/>
    <s v="drama"/>
  </r>
  <r>
    <n v="63200"/>
    <n v="6041"/>
    <n v="9.5585443037974684"/>
    <x v="0"/>
    <n v="168"/>
    <n v="35.958333333333336"/>
    <x v="1"/>
    <x v="1"/>
    <n v="1281070800"/>
    <n v="1283576400"/>
    <b v="0"/>
    <b v="0"/>
    <x v="5"/>
    <x v="1"/>
    <s v="electric music"/>
  </r>
  <r>
    <n v="1800"/>
    <n v="968"/>
    <n v="53.777777777777779"/>
    <x v="0"/>
    <n v="13"/>
    <n v="74.461538461538467"/>
    <x v="1"/>
    <x v="1"/>
    <n v="1436245200"/>
    <n v="1436590800"/>
    <b v="0"/>
    <b v="0"/>
    <x v="1"/>
    <x v="1"/>
    <s v="rock"/>
  </r>
  <r>
    <n v="100"/>
    <n v="2"/>
    <n v="2"/>
    <x v="0"/>
    <n v="1"/>
    <n v="2"/>
    <x v="0"/>
    <x v="0"/>
    <n v="1269493200"/>
    <n v="1270443600"/>
    <b v="0"/>
    <b v="0"/>
    <x v="3"/>
    <x v="3"/>
    <s v="plays"/>
  </r>
  <r>
    <n v="2100"/>
    <n v="14305"/>
    <n v="681.19047619047615"/>
    <x v="1"/>
    <n v="157"/>
    <n v="91.114649681528661"/>
    <x v="1"/>
    <x v="1"/>
    <n v="1406264400"/>
    <n v="1407819600"/>
    <b v="0"/>
    <b v="0"/>
    <x v="2"/>
    <x v="2"/>
    <s v="web"/>
  </r>
  <r>
    <n v="8300"/>
    <n v="6543"/>
    <n v="78.831325301204828"/>
    <x v="3"/>
    <n v="82"/>
    <n v="79.792682926829272"/>
    <x v="1"/>
    <x v="1"/>
    <n v="1317531600"/>
    <n v="1317877200"/>
    <b v="0"/>
    <b v="0"/>
    <x v="0"/>
    <x v="0"/>
    <s v="food trucks"/>
  </r>
  <r>
    <n v="143900"/>
    <n v="193413"/>
    <n v="134.40792216817235"/>
    <x v="1"/>
    <n v="4498"/>
    <n v="42.999777678968428"/>
    <x v="2"/>
    <x v="2"/>
    <n v="1484632800"/>
    <n v="1484805600"/>
    <b v="0"/>
    <b v="0"/>
    <x v="3"/>
    <x v="3"/>
    <s v="plays"/>
  </r>
  <r>
    <n v="75000"/>
    <n v="2529"/>
    <n v="3.3719999999999999"/>
    <x v="0"/>
    <n v="40"/>
    <n v="63.225000000000001"/>
    <x v="1"/>
    <x v="1"/>
    <n v="1301806800"/>
    <n v="1302670800"/>
    <b v="0"/>
    <b v="0"/>
    <x v="17"/>
    <x v="1"/>
    <s v="jazz"/>
  </r>
  <r>
    <n v="1300"/>
    <n v="5614"/>
    <n v="431.84615384615387"/>
    <x v="1"/>
    <n v="80"/>
    <n v="70.174999999999997"/>
    <x v="1"/>
    <x v="1"/>
    <n v="1539752400"/>
    <n v="1540789200"/>
    <b v="1"/>
    <b v="0"/>
    <x v="3"/>
    <x v="3"/>
    <s v="plays"/>
  </r>
  <r>
    <n v="9000"/>
    <n v="3496"/>
    <n v="38.844444444444441"/>
    <x v="3"/>
    <n v="57"/>
    <n v="61.333333333333336"/>
    <x v="1"/>
    <x v="1"/>
    <n v="1267250400"/>
    <n v="1268028000"/>
    <b v="0"/>
    <b v="0"/>
    <x v="13"/>
    <x v="5"/>
    <s v="fiction"/>
  </r>
  <r>
    <n v="1000"/>
    <n v="4257"/>
    <n v="425.7"/>
    <x v="1"/>
    <n v="43"/>
    <n v="99"/>
    <x v="1"/>
    <x v="1"/>
    <n v="1535432400"/>
    <n v="1537160400"/>
    <b v="0"/>
    <b v="1"/>
    <x v="1"/>
    <x v="1"/>
    <s v="rock"/>
  </r>
  <r>
    <n v="196900"/>
    <n v="199110"/>
    <n v="101.12239715591672"/>
    <x v="1"/>
    <n v="2053"/>
    <n v="96.984900146127615"/>
    <x v="1"/>
    <x v="1"/>
    <n v="1510207200"/>
    <n v="1512280800"/>
    <b v="0"/>
    <b v="0"/>
    <x v="4"/>
    <x v="4"/>
    <s v="documentary"/>
  </r>
  <r>
    <n v="194500"/>
    <n v="41212"/>
    <n v="21.188688946015425"/>
    <x v="2"/>
    <n v="808"/>
    <n v="51.004950495049506"/>
    <x v="2"/>
    <x v="2"/>
    <n v="1462510800"/>
    <n v="1463115600"/>
    <b v="0"/>
    <b v="0"/>
    <x v="4"/>
    <x v="4"/>
    <s v="documentary"/>
  </r>
  <r>
    <n v="9400"/>
    <n v="6338"/>
    <n v="67.425531914893625"/>
    <x v="0"/>
    <n v="226"/>
    <n v="28.044247787610619"/>
    <x v="3"/>
    <x v="3"/>
    <n v="1488520800"/>
    <n v="1490850000"/>
    <b v="0"/>
    <b v="0"/>
    <x v="22"/>
    <x v="4"/>
    <s v="science fiction"/>
  </r>
  <r>
    <n v="104400"/>
    <n v="99100"/>
    <n v="94.923371647509583"/>
    <x v="0"/>
    <n v="1625"/>
    <n v="60.984615384615381"/>
    <x v="1"/>
    <x v="1"/>
    <n v="1377579600"/>
    <n v="1379653200"/>
    <b v="0"/>
    <b v="0"/>
    <x v="3"/>
    <x v="3"/>
    <s v="plays"/>
  </r>
  <r>
    <n v="8100"/>
    <n v="12300"/>
    <n v="151.85185185185185"/>
    <x v="1"/>
    <n v="168"/>
    <n v="73.214285714285708"/>
    <x v="1"/>
    <x v="1"/>
    <n v="1576389600"/>
    <n v="1580364000"/>
    <b v="0"/>
    <b v="0"/>
    <x v="3"/>
    <x v="3"/>
    <s v="plays"/>
  </r>
  <r>
    <n v="87900"/>
    <n v="171549"/>
    <n v="195.16382252559728"/>
    <x v="1"/>
    <n v="4289"/>
    <n v="39.997435299603637"/>
    <x v="1"/>
    <x v="1"/>
    <n v="1289019600"/>
    <n v="1289714400"/>
    <b v="0"/>
    <b v="1"/>
    <x v="7"/>
    <x v="1"/>
    <s v="indie rock"/>
  </r>
  <r>
    <n v="1400"/>
    <n v="14324"/>
    <n v="1023.1428571428571"/>
    <x v="1"/>
    <n v="165"/>
    <n v="86.812121212121212"/>
    <x v="1"/>
    <x v="1"/>
    <n v="1282194000"/>
    <n v="1282712400"/>
    <b v="0"/>
    <b v="0"/>
    <x v="1"/>
    <x v="1"/>
    <s v="rock"/>
  </r>
  <r>
    <n v="156800"/>
    <n v="6024"/>
    <n v="3.841836734693878"/>
    <x v="0"/>
    <n v="143"/>
    <n v="42.125874125874127"/>
    <x v="1"/>
    <x v="1"/>
    <n v="1550037600"/>
    <n v="1550210400"/>
    <b v="0"/>
    <b v="0"/>
    <x v="3"/>
    <x v="3"/>
    <s v="plays"/>
  </r>
  <r>
    <n v="121700"/>
    <n v="188721"/>
    <n v="155.07066557107643"/>
    <x v="1"/>
    <n v="1815"/>
    <n v="103.97851239669421"/>
    <x v="1"/>
    <x v="1"/>
    <n v="1321941600"/>
    <n v="1322114400"/>
    <b v="0"/>
    <b v="0"/>
    <x v="3"/>
    <x v="3"/>
    <s v="plays"/>
  </r>
  <r>
    <n v="129400"/>
    <n v="57911"/>
    <n v="44.753477588871718"/>
    <x v="0"/>
    <n v="934"/>
    <n v="62.003211991434689"/>
    <x v="1"/>
    <x v="1"/>
    <n v="1556427600"/>
    <n v="1557205200"/>
    <b v="0"/>
    <b v="0"/>
    <x v="22"/>
    <x v="4"/>
    <s v="science fiction"/>
  </r>
  <r>
    <n v="5700"/>
    <n v="12309"/>
    <n v="215.94736842105263"/>
    <x v="1"/>
    <n v="397"/>
    <n v="31.005037783375315"/>
    <x v="4"/>
    <x v="4"/>
    <n v="1320991200"/>
    <n v="1323928800"/>
    <b v="0"/>
    <b v="1"/>
    <x v="12"/>
    <x v="4"/>
    <s v="shorts"/>
  </r>
  <r>
    <n v="41700"/>
    <n v="138497"/>
    <n v="332.12709832134288"/>
    <x v="1"/>
    <n v="1539"/>
    <n v="89.991552956465242"/>
    <x v="1"/>
    <x v="1"/>
    <n v="1345093200"/>
    <n v="1346130000"/>
    <b v="0"/>
    <b v="0"/>
    <x v="10"/>
    <x v="4"/>
    <s v="animation"/>
  </r>
  <r>
    <n v="7900"/>
    <n v="667"/>
    <n v="8.4430379746835449"/>
    <x v="0"/>
    <n v="17"/>
    <n v="39.235294117647058"/>
    <x v="1"/>
    <x v="1"/>
    <n v="1309496400"/>
    <n v="1311051600"/>
    <b v="1"/>
    <b v="0"/>
    <x v="3"/>
    <x v="3"/>
    <s v="plays"/>
  </r>
  <r>
    <n v="121500"/>
    <n v="119830"/>
    <n v="98.625514403292186"/>
    <x v="0"/>
    <n v="2179"/>
    <n v="54.993116108306566"/>
    <x v="1"/>
    <x v="1"/>
    <n v="1340254800"/>
    <n v="1340427600"/>
    <b v="1"/>
    <b v="0"/>
    <x v="0"/>
    <x v="0"/>
    <s v="food trucks"/>
  </r>
  <r>
    <n v="4800"/>
    <n v="6623"/>
    <n v="137.97916666666669"/>
    <x v="1"/>
    <n v="138"/>
    <n v="47.992753623188406"/>
    <x v="1"/>
    <x v="1"/>
    <n v="1412226000"/>
    <n v="1412312400"/>
    <b v="0"/>
    <b v="0"/>
    <x v="14"/>
    <x v="7"/>
    <s v="photography books"/>
  </r>
  <r>
    <n v="87300"/>
    <n v="81897"/>
    <n v="93.81099656357388"/>
    <x v="0"/>
    <n v="931"/>
    <n v="87.966702470461868"/>
    <x v="1"/>
    <x v="1"/>
    <n v="1458104400"/>
    <n v="1459314000"/>
    <b v="0"/>
    <b v="0"/>
    <x v="3"/>
    <x v="3"/>
    <s v="plays"/>
  </r>
  <r>
    <n v="46300"/>
    <n v="186885"/>
    <n v="403.63930885529157"/>
    <x v="1"/>
    <n v="3594"/>
    <n v="51.999165275459099"/>
    <x v="1"/>
    <x v="1"/>
    <n v="1411534800"/>
    <n v="1415426400"/>
    <b v="0"/>
    <b v="0"/>
    <x v="22"/>
    <x v="4"/>
    <s v="science fiction"/>
  </r>
  <r>
    <n v="67800"/>
    <n v="176398"/>
    <n v="260.1740412979351"/>
    <x v="1"/>
    <n v="5880"/>
    <n v="29.999659863945578"/>
    <x v="1"/>
    <x v="1"/>
    <n v="1399093200"/>
    <n v="1399093200"/>
    <b v="1"/>
    <b v="0"/>
    <x v="1"/>
    <x v="1"/>
    <s v="rock"/>
  </r>
  <r>
    <n v="3000"/>
    <n v="10999"/>
    <n v="366.63333333333333"/>
    <x v="1"/>
    <n v="112"/>
    <n v="98.205357142857139"/>
    <x v="1"/>
    <x v="1"/>
    <n v="1270702800"/>
    <n v="1273899600"/>
    <b v="0"/>
    <b v="0"/>
    <x v="14"/>
    <x v="7"/>
    <s v="photography books"/>
  </r>
  <r>
    <n v="60900"/>
    <n v="102751"/>
    <n v="168.72085385878489"/>
    <x v="1"/>
    <n v="943"/>
    <n v="108.96182396606575"/>
    <x v="1"/>
    <x v="1"/>
    <n v="1431666000"/>
    <n v="1432184400"/>
    <b v="0"/>
    <b v="0"/>
    <x v="20"/>
    <x v="6"/>
    <s v="mobile games"/>
  </r>
  <r>
    <n v="137900"/>
    <n v="165352"/>
    <n v="119.90717911530093"/>
    <x v="1"/>
    <n v="2468"/>
    <n v="66.998379254457049"/>
    <x v="1"/>
    <x v="1"/>
    <n v="1472619600"/>
    <n v="1474779600"/>
    <b v="0"/>
    <b v="0"/>
    <x v="10"/>
    <x v="4"/>
    <s v="animation"/>
  </r>
  <r>
    <n v="85600"/>
    <n v="165798"/>
    <n v="193.68925233644859"/>
    <x v="1"/>
    <n v="2551"/>
    <n v="64.99333594668758"/>
    <x v="1"/>
    <x v="1"/>
    <n v="1496293200"/>
    <n v="1500440400"/>
    <b v="0"/>
    <b v="1"/>
    <x v="20"/>
    <x v="6"/>
    <s v="mobile games"/>
  </r>
  <r>
    <n v="2400"/>
    <n v="10084"/>
    <n v="420.16666666666669"/>
    <x v="1"/>
    <n v="101"/>
    <n v="99.841584158415841"/>
    <x v="1"/>
    <x v="1"/>
    <n v="1575612000"/>
    <n v="1575612000"/>
    <b v="0"/>
    <b v="0"/>
    <x v="11"/>
    <x v="6"/>
    <s v="video games"/>
  </r>
  <r>
    <n v="7200"/>
    <n v="5523"/>
    <n v="76.708333333333329"/>
    <x v="3"/>
    <n v="67"/>
    <n v="82.432835820895519"/>
    <x v="1"/>
    <x v="1"/>
    <n v="1369112400"/>
    <n v="1374123600"/>
    <b v="0"/>
    <b v="0"/>
    <x v="3"/>
    <x v="3"/>
    <s v="plays"/>
  </r>
  <r>
    <n v="3400"/>
    <n v="5823"/>
    <n v="171.26470588235293"/>
    <x v="1"/>
    <n v="92"/>
    <n v="63.293478260869563"/>
    <x v="1"/>
    <x v="1"/>
    <n v="1469422800"/>
    <n v="1469509200"/>
    <b v="0"/>
    <b v="0"/>
    <x v="3"/>
    <x v="3"/>
    <s v="plays"/>
  </r>
  <r>
    <n v="3800"/>
    <n v="6000"/>
    <n v="157.89473684210526"/>
    <x v="1"/>
    <n v="62"/>
    <n v="96.774193548387103"/>
    <x v="1"/>
    <x v="1"/>
    <n v="1307854800"/>
    <n v="1309237200"/>
    <b v="0"/>
    <b v="0"/>
    <x v="10"/>
    <x v="4"/>
    <s v="animation"/>
  </r>
  <r>
    <n v="7500"/>
    <n v="8181"/>
    <n v="109.08"/>
    <x v="1"/>
    <n v="149"/>
    <n v="54.906040268456373"/>
    <x v="6"/>
    <x v="6"/>
    <n v="1503378000"/>
    <n v="1503982800"/>
    <b v="0"/>
    <b v="1"/>
    <x v="11"/>
    <x v="6"/>
    <s v="video games"/>
  </r>
  <r>
    <n v="8600"/>
    <n v="3589"/>
    <n v="41.732558139534881"/>
    <x v="0"/>
    <n v="92"/>
    <n v="39.010869565217391"/>
    <x v="1"/>
    <x v="1"/>
    <n v="1486965600"/>
    <n v="1487397600"/>
    <b v="0"/>
    <b v="0"/>
    <x v="10"/>
    <x v="4"/>
    <s v="animation"/>
  </r>
  <r>
    <n v="39500"/>
    <n v="4323"/>
    <n v="10.944303797468354"/>
    <x v="0"/>
    <n v="57"/>
    <n v="75.84210526315789"/>
    <x v="2"/>
    <x v="2"/>
    <n v="1561438800"/>
    <n v="1562043600"/>
    <b v="0"/>
    <b v="1"/>
    <x v="1"/>
    <x v="1"/>
    <s v="rock"/>
  </r>
  <r>
    <n v="9300"/>
    <n v="14822"/>
    <n v="159.3763440860215"/>
    <x v="1"/>
    <n v="329"/>
    <n v="45.051671732522799"/>
    <x v="1"/>
    <x v="1"/>
    <n v="1398402000"/>
    <n v="1398574800"/>
    <b v="0"/>
    <b v="0"/>
    <x v="10"/>
    <x v="4"/>
    <s v="animation"/>
  </r>
  <r>
    <n v="2400"/>
    <n v="10138"/>
    <n v="422.41666666666669"/>
    <x v="1"/>
    <n v="97"/>
    <n v="104.51546391752578"/>
    <x v="3"/>
    <x v="3"/>
    <n v="1513231200"/>
    <n v="1515391200"/>
    <b v="0"/>
    <b v="1"/>
    <x v="3"/>
    <x v="3"/>
    <s v="plays"/>
  </r>
  <r>
    <n v="3200"/>
    <n v="3127"/>
    <n v="97.71875"/>
    <x v="0"/>
    <n v="41"/>
    <n v="76.268292682926827"/>
    <x v="1"/>
    <x v="1"/>
    <n v="1440824400"/>
    <n v="1441170000"/>
    <b v="0"/>
    <b v="0"/>
    <x v="8"/>
    <x v="2"/>
    <s v="wearables"/>
  </r>
  <r>
    <n v="29400"/>
    <n v="123124"/>
    <n v="418.78911564625849"/>
    <x v="1"/>
    <n v="1784"/>
    <n v="69.015695067264573"/>
    <x v="1"/>
    <x v="1"/>
    <n v="1281070800"/>
    <n v="1281157200"/>
    <b v="0"/>
    <b v="0"/>
    <x v="3"/>
    <x v="3"/>
    <s v="plays"/>
  </r>
  <r>
    <n v="168500"/>
    <n v="171729"/>
    <n v="101.91632047477745"/>
    <x v="1"/>
    <n v="1684"/>
    <n v="101.97684085510689"/>
    <x v="2"/>
    <x v="2"/>
    <n v="1397365200"/>
    <n v="1398229200"/>
    <b v="0"/>
    <b v="1"/>
    <x v="9"/>
    <x v="5"/>
    <s v="nonfiction"/>
  </r>
  <r>
    <n v="8400"/>
    <n v="10729"/>
    <n v="127.72619047619047"/>
    <x v="1"/>
    <n v="250"/>
    <n v="42.915999999999997"/>
    <x v="1"/>
    <x v="1"/>
    <n v="1494392400"/>
    <n v="1495256400"/>
    <b v="0"/>
    <b v="1"/>
    <x v="1"/>
    <x v="1"/>
    <s v="rock"/>
  </r>
  <r>
    <n v="2300"/>
    <n v="10240"/>
    <n v="445.21739130434781"/>
    <x v="1"/>
    <n v="238"/>
    <n v="43.025210084033617"/>
    <x v="1"/>
    <x v="1"/>
    <n v="1520143200"/>
    <n v="1520402400"/>
    <b v="0"/>
    <b v="0"/>
    <x v="3"/>
    <x v="3"/>
    <s v="plays"/>
  </r>
  <r>
    <n v="700"/>
    <n v="3988"/>
    <n v="569.71428571428578"/>
    <x v="1"/>
    <n v="53"/>
    <n v="75.245283018867923"/>
    <x v="1"/>
    <x v="1"/>
    <n v="1405314000"/>
    <n v="1409806800"/>
    <b v="0"/>
    <b v="0"/>
    <x v="3"/>
    <x v="3"/>
    <s v="plays"/>
  </r>
  <r>
    <n v="2900"/>
    <n v="14771"/>
    <n v="509.34482758620686"/>
    <x v="1"/>
    <n v="214"/>
    <n v="69.023364485981304"/>
    <x v="1"/>
    <x v="1"/>
    <n v="1396846800"/>
    <n v="1396933200"/>
    <b v="0"/>
    <b v="0"/>
    <x v="3"/>
    <x v="3"/>
    <s v="plays"/>
  </r>
  <r>
    <n v="4500"/>
    <n v="14649"/>
    <n v="325.5333333333333"/>
    <x v="1"/>
    <n v="222"/>
    <n v="65.986486486486484"/>
    <x v="1"/>
    <x v="1"/>
    <n v="1375678800"/>
    <n v="1376024400"/>
    <b v="0"/>
    <b v="0"/>
    <x v="2"/>
    <x v="2"/>
    <s v="web"/>
  </r>
  <r>
    <n v="19800"/>
    <n v="184658"/>
    <n v="932.61616161616166"/>
    <x v="1"/>
    <n v="1884"/>
    <n v="98.013800424628457"/>
    <x v="1"/>
    <x v="1"/>
    <n v="1482386400"/>
    <n v="1483682400"/>
    <b v="0"/>
    <b v="1"/>
    <x v="13"/>
    <x v="5"/>
    <s v="fiction"/>
  </r>
  <r>
    <n v="6200"/>
    <n v="13103"/>
    <n v="211.33870967741933"/>
    <x v="1"/>
    <n v="218"/>
    <n v="60.105504587155963"/>
    <x v="2"/>
    <x v="2"/>
    <n v="1420005600"/>
    <n v="1420437600"/>
    <b v="0"/>
    <b v="0"/>
    <x v="20"/>
    <x v="6"/>
    <s v="mobile games"/>
  </r>
  <r>
    <n v="61500"/>
    <n v="168095"/>
    <n v="273.32520325203251"/>
    <x v="1"/>
    <n v="6465"/>
    <n v="26.000773395204948"/>
    <x v="1"/>
    <x v="1"/>
    <n v="1420178400"/>
    <n v="1420783200"/>
    <b v="0"/>
    <b v="0"/>
    <x v="18"/>
    <x v="5"/>
    <s v="translations"/>
  </r>
  <r>
    <n v="100"/>
    <n v="3"/>
    <n v="3"/>
    <x v="0"/>
    <n v="1"/>
    <n v="3"/>
    <x v="1"/>
    <x v="1"/>
    <n v="1264399200"/>
    <n v="1267423200"/>
    <b v="0"/>
    <b v="0"/>
    <x v="1"/>
    <x v="1"/>
    <s v="rock"/>
  </r>
  <r>
    <n v="7100"/>
    <n v="3840"/>
    <n v="54.084507042253513"/>
    <x v="0"/>
    <n v="101"/>
    <n v="38.019801980198018"/>
    <x v="1"/>
    <x v="1"/>
    <n v="1355032800"/>
    <n v="1355205600"/>
    <b v="0"/>
    <b v="0"/>
    <x v="3"/>
    <x v="3"/>
    <s v="plays"/>
  </r>
  <r>
    <n v="1000"/>
    <n v="6263"/>
    <n v="626.29999999999995"/>
    <x v="1"/>
    <n v="59"/>
    <n v="106.15254237288136"/>
    <x v="1"/>
    <x v="1"/>
    <n v="1382677200"/>
    <n v="1383109200"/>
    <b v="0"/>
    <b v="0"/>
    <x v="3"/>
    <x v="3"/>
    <s v="plays"/>
  </r>
  <r>
    <n v="121500"/>
    <n v="108161"/>
    <n v="89.021399176954731"/>
    <x v="0"/>
    <n v="1335"/>
    <n v="81.019475655430711"/>
    <x v="0"/>
    <x v="0"/>
    <n v="1302238800"/>
    <n v="1303275600"/>
    <b v="0"/>
    <b v="0"/>
    <x v="6"/>
    <x v="4"/>
    <s v="drama"/>
  </r>
  <r>
    <n v="4600"/>
    <n v="8505"/>
    <n v="184.89130434782609"/>
    <x v="1"/>
    <n v="88"/>
    <n v="96.647727272727266"/>
    <x v="1"/>
    <x v="1"/>
    <n v="1487656800"/>
    <n v="1487829600"/>
    <b v="0"/>
    <b v="0"/>
    <x v="9"/>
    <x v="5"/>
    <s v="nonfiction"/>
  </r>
  <r>
    <n v="80500"/>
    <n v="96735"/>
    <n v="120.16770186335404"/>
    <x v="1"/>
    <n v="1697"/>
    <n v="57.003535651149086"/>
    <x v="1"/>
    <x v="1"/>
    <n v="1297836000"/>
    <n v="1298268000"/>
    <b v="0"/>
    <b v="1"/>
    <x v="1"/>
    <x v="1"/>
    <s v="rock"/>
  </r>
  <r>
    <n v="4100"/>
    <n v="959"/>
    <n v="23.390243902439025"/>
    <x v="0"/>
    <n v="15"/>
    <n v="63.93333333333333"/>
    <x v="4"/>
    <x v="4"/>
    <n v="1453615200"/>
    <n v="1456812000"/>
    <b v="0"/>
    <b v="0"/>
    <x v="1"/>
    <x v="1"/>
    <s v="rock"/>
  </r>
  <r>
    <n v="5700"/>
    <n v="8322"/>
    <n v="146"/>
    <x v="1"/>
    <n v="92"/>
    <n v="90.456521739130437"/>
    <x v="1"/>
    <x v="1"/>
    <n v="1362463200"/>
    <n v="1363669200"/>
    <b v="0"/>
    <b v="0"/>
    <x v="3"/>
    <x v="3"/>
    <s v="plays"/>
  </r>
  <r>
    <n v="5000"/>
    <n v="13424"/>
    <n v="268.48"/>
    <x v="1"/>
    <n v="186"/>
    <n v="72.172043010752688"/>
    <x v="1"/>
    <x v="1"/>
    <n v="1481176800"/>
    <n v="1482904800"/>
    <b v="0"/>
    <b v="1"/>
    <x v="3"/>
    <x v="3"/>
    <s v="plays"/>
  </r>
  <r>
    <n v="1800"/>
    <n v="10755"/>
    <n v="597.5"/>
    <x v="1"/>
    <n v="138"/>
    <n v="77.934782608695656"/>
    <x v="1"/>
    <x v="1"/>
    <n v="1354946400"/>
    <n v="1356588000"/>
    <b v="1"/>
    <b v="0"/>
    <x v="14"/>
    <x v="7"/>
    <s v="photography books"/>
  </r>
  <r>
    <n v="6300"/>
    <n v="9935"/>
    <n v="157.69841269841268"/>
    <x v="1"/>
    <n v="261"/>
    <n v="38.065134099616856"/>
    <x v="1"/>
    <x v="1"/>
    <n v="1348808400"/>
    <n v="1349845200"/>
    <b v="0"/>
    <b v="0"/>
    <x v="1"/>
    <x v="1"/>
    <s v="rock"/>
  </r>
  <r>
    <n v="84300"/>
    <n v="26303"/>
    <n v="31.201660735468568"/>
    <x v="0"/>
    <n v="454"/>
    <n v="57.936123348017624"/>
    <x v="1"/>
    <x v="1"/>
    <n v="1282712400"/>
    <n v="1283058000"/>
    <b v="0"/>
    <b v="1"/>
    <x v="1"/>
    <x v="1"/>
    <s v="rock"/>
  </r>
  <r>
    <n v="1700"/>
    <n v="5328"/>
    <n v="313.41176470588238"/>
    <x v="1"/>
    <n v="107"/>
    <n v="49.794392523364486"/>
    <x v="1"/>
    <x v="1"/>
    <n v="1301979600"/>
    <n v="1304226000"/>
    <b v="0"/>
    <b v="1"/>
    <x v="7"/>
    <x v="1"/>
    <s v="indie rock"/>
  </r>
  <r>
    <n v="2900"/>
    <n v="10756"/>
    <n v="370.89655172413791"/>
    <x v="1"/>
    <n v="199"/>
    <n v="54.050251256281406"/>
    <x v="1"/>
    <x v="1"/>
    <n v="1263016800"/>
    <n v="1263016800"/>
    <b v="0"/>
    <b v="0"/>
    <x v="14"/>
    <x v="7"/>
    <s v="photography books"/>
  </r>
  <r>
    <n v="45600"/>
    <n v="165375"/>
    <n v="362.66447368421052"/>
    <x v="1"/>
    <n v="5512"/>
    <n v="30.002721335268504"/>
    <x v="1"/>
    <x v="1"/>
    <n v="1360648800"/>
    <n v="1362031200"/>
    <b v="0"/>
    <b v="0"/>
    <x v="3"/>
    <x v="3"/>
    <s v="plays"/>
  </r>
  <r>
    <n v="4900"/>
    <n v="6031"/>
    <n v="123.08163265306122"/>
    <x v="1"/>
    <n v="86"/>
    <n v="70.127906976744185"/>
    <x v="1"/>
    <x v="1"/>
    <n v="1451800800"/>
    <n v="1455602400"/>
    <b v="0"/>
    <b v="0"/>
    <x v="3"/>
    <x v="3"/>
    <s v="plays"/>
  </r>
  <r>
    <n v="111900"/>
    <n v="85902"/>
    <n v="76.766756032171585"/>
    <x v="0"/>
    <n v="3182"/>
    <n v="26.996228786926462"/>
    <x v="6"/>
    <x v="6"/>
    <n v="1415340000"/>
    <n v="1418191200"/>
    <b v="0"/>
    <b v="1"/>
    <x v="17"/>
    <x v="1"/>
    <s v="jazz"/>
  </r>
  <r>
    <n v="61600"/>
    <n v="143910"/>
    <n v="233.62012987012989"/>
    <x v="1"/>
    <n v="2768"/>
    <n v="51.990606936416185"/>
    <x v="2"/>
    <x v="2"/>
    <n v="1351054800"/>
    <n v="1352440800"/>
    <b v="0"/>
    <b v="0"/>
    <x v="3"/>
    <x v="3"/>
    <s v="plays"/>
  </r>
  <r>
    <n v="1500"/>
    <n v="2708"/>
    <n v="180.53333333333333"/>
    <x v="1"/>
    <n v="48"/>
    <n v="56.416666666666664"/>
    <x v="1"/>
    <x v="1"/>
    <n v="1349326800"/>
    <n v="1353304800"/>
    <b v="0"/>
    <b v="0"/>
    <x v="4"/>
    <x v="4"/>
    <s v="documentary"/>
  </r>
  <r>
    <n v="3500"/>
    <n v="8842"/>
    <n v="252.62857142857143"/>
    <x v="1"/>
    <n v="87"/>
    <n v="101.63218390804597"/>
    <x v="1"/>
    <x v="1"/>
    <n v="1548914400"/>
    <n v="1550728800"/>
    <b v="0"/>
    <b v="0"/>
    <x v="19"/>
    <x v="4"/>
    <s v="television"/>
  </r>
  <r>
    <n v="173900"/>
    <n v="47260"/>
    <n v="27.176538240368025"/>
    <x v="3"/>
    <n v="1890"/>
    <n v="25.005291005291006"/>
    <x v="1"/>
    <x v="1"/>
    <n v="1291269600"/>
    <n v="1291442400"/>
    <b v="0"/>
    <b v="0"/>
    <x v="11"/>
    <x v="6"/>
    <s v="video games"/>
  </r>
  <r>
    <n v="153700"/>
    <n v="1953"/>
    <n v="1.2706571242680547"/>
    <x v="2"/>
    <n v="61"/>
    <n v="32.016393442622949"/>
    <x v="1"/>
    <x v="1"/>
    <n v="1449468000"/>
    <n v="1452146400"/>
    <b v="0"/>
    <b v="0"/>
    <x v="14"/>
    <x v="7"/>
    <s v="photography books"/>
  </r>
  <r>
    <n v="51100"/>
    <n v="155349"/>
    <n v="304.0097847358121"/>
    <x v="1"/>
    <n v="1894"/>
    <n v="82.021647307286173"/>
    <x v="1"/>
    <x v="1"/>
    <n v="1562734800"/>
    <n v="1564894800"/>
    <b v="0"/>
    <b v="1"/>
    <x v="3"/>
    <x v="3"/>
    <s v="plays"/>
  </r>
  <r>
    <n v="7800"/>
    <n v="10704"/>
    <n v="137.23076923076923"/>
    <x v="1"/>
    <n v="282"/>
    <n v="37.957446808510639"/>
    <x v="0"/>
    <x v="0"/>
    <n v="1505624400"/>
    <n v="1505883600"/>
    <b v="0"/>
    <b v="0"/>
    <x v="3"/>
    <x v="3"/>
    <s v="plays"/>
  </r>
  <r>
    <n v="2400"/>
    <n v="773"/>
    <n v="32.208333333333336"/>
    <x v="0"/>
    <n v="15"/>
    <n v="51.533333333333331"/>
    <x v="1"/>
    <x v="1"/>
    <n v="1509948000"/>
    <n v="1510380000"/>
    <b v="0"/>
    <b v="0"/>
    <x v="3"/>
    <x v="3"/>
    <s v="plays"/>
  </r>
  <r>
    <n v="3900"/>
    <n v="9419"/>
    <n v="241.51282051282053"/>
    <x v="1"/>
    <n v="116"/>
    <n v="81.198275862068968"/>
    <x v="1"/>
    <x v="1"/>
    <n v="1554526800"/>
    <n v="1555218000"/>
    <b v="0"/>
    <b v="0"/>
    <x v="18"/>
    <x v="5"/>
    <s v="translations"/>
  </r>
  <r>
    <n v="5500"/>
    <n v="5324"/>
    <n v="96.8"/>
    <x v="0"/>
    <n v="133"/>
    <n v="40.030075187969928"/>
    <x v="1"/>
    <x v="1"/>
    <n v="1334811600"/>
    <n v="1335243600"/>
    <b v="0"/>
    <b v="1"/>
    <x v="11"/>
    <x v="6"/>
    <s v="video games"/>
  </r>
  <r>
    <n v="700"/>
    <n v="7465"/>
    <n v="1066.4285714285716"/>
    <x v="1"/>
    <n v="83"/>
    <n v="89.939759036144579"/>
    <x v="1"/>
    <x v="1"/>
    <n v="1279515600"/>
    <n v="1279688400"/>
    <b v="0"/>
    <b v="0"/>
    <x v="3"/>
    <x v="3"/>
    <s v="plays"/>
  </r>
  <r>
    <n v="2700"/>
    <n v="8799"/>
    <n v="325.88888888888891"/>
    <x v="1"/>
    <n v="91"/>
    <n v="96.692307692307693"/>
    <x v="1"/>
    <x v="1"/>
    <n v="1353909600"/>
    <n v="1356069600"/>
    <b v="0"/>
    <b v="0"/>
    <x v="2"/>
    <x v="2"/>
    <s v="web"/>
  </r>
  <r>
    <n v="8000"/>
    <n v="13656"/>
    <n v="170.70000000000002"/>
    <x v="1"/>
    <n v="546"/>
    <n v="25.010989010989011"/>
    <x v="1"/>
    <x v="1"/>
    <n v="1535950800"/>
    <n v="1536210000"/>
    <b v="0"/>
    <b v="0"/>
    <x v="3"/>
    <x v="3"/>
    <s v="plays"/>
  </r>
  <r>
    <n v="2500"/>
    <n v="14536"/>
    <n v="581.44000000000005"/>
    <x v="1"/>
    <n v="393"/>
    <n v="36.987277353689571"/>
    <x v="1"/>
    <x v="1"/>
    <n v="1511244000"/>
    <n v="1511762400"/>
    <b v="0"/>
    <b v="0"/>
    <x v="10"/>
    <x v="4"/>
    <s v="animation"/>
  </r>
  <r>
    <n v="164500"/>
    <n v="150552"/>
    <n v="91.520972644376897"/>
    <x v="0"/>
    <n v="2062"/>
    <n v="73.012609117361791"/>
    <x v="1"/>
    <x v="1"/>
    <n v="1331445600"/>
    <n v="1333256400"/>
    <b v="0"/>
    <b v="1"/>
    <x v="3"/>
    <x v="3"/>
    <s v="plays"/>
  </r>
  <r>
    <n v="8400"/>
    <n v="9076"/>
    <n v="108.04761904761904"/>
    <x v="1"/>
    <n v="133"/>
    <n v="68.240601503759393"/>
    <x v="1"/>
    <x v="1"/>
    <n v="1480226400"/>
    <n v="1480744800"/>
    <b v="0"/>
    <b v="1"/>
    <x v="19"/>
    <x v="4"/>
    <s v="television"/>
  </r>
  <r>
    <n v="8100"/>
    <n v="1517"/>
    <n v="18.728395061728396"/>
    <x v="0"/>
    <n v="29"/>
    <n v="52.310344827586206"/>
    <x v="3"/>
    <x v="3"/>
    <n v="1464584400"/>
    <n v="1465016400"/>
    <b v="0"/>
    <b v="0"/>
    <x v="1"/>
    <x v="1"/>
    <s v="rock"/>
  </r>
  <r>
    <n v="9800"/>
    <n v="8153"/>
    <n v="83.193877551020407"/>
    <x v="0"/>
    <n v="132"/>
    <n v="61.765151515151516"/>
    <x v="1"/>
    <x v="1"/>
    <n v="1335848400"/>
    <n v="1336280400"/>
    <b v="0"/>
    <b v="0"/>
    <x v="2"/>
    <x v="2"/>
    <s v="web"/>
  </r>
  <r>
    <n v="900"/>
    <n v="6357"/>
    <n v="706.33333333333337"/>
    <x v="1"/>
    <n v="254"/>
    <n v="25.027559055118111"/>
    <x v="1"/>
    <x v="1"/>
    <n v="1473483600"/>
    <n v="1476766800"/>
    <b v="0"/>
    <b v="0"/>
    <x v="3"/>
    <x v="3"/>
    <s v="plays"/>
  </r>
  <r>
    <n v="112100"/>
    <n v="19557"/>
    <n v="17.446030330062445"/>
    <x v="3"/>
    <n v="184"/>
    <n v="106.28804347826087"/>
    <x v="1"/>
    <x v="1"/>
    <n v="1479880800"/>
    <n v="1480485600"/>
    <b v="0"/>
    <b v="0"/>
    <x v="3"/>
    <x v="3"/>
    <s v="plays"/>
  </r>
  <r>
    <n v="6300"/>
    <n v="13213"/>
    <n v="209.73015873015873"/>
    <x v="1"/>
    <n v="176"/>
    <n v="75.07386363636364"/>
    <x v="1"/>
    <x v="1"/>
    <n v="1430197200"/>
    <n v="1430197200"/>
    <b v="0"/>
    <b v="0"/>
    <x v="5"/>
    <x v="1"/>
    <s v="electric music"/>
  </r>
  <r>
    <n v="5600"/>
    <n v="5476"/>
    <n v="97.785714285714292"/>
    <x v="0"/>
    <n v="137"/>
    <n v="39.970802919708028"/>
    <x v="3"/>
    <x v="3"/>
    <n v="1331701200"/>
    <n v="1331787600"/>
    <b v="0"/>
    <b v="1"/>
    <x v="16"/>
    <x v="1"/>
    <s v="metal"/>
  </r>
  <r>
    <n v="800"/>
    <n v="13474"/>
    <n v="1684.25"/>
    <x v="1"/>
    <n v="337"/>
    <n v="39.982195845697326"/>
    <x v="0"/>
    <x v="0"/>
    <n v="1438578000"/>
    <n v="1438837200"/>
    <b v="0"/>
    <b v="0"/>
    <x v="3"/>
    <x v="3"/>
    <s v="plays"/>
  </r>
  <r>
    <n v="168600"/>
    <n v="91722"/>
    <n v="54.402135231316727"/>
    <x v="0"/>
    <n v="908"/>
    <n v="101.01541850220265"/>
    <x v="1"/>
    <x v="1"/>
    <n v="1368162000"/>
    <n v="1370926800"/>
    <b v="0"/>
    <b v="1"/>
    <x v="4"/>
    <x v="4"/>
    <s v="documentary"/>
  </r>
  <r>
    <n v="1800"/>
    <n v="8219"/>
    <n v="456.61111111111109"/>
    <x v="1"/>
    <n v="107"/>
    <n v="76.813084112149539"/>
    <x v="1"/>
    <x v="1"/>
    <n v="1318654800"/>
    <n v="1319000400"/>
    <b v="1"/>
    <b v="0"/>
    <x v="2"/>
    <x v="2"/>
    <s v="web"/>
  </r>
  <r>
    <n v="7300"/>
    <n v="717"/>
    <n v="9.8219178082191778"/>
    <x v="0"/>
    <n v="10"/>
    <n v="71.7"/>
    <x v="1"/>
    <x v="1"/>
    <n v="1331874000"/>
    <n v="1333429200"/>
    <b v="0"/>
    <b v="0"/>
    <x v="0"/>
    <x v="0"/>
    <s v="food trucks"/>
  </r>
  <r>
    <n v="6500"/>
    <n v="1065"/>
    <n v="16.384615384615383"/>
    <x v="3"/>
    <n v="32"/>
    <n v="33.28125"/>
    <x v="6"/>
    <x v="6"/>
    <n v="1286254800"/>
    <n v="1287032400"/>
    <b v="0"/>
    <b v="0"/>
    <x v="3"/>
    <x v="3"/>
    <s v="plays"/>
  </r>
  <r>
    <n v="600"/>
    <n v="8038"/>
    <n v="1339.6666666666667"/>
    <x v="1"/>
    <n v="183"/>
    <n v="43.923497267759565"/>
    <x v="1"/>
    <x v="1"/>
    <n v="1540530000"/>
    <n v="1541570400"/>
    <b v="0"/>
    <b v="0"/>
    <x v="3"/>
    <x v="3"/>
    <s v="plays"/>
  </r>
  <r>
    <n v="192900"/>
    <n v="68769"/>
    <n v="35.650077760497666"/>
    <x v="0"/>
    <n v="1910"/>
    <n v="36.004712041884815"/>
    <x v="5"/>
    <x v="5"/>
    <n v="1381813200"/>
    <n v="1383976800"/>
    <b v="0"/>
    <b v="0"/>
    <x v="3"/>
    <x v="3"/>
    <s v="plays"/>
  </r>
  <r>
    <n v="6100"/>
    <n v="3352"/>
    <n v="54.950819672131146"/>
    <x v="0"/>
    <n v="38"/>
    <n v="88.21052631578948"/>
    <x v="2"/>
    <x v="2"/>
    <n v="1548655200"/>
    <n v="1550556000"/>
    <b v="0"/>
    <b v="0"/>
    <x v="3"/>
    <x v="3"/>
    <s v="plays"/>
  </r>
  <r>
    <n v="7200"/>
    <n v="6785"/>
    <n v="94.236111111111114"/>
    <x v="0"/>
    <n v="104"/>
    <n v="65.240384615384613"/>
    <x v="2"/>
    <x v="2"/>
    <n v="1389679200"/>
    <n v="1390456800"/>
    <b v="0"/>
    <b v="1"/>
    <x v="3"/>
    <x v="3"/>
    <s v="plays"/>
  </r>
  <r>
    <n v="3500"/>
    <n v="5037"/>
    <n v="143.91428571428571"/>
    <x v="1"/>
    <n v="72"/>
    <n v="69.958333333333329"/>
    <x v="1"/>
    <x v="1"/>
    <n v="1456466400"/>
    <n v="1458018000"/>
    <b v="0"/>
    <b v="1"/>
    <x v="1"/>
    <x v="1"/>
    <s v="rock"/>
  </r>
  <r>
    <n v="3800"/>
    <n v="1954"/>
    <n v="51.421052631578945"/>
    <x v="0"/>
    <n v="49"/>
    <n v="39.877551020408163"/>
    <x v="1"/>
    <x v="1"/>
    <n v="1456984800"/>
    <n v="1461819600"/>
    <b v="0"/>
    <b v="0"/>
    <x v="0"/>
    <x v="0"/>
    <s v="food trucks"/>
  </r>
  <r>
    <n v="100"/>
    <n v="5"/>
    <n v="5"/>
    <x v="0"/>
    <n v="1"/>
    <n v="5"/>
    <x v="3"/>
    <x v="3"/>
    <n v="1504069200"/>
    <n v="1504155600"/>
    <b v="0"/>
    <b v="1"/>
    <x v="9"/>
    <x v="5"/>
    <s v="nonfiction"/>
  </r>
  <r>
    <n v="900"/>
    <n v="12102"/>
    <n v="1344.6666666666667"/>
    <x v="1"/>
    <n v="295"/>
    <n v="41.023728813559323"/>
    <x v="1"/>
    <x v="1"/>
    <n v="1424930400"/>
    <n v="1426395600"/>
    <b v="0"/>
    <b v="0"/>
    <x v="4"/>
    <x v="4"/>
    <s v="documentary"/>
  </r>
  <r>
    <n v="76100"/>
    <n v="24234"/>
    <n v="31.844940867279899"/>
    <x v="0"/>
    <n v="245"/>
    <n v="98.914285714285711"/>
    <x v="1"/>
    <x v="1"/>
    <n v="1535864400"/>
    <n v="1537074000"/>
    <b v="0"/>
    <b v="0"/>
    <x v="3"/>
    <x v="3"/>
    <s v="plays"/>
  </r>
  <r>
    <n v="3400"/>
    <n v="2809"/>
    <n v="82.617647058823536"/>
    <x v="0"/>
    <n v="32"/>
    <n v="87.78125"/>
    <x v="1"/>
    <x v="1"/>
    <n v="1452146400"/>
    <n v="1452578400"/>
    <b v="0"/>
    <b v="0"/>
    <x v="7"/>
    <x v="1"/>
    <s v="indie rock"/>
  </r>
  <r>
    <n v="2100"/>
    <n v="11469"/>
    <n v="546.14285714285722"/>
    <x v="1"/>
    <n v="142"/>
    <n v="80.767605633802816"/>
    <x v="1"/>
    <x v="1"/>
    <n v="1470546000"/>
    <n v="1474088400"/>
    <b v="0"/>
    <b v="0"/>
    <x v="4"/>
    <x v="4"/>
    <s v="documentary"/>
  </r>
  <r>
    <n v="2800"/>
    <n v="8014"/>
    <n v="286.21428571428572"/>
    <x v="1"/>
    <n v="85"/>
    <n v="94.28235294117647"/>
    <x v="1"/>
    <x v="1"/>
    <n v="1458363600"/>
    <n v="1461906000"/>
    <b v="0"/>
    <b v="0"/>
    <x v="3"/>
    <x v="3"/>
    <s v="plays"/>
  </r>
  <r>
    <n v="6500"/>
    <n v="514"/>
    <n v="7.9076923076923071"/>
    <x v="0"/>
    <n v="7"/>
    <n v="73.428571428571431"/>
    <x v="1"/>
    <x v="1"/>
    <n v="1500008400"/>
    <n v="1500267600"/>
    <b v="0"/>
    <b v="1"/>
    <x v="3"/>
    <x v="3"/>
    <s v="plays"/>
  </r>
  <r>
    <n v="32900"/>
    <n v="43473"/>
    <n v="132.13677811550153"/>
    <x v="1"/>
    <n v="659"/>
    <n v="65.968133535660087"/>
    <x v="3"/>
    <x v="3"/>
    <n v="1338958800"/>
    <n v="1340686800"/>
    <b v="0"/>
    <b v="1"/>
    <x v="13"/>
    <x v="5"/>
    <s v="fiction"/>
  </r>
  <r>
    <n v="118200"/>
    <n v="87560"/>
    <n v="74.077834179357026"/>
    <x v="0"/>
    <n v="803"/>
    <n v="109.04109589041096"/>
    <x v="1"/>
    <x v="1"/>
    <n v="1303102800"/>
    <n v="1303189200"/>
    <b v="0"/>
    <b v="0"/>
    <x v="3"/>
    <x v="3"/>
    <s v="plays"/>
  </r>
  <r>
    <n v="4100"/>
    <n v="3087"/>
    <n v="75.292682926829272"/>
    <x v="3"/>
    <n v="75"/>
    <n v="41.16"/>
    <x v="1"/>
    <x v="1"/>
    <n v="1316581200"/>
    <n v="1318309200"/>
    <b v="0"/>
    <b v="1"/>
    <x v="7"/>
    <x v="1"/>
    <s v="indie rock"/>
  </r>
  <r>
    <n v="7800"/>
    <n v="1586"/>
    <n v="20.333333333333332"/>
    <x v="0"/>
    <n v="16"/>
    <n v="99.125"/>
    <x v="1"/>
    <x v="1"/>
    <n v="1270789200"/>
    <n v="1272171600"/>
    <b v="0"/>
    <b v="0"/>
    <x v="11"/>
    <x v="6"/>
    <s v="video games"/>
  </r>
  <r>
    <n v="6300"/>
    <n v="12812"/>
    <n v="203.36507936507937"/>
    <x v="1"/>
    <n v="121"/>
    <n v="105.88429752066116"/>
    <x v="1"/>
    <x v="1"/>
    <n v="1297836000"/>
    <n v="1298872800"/>
    <b v="0"/>
    <b v="0"/>
    <x v="3"/>
    <x v="3"/>
    <s v="plays"/>
  </r>
  <r>
    <n v="59100"/>
    <n v="183345"/>
    <n v="310.2284263959391"/>
    <x v="1"/>
    <n v="3742"/>
    <n v="48.996525921966864"/>
    <x v="1"/>
    <x v="1"/>
    <n v="1382677200"/>
    <n v="1383282000"/>
    <b v="0"/>
    <b v="0"/>
    <x v="3"/>
    <x v="3"/>
    <s v="plays"/>
  </r>
  <r>
    <n v="2200"/>
    <n v="8697"/>
    <n v="395.31818181818181"/>
    <x v="1"/>
    <n v="223"/>
    <n v="39"/>
    <x v="1"/>
    <x v="1"/>
    <n v="1330322400"/>
    <n v="1330495200"/>
    <b v="0"/>
    <b v="0"/>
    <x v="1"/>
    <x v="1"/>
    <s v="rock"/>
  </r>
  <r>
    <n v="1400"/>
    <n v="4126"/>
    <n v="294.71428571428572"/>
    <x v="1"/>
    <n v="133"/>
    <n v="31.022556390977442"/>
    <x v="1"/>
    <x v="1"/>
    <n v="1552366800"/>
    <n v="1552798800"/>
    <b v="0"/>
    <b v="1"/>
    <x v="4"/>
    <x v="4"/>
    <s v="documentary"/>
  </r>
  <r>
    <n v="9500"/>
    <n v="3220"/>
    <n v="33.89473684210526"/>
    <x v="0"/>
    <n v="31"/>
    <n v="103.87096774193549"/>
    <x v="1"/>
    <x v="1"/>
    <n v="1400907600"/>
    <n v="1403413200"/>
    <b v="0"/>
    <b v="0"/>
    <x v="3"/>
    <x v="3"/>
    <s v="plays"/>
  </r>
  <r>
    <n v="9600"/>
    <n v="6401"/>
    <n v="66.677083333333329"/>
    <x v="0"/>
    <n v="108"/>
    <n v="59.268518518518519"/>
    <x v="6"/>
    <x v="6"/>
    <n v="1574143200"/>
    <n v="1574229600"/>
    <b v="0"/>
    <b v="1"/>
    <x v="0"/>
    <x v="0"/>
    <s v="food trucks"/>
  </r>
  <r>
    <n v="6600"/>
    <n v="1269"/>
    <n v="19.227272727272727"/>
    <x v="0"/>
    <n v="30"/>
    <n v="42.3"/>
    <x v="1"/>
    <x v="1"/>
    <n v="1494738000"/>
    <n v="1495861200"/>
    <b v="0"/>
    <b v="0"/>
    <x v="3"/>
    <x v="3"/>
    <s v="plays"/>
  </r>
  <r>
    <n v="5700"/>
    <n v="903"/>
    <n v="15.842105263157894"/>
    <x v="0"/>
    <n v="17"/>
    <n v="53.117647058823529"/>
    <x v="1"/>
    <x v="1"/>
    <n v="1392357600"/>
    <n v="1392530400"/>
    <b v="0"/>
    <b v="0"/>
    <x v="1"/>
    <x v="1"/>
    <s v="rock"/>
  </r>
  <r>
    <n v="8400"/>
    <n v="3251"/>
    <n v="38.702380952380956"/>
    <x v="3"/>
    <n v="64"/>
    <n v="50.796875"/>
    <x v="1"/>
    <x v="1"/>
    <n v="1281589200"/>
    <n v="1283662800"/>
    <b v="0"/>
    <b v="0"/>
    <x v="2"/>
    <x v="2"/>
    <s v="web"/>
  </r>
  <r>
    <n v="84400"/>
    <n v="8092"/>
    <n v="9.5876777251184837"/>
    <x v="0"/>
    <n v="80"/>
    <n v="101.15"/>
    <x v="1"/>
    <x v="1"/>
    <n v="1305003600"/>
    <n v="1305781200"/>
    <b v="0"/>
    <b v="0"/>
    <x v="13"/>
    <x v="5"/>
    <s v="fiction"/>
  </r>
  <r>
    <n v="170400"/>
    <n v="160422"/>
    <n v="94.144366197183089"/>
    <x v="0"/>
    <n v="2468"/>
    <n v="65.000810372771468"/>
    <x v="1"/>
    <x v="1"/>
    <n v="1301634000"/>
    <n v="1302325200"/>
    <b v="0"/>
    <b v="0"/>
    <x v="12"/>
    <x v="4"/>
    <s v="shorts"/>
  </r>
  <r>
    <n v="117900"/>
    <n v="196377"/>
    <n v="166.56234096692114"/>
    <x v="1"/>
    <n v="5168"/>
    <n v="37.998645510835914"/>
    <x v="1"/>
    <x v="1"/>
    <n v="1290664800"/>
    <n v="1291788000"/>
    <b v="0"/>
    <b v="0"/>
    <x v="3"/>
    <x v="3"/>
    <s v="plays"/>
  </r>
  <r>
    <n v="8900"/>
    <n v="2148"/>
    <n v="24.134831460674157"/>
    <x v="0"/>
    <n v="26"/>
    <n v="82.615384615384613"/>
    <x v="4"/>
    <x v="4"/>
    <n v="1395896400"/>
    <n v="1396069200"/>
    <b v="0"/>
    <b v="0"/>
    <x v="4"/>
    <x v="4"/>
    <s v="documentary"/>
  </r>
  <r>
    <n v="7100"/>
    <n v="11648"/>
    <n v="164.05633802816902"/>
    <x v="1"/>
    <n v="307"/>
    <n v="37.941368078175898"/>
    <x v="1"/>
    <x v="1"/>
    <n v="1434862800"/>
    <n v="1435899600"/>
    <b v="0"/>
    <b v="1"/>
    <x v="3"/>
    <x v="3"/>
    <s v="plays"/>
  </r>
  <r>
    <n v="6500"/>
    <n v="5897"/>
    <n v="90.723076923076931"/>
    <x v="0"/>
    <n v="73"/>
    <n v="80.780821917808225"/>
    <x v="1"/>
    <x v="1"/>
    <n v="1529125200"/>
    <n v="1531112400"/>
    <b v="0"/>
    <b v="1"/>
    <x v="3"/>
    <x v="3"/>
    <s v="plays"/>
  </r>
  <r>
    <n v="7200"/>
    <n v="3326"/>
    <n v="46.194444444444443"/>
    <x v="0"/>
    <n v="128"/>
    <n v="25.984375"/>
    <x v="1"/>
    <x v="1"/>
    <n v="1451109600"/>
    <n v="1451628000"/>
    <b v="0"/>
    <b v="0"/>
    <x v="10"/>
    <x v="4"/>
    <s v="animation"/>
  </r>
  <r>
    <n v="2600"/>
    <n v="1002"/>
    <n v="38.53846153846154"/>
    <x v="0"/>
    <n v="33"/>
    <n v="30.363636363636363"/>
    <x v="1"/>
    <x v="1"/>
    <n v="1566968400"/>
    <n v="1567314000"/>
    <b v="0"/>
    <b v="1"/>
    <x v="3"/>
    <x v="3"/>
    <s v="plays"/>
  </r>
  <r>
    <n v="98700"/>
    <n v="131826"/>
    <n v="133.56231003039514"/>
    <x v="1"/>
    <n v="2441"/>
    <n v="54.004916018025398"/>
    <x v="1"/>
    <x v="1"/>
    <n v="1543557600"/>
    <n v="1544508000"/>
    <b v="0"/>
    <b v="0"/>
    <x v="1"/>
    <x v="1"/>
    <s v="rock"/>
  </r>
  <r>
    <n v="93800"/>
    <n v="21477"/>
    <n v="22.896588486140725"/>
    <x v="2"/>
    <n v="211"/>
    <n v="101.78672985781991"/>
    <x v="1"/>
    <x v="1"/>
    <n v="1481522400"/>
    <n v="1482472800"/>
    <b v="0"/>
    <b v="0"/>
    <x v="11"/>
    <x v="6"/>
    <s v="video games"/>
  </r>
  <r>
    <n v="33700"/>
    <n v="62330"/>
    <n v="184.95548961424333"/>
    <x v="1"/>
    <n v="1385"/>
    <n v="45.003610108303249"/>
    <x v="4"/>
    <x v="4"/>
    <n v="1512712800"/>
    <n v="1512799200"/>
    <b v="0"/>
    <b v="0"/>
    <x v="4"/>
    <x v="4"/>
    <s v="documentary"/>
  </r>
  <r>
    <n v="3300"/>
    <n v="14643"/>
    <n v="443.72727272727275"/>
    <x v="1"/>
    <n v="190"/>
    <n v="77.068421052631578"/>
    <x v="1"/>
    <x v="1"/>
    <n v="1324274400"/>
    <n v="1324360800"/>
    <b v="0"/>
    <b v="0"/>
    <x v="0"/>
    <x v="0"/>
    <s v="food trucks"/>
  </r>
  <r>
    <n v="20700"/>
    <n v="41396"/>
    <n v="199.9806763285024"/>
    <x v="1"/>
    <n v="470"/>
    <n v="88.076595744680844"/>
    <x v="1"/>
    <x v="1"/>
    <n v="1364446800"/>
    <n v="1364533200"/>
    <b v="0"/>
    <b v="0"/>
    <x v="8"/>
    <x v="2"/>
    <s v="wearables"/>
  </r>
  <r>
    <n v="9600"/>
    <n v="11900"/>
    <n v="123.95833333333333"/>
    <x v="1"/>
    <n v="253"/>
    <n v="47.035573122529641"/>
    <x v="1"/>
    <x v="1"/>
    <n v="1542693600"/>
    <n v="1545112800"/>
    <b v="0"/>
    <b v="0"/>
    <x v="3"/>
    <x v="3"/>
    <s v="plays"/>
  </r>
  <r>
    <n v="66200"/>
    <n v="123538"/>
    <n v="186.61329305135951"/>
    <x v="1"/>
    <n v="1113"/>
    <n v="110.99550763701707"/>
    <x v="1"/>
    <x v="1"/>
    <n v="1515564000"/>
    <n v="1516168800"/>
    <b v="0"/>
    <b v="0"/>
    <x v="1"/>
    <x v="1"/>
    <s v="rock"/>
  </r>
  <r>
    <n v="173800"/>
    <n v="198628"/>
    <n v="114.28538550057536"/>
    <x v="1"/>
    <n v="2283"/>
    <n v="87.003066141042481"/>
    <x v="1"/>
    <x v="1"/>
    <n v="1573797600"/>
    <n v="1574920800"/>
    <b v="0"/>
    <b v="0"/>
    <x v="1"/>
    <x v="1"/>
    <s v="rock"/>
  </r>
  <r>
    <n v="70700"/>
    <n v="68602"/>
    <n v="97.032531824611041"/>
    <x v="0"/>
    <n v="1072"/>
    <n v="63.994402985074629"/>
    <x v="1"/>
    <x v="1"/>
    <n v="1292392800"/>
    <n v="1292479200"/>
    <b v="0"/>
    <b v="1"/>
    <x v="1"/>
    <x v="1"/>
    <s v="rock"/>
  </r>
  <r>
    <n v="94500"/>
    <n v="116064"/>
    <n v="122.81904761904762"/>
    <x v="1"/>
    <n v="1095"/>
    <n v="105.9945205479452"/>
    <x v="1"/>
    <x v="1"/>
    <n v="1573452000"/>
    <n v="1573538400"/>
    <b v="0"/>
    <b v="0"/>
    <x v="3"/>
    <x v="3"/>
    <s v="plays"/>
  </r>
  <r>
    <n v="69800"/>
    <n v="125042"/>
    <n v="179.14326647564468"/>
    <x v="1"/>
    <n v="1690"/>
    <n v="73.989349112426041"/>
    <x v="1"/>
    <x v="1"/>
    <n v="1317790800"/>
    <n v="1320382800"/>
    <b v="0"/>
    <b v="0"/>
    <x v="3"/>
    <x v="3"/>
    <s v="plays"/>
  </r>
  <r>
    <n v="136300"/>
    <n v="108974"/>
    <n v="79.951577402787962"/>
    <x v="3"/>
    <n v="1297"/>
    <n v="84.02004626060139"/>
    <x v="0"/>
    <x v="0"/>
    <n v="1501650000"/>
    <n v="1502859600"/>
    <b v="0"/>
    <b v="0"/>
    <x v="3"/>
    <x v="3"/>
    <s v="plays"/>
  </r>
  <r>
    <n v="37100"/>
    <n v="34964"/>
    <n v="94.242587601078171"/>
    <x v="0"/>
    <n v="393"/>
    <n v="88.966921119592882"/>
    <x v="1"/>
    <x v="1"/>
    <n v="1323669600"/>
    <n v="1323756000"/>
    <b v="0"/>
    <b v="0"/>
    <x v="14"/>
    <x v="7"/>
    <s v="photography books"/>
  </r>
  <r>
    <n v="114300"/>
    <n v="96777"/>
    <n v="84.669291338582681"/>
    <x v="0"/>
    <n v="1257"/>
    <n v="76.990453460620529"/>
    <x v="1"/>
    <x v="1"/>
    <n v="1440738000"/>
    <n v="1441342800"/>
    <b v="0"/>
    <b v="0"/>
    <x v="7"/>
    <x v="1"/>
    <s v="indie rock"/>
  </r>
  <r>
    <n v="47900"/>
    <n v="31864"/>
    <n v="66.521920668058456"/>
    <x v="0"/>
    <n v="328"/>
    <n v="97.146341463414629"/>
    <x v="1"/>
    <x v="1"/>
    <n v="1374296400"/>
    <n v="1375333200"/>
    <b v="0"/>
    <b v="0"/>
    <x v="3"/>
    <x v="3"/>
    <s v="plays"/>
  </r>
  <r>
    <n v="9000"/>
    <n v="4853"/>
    <n v="53.922222222222224"/>
    <x v="0"/>
    <n v="147"/>
    <n v="33.013605442176868"/>
    <x v="1"/>
    <x v="1"/>
    <n v="1384840800"/>
    <n v="1389420000"/>
    <b v="0"/>
    <b v="0"/>
    <x v="3"/>
    <x v="3"/>
    <s v="plays"/>
  </r>
  <r>
    <n v="197600"/>
    <n v="82959"/>
    <n v="41.983299595141702"/>
    <x v="0"/>
    <n v="830"/>
    <n v="99.950602409638549"/>
    <x v="1"/>
    <x v="1"/>
    <n v="1516600800"/>
    <n v="1520056800"/>
    <b v="0"/>
    <b v="0"/>
    <x v="11"/>
    <x v="6"/>
    <s v="video games"/>
  </r>
  <r>
    <n v="157600"/>
    <n v="23159"/>
    <n v="14.69479695431472"/>
    <x v="0"/>
    <n v="331"/>
    <n v="69.966767371601208"/>
    <x v="4"/>
    <x v="4"/>
    <n v="1436418000"/>
    <n v="1436504400"/>
    <b v="0"/>
    <b v="0"/>
    <x v="6"/>
    <x v="4"/>
    <s v="drama"/>
  </r>
  <r>
    <n v="8000"/>
    <n v="2758"/>
    <n v="34.475000000000001"/>
    <x v="0"/>
    <n v="25"/>
    <n v="110.32"/>
    <x v="1"/>
    <x v="1"/>
    <n v="1503550800"/>
    <n v="1508302800"/>
    <b v="0"/>
    <b v="1"/>
    <x v="7"/>
    <x v="1"/>
    <s v="indie rock"/>
  </r>
  <r>
    <n v="900"/>
    <n v="12607"/>
    <n v="1400.7777777777778"/>
    <x v="1"/>
    <n v="191"/>
    <n v="66.005235602094245"/>
    <x v="1"/>
    <x v="1"/>
    <n v="1423634400"/>
    <n v="1425708000"/>
    <b v="0"/>
    <b v="0"/>
    <x v="2"/>
    <x v="2"/>
    <s v="web"/>
  </r>
  <r>
    <n v="199000"/>
    <n v="142823"/>
    <n v="71.770351758793964"/>
    <x v="0"/>
    <n v="3483"/>
    <n v="41.005742176284812"/>
    <x v="1"/>
    <x v="1"/>
    <n v="1487224800"/>
    <n v="1488348000"/>
    <b v="0"/>
    <b v="0"/>
    <x v="0"/>
    <x v="0"/>
    <s v="food trucks"/>
  </r>
  <r>
    <n v="180800"/>
    <n v="95958"/>
    <n v="53.074115044247783"/>
    <x v="0"/>
    <n v="923"/>
    <n v="103.96316359696641"/>
    <x v="1"/>
    <x v="1"/>
    <n v="1500008400"/>
    <n v="1502600400"/>
    <b v="0"/>
    <b v="0"/>
    <x v="3"/>
    <x v="3"/>
    <s v="plays"/>
  </r>
  <r>
    <n v="100"/>
    <n v="5"/>
    <n v="5"/>
    <x v="0"/>
    <n v="1"/>
    <n v="5"/>
    <x v="1"/>
    <x v="1"/>
    <n v="1432098000"/>
    <n v="1433653200"/>
    <b v="0"/>
    <b v="1"/>
    <x v="17"/>
    <x v="1"/>
    <s v="jazz"/>
  </r>
  <r>
    <n v="74100"/>
    <n v="94631"/>
    <n v="127.70715249662618"/>
    <x v="1"/>
    <n v="2013"/>
    <n v="47.009935419771487"/>
    <x v="1"/>
    <x v="1"/>
    <n v="1440392400"/>
    <n v="1441602000"/>
    <b v="0"/>
    <b v="0"/>
    <x v="1"/>
    <x v="1"/>
    <s v="rock"/>
  </r>
  <r>
    <n v="2800"/>
    <n v="977"/>
    <n v="34.892857142857139"/>
    <x v="0"/>
    <n v="33"/>
    <n v="29.606060606060606"/>
    <x v="0"/>
    <x v="0"/>
    <n v="1446876000"/>
    <n v="1447567200"/>
    <b v="0"/>
    <b v="0"/>
    <x v="3"/>
    <x v="3"/>
    <s v="plays"/>
  </r>
  <r>
    <n v="33600"/>
    <n v="137961"/>
    <n v="410.59821428571428"/>
    <x v="1"/>
    <n v="1703"/>
    <n v="81.010569583088667"/>
    <x v="1"/>
    <x v="1"/>
    <n v="1562302800"/>
    <n v="1562389200"/>
    <b v="0"/>
    <b v="0"/>
    <x v="3"/>
    <x v="3"/>
    <s v="plays"/>
  </r>
  <r>
    <n v="6100"/>
    <n v="7548"/>
    <n v="123.73770491803278"/>
    <x v="1"/>
    <n v="80"/>
    <n v="94.35"/>
    <x v="3"/>
    <x v="3"/>
    <n v="1378184400"/>
    <n v="1378789200"/>
    <b v="0"/>
    <b v="0"/>
    <x v="4"/>
    <x v="4"/>
    <s v="documentary"/>
  </r>
  <r>
    <n v="3800"/>
    <n v="2241"/>
    <n v="58.973684210526315"/>
    <x v="2"/>
    <n v="86"/>
    <n v="26.058139534883722"/>
    <x v="1"/>
    <x v="1"/>
    <n v="1485064800"/>
    <n v="1488520800"/>
    <b v="0"/>
    <b v="0"/>
    <x v="8"/>
    <x v="2"/>
    <s v="wearables"/>
  </r>
  <r>
    <n v="9300"/>
    <n v="3431"/>
    <n v="36.892473118279568"/>
    <x v="0"/>
    <n v="40"/>
    <n v="85.775000000000006"/>
    <x v="6"/>
    <x v="6"/>
    <n v="1326520800"/>
    <n v="1327298400"/>
    <b v="0"/>
    <b v="0"/>
    <x v="3"/>
    <x v="3"/>
    <s v="plays"/>
  </r>
  <r>
    <n v="2300"/>
    <n v="4253"/>
    <n v="184.91304347826087"/>
    <x v="1"/>
    <n v="41"/>
    <n v="103.73170731707317"/>
    <x v="1"/>
    <x v="1"/>
    <n v="1441256400"/>
    <n v="1443416400"/>
    <b v="0"/>
    <b v="0"/>
    <x v="11"/>
    <x v="6"/>
    <s v="video games"/>
  </r>
  <r>
    <n v="9700"/>
    <n v="1146"/>
    <n v="11.814432989690722"/>
    <x v="0"/>
    <n v="23"/>
    <n v="49.826086956521742"/>
    <x v="0"/>
    <x v="0"/>
    <n v="1533877200"/>
    <n v="1534136400"/>
    <b v="1"/>
    <b v="0"/>
    <x v="14"/>
    <x v="7"/>
    <s v="photography books"/>
  </r>
  <r>
    <n v="4000"/>
    <n v="11948"/>
    <n v="298.7"/>
    <x v="1"/>
    <n v="187"/>
    <n v="63.893048128342244"/>
    <x v="1"/>
    <x v="1"/>
    <n v="1314421200"/>
    <n v="1315026000"/>
    <b v="0"/>
    <b v="0"/>
    <x v="10"/>
    <x v="4"/>
    <s v="animation"/>
  </r>
  <r>
    <n v="59700"/>
    <n v="135132"/>
    <n v="226.35175879396985"/>
    <x v="1"/>
    <n v="2875"/>
    <n v="47.002434782608695"/>
    <x v="4"/>
    <x v="4"/>
    <n v="1293861600"/>
    <n v="1295071200"/>
    <b v="0"/>
    <b v="1"/>
    <x v="3"/>
    <x v="3"/>
    <s v="plays"/>
  </r>
  <r>
    <n v="5500"/>
    <n v="9546"/>
    <n v="173.56363636363636"/>
    <x v="1"/>
    <n v="88"/>
    <n v="108.47727272727273"/>
    <x v="1"/>
    <x v="1"/>
    <n v="1507352400"/>
    <n v="1509426000"/>
    <b v="0"/>
    <b v="0"/>
    <x v="3"/>
    <x v="3"/>
    <s v="plays"/>
  </r>
  <r>
    <n v="3700"/>
    <n v="13755"/>
    <n v="371.75675675675677"/>
    <x v="1"/>
    <n v="191"/>
    <n v="72.015706806282722"/>
    <x v="1"/>
    <x v="1"/>
    <n v="1296108000"/>
    <n v="1299391200"/>
    <b v="0"/>
    <b v="0"/>
    <x v="1"/>
    <x v="1"/>
    <s v="rock"/>
  </r>
  <r>
    <n v="5200"/>
    <n v="8330"/>
    <n v="160.19230769230771"/>
    <x v="1"/>
    <n v="139"/>
    <n v="59.928057553956833"/>
    <x v="1"/>
    <x v="1"/>
    <n v="1324965600"/>
    <n v="1325052000"/>
    <b v="0"/>
    <b v="0"/>
    <x v="1"/>
    <x v="1"/>
    <s v="rock"/>
  </r>
  <r>
    <n v="900"/>
    <n v="14547"/>
    <n v="1616.3333333333335"/>
    <x v="1"/>
    <n v="186"/>
    <n v="78.209677419354833"/>
    <x v="1"/>
    <x v="1"/>
    <n v="1520229600"/>
    <n v="1522818000"/>
    <b v="0"/>
    <b v="0"/>
    <x v="7"/>
    <x v="1"/>
    <s v="indie rock"/>
  </r>
  <r>
    <n v="1600"/>
    <n v="11735"/>
    <n v="733.4375"/>
    <x v="1"/>
    <n v="112"/>
    <n v="104.77678571428571"/>
    <x v="2"/>
    <x v="2"/>
    <n v="1482991200"/>
    <n v="1485324000"/>
    <b v="0"/>
    <b v="0"/>
    <x v="3"/>
    <x v="3"/>
    <s v="plays"/>
  </r>
  <r>
    <n v="1800"/>
    <n v="10658"/>
    <n v="592.11111111111109"/>
    <x v="1"/>
    <n v="101"/>
    <n v="105.52475247524752"/>
    <x v="1"/>
    <x v="1"/>
    <n v="1294034400"/>
    <n v="1294120800"/>
    <b v="0"/>
    <b v="1"/>
    <x v="3"/>
    <x v="3"/>
    <s v="plays"/>
  </r>
  <r>
    <n v="9900"/>
    <n v="1870"/>
    <n v="18.888888888888889"/>
    <x v="0"/>
    <n v="75"/>
    <n v="24.933333333333334"/>
    <x v="1"/>
    <x v="1"/>
    <n v="1413608400"/>
    <n v="1415685600"/>
    <b v="0"/>
    <b v="1"/>
    <x v="3"/>
    <x v="3"/>
    <s v="plays"/>
  </r>
  <r>
    <n v="5200"/>
    <n v="14394"/>
    <n v="276.80769230769232"/>
    <x v="1"/>
    <n v="206"/>
    <n v="69.873786407766985"/>
    <x v="4"/>
    <x v="4"/>
    <n v="1286946000"/>
    <n v="1288933200"/>
    <b v="0"/>
    <b v="1"/>
    <x v="4"/>
    <x v="4"/>
    <s v="documentary"/>
  </r>
  <r>
    <n v="5400"/>
    <n v="14743"/>
    <n v="273.01851851851848"/>
    <x v="1"/>
    <n v="154"/>
    <n v="95.733766233766232"/>
    <x v="1"/>
    <x v="1"/>
    <n v="1359871200"/>
    <n v="1363237200"/>
    <b v="0"/>
    <b v="1"/>
    <x v="19"/>
    <x v="4"/>
    <s v="television"/>
  </r>
  <r>
    <n v="112300"/>
    <n v="178965"/>
    <n v="159.36331255565449"/>
    <x v="1"/>
    <n v="5966"/>
    <n v="29.997485752598056"/>
    <x v="1"/>
    <x v="1"/>
    <n v="1555304400"/>
    <n v="1555822800"/>
    <b v="0"/>
    <b v="0"/>
    <x v="3"/>
    <x v="3"/>
    <s v="plays"/>
  </r>
  <r>
    <n v="189200"/>
    <n v="128410"/>
    <n v="67.869978858350947"/>
    <x v="0"/>
    <n v="2176"/>
    <n v="59.011948529411768"/>
    <x v="1"/>
    <x v="1"/>
    <n v="1423375200"/>
    <n v="1427778000"/>
    <b v="0"/>
    <b v="0"/>
    <x v="3"/>
    <x v="3"/>
    <s v="plays"/>
  </r>
  <r>
    <n v="900"/>
    <n v="14324"/>
    <n v="1591.5555555555554"/>
    <x v="1"/>
    <n v="169"/>
    <n v="84.757396449704146"/>
    <x v="1"/>
    <x v="1"/>
    <n v="1420696800"/>
    <n v="1422424800"/>
    <b v="0"/>
    <b v="1"/>
    <x v="4"/>
    <x v="4"/>
    <s v="documentary"/>
  </r>
  <r>
    <n v="22500"/>
    <n v="164291"/>
    <n v="730.18222222222221"/>
    <x v="1"/>
    <n v="2106"/>
    <n v="78.010921177587846"/>
    <x v="1"/>
    <x v="1"/>
    <n v="1502946000"/>
    <n v="1503637200"/>
    <b v="0"/>
    <b v="0"/>
    <x v="3"/>
    <x v="3"/>
    <s v="plays"/>
  </r>
  <r>
    <n v="167400"/>
    <n v="22073"/>
    <n v="13.185782556750297"/>
    <x v="0"/>
    <n v="441"/>
    <n v="50.05215419501134"/>
    <x v="1"/>
    <x v="1"/>
    <n v="1547186400"/>
    <n v="1547618400"/>
    <b v="0"/>
    <b v="1"/>
    <x v="4"/>
    <x v="4"/>
    <s v="documentary"/>
  </r>
  <r>
    <n v="2700"/>
    <n v="1479"/>
    <n v="54.777777777777779"/>
    <x v="0"/>
    <n v="25"/>
    <n v="59.16"/>
    <x v="1"/>
    <x v="1"/>
    <n v="1444971600"/>
    <n v="1449900000"/>
    <b v="0"/>
    <b v="0"/>
    <x v="7"/>
    <x v="1"/>
    <s v="indie rock"/>
  </r>
  <r>
    <n v="3400"/>
    <n v="12275"/>
    <n v="361.02941176470591"/>
    <x v="1"/>
    <n v="131"/>
    <n v="93.702290076335885"/>
    <x v="1"/>
    <x v="1"/>
    <n v="1404622800"/>
    <n v="1405141200"/>
    <b v="0"/>
    <b v="0"/>
    <x v="1"/>
    <x v="1"/>
    <s v="rock"/>
  </r>
  <r>
    <n v="49700"/>
    <n v="5098"/>
    <n v="10.257545271629779"/>
    <x v="0"/>
    <n v="127"/>
    <n v="40.14173228346457"/>
    <x v="1"/>
    <x v="1"/>
    <n v="1571720400"/>
    <n v="1572933600"/>
    <b v="0"/>
    <b v="0"/>
    <x v="3"/>
    <x v="3"/>
    <s v="plays"/>
  </r>
  <r>
    <n v="178200"/>
    <n v="24882"/>
    <n v="13.962962962962964"/>
    <x v="0"/>
    <n v="355"/>
    <n v="70.090140845070422"/>
    <x v="1"/>
    <x v="1"/>
    <n v="1526878800"/>
    <n v="1530162000"/>
    <b v="0"/>
    <b v="0"/>
    <x v="4"/>
    <x v="4"/>
    <s v="documentary"/>
  </r>
  <r>
    <n v="7200"/>
    <n v="2912"/>
    <n v="40.444444444444443"/>
    <x v="0"/>
    <n v="44"/>
    <n v="66.181818181818187"/>
    <x v="4"/>
    <x v="4"/>
    <n v="1319691600"/>
    <n v="1320904800"/>
    <b v="0"/>
    <b v="0"/>
    <x v="3"/>
    <x v="3"/>
    <s v="plays"/>
  </r>
  <r>
    <n v="2500"/>
    <n v="4008"/>
    <n v="160.32"/>
    <x v="1"/>
    <n v="84"/>
    <n v="47.714285714285715"/>
    <x v="1"/>
    <x v="1"/>
    <n v="1371963600"/>
    <n v="1372395600"/>
    <b v="0"/>
    <b v="0"/>
    <x v="3"/>
    <x v="3"/>
    <s v="plays"/>
  </r>
  <r>
    <n v="5300"/>
    <n v="9749"/>
    <n v="183.9433962264151"/>
    <x v="1"/>
    <n v="155"/>
    <n v="62.896774193548389"/>
    <x v="1"/>
    <x v="1"/>
    <n v="1433739600"/>
    <n v="1437714000"/>
    <b v="0"/>
    <b v="0"/>
    <x v="3"/>
    <x v="3"/>
    <s v="plays"/>
  </r>
  <r>
    <n v="9100"/>
    <n v="5803"/>
    <n v="63.769230769230766"/>
    <x v="0"/>
    <n v="67"/>
    <n v="86.611940298507463"/>
    <x v="1"/>
    <x v="1"/>
    <n v="1508130000"/>
    <n v="1509771600"/>
    <b v="0"/>
    <b v="0"/>
    <x v="14"/>
    <x v="7"/>
    <s v="photography books"/>
  </r>
  <r>
    <n v="6300"/>
    <n v="14199"/>
    <n v="225.38095238095238"/>
    <x v="1"/>
    <n v="189"/>
    <n v="75.126984126984127"/>
    <x v="1"/>
    <x v="1"/>
    <n v="1550037600"/>
    <n v="1550556000"/>
    <b v="0"/>
    <b v="1"/>
    <x v="0"/>
    <x v="0"/>
    <s v="food trucks"/>
  </r>
  <r>
    <n v="114400"/>
    <n v="196779"/>
    <n v="172.00961538461539"/>
    <x v="1"/>
    <n v="4799"/>
    <n v="41.004167534903104"/>
    <x v="1"/>
    <x v="1"/>
    <n v="1486706400"/>
    <n v="1489039200"/>
    <b v="1"/>
    <b v="1"/>
    <x v="4"/>
    <x v="4"/>
    <s v="documentary"/>
  </r>
  <r>
    <n v="38900"/>
    <n v="56859"/>
    <n v="146.16709511568124"/>
    <x v="1"/>
    <n v="1137"/>
    <n v="50.007915567282325"/>
    <x v="1"/>
    <x v="1"/>
    <n v="1553835600"/>
    <n v="1556600400"/>
    <b v="0"/>
    <b v="0"/>
    <x v="9"/>
    <x v="5"/>
    <s v="nonfiction"/>
  </r>
  <r>
    <n v="135500"/>
    <n v="103554"/>
    <n v="76.42361623616236"/>
    <x v="0"/>
    <n v="1068"/>
    <n v="96.960674157303373"/>
    <x v="1"/>
    <x v="1"/>
    <n v="1277528400"/>
    <n v="1278565200"/>
    <b v="0"/>
    <b v="0"/>
    <x v="3"/>
    <x v="3"/>
    <s v="plays"/>
  </r>
  <r>
    <n v="109000"/>
    <n v="42795"/>
    <n v="39.261467889908261"/>
    <x v="0"/>
    <n v="424"/>
    <n v="100.93160377358491"/>
    <x v="1"/>
    <x v="1"/>
    <n v="1339477200"/>
    <n v="1339909200"/>
    <b v="0"/>
    <b v="0"/>
    <x v="8"/>
    <x v="2"/>
    <s v="wearables"/>
  </r>
  <r>
    <n v="114800"/>
    <n v="12938"/>
    <n v="11.270034843205574"/>
    <x v="3"/>
    <n v="145"/>
    <n v="89.227586206896547"/>
    <x v="5"/>
    <x v="5"/>
    <n v="1325656800"/>
    <n v="1325829600"/>
    <b v="0"/>
    <b v="0"/>
    <x v="7"/>
    <x v="1"/>
    <s v="indie rock"/>
  </r>
  <r>
    <n v="83000"/>
    <n v="101352"/>
    <n v="122.11084337349398"/>
    <x v="1"/>
    <n v="1152"/>
    <n v="87.979166666666671"/>
    <x v="1"/>
    <x v="1"/>
    <n v="1288242000"/>
    <n v="1290578400"/>
    <b v="0"/>
    <b v="0"/>
    <x v="3"/>
    <x v="3"/>
    <s v="plays"/>
  </r>
  <r>
    <n v="2400"/>
    <n v="4477"/>
    <n v="186.54166666666669"/>
    <x v="1"/>
    <n v="50"/>
    <n v="89.54"/>
    <x v="1"/>
    <x v="1"/>
    <n v="1379048400"/>
    <n v="1380344400"/>
    <b v="0"/>
    <b v="0"/>
    <x v="14"/>
    <x v="7"/>
    <s v="photography books"/>
  </r>
  <r>
    <n v="60400"/>
    <n v="4393"/>
    <n v="7.2731788079470201"/>
    <x v="0"/>
    <n v="151"/>
    <n v="29.09271523178808"/>
    <x v="1"/>
    <x v="1"/>
    <n v="1389679200"/>
    <n v="1389852000"/>
    <b v="0"/>
    <b v="0"/>
    <x v="9"/>
    <x v="5"/>
    <s v="nonfiction"/>
  </r>
  <r>
    <n v="102900"/>
    <n v="67546"/>
    <n v="65.642371234207957"/>
    <x v="0"/>
    <n v="1608"/>
    <n v="42.006218905472636"/>
    <x v="1"/>
    <x v="1"/>
    <n v="1294293600"/>
    <n v="1294466400"/>
    <b v="0"/>
    <b v="0"/>
    <x v="8"/>
    <x v="2"/>
    <s v="wearables"/>
  </r>
  <r>
    <n v="62800"/>
    <n v="143788"/>
    <n v="228.96178343949046"/>
    <x v="1"/>
    <n v="3059"/>
    <n v="47.004903563255965"/>
    <x v="0"/>
    <x v="0"/>
    <n v="1500267600"/>
    <n v="1500354000"/>
    <b v="0"/>
    <b v="0"/>
    <x v="17"/>
    <x v="1"/>
    <s v="jazz"/>
  </r>
  <r>
    <n v="800"/>
    <n v="3755"/>
    <n v="469.37499999999994"/>
    <x v="1"/>
    <n v="34"/>
    <n v="110.44117647058823"/>
    <x v="1"/>
    <x v="1"/>
    <n v="1375074000"/>
    <n v="1375938000"/>
    <b v="0"/>
    <b v="1"/>
    <x v="4"/>
    <x v="4"/>
    <s v="documentary"/>
  </r>
  <r>
    <n v="7100"/>
    <n v="9238"/>
    <n v="130.11267605633802"/>
    <x v="1"/>
    <n v="220"/>
    <n v="41.990909090909092"/>
    <x v="1"/>
    <x v="1"/>
    <n v="1323324000"/>
    <n v="1323410400"/>
    <b v="1"/>
    <b v="0"/>
    <x v="3"/>
    <x v="3"/>
    <s v="plays"/>
  </r>
  <r>
    <n v="46100"/>
    <n v="77012"/>
    <n v="167.05422993492408"/>
    <x v="1"/>
    <n v="1604"/>
    <n v="48.012468827930178"/>
    <x v="2"/>
    <x v="2"/>
    <n v="1538715600"/>
    <n v="1539406800"/>
    <b v="0"/>
    <b v="0"/>
    <x v="6"/>
    <x v="4"/>
    <s v="drama"/>
  </r>
  <r>
    <n v="8100"/>
    <n v="14083"/>
    <n v="173.8641975308642"/>
    <x v="1"/>
    <n v="454"/>
    <n v="31.019823788546255"/>
    <x v="1"/>
    <x v="1"/>
    <n v="1369285200"/>
    <n v="1369803600"/>
    <b v="0"/>
    <b v="0"/>
    <x v="1"/>
    <x v="1"/>
    <s v="rock"/>
  </r>
  <r>
    <n v="1700"/>
    <n v="12202"/>
    <n v="717.76470588235293"/>
    <x v="1"/>
    <n v="123"/>
    <n v="99.203252032520325"/>
    <x v="6"/>
    <x v="6"/>
    <n v="1525755600"/>
    <n v="1525928400"/>
    <b v="0"/>
    <b v="1"/>
    <x v="10"/>
    <x v="4"/>
    <s v="animation"/>
  </r>
  <r>
    <n v="97300"/>
    <n v="62127"/>
    <n v="63.850976361767728"/>
    <x v="0"/>
    <n v="941"/>
    <n v="66.022316684378325"/>
    <x v="1"/>
    <x v="1"/>
    <n v="1296626400"/>
    <n v="1297231200"/>
    <b v="0"/>
    <b v="0"/>
    <x v="7"/>
    <x v="1"/>
    <s v="indie rock"/>
  </r>
  <r>
    <n v="100"/>
    <n v="2"/>
    <n v="2"/>
    <x v="0"/>
    <n v="1"/>
    <n v="2"/>
    <x v="1"/>
    <x v="1"/>
    <n v="1376629200"/>
    <n v="1378530000"/>
    <b v="0"/>
    <b v="1"/>
    <x v="14"/>
    <x v="7"/>
    <s v="photography books"/>
  </r>
  <r>
    <n v="900"/>
    <n v="13772"/>
    <n v="1530.2222222222222"/>
    <x v="1"/>
    <n v="299"/>
    <n v="46.060200668896321"/>
    <x v="1"/>
    <x v="1"/>
    <n v="1572152400"/>
    <n v="1572152400"/>
    <b v="0"/>
    <b v="0"/>
    <x v="3"/>
    <x v="3"/>
    <s v="plays"/>
  </r>
  <r>
    <n v="7300"/>
    <n v="2946"/>
    <n v="40.356164383561641"/>
    <x v="0"/>
    <n v="40"/>
    <n v="73.650000000000006"/>
    <x v="1"/>
    <x v="1"/>
    <n v="1325829600"/>
    <n v="1329890400"/>
    <b v="0"/>
    <b v="1"/>
    <x v="12"/>
    <x v="4"/>
    <s v="shorts"/>
  </r>
  <r>
    <n v="195800"/>
    <n v="168820"/>
    <n v="86.220633299284984"/>
    <x v="0"/>
    <n v="3015"/>
    <n v="55.99336650082919"/>
    <x v="0"/>
    <x v="0"/>
    <n v="1273640400"/>
    <n v="1276750800"/>
    <b v="0"/>
    <b v="1"/>
    <x v="3"/>
    <x v="3"/>
    <s v="plays"/>
  </r>
  <r>
    <n v="48900"/>
    <n v="154321"/>
    <n v="315.58486707566465"/>
    <x v="1"/>
    <n v="2237"/>
    <n v="68.985695127402778"/>
    <x v="1"/>
    <x v="1"/>
    <n v="1510639200"/>
    <n v="1510898400"/>
    <b v="0"/>
    <b v="0"/>
    <x v="3"/>
    <x v="3"/>
    <s v="plays"/>
  </r>
  <r>
    <n v="29600"/>
    <n v="26527"/>
    <n v="89.618243243243242"/>
    <x v="0"/>
    <n v="435"/>
    <n v="60.981609195402299"/>
    <x v="1"/>
    <x v="1"/>
    <n v="1528088400"/>
    <n v="1532408400"/>
    <b v="0"/>
    <b v="0"/>
    <x v="3"/>
    <x v="3"/>
    <s v="plays"/>
  </r>
  <r>
    <n v="39300"/>
    <n v="71583"/>
    <n v="182.14503816793894"/>
    <x v="1"/>
    <n v="645"/>
    <n v="110.98139534883721"/>
    <x v="1"/>
    <x v="1"/>
    <n v="1359525600"/>
    <n v="1360562400"/>
    <b v="1"/>
    <b v="0"/>
    <x v="4"/>
    <x v="4"/>
    <s v="documentary"/>
  </r>
  <r>
    <n v="3400"/>
    <n v="12100"/>
    <n v="355.88235294117646"/>
    <x v="1"/>
    <n v="484"/>
    <n v="25"/>
    <x v="3"/>
    <x v="3"/>
    <n v="1570942800"/>
    <n v="1571547600"/>
    <b v="0"/>
    <b v="0"/>
    <x v="3"/>
    <x v="3"/>
    <s v="plays"/>
  </r>
  <r>
    <n v="9200"/>
    <n v="12129"/>
    <n v="131.83695652173913"/>
    <x v="1"/>
    <n v="154"/>
    <n v="78.759740259740255"/>
    <x v="0"/>
    <x v="0"/>
    <n v="1466398800"/>
    <n v="1468126800"/>
    <b v="0"/>
    <b v="0"/>
    <x v="4"/>
    <x v="4"/>
    <s v="documentary"/>
  </r>
  <r>
    <n v="135600"/>
    <n v="62804"/>
    <n v="46.315634218289084"/>
    <x v="0"/>
    <n v="714"/>
    <n v="87.960784313725483"/>
    <x v="1"/>
    <x v="1"/>
    <n v="1492491600"/>
    <n v="1492837200"/>
    <b v="0"/>
    <b v="0"/>
    <x v="1"/>
    <x v="1"/>
    <s v="rock"/>
  </r>
  <r>
    <n v="153700"/>
    <n v="55536"/>
    <n v="36.132726089785294"/>
    <x v="2"/>
    <n v="1111"/>
    <n v="49.987398739873989"/>
    <x v="1"/>
    <x v="1"/>
    <n v="1430197200"/>
    <n v="1430197200"/>
    <b v="0"/>
    <b v="0"/>
    <x v="20"/>
    <x v="6"/>
    <s v="mobile games"/>
  </r>
  <r>
    <n v="7800"/>
    <n v="8161"/>
    <n v="104.62820512820512"/>
    <x v="1"/>
    <n v="82"/>
    <n v="99.524390243902445"/>
    <x v="1"/>
    <x v="1"/>
    <n v="1496034000"/>
    <n v="1496206800"/>
    <b v="0"/>
    <b v="0"/>
    <x v="3"/>
    <x v="3"/>
    <s v="plays"/>
  </r>
  <r>
    <n v="2100"/>
    <n v="14046"/>
    <n v="668.85714285714289"/>
    <x v="1"/>
    <n v="134"/>
    <n v="104.82089552238806"/>
    <x v="1"/>
    <x v="1"/>
    <n v="1388728800"/>
    <n v="1389592800"/>
    <b v="0"/>
    <b v="0"/>
    <x v="13"/>
    <x v="5"/>
    <s v="fiction"/>
  </r>
  <r>
    <n v="189500"/>
    <n v="117628"/>
    <n v="62.072823218997364"/>
    <x v="2"/>
    <n v="1089"/>
    <n v="108.01469237832875"/>
    <x v="1"/>
    <x v="1"/>
    <n v="1543298400"/>
    <n v="1545631200"/>
    <b v="0"/>
    <b v="0"/>
    <x v="10"/>
    <x v="4"/>
    <s v="animation"/>
  </r>
  <r>
    <n v="188200"/>
    <n v="159405"/>
    <n v="84.699787460148784"/>
    <x v="0"/>
    <n v="5497"/>
    <n v="28.998544660724033"/>
    <x v="1"/>
    <x v="1"/>
    <n v="1271739600"/>
    <n v="1272430800"/>
    <b v="0"/>
    <b v="1"/>
    <x v="0"/>
    <x v="0"/>
    <s v="food trucks"/>
  </r>
  <r>
    <n v="113500"/>
    <n v="12552"/>
    <n v="11.059030837004405"/>
    <x v="0"/>
    <n v="418"/>
    <n v="30.028708133971293"/>
    <x v="1"/>
    <x v="1"/>
    <n v="1326434400"/>
    <n v="1327903200"/>
    <b v="0"/>
    <b v="0"/>
    <x v="3"/>
    <x v="3"/>
    <s v="plays"/>
  </r>
  <r>
    <n v="134600"/>
    <n v="59007"/>
    <n v="43.838781575037146"/>
    <x v="0"/>
    <n v="1439"/>
    <n v="41.005559416261292"/>
    <x v="1"/>
    <x v="1"/>
    <n v="1295244000"/>
    <n v="1296021600"/>
    <b v="0"/>
    <b v="1"/>
    <x v="4"/>
    <x v="4"/>
    <s v="documentary"/>
  </r>
  <r>
    <n v="1700"/>
    <n v="943"/>
    <n v="55.470588235294116"/>
    <x v="0"/>
    <n v="15"/>
    <n v="62.866666666666667"/>
    <x v="1"/>
    <x v="1"/>
    <n v="1541221200"/>
    <n v="1543298400"/>
    <b v="0"/>
    <b v="0"/>
    <x v="3"/>
    <x v="3"/>
    <s v="plays"/>
  </r>
  <r>
    <n v="163700"/>
    <n v="93963"/>
    <n v="57.399511301160658"/>
    <x v="0"/>
    <n v="1999"/>
    <n v="47.005002501250623"/>
    <x v="0"/>
    <x v="0"/>
    <n v="1336280400"/>
    <n v="1336366800"/>
    <b v="0"/>
    <b v="0"/>
    <x v="4"/>
    <x v="4"/>
    <s v="documentary"/>
  </r>
  <r>
    <n v="113800"/>
    <n v="140469"/>
    <n v="123.43497363796135"/>
    <x v="1"/>
    <n v="5203"/>
    <n v="26.997693638285604"/>
    <x v="1"/>
    <x v="1"/>
    <n v="1324533600"/>
    <n v="1325052000"/>
    <b v="0"/>
    <b v="0"/>
    <x v="2"/>
    <x v="2"/>
    <s v="web"/>
  </r>
  <r>
    <n v="5000"/>
    <n v="6423"/>
    <n v="128.46"/>
    <x v="1"/>
    <n v="94"/>
    <n v="68.329787234042556"/>
    <x v="1"/>
    <x v="1"/>
    <n v="1498366800"/>
    <n v="1499576400"/>
    <b v="0"/>
    <b v="0"/>
    <x v="3"/>
    <x v="3"/>
    <s v="plays"/>
  </r>
  <r>
    <n v="9400"/>
    <n v="6015"/>
    <n v="63.989361702127653"/>
    <x v="0"/>
    <n v="118"/>
    <n v="50.974576271186443"/>
    <x v="1"/>
    <x v="1"/>
    <n v="1498712400"/>
    <n v="1501304400"/>
    <b v="0"/>
    <b v="1"/>
    <x v="8"/>
    <x v="2"/>
    <s v="wearables"/>
  </r>
  <r>
    <n v="8700"/>
    <n v="11075"/>
    <n v="127.29885057471265"/>
    <x v="1"/>
    <n v="205"/>
    <n v="54.024390243902438"/>
    <x v="1"/>
    <x v="1"/>
    <n v="1271480400"/>
    <n v="1273208400"/>
    <b v="0"/>
    <b v="1"/>
    <x v="3"/>
    <x v="3"/>
    <s v="plays"/>
  </r>
  <r>
    <n v="147800"/>
    <n v="15723"/>
    <n v="10.638024357239512"/>
    <x v="0"/>
    <n v="162"/>
    <n v="97.055555555555557"/>
    <x v="1"/>
    <x v="1"/>
    <n v="1316667600"/>
    <n v="1316840400"/>
    <b v="0"/>
    <b v="1"/>
    <x v="0"/>
    <x v="0"/>
    <s v="food trucks"/>
  </r>
  <r>
    <n v="5100"/>
    <n v="2064"/>
    <n v="40.470588235294116"/>
    <x v="0"/>
    <n v="83"/>
    <n v="24.867469879518072"/>
    <x v="1"/>
    <x v="1"/>
    <n v="1524027600"/>
    <n v="1524546000"/>
    <b v="0"/>
    <b v="0"/>
    <x v="7"/>
    <x v="1"/>
    <s v="indie rock"/>
  </r>
  <r>
    <n v="2700"/>
    <n v="7767"/>
    <n v="287.66666666666663"/>
    <x v="1"/>
    <n v="92"/>
    <n v="84.423913043478265"/>
    <x v="1"/>
    <x v="1"/>
    <n v="1438059600"/>
    <n v="1438578000"/>
    <b v="0"/>
    <b v="0"/>
    <x v="14"/>
    <x v="7"/>
    <s v="photography books"/>
  </r>
  <r>
    <n v="1800"/>
    <n v="10313"/>
    <n v="572.94444444444446"/>
    <x v="1"/>
    <n v="219"/>
    <n v="47.091324200913242"/>
    <x v="1"/>
    <x v="1"/>
    <n v="1361944800"/>
    <n v="1362549600"/>
    <b v="0"/>
    <b v="0"/>
    <x v="3"/>
    <x v="3"/>
    <s v="plays"/>
  </r>
  <r>
    <n v="174500"/>
    <n v="197018"/>
    <n v="112.90429799426933"/>
    <x v="1"/>
    <n v="2526"/>
    <n v="77.996041171813147"/>
    <x v="1"/>
    <x v="1"/>
    <n v="1410584400"/>
    <n v="1413349200"/>
    <b v="0"/>
    <b v="1"/>
    <x v="3"/>
    <x v="3"/>
    <s v="plays"/>
  </r>
  <r>
    <n v="101400"/>
    <n v="47037"/>
    <n v="46.387573964497044"/>
    <x v="0"/>
    <n v="747"/>
    <n v="62.967871485943775"/>
    <x v="1"/>
    <x v="1"/>
    <n v="1297404000"/>
    <n v="1298008800"/>
    <b v="0"/>
    <b v="0"/>
    <x v="10"/>
    <x v="4"/>
    <s v="animation"/>
  </r>
  <r>
    <n v="191000"/>
    <n v="173191"/>
    <n v="90.675916230366497"/>
    <x v="3"/>
    <n v="2138"/>
    <n v="81.006080449017773"/>
    <x v="1"/>
    <x v="1"/>
    <n v="1392012000"/>
    <n v="1394427600"/>
    <b v="0"/>
    <b v="1"/>
    <x v="14"/>
    <x v="7"/>
    <s v="photography books"/>
  </r>
  <r>
    <n v="8100"/>
    <n v="5487"/>
    <n v="67.740740740740748"/>
    <x v="0"/>
    <n v="84"/>
    <n v="65.321428571428569"/>
    <x v="1"/>
    <x v="1"/>
    <n v="1569733200"/>
    <n v="1572670800"/>
    <b v="0"/>
    <b v="0"/>
    <x v="3"/>
    <x v="3"/>
    <s v="plays"/>
  </r>
  <r>
    <n v="5100"/>
    <n v="9817"/>
    <n v="192.49019607843135"/>
    <x v="1"/>
    <n v="94"/>
    <n v="104.43617021276596"/>
    <x v="1"/>
    <x v="1"/>
    <n v="1529643600"/>
    <n v="1531112400"/>
    <b v="1"/>
    <b v="0"/>
    <x v="3"/>
    <x v="3"/>
    <s v="plays"/>
  </r>
  <r>
    <n v="7700"/>
    <n v="6369"/>
    <n v="82.714285714285722"/>
    <x v="0"/>
    <n v="91"/>
    <n v="69.989010989010993"/>
    <x v="1"/>
    <x v="1"/>
    <n v="1399006800"/>
    <n v="1400734800"/>
    <b v="0"/>
    <b v="0"/>
    <x v="3"/>
    <x v="3"/>
    <s v="plays"/>
  </r>
  <r>
    <n v="121400"/>
    <n v="65755"/>
    <n v="54.163920922570021"/>
    <x v="0"/>
    <n v="792"/>
    <n v="83.023989898989896"/>
    <x v="1"/>
    <x v="1"/>
    <n v="1385359200"/>
    <n v="1386741600"/>
    <b v="0"/>
    <b v="1"/>
    <x v="4"/>
    <x v="4"/>
    <s v="documentary"/>
  </r>
  <r>
    <n v="5400"/>
    <n v="903"/>
    <n v="16.722222222222221"/>
    <x v="3"/>
    <n v="10"/>
    <n v="90.3"/>
    <x v="0"/>
    <x v="0"/>
    <n v="1480572000"/>
    <n v="1481781600"/>
    <b v="1"/>
    <b v="0"/>
    <x v="3"/>
    <x v="3"/>
    <s v="plays"/>
  </r>
  <r>
    <n v="152400"/>
    <n v="178120"/>
    <n v="116.87664041994749"/>
    <x v="1"/>
    <n v="1713"/>
    <n v="103.98131932282546"/>
    <x v="6"/>
    <x v="6"/>
    <n v="1418623200"/>
    <n v="1419660000"/>
    <b v="0"/>
    <b v="1"/>
    <x v="3"/>
    <x v="3"/>
    <s v="plays"/>
  </r>
  <r>
    <n v="1300"/>
    <n v="13678"/>
    <n v="1052.1538461538462"/>
    <x v="1"/>
    <n v="249"/>
    <n v="54.931726907630519"/>
    <x v="1"/>
    <x v="1"/>
    <n v="1555736400"/>
    <n v="1555822800"/>
    <b v="0"/>
    <b v="0"/>
    <x v="17"/>
    <x v="1"/>
    <s v="jazz"/>
  </r>
  <r>
    <n v="8100"/>
    <n v="9969"/>
    <n v="123.07407407407408"/>
    <x v="1"/>
    <n v="192"/>
    <n v="51.921875"/>
    <x v="1"/>
    <x v="1"/>
    <n v="1442120400"/>
    <n v="1442379600"/>
    <b v="0"/>
    <b v="1"/>
    <x v="10"/>
    <x v="4"/>
    <s v="animation"/>
  </r>
  <r>
    <n v="8300"/>
    <n v="14827"/>
    <n v="178.63855421686748"/>
    <x v="1"/>
    <n v="247"/>
    <n v="60.02834008097166"/>
    <x v="1"/>
    <x v="1"/>
    <n v="1362376800"/>
    <n v="1364965200"/>
    <b v="0"/>
    <b v="0"/>
    <x v="3"/>
    <x v="3"/>
    <s v="plays"/>
  </r>
  <r>
    <n v="28400"/>
    <n v="100900"/>
    <n v="355.28169014084506"/>
    <x v="1"/>
    <n v="2293"/>
    <n v="44.003488879197555"/>
    <x v="1"/>
    <x v="1"/>
    <n v="1478408400"/>
    <n v="1479016800"/>
    <b v="0"/>
    <b v="0"/>
    <x v="22"/>
    <x v="4"/>
    <s v="science fiction"/>
  </r>
  <r>
    <n v="102500"/>
    <n v="165954"/>
    <n v="161.90634146341463"/>
    <x v="1"/>
    <n v="3131"/>
    <n v="53.003513254551258"/>
    <x v="1"/>
    <x v="1"/>
    <n v="1498798800"/>
    <n v="1499662800"/>
    <b v="0"/>
    <b v="0"/>
    <x v="19"/>
    <x v="4"/>
    <s v="television"/>
  </r>
  <r>
    <n v="7000"/>
    <n v="1744"/>
    <n v="24.914285714285715"/>
    <x v="0"/>
    <n v="32"/>
    <n v="54.5"/>
    <x v="1"/>
    <x v="1"/>
    <n v="1335416400"/>
    <n v="1337835600"/>
    <b v="0"/>
    <b v="0"/>
    <x v="8"/>
    <x v="2"/>
    <s v="wearables"/>
  </r>
  <r>
    <n v="5400"/>
    <n v="10731"/>
    <n v="198.72222222222223"/>
    <x v="1"/>
    <n v="143"/>
    <n v="75.04195804195804"/>
    <x v="6"/>
    <x v="6"/>
    <n v="1504328400"/>
    <n v="1505710800"/>
    <b v="0"/>
    <b v="0"/>
    <x v="3"/>
    <x v="3"/>
    <s v="plays"/>
  </r>
  <r>
    <n v="9300"/>
    <n v="3232"/>
    <n v="34.752688172043008"/>
    <x v="3"/>
    <n v="90"/>
    <n v="35.911111111111111"/>
    <x v="1"/>
    <x v="1"/>
    <n v="1285822800"/>
    <n v="1287464400"/>
    <b v="0"/>
    <b v="0"/>
    <x v="3"/>
    <x v="3"/>
    <s v="plays"/>
  </r>
  <r>
    <n v="6200"/>
    <n v="10938"/>
    <n v="176.41935483870967"/>
    <x v="1"/>
    <n v="296"/>
    <n v="36.952702702702702"/>
    <x v="1"/>
    <x v="1"/>
    <n v="1311483600"/>
    <n v="1311656400"/>
    <b v="0"/>
    <b v="1"/>
    <x v="7"/>
    <x v="1"/>
    <s v="indie rock"/>
  </r>
  <r>
    <n v="2100"/>
    <n v="10739"/>
    <n v="511.38095238095235"/>
    <x v="1"/>
    <n v="170"/>
    <n v="63.170588235294119"/>
    <x v="1"/>
    <x v="1"/>
    <n v="1291356000"/>
    <n v="1293170400"/>
    <b v="0"/>
    <b v="1"/>
    <x v="3"/>
    <x v="3"/>
    <s v="plays"/>
  </r>
  <r>
    <n v="6800"/>
    <n v="5579"/>
    <n v="82.044117647058826"/>
    <x v="0"/>
    <n v="186"/>
    <n v="29.99462365591398"/>
    <x v="1"/>
    <x v="1"/>
    <n v="1355810400"/>
    <n v="1355983200"/>
    <b v="0"/>
    <b v="0"/>
    <x v="8"/>
    <x v="2"/>
    <s v="wearables"/>
  </r>
  <r>
    <n v="155200"/>
    <n v="37754"/>
    <n v="24.326030927835053"/>
    <x v="3"/>
    <n v="439"/>
    <n v="86"/>
    <x v="4"/>
    <x v="4"/>
    <n v="1513663200"/>
    <n v="1515045600"/>
    <b v="0"/>
    <b v="0"/>
    <x v="19"/>
    <x v="4"/>
    <s v="television"/>
  </r>
  <r>
    <n v="89900"/>
    <n v="45384"/>
    <n v="50.482758620689658"/>
    <x v="0"/>
    <n v="605"/>
    <n v="75.014876033057845"/>
    <x v="1"/>
    <x v="1"/>
    <n v="1365915600"/>
    <n v="1366088400"/>
    <b v="0"/>
    <b v="1"/>
    <x v="11"/>
    <x v="6"/>
    <s v="video games"/>
  </r>
  <r>
    <n v="900"/>
    <n v="8703"/>
    <n v="967"/>
    <x v="1"/>
    <n v="86"/>
    <n v="101.19767441860465"/>
    <x v="3"/>
    <x v="3"/>
    <n v="1551852000"/>
    <n v="1553317200"/>
    <b v="0"/>
    <b v="0"/>
    <x v="11"/>
    <x v="6"/>
    <s v="video games"/>
  </r>
  <r>
    <n v="100"/>
    <n v="4"/>
    <n v="4"/>
    <x v="0"/>
    <n v="1"/>
    <n v="4"/>
    <x v="0"/>
    <x v="0"/>
    <n v="1540098000"/>
    <n v="1542088800"/>
    <b v="0"/>
    <b v="0"/>
    <x v="10"/>
    <x v="4"/>
    <s v="animation"/>
  </r>
  <r>
    <n v="148400"/>
    <n v="182302"/>
    <n v="122.84501347708894"/>
    <x v="1"/>
    <n v="6286"/>
    <n v="29.001272669424118"/>
    <x v="1"/>
    <x v="1"/>
    <n v="1500440400"/>
    <n v="1503118800"/>
    <b v="0"/>
    <b v="0"/>
    <x v="1"/>
    <x v="1"/>
    <s v="rock"/>
  </r>
  <r>
    <n v="4800"/>
    <n v="3045"/>
    <n v="63.4375"/>
    <x v="0"/>
    <n v="31"/>
    <n v="98.225806451612897"/>
    <x v="1"/>
    <x v="1"/>
    <n v="1278392400"/>
    <n v="1278478800"/>
    <b v="0"/>
    <b v="0"/>
    <x v="6"/>
    <x v="4"/>
    <s v="drama"/>
  </r>
  <r>
    <n v="182400"/>
    <n v="102749"/>
    <n v="56.331688596491226"/>
    <x v="0"/>
    <n v="1181"/>
    <n v="87.001693480101608"/>
    <x v="1"/>
    <x v="1"/>
    <n v="1480572000"/>
    <n v="1484114400"/>
    <b v="0"/>
    <b v="0"/>
    <x v="22"/>
    <x v="4"/>
    <s v="science fiction"/>
  </r>
  <r>
    <n v="4000"/>
    <n v="1763"/>
    <n v="44.074999999999996"/>
    <x v="0"/>
    <n v="39"/>
    <n v="45.205128205128204"/>
    <x v="1"/>
    <x v="1"/>
    <n v="1382331600"/>
    <n v="1385445600"/>
    <b v="0"/>
    <b v="1"/>
    <x v="6"/>
    <x v="4"/>
    <s v="drama"/>
  </r>
  <r>
    <n v="116500"/>
    <n v="137904"/>
    <n v="118.37253218884121"/>
    <x v="1"/>
    <n v="3727"/>
    <n v="37.001341561577675"/>
    <x v="1"/>
    <x v="1"/>
    <n v="1316754000"/>
    <n v="1318741200"/>
    <b v="0"/>
    <b v="0"/>
    <x v="3"/>
    <x v="3"/>
    <s v="plays"/>
  </r>
  <r>
    <n v="146400"/>
    <n v="152438"/>
    <n v="104.1243169398907"/>
    <x v="1"/>
    <n v="1605"/>
    <n v="94.976947040498445"/>
    <x v="1"/>
    <x v="1"/>
    <n v="1518242400"/>
    <n v="1518242400"/>
    <b v="0"/>
    <b v="1"/>
    <x v="7"/>
    <x v="1"/>
    <s v="indie rock"/>
  </r>
  <r>
    <n v="5000"/>
    <n v="1332"/>
    <n v="26.640000000000004"/>
    <x v="0"/>
    <n v="46"/>
    <n v="28.956521739130434"/>
    <x v="1"/>
    <x v="1"/>
    <n v="1476421200"/>
    <n v="1476594000"/>
    <b v="0"/>
    <b v="0"/>
    <x v="3"/>
    <x v="3"/>
    <s v="plays"/>
  </r>
  <r>
    <n v="33800"/>
    <n v="118706"/>
    <n v="351.20118343195264"/>
    <x v="1"/>
    <n v="2120"/>
    <n v="55.993396226415094"/>
    <x v="1"/>
    <x v="1"/>
    <n v="1269752400"/>
    <n v="1273554000"/>
    <b v="0"/>
    <b v="0"/>
    <x v="3"/>
    <x v="3"/>
    <s v="plays"/>
  </r>
  <r>
    <n v="6300"/>
    <n v="5674"/>
    <n v="90.063492063492063"/>
    <x v="0"/>
    <n v="105"/>
    <n v="54.038095238095238"/>
    <x v="1"/>
    <x v="1"/>
    <n v="1419746400"/>
    <n v="1421906400"/>
    <b v="0"/>
    <b v="0"/>
    <x v="4"/>
    <x v="4"/>
    <s v="documentary"/>
  </r>
  <r>
    <n v="2400"/>
    <n v="4119"/>
    <n v="171.625"/>
    <x v="1"/>
    <n v="50"/>
    <n v="82.38"/>
    <x v="1"/>
    <x v="1"/>
    <n v="1281330000"/>
    <n v="1281589200"/>
    <b v="0"/>
    <b v="0"/>
    <x v="3"/>
    <x v="3"/>
    <s v="plays"/>
  </r>
  <r>
    <n v="98800"/>
    <n v="139354"/>
    <n v="141.04655870445345"/>
    <x v="1"/>
    <n v="2080"/>
    <n v="66.997115384615384"/>
    <x v="1"/>
    <x v="1"/>
    <n v="1398661200"/>
    <n v="1400389200"/>
    <b v="0"/>
    <b v="0"/>
    <x v="6"/>
    <x v="4"/>
    <s v="drama"/>
  </r>
  <r>
    <n v="188800"/>
    <n v="57734"/>
    <n v="30.57944915254237"/>
    <x v="0"/>
    <n v="535"/>
    <n v="107.91401869158878"/>
    <x v="1"/>
    <x v="1"/>
    <n v="1359525600"/>
    <n v="1362808800"/>
    <b v="0"/>
    <b v="0"/>
    <x v="20"/>
    <x v="6"/>
    <s v="mobile games"/>
  </r>
  <r>
    <n v="134300"/>
    <n v="145265"/>
    <n v="108.16455696202532"/>
    <x v="1"/>
    <n v="2105"/>
    <n v="69.009501187648453"/>
    <x v="1"/>
    <x v="1"/>
    <n v="1388469600"/>
    <n v="1388815200"/>
    <b v="0"/>
    <b v="0"/>
    <x v="10"/>
    <x v="4"/>
    <s v="animation"/>
  </r>
  <r>
    <n v="71200"/>
    <n v="95020"/>
    <n v="133.45505617977528"/>
    <x v="1"/>
    <n v="2436"/>
    <n v="39.006568144499177"/>
    <x v="1"/>
    <x v="1"/>
    <n v="1518328800"/>
    <n v="1519538400"/>
    <b v="0"/>
    <b v="0"/>
    <x v="3"/>
    <x v="3"/>
    <s v="plays"/>
  </r>
  <r>
    <n v="4700"/>
    <n v="8829"/>
    <n v="187.85106382978722"/>
    <x v="1"/>
    <n v="80"/>
    <n v="110.3625"/>
    <x v="1"/>
    <x v="1"/>
    <n v="1517032800"/>
    <n v="1517810400"/>
    <b v="0"/>
    <b v="0"/>
    <x v="18"/>
    <x v="5"/>
    <s v="translations"/>
  </r>
  <r>
    <n v="1200"/>
    <n v="3984"/>
    <n v="332"/>
    <x v="1"/>
    <n v="42"/>
    <n v="94.857142857142861"/>
    <x v="1"/>
    <x v="1"/>
    <n v="1368594000"/>
    <n v="1370581200"/>
    <b v="0"/>
    <b v="1"/>
    <x v="8"/>
    <x v="2"/>
    <s v="wearables"/>
  </r>
  <r>
    <n v="1400"/>
    <n v="8053"/>
    <n v="575.21428571428578"/>
    <x v="1"/>
    <n v="139"/>
    <n v="57.935251798561154"/>
    <x v="0"/>
    <x v="0"/>
    <n v="1448258400"/>
    <n v="1448863200"/>
    <b v="0"/>
    <b v="1"/>
    <x v="2"/>
    <x v="2"/>
    <s v="web"/>
  </r>
  <r>
    <n v="4000"/>
    <n v="1620"/>
    <n v="40.5"/>
    <x v="0"/>
    <n v="16"/>
    <n v="101.25"/>
    <x v="1"/>
    <x v="1"/>
    <n v="1555218000"/>
    <n v="1556600400"/>
    <b v="0"/>
    <b v="0"/>
    <x v="3"/>
    <x v="3"/>
    <s v="plays"/>
  </r>
  <r>
    <n v="5600"/>
    <n v="10328"/>
    <n v="184.42857142857144"/>
    <x v="1"/>
    <n v="159"/>
    <n v="64.95597484276729"/>
    <x v="1"/>
    <x v="1"/>
    <n v="1431925200"/>
    <n v="1432098000"/>
    <b v="0"/>
    <b v="0"/>
    <x v="6"/>
    <x v="4"/>
    <s v="drama"/>
  </r>
  <r>
    <n v="3600"/>
    <n v="10289"/>
    <n v="285.80555555555554"/>
    <x v="1"/>
    <n v="381"/>
    <n v="27.00524934383202"/>
    <x v="1"/>
    <x v="1"/>
    <n v="1481522400"/>
    <n v="1482127200"/>
    <b v="0"/>
    <b v="0"/>
    <x v="8"/>
    <x v="2"/>
    <s v="wearables"/>
  </r>
  <r>
    <n v="3100"/>
    <n v="9889"/>
    <n v="319"/>
    <x v="1"/>
    <n v="194"/>
    <n v="50.97422680412371"/>
    <x v="4"/>
    <x v="4"/>
    <n v="1335934800"/>
    <n v="1335934800"/>
    <b v="0"/>
    <b v="1"/>
    <x v="0"/>
    <x v="0"/>
    <s v="food trucks"/>
  </r>
  <r>
    <n v="153800"/>
    <n v="60342"/>
    <n v="39.234070221066318"/>
    <x v="0"/>
    <n v="575"/>
    <n v="104.94260869565217"/>
    <x v="1"/>
    <x v="1"/>
    <n v="1552280400"/>
    <n v="1556946000"/>
    <b v="0"/>
    <b v="0"/>
    <x v="1"/>
    <x v="1"/>
    <s v="rock"/>
  </r>
  <r>
    <n v="5000"/>
    <n v="8907"/>
    <n v="178.14000000000001"/>
    <x v="1"/>
    <n v="106"/>
    <n v="84.028301886792448"/>
    <x v="1"/>
    <x v="1"/>
    <n v="1529989200"/>
    <n v="1530075600"/>
    <b v="0"/>
    <b v="0"/>
    <x v="5"/>
    <x v="1"/>
    <s v="electric music"/>
  </r>
  <r>
    <n v="4000"/>
    <n v="14606"/>
    <n v="365.15"/>
    <x v="1"/>
    <n v="142"/>
    <n v="102.85915492957747"/>
    <x v="1"/>
    <x v="1"/>
    <n v="1418709600"/>
    <n v="1418796000"/>
    <b v="0"/>
    <b v="0"/>
    <x v="19"/>
    <x v="4"/>
    <s v="television"/>
  </r>
  <r>
    <n v="7400"/>
    <n v="8432"/>
    <n v="113.94594594594594"/>
    <x v="1"/>
    <n v="211"/>
    <n v="39.962085308056871"/>
    <x v="1"/>
    <x v="1"/>
    <n v="1372136400"/>
    <n v="1372482000"/>
    <b v="0"/>
    <b v="1"/>
    <x v="18"/>
    <x v="5"/>
    <s v="translations"/>
  </r>
  <r>
    <n v="191500"/>
    <n v="57122"/>
    <n v="29.828720626631856"/>
    <x v="0"/>
    <n v="1120"/>
    <n v="51.001785714285717"/>
    <x v="1"/>
    <x v="1"/>
    <n v="1533877200"/>
    <n v="1534395600"/>
    <b v="0"/>
    <b v="0"/>
    <x v="13"/>
    <x v="5"/>
    <s v="fiction"/>
  </r>
  <r>
    <n v="8500"/>
    <n v="4613"/>
    <n v="54.270588235294113"/>
    <x v="0"/>
    <n v="113"/>
    <n v="40.823008849557525"/>
    <x v="1"/>
    <x v="1"/>
    <n v="1309064400"/>
    <n v="1311397200"/>
    <b v="0"/>
    <b v="0"/>
    <x v="22"/>
    <x v="4"/>
    <s v="science fiction"/>
  </r>
  <r>
    <n v="68800"/>
    <n v="162603"/>
    <n v="236.34156976744185"/>
    <x v="1"/>
    <n v="2756"/>
    <n v="58.999637155297535"/>
    <x v="1"/>
    <x v="1"/>
    <n v="1425877200"/>
    <n v="1426914000"/>
    <b v="0"/>
    <b v="0"/>
    <x v="8"/>
    <x v="2"/>
    <s v="wearables"/>
  </r>
  <r>
    <n v="2400"/>
    <n v="12310"/>
    <n v="512.91666666666663"/>
    <x v="1"/>
    <n v="173"/>
    <n v="71.156069364161851"/>
    <x v="4"/>
    <x v="4"/>
    <n v="1501304400"/>
    <n v="1501477200"/>
    <b v="0"/>
    <b v="0"/>
    <x v="0"/>
    <x v="0"/>
    <s v="food trucks"/>
  </r>
  <r>
    <n v="8600"/>
    <n v="8656"/>
    <n v="100.65116279069768"/>
    <x v="1"/>
    <n v="87"/>
    <n v="99.494252873563212"/>
    <x v="1"/>
    <x v="1"/>
    <n v="1268287200"/>
    <n v="1269061200"/>
    <b v="0"/>
    <b v="1"/>
    <x v="14"/>
    <x v="7"/>
    <s v="photography books"/>
  </r>
  <r>
    <n v="196600"/>
    <n v="159931"/>
    <n v="81.348423194303152"/>
    <x v="0"/>
    <n v="1538"/>
    <n v="103.98634590377114"/>
    <x v="1"/>
    <x v="1"/>
    <n v="1412139600"/>
    <n v="1415772000"/>
    <b v="0"/>
    <b v="1"/>
    <x v="3"/>
    <x v="3"/>
    <s v="plays"/>
  </r>
  <r>
    <n v="4200"/>
    <n v="689"/>
    <n v="16.404761904761905"/>
    <x v="0"/>
    <n v="9"/>
    <n v="76.555555555555557"/>
    <x v="1"/>
    <x v="1"/>
    <n v="1330063200"/>
    <n v="1331013600"/>
    <b v="0"/>
    <b v="1"/>
    <x v="13"/>
    <x v="5"/>
    <s v="fiction"/>
  </r>
  <r>
    <n v="91400"/>
    <n v="48236"/>
    <n v="52.774617067833695"/>
    <x v="0"/>
    <n v="554"/>
    <n v="87.068592057761734"/>
    <x v="1"/>
    <x v="1"/>
    <n v="1576130400"/>
    <n v="1576735200"/>
    <b v="0"/>
    <b v="0"/>
    <x v="3"/>
    <x v="3"/>
    <s v="plays"/>
  </r>
  <r>
    <n v="29600"/>
    <n v="77021"/>
    <n v="260.20608108108109"/>
    <x v="1"/>
    <n v="1572"/>
    <n v="48.99554707379135"/>
    <x v="4"/>
    <x v="4"/>
    <n v="1407128400"/>
    <n v="1411362000"/>
    <b v="0"/>
    <b v="1"/>
    <x v="0"/>
    <x v="0"/>
    <s v="food trucks"/>
  </r>
  <r>
    <n v="90600"/>
    <n v="27844"/>
    <n v="30.73289183222958"/>
    <x v="0"/>
    <n v="648"/>
    <n v="42.969135802469133"/>
    <x v="4"/>
    <x v="4"/>
    <n v="1560142800"/>
    <n v="1563685200"/>
    <b v="0"/>
    <b v="0"/>
    <x v="3"/>
    <x v="3"/>
    <s v="plays"/>
  </r>
  <r>
    <n v="5200"/>
    <n v="702"/>
    <n v="13.5"/>
    <x v="0"/>
    <n v="21"/>
    <n v="33.428571428571431"/>
    <x v="4"/>
    <x v="4"/>
    <n v="1520575200"/>
    <n v="1521867600"/>
    <b v="0"/>
    <b v="1"/>
    <x v="18"/>
    <x v="5"/>
    <s v="translations"/>
  </r>
  <r>
    <n v="110300"/>
    <n v="197024"/>
    <n v="178.62556663644605"/>
    <x v="1"/>
    <n v="2346"/>
    <n v="83.982949701619773"/>
    <x v="1"/>
    <x v="1"/>
    <n v="1492664400"/>
    <n v="1495515600"/>
    <b v="0"/>
    <b v="0"/>
    <x v="3"/>
    <x v="3"/>
    <s v="plays"/>
  </r>
  <r>
    <n v="5300"/>
    <n v="11663"/>
    <n v="220.0566037735849"/>
    <x v="1"/>
    <n v="115"/>
    <n v="101.41739130434783"/>
    <x v="1"/>
    <x v="1"/>
    <n v="1454479200"/>
    <n v="1455948000"/>
    <b v="0"/>
    <b v="0"/>
    <x v="3"/>
    <x v="3"/>
    <s v="plays"/>
  </r>
  <r>
    <n v="9200"/>
    <n v="9339"/>
    <n v="101.5108695652174"/>
    <x v="1"/>
    <n v="85"/>
    <n v="109.87058823529412"/>
    <x v="6"/>
    <x v="6"/>
    <n v="1281934800"/>
    <n v="1282366800"/>
    <b v="0"/>
    <b v="0"/>
    <x v="8"/>
    <x v="2"/>
    <s v="wearables"/>
  </r>
  <r>
    <n v="2400"/>
    <n v="4596"/>
    <n v="191.5"/>
    <x v="1"/>
    <n v="144"/>
    <n v="31.916666666666668"/>
    <x v="1"/>
    <x v="1"/>
    <n v="1573970400"/>
    <n v="1574575200"/>
    <b v="0"/>
    <b v="0"/>
    <x v="23"/>
    <x v="8"/>
    <s v="audio"/>
  </r>
  <r>
    <n v="56800"/>
    <n v="173437"/>
    <n v="305.34683098591546"/>
    <x v="1"/>
    <n v="2443"/>
    <n v="70.993450675399103"/>
    <x v="1"/>
    <x v="1"/>
    <n v="1372654800"/>
    <n v="1374901200"/>
    <b v="0"/>
    <b v="1"/>
    <x v="0"/>
    <x v="0"/>
    <s v="food trucks"/>
  </r>
  <r>
    <n v="191000"/>
    <n v="45831"/>
    <n v="23.995287958115181"/>
    <x v="3"/>
    <n v="595"/>
    <n v="77.026890756302521"/>
    <x v="1"/>
    <x v="1"/>
    <n v="1275886800"/>
    <n v="1278910800"/>
    <b v="1"/>
    <b v="1"/>
    <x v="12"/>
    <x v="4"/>
    <s v="shorts"/>
  </r>
  <r>
    <n v="900"/>
    <n v="6514"/>
    <n v="723.77777777777771"/>
    <x v="1"/>
    <n v="64"/>
    <n v="101.78125"/>
    <x v="1"/>
    <x v="1"/>
    <n v="1561784400"/>
    <n v="1562907600"/>
    <b v="0"/>
    <b v="0"/>
    <x v="14"/>
    <x v="7"/>
    <s v="photography books"/>
  </r>
  <r>
    <n v="2500"/>
    <n v="13684"/>
    <n v="547.36"/>
    <x v="1"/>
    <n v="268"/>
    <n v="51.059701492537314"/>
    <x v="1"/>
    <x v="1"/>
    <n v="1332392400"/>
    <n v="1332478800"/>
    <b v="0"/>
    <b v="0"/>
    <x v="8"/>
    <x v="2"/>
    <s v="wearables"/>
  </r>
  <r>
    <n v="3200"/>
    <n v="13264"/>
    <n v="414.49999999999994"/>
    <x v="1"/>
    <n v="195"/>
    <n v="68.02051282051282"/>
    <x v="3"/>
    <x v="3"/>
    <n v="1402376400"/>
    <n v="1402722000"/>
    <b v="0"/>
    <b v="0"/>
    <x v="3"/>
    <x v="3"/>
    <s v="plays"/>
  </r>
  <r>
    <n v="183800"/>
    <n v="1667"/>
    <n v="0.90696409140369971"/>
    <x v="0"/>
    <n v="54"/>
    <n v="30.87037037037037"/>
    <x v="1"/>
    <x v="1"/>
    <n v="1495342800"/>
    <n v="1496811600"/>
    <b v="0"/>
    <b v="0"/>
    <x v="10"/>
    <x v="4"/>
    <s v="animation"/>
  </r>
  <r>
    <n v="9800"/>
    <n v="3349"/>
    <n v="34.173469387755098"/>
    <x v="0"/>
    <n v="120"/>
    <n v="27.908333333333335"/>
    <x v="1"/>
    <x v="1"/>
    <n v="1482213600"/>
    <n v="1482213600"/>
    <b v="0"/>
    <b v="1"/>
    <x v="8"/>
    <x v="2"/>
    <s v="wearables"/>
  </r>
  <r>
    <n v="193400"/>
    <n v="46317"/>
    <n v="23.948810754912099"/>
    <x v="0"/>
    <n v="579"/>
    <n v="79.994818652849744"/>
    <x v="3"/>
    <x v="3"/>
    <n v="1420092000"/>
    <n v="1420264800"/>
    <b v="0"/>
    <b v="0"/>
    <x v="2"/>
    <x v="2"/>
    <s v="web"/>
  </r>
  <r>
    <n v="163800"/>
    <n v="78743"/>
    <n v="48.072649572649574"/>
    <x v="0"/>
    <n v="2072"/>
    <n v="38.003378378378379"/>
    <x v="1"/>
    <x v="1"/>
    <n v="1458018000"/>
    <n v="1458450000"/>
    <b v="0"/>
    <b v="1"/>
    <x v="4"/>
    <x v="4"/>
    <s v="documentary"/>
  </r>
  <r>
    <n v="100"/>
    <n v="0"/>
    <n v="0"/>
    <x v="0"/>
    <n v="0"/>
    <n v="0"/>
    <x v="1"/>
    <x v="1"/>
    <n v="1367384400"/>
    <n v="1369803600"/>
    <b v="0"/>
    <b v="1"/>
    <x v="3"/>
    <x v="3"/>
    <s v="plays"/>
  </r>
  <r>
    <n v="153600"/>
    <n v="107743"/>
    <n v="70.145182291666657"/>
    <x v="0"/>
    <n v="1796"/>
    <n v="59.990534521158132"/>
    <x v="1"/>
    <x v="1"/>
    <n v="1363064400"/>
    <n v="1363237200"/>
    <b v="0"/>
    <b v="0"/>
    <x v="4"/>
    <x v="4"/>
    <s v="documentary"/>
  </r>
  <r>
    <n v="1300"/>
    <n v="6889"/>
    <n v="529.92307692307691"/>
    <x v="1"/>
    <n v="186"/>
    <n v="37.037634408602152"/>
    <x v="2"/>
    <x v="2"/>
    <n v="1343365200"/>
    <n v="1345870800"/>
    <b v="0"/>
    <b v="1"/>
    <x v="11"/>
    <x v="6"/>
    <s v="video games"/>
  </r>
  <r>
    <n v="25500"/>
    <n v="45983"/>
    <n v="180.32549019607845"/>
    <x v="1"/>
    <n v="460"/>
    <n v="99.963043478260872"/>
    <x v="1"/>
    <x v="1"/>
    <n v="1435726800"/>
    <n v="1437454800"/>
    <b v="0"/>
    <b v="0"/>
    <x v="6"/>
    <x v="4"/>
    <s v="drama"/>
  </r>
  <r>
    <n v="7500"/>
    <n v="6924"/>
    <n v="92.320000000000007"/>
    <x v="0"/>
    <n v="62"/>
    <n v="111.6774193548387"/>
    <x v="6"/>
    <x v="6"/>
    <n v="1431925200"/>
    <n v="1432011600"/>
    <b v="0"/>
    <b v="0"/>
    <x v="1"/>
    <x v="1"/>
    <s v="rock"/>
  </r>
  <r>
    <n v="89900"/>
    <n v="12497"/>
    <n v="13.901001112347053"/>
    <x v="0"/>
    <n v="347"/>
    <n v="36.014409221902014"/>
    <x v="1"/>
    <x v="1"/>
    <n v="1362722400"/>
    <n v="1366347600"/>
    <b v="0"/>
    <b v="1"/>
    <x v="15"/>
    <x v="5"/>
    <s v="radio &amp; podcasts"/>
  </r>
  <r>
    <n v="18000"/>
    <n v="166874"/>
    <n v="927.07777777777767"/>
    <x v="1"/>
    <n v="2528"/>
    <n v="66.010284810126578"/>
    <x v="1"/>
    <x v="1"/>
    <n v="1511416800"/>
    <n v="1512885600"/>
    <b v="0"/>
    <b v="1"/>
    <x v="3"/>
    <x v="3"/>
    <s v="plays"/>
  </r>
  <r>
    <n v="2100"/>
    <n v="837"/>
    <n v="39.857142857142861"/>
    <x v="0"/>
    <n v="19"/>
    <n v="44.05263157894737"/>
    <x v="1"/>
    <x v="1"/>
    <n v="1365483600"/>
    <n v="1369717200"/>
    <b v="0"/>
    <b v="1"/>
    <x v="2"/>
    <x v="2"/>
    <s v="web"/>
  </r>
  <r>
    <n v="172700"/>
    <n v="193820"/>
    <n v="112.22929936305732"/>
    <x v="1"/>
    <n v="3657"/>
    <n v="52.999726551818434"/>
    <x v="1"/>
    <x v="1"/>
    <n v="1532840400"/>
    <n v="1534654800"/>
    <b v="0"/>
    <b v="0"/>
    <x v="3"/>
    <x v="3"/>
    <s v="plays"/>
  </r>
  <r>
    <n v="168500"/>
    <n v="119510"/>
    <n v="70.925816023738875"/>
    <x v="0"/>
    <n v="1258"/>
    <n v="95"/>
    <x v="1"/>
    <x v="1"/>
    <n v="1336194000"/>
    <n v="1337058000"/>
    <b v="0"/>
    <b v="0"/>
    <x v="3"/>
    <x v="3"/>
    <s v="plays"/>
  </r>
  <r>
    <n v="7800"/>
    <n v="9289"/>
    <n v="119.08974358974358"/>
    <x v="1"/>
    <n v="131"/>
    <n v="70.908396946564892"/>
    <x v="2"/>
    <x v="2"/>
    <n v="1527742800"/>
    <n v="1529816400"/>
    <b v="0"/>
    <b v="0"/>
    <x v="6"/>
    <x v="4"/>
    <s v="drama"/>
  </r>
  <r>
    <n v="147800"/>
    <n v="35498"/>
    <n v="24.017591339648174"/>
    <x v="0"/>
    <n v="362"/>
    <n v="98.060773480662988"/>
    <x v="1"/>
    <x v="1"/>
    <n v="1564030800"/>
    <n v="1564894800"/>
    <b v="0"/>
    <b v="0"/>
    <x v="3"/>
    <x v="3"/>
    <s v="plays"/>
  </r>
  <r>
    <n v="9100"/>
    <n v="12678"/>
    <n v="139.31868131868131"/>
    <x v="1"/>
    <n v="239"/>
    <n v="53.046025104602514"/>
    <x v="1"/>
    <x v="1"/>
    <n v="1404536400"/>
    <n v="1404622800"/>
    <b v="0"/>
    <b v="1"/>
    <x v="11"/>
    <x v="6"/>
    <s v="video games"/>
  </r>
  <r>
    <n v="8300"/>
    <n v="3260"/>
    <n v="39.277108433734945"/>
    <x v="3"/>
    <n v="35"/>
    <n v="93.142857142857139"/>
    <x v="1"/>
    <x v="1"/>
    <n v="1284008400"/>
    <n v="1284181200"/>
    <b v="0"/>
    <b v="0"/>
    <x v="19"/>
    <x v="4"/>
    <s v="television"/>
  </r>
  <r>
    <n v="138700"/>
    <n v="31123"/>
    <n v="22.439077144917089"/>
    <x v="3"/>
    <n v="528"/>
    <n v="58.945075757575758"/>
    <x v="5"/>
    <x v="5"/>
    <n v="1386309600"/>
    <n v="1386741600"/>
    <b v="0"/>
    <b v="1"/>
    <x v="1"/>
    <x v="1"/>
    <s v="rock"/>
  </r>
  <r>
    <n v="8600"/>
    <n v="4797"/>
    <n v="55.779069767441861"/>
    <x v="0"/>
    <n v="133"/>
    <n v="36.067669172932334"/>
    <x v="0"/>
    <x v="0"/>
    <n v="1324620000"/>
    <n v="1324792800"/>
    <b v="0"/>
    <b v="1"/>
    <x v="3"/>
    <x v="3"/>
    <s v="plays"/>
  </r>
  <r>
    <n v="125400"/>
    <n v="53324"/>
    <n v="42.523125996810208"/>
    <x v="0"/>
    <n v="846"/>
    <n v="63.030732860520096"/>
    <x v="1"/>
    <x v="1"/>
    <n v="1281070800"/>
    <n v="1284354000"/>
    <b v="0"/>
    <b v="0"/>
    <x v="9"/>
    <x v="5"/>
    <s v="nonfiction"/>
  </r>
  <r>
    <n v="5900"/>
    <n v="6608"/>
    <n v="112.00000000000001"/>
    <x v="1"/>
    <n v="78"/>
    <n v="84.717948717948715"/>
    <x v="1"/>
    <x v="1"/>
    <n v="1493960400"/>
    <n v="1494392400"/>
    <b v="0"/>
    <b v="0"/>
    <x v="0"/>
    <x v="0"/>
    <s v="food trucks"/>
  </r>
  <r>
    <n v="8800"/>
    <n v="622"/>
    <n v="7.0681818181818183"/>
    <x v="0"/>
    <n v="10"/>
    <n v="62.2"/>
    <x v="1"/>
    <x v="1"/>
    <n v="1519365600"/>
    <n v="1519538400"/>
    <b v="0"/>
    <b v="1"/>
    <x v="10"/>
    <x v="4"/>
    <s v="animation"/>
  </r>
  <r>
    <n v="177700"/>
    <n v="180802"/>
    <n v="101.74563871693867"/>
    <x v="1"/>
    <n v="1773"/>
    <n v="101.97518330513255"/>
    <x v="1"/>
    <x v="1"/>
    <n v="1420696800"/>
    <n v="1421906400"/>
    <b v="0"/>
    <b v="1"/>
    <x v="1"/>
    <x v="1"/>
    <s v="rock"/>
  </r>
  <r>
    <n v="800"/>
    <n v="3406"/>
    <n v="425.75"/>
    <x v="1"/>
    <n v="32"/>
    <n v="106.4375"/>
    <x v="1"/>
    <x v="1"/>
    <n v="1555650000"/>
    <n v="1555909200"/>
    <b v="0"/>
    <b v="0"/>
    <x v="3"/>
    <x v="3"/>
    <s v="plays"/>
  </r>
  <r>
    <n v="7600"/>
    <n v="11061"/>
    <n v="145.53947368421052"/>
    <x v="1"/>
    <n v="369"/>
    <n v="29.975609756097562"/>
    <x v="1"/>
    <x v="1"/>
    <n v="1471928400"/>
    <n v="1472446800"/>
    <b v="0"/>
    <b v="1"/>
    <x v="6"/>
    <x v="4"/>
    <s v="drama"/>
  </r>
  <r>
    <n v="50500"/>
    <n v="16389"/>
    <n v="32.453465346534657"/>
    <x v="0"/>
    <n v="191"/>
    <n v="85.806282722513089"/>
    <x v="1"/>
    <x v="1"/>
    <n v="1341291600"/>
    <n v="1342328400"/>
    <b v="0"/>
    <b v="0"/>
    <x v="12"/>
    <x v="4"/>
    <s v="shorts"/>
  </r>
  <r>
    <n v="900"/>
    <n v="6303"/>
    <n v="700.33333333333326"/>
    <x v="1"/>
    <n v="89"/>
    <n v="70.82022471910112"/>
    <x v="1"/>
    <x v="1"/>
    <n v="1267682400"/>
    <n v="1268114400"/>
    <b v="0"/>
    <b v="0"/>
    <x v="12"/>
    <x v="4"/>
    <s v="shorts"/>
  </r>
  <r>
    <n v="96700"/>
    <n v="81136"/>
    <n v="83.904860392967933"/>
    <x v="0"/>
    <n v="1979"/>
    <n v="40.998484082870135"/>
    <x v="1"/>
    <x v="1"/>
    <n v="1272258000"/>
    <n v="1273381200"/>
    <b v="0"/>
    <b v="0"/>
    <x v="3"/>
    <x v="3"/>
    <s v="plays"/>
  </r>
  <r>
    <n v="2100"/>
    <n v="1768"/>
    <n v="84.19047619047619"/>
    <x v="0"/>
    <n v="63"/>
    <n v="28.063492063492063"/>
    <x v="1"/>
    <x v="1"/>
    <n v="1290492000"/>
    <n v="1290837600"/>
    <b v="0"/>
    <b v="0"/>
    <x v="8"/>
    <x v="2"/>
    <s v="wearables"/>
  </r>
  <r>
    <n v="8300"/>
    <n v="12944"/>
    <n v="155.95180722891567"/>
    <x v="1"/>
    <n v="147"/>
    <n v="88.054421768707485"/>
    <x v="1"/>
    <x v="1"/>
    <n v="1451109600"/>
    <n v="1454306400"/>
    <b v="0"/>
    <b v="1"/>
    <x v="3"/>
    <x v="3"/>
    <s v="plays"/>
  </r>
  <r>
    <n v="189200"/>
    <n v="188480"/>
    <n v="99.619450317124731"/>
    <x v="0"/>
    <n v="6080"/>
    <n v="31"/>
    <x v="0"/>
    <x v="0"/>
    <n v="1454652000"/>
    <n v="1457762400"/>
    <b v="0"/>
    <b v="0"/>
    <x v="10"/>
    <x v="4"/>
    <s v="animation"/>
  </r>
  <r>
    <n v="9000"/>
    <n v="7227"/>
    <n v="80.300000000000011"/>
    <x v="0"/>
    <n v="80"/>
    <n v="90.337500000000006"/>
    <x v="4"/>
    <x v="4"/>
    <n v="1385186400"/>
    <n v="1389074400"/>
    <b v="0"/>
    <b v="0"/>
    <x v="7"/>
    <x v="1"/>
    <s v="indie rock"/>
  </r>
  <r>
    <n v="5100"/>
    <n v="574"/>
    <n v="11.254901960784313"/>
    <x v="0"/>
    <n v="9"/>
    <n v="63.777777777777779"/>
    <x v="1"/>
    <x v="1"/>
    <n v="1399698000"/>
    <n v="1402117200"/>
    <b v="0"/>
    <b v="0"/>
    <x v="11"/>
    <x v="6"/>
    <s v="video games"/>
  </r>
  <r>
    <n v="105000"/>
    <n v="96328"/>
    <n v="91.740952380952379"/>
    <x v="0"/>
    <n v="1784"/>
    <n v="53.995515695067262"/>
    <x v="1"/>
    <x v="1"/>
    <n v="1283230800"/>
    <n v="1284440400"/>
    <b v="0"/>
    <b v="1"/>
    <x v="13"/>
    <x v="5"/>
    <s v="fiction"/>
  </r>
  <r>
    <n v="186700"/>
    <n v="178338"/>
    <n v="95.521156936261391"/>
    <x v="2"/>
    <n v="3640"/>
    <n v="48.993956043956047"/>
    <x v="5"/>
    <x v="5"/>
    <n v="1384149600"/>
    <n v="1388988000"/>
    <b v="0"/>
    <b v="0"/>
    <x v="11"/>
    <x v="6"/>
    <s v="video games"/>
  </r>
  <r>
    <n v="1600"/>
    <n v="8046"/>
    <n v="502.87499999999994"/>
    <x v="1"/>
    <n v="126"/>
    <n v="63.857142857142854"/>
    <x v="0"/>
    <x v="0"/>
    <n v="1516860000"/>
    <n v="1516946400"/>
    <b v="0"/>
    <b v="0"/>
    <x v="3"/>
    <x v="3"/>
    <s v="plays"/>
  </r>
  <r>
    <n v="115600"/>
    <n v="184086"/>
    <n v="159.24394463667818"/>
    <x v="1"/>
    <n v="2218"/>
    <n v="82.996393146979258"/>
    <x v="4"/>
    <x v="4"/>
    <n v="1374642000"/>
    <n v="1377752400"/>
    <b v="0"/>
    <b v="0"/>
    <x v="7"/>
    <x v="1"/>
    <s v="indie rock"/>
  </r>
  <r>
    <n v="89100"/>
    <n v="13385"/>
    <n v="15.022446689113355"/>
    <x v="0"/>
    <n v="243"/>
    <n v="55.08230452674897"/>
    <x v="1"/>
    <x v="1"/>
    <n v="1534482000"/>
    <n v="1534568400"/>
    <b v="0"/>
    <b v="1"/>
    <x v="6"/>
    <x v="4"/>
    <s v="drama"/>
  </r>
  <r>
    <n v="2600"/>
    <n v="12533"/>
    <n v="482.03846153846149"/>
    <x v="1"/>
    <n v="202"/>
    <n v="62.044554455445542"/>
    <x v="6"/>
    <x v="6"/>
    <n v="1528434000"/>
    <n v="1528606800"/>
    <b v="0"/>
    <b v="1"/>
    <x v="3"/>
    <x v="3"/>
    <s v="plays"/>
  </r>
  <r>
    <n v="9800"/>
    <n v="14697"/>
    <n v="149.96938775510205"/>
    <x v="1"/>
    <n v="140"/>
    <n v="104.97857142857143"/>
    <x v="6"/>
    <x v="6"/>
    <n v="1282626000"/>
    <n v="1284872400"/>
    <b v="0"/>
    <b v="0"/>
    <x v="13"/>
    <x v="5"/>
    <s v="fiction"/>
  </r>
  <r>
    <n v="84400"/>
    <n v="98935"/>
    <n v="117.22156398104266"/>
    <x v="1"/>
    <n v="1052"/>
    <n v="94.044676806083643"/>
    <x v="3"/>
    <x v="3"/>
    <n v="1535605200"/>
    <n v="1537592400"/>
    <b v="1"/>
    <b v="1"/>
    <x v="4"/>
    <x v="4"/>
    <s v="documentary"/>
  </r>
  <r>
    <n v="151300"/>
    <n v="57034"/>
    <n v="37.695968274950431"/>
    <x v="0"/>
    <n v="1296"/>
    <n v="44.007716049382715"/>
    <x v="1"/>
    <x v="1"/>
    <n v="1379826000"/>
    <n v="1381208400"/>
    <b v="0"/>
    <b v="0"/>
    <x v="20"/>
    <x v="6"/>
    <s v="mobile games"/>
  </r>
  <r>
    <n v="9800"/>
    <n v="7120"/>
    <n v="72.653061224489804"/>
    <x v="0"/>
    <n v="77"/>
    <n v="92.467532467532465"/>
    <x v="1"/>
    <x v="1"/>
    <n v="1561957200"/>
    <n v="1562475600"/>
    <b v="0"/>
    <b v="1"/>
    <x v="0"/>
    <x v="0"/>
    <s v="food trucks"/>
  </r>
  <r>
    <n v="5300"/>
    <n v="14097"/>
    <n v="265.98113207547169"/>
    <x v="1"/>
    <n v="247"/>
    <n v="57.072874493927124"/>
    <x v="1"/>
    <x v="1"/>
    <n v="1525496400"/>
    <n v="1527397200"/>
    <b v="0"/>
    <b v="0"/>
    <x v="14"/>
    <x v="7"/>
    <s v="photography books"/>
  </r>
  <r>
    <n v="178000"/>
    <n v="43086"/>
    <n v="24.205617977528089"/>
    <x v="0"/>
    <n v="395"/>
    <n v="109.07848101265823"/>
    <x v="6"/>
    <x v="6"/>
    <n v="1433912400"/>
    <n v="1436158800"/>
    <b v="0"/>
    <b v="0"/>
    <x v="20"/>
    <x v="6"/>
    <s v="mobile games"/>
  </r>
  <r>
    <n v="77000"/>
    <n v="1930"/>
    <n v="2.5064935064935066"/>
    <x v="0"/>
    <n v="49"/>
    <n v="39.387755102040813"/>
    <x v="4"/>
    <x v="4"/>
    <n v="1453442400"/>
    <n v="1456034400"/>
    <b v="0"/>
    <b v="0"/>
    <x v="7"/>
    <x v="1"/>
    <s v="indie rock"/>
  </r>
  <r>
    <n v="84900"/>
    <n v="13864"/>
    <n v="16.329799764428738"/>
    <x v="0"/>
    <n v="180"/>
    <n v="77.022222222222226"/>
    <x v="1"/>
    <x v="1"/>
    <n v="1378875600"/>
    <n v="1380171600"/>
    <b v="0"/>
    <b v="0"/>
    <x v="11"/>
    <x v="6"/>
    <s v="video games"/>
  </r>
  <r>
    <n v="2800"/>
    <n v="7742"/>
    <n v="276.5"/>
    <x v="1"/>
    <n v="84"/>
    <n v="92.166666666666671"/>
    <x v="1"/>
    <x v="1"/>
    <n v="1452232800"/>
    <n v="1453356000"/>
    <b v="0"/>
    <b v="0"/>
    <x v="1"/>
    <x v="1"/>
    <s v="rock"/>
  </r>
  <r>
    <n v="184800"/>
    <n v="164109"/>
    <n v="88.803571428571431"/>
    <x v="0"/>
    <n v="2690"/>
    <n v="61.007063197026021"/>
    <x v="1"/>
    <x v="1"/>
    <n v="1577253600"/>
    <n v="1578981600"/>
    <b v="0"/>
    <b v="0"/>
    <x v="3"/>
    <x v="3"/>
    <s v="plays"/>
  </r>
  <r>
    <n v="4200"/>
    <n v="6870"/>
    <n v="163.57142857142856"/>
    <x v="1"/>
    <n v="88"/>
    <n v="78.068181818181813"/>
    <x v="1"/>
    <x v="1"/>
    <n v="1537160400"/>
    <n v="1537419600"/>
    <b v="0"/>
    <b v="1"/>
    <x v="3"/>
    <x v="3"/>
    <s v="plays"/>
  </r>
  <r>
    <n v="1300"/>
    <n v="12597"/>
    <n v="969"/>
    <x v="1"/>
    <n v="156"/>
    <n v="80.75"/>
    <x v="1"/>
    <x v="1"/>
    <n v="1422165600"/>
    <n v="1423202400"/>
    <b v="0"/>
    <b v="0"/>
    <x v="6"/>
    <x v="4"/>
    <s v="drama"/>
  </r>
  <r>
    <n v="66100"/>
    <n v="179074"/>
    <n v="270.91376701966715"/>
    <x v="1"/>
    <n v="2985"/>
    <n v="59.991289782244557"/>
    <x v="1"/>
    <x v="1"/>
    <n v="1459486800"/>
    <n v="1460610000"/>
    <b v="0"/>
    <b v="0"/>
    <x v="3"/>
    <x v="3"/>
    <s v="plays"/>
  </r>
  <r>
    <n v="29500"/>
    <n v="83843"/>
    <n v="284.21355932203392"/>
    <x v="1"/>
    <n v="762"/>
    <n v="110.03018372703411"/>
    <x v="1"/>
    <x v="1"/>
    <n v="1369717200"/>
    <n v="1370494800"/>
    <b v="0"/>
    <b v="0"/>
    <x v="8"/>
    <x v="2"/>
    <s v="wearables"/>
  </r>
  <r>
    <n v="100"/>
    <n v="4"/>
    <n v="4"/>
    <x v="3"/>
    <n v="1"/>
    <n v="4"/>
    <x v="5"/>
    <x v="5"/>
    <n v="1330495200"/>
    <n v="1332306000"/>
    <b v="0"/>
    <b v="0"/>
    <x v="7"/>
    <x v="1"/>
    <s v="indie rock"/>
  </r>
  <r>
    <n v="180100"/>
    <n v="105598"/>
    <n v="58.6329816768462"/>
    <x v="0"/>
    <n v="2779"/>
    <n v="37.99856063332134"/>
    <x v="2"/>
    <x v="2"/>
    <n v="1419055200"/>
    <n v="1422511200"/>
    <b v="0"/>
    <b v="1"/>
    <x v="2"/>
    <x v="2"/>
    <s v="web"/>
  </r>
  <r>
    <n v="9000"/>
    <n v="8866"/>
    <n v="98.51111111111112"/>
    <x v="0"/>
    <n v="92"/>
    <n v="96.369565217391298"/>
    <x v="1"/>
    <x v="1"/>
    <n v="1480140000"/>
    <n v="1480312800"/>
    <b v="0"/>
    <b v="0"/>
    <x v="3"/>
    <x v="3"/>
    <s v="plays"/>
  </r>
  <r>
    <n v="170600"/>
    <n v="75022"/>
    <n v="43.975381008206334"/>
    <x v="0"/>
    <n v="1028"/>
    <n v="72.978599221789878"/>
    <x v="1"/>
    <x v="1"/>
    <n v="1293948000"/>
    <n v="1294034400"/>
    <b v="0"/>
    <b v="0"/>
    <x v="1"/>
    <x v="1"/>
    <s v="rock"/>
  </r>
  <r>
    <n v="9500"/>
    <n v="14408"/>
    <n v="151.66315789473683"/>
    <x v="1"/>
    <n v="554"/>
    <n v="26.007220216606498"/>
    <x v="0"/>
    <x v="0"/>
    <n v="1482127200"/>
    <n v="1482645600"/>
    <b v="0"/>
    <b v="0"/>
    <x v="7"/>
    <x v="1"/>
    <s v="indie rock"/>
  </r>
  <r>
    <n v="6300"/>
    <n v="14089"/>
    <n v="223.63492063492063"/>
    <x v="1"/>
    <n v="135"/>
    <n v="104.36296296296297"/>
    <x v="3"/>
    <x v="3"/>
    <n v="1396414800"/>
    <n v="1399093200"/>
    <b v="0"/>
    <b v="0"/>
    <x v="1"/>
    <x v="1"/>
    <s v="rock"/>
  </r>
  <r>
    <n v="5200"/>
    <n v="12467"/>
    <n v="239.75"/>
    <x v="1"/>
    <n v="122"/>
    <n v="102.18852459016394"/>
    <x v="1"/>
    <x v="1"/>
    <n v="1315285200"/>
    <n v="1315890000"/>
    <b v="0"/>
    <b v="1"/>
    <x v="18"/>
    <x v="5"/>
    <s v="translations"/>
  </r>
  <r>
    <n v="6000"/>
    <n v="11960"/>
    <n v="199.33333333333334"/>
    <x v="1"/>
    <n v="221"/>
    <n v="54.117647058823529"/>
    <x v="1"/>
    <x v="1"/>
    <n v="1443762000"/>
    <n v="1444021200"/>
    <b v="0"/>
    <b v="1"/>
    <x v="22"/>
    <x v="4"/>
    <s v="science fiction"/>
  </r>
  <r>
    <n v="5800"/>
    <n v="7966"/>
    <n v="137.34482758620689"/>
    <x v="1"/>
    <n v="126"/>
    <n v="63.222222222222221"/>
    <x v="1"/>
    <x v="1"/>
    <n v="1456293600"/>
    <n v="1460005200"/>
    <b v="0"/>
    <b v="0"/>
    <x v="3"/>
    <x v="3"/>
    <s v="plays"/>
  </r>
  <r>
    <n v="105300"/>
    <n v="106321"/>
    <n v="100.9696106362773"/>
    <x v="1"/>
    <n v="1022"/>
    <n v="104.03228962818004"/>
    <x v="1"/>
    <x v="1"/>
    <n v="1470114000"/>
    <n v="1470718800"/>
    <b v="0"/>
    <b v="0"/>
    <x v="3"/>
    <x v="3"/>
    <s v="plays"/>
  </r>
  <r>
    <n v="20000"/>
    <n v="158832"/>
    <n v="794.16"/>
    <x v="1"/>
    <n v="3177"/>
    <n v="49.994334277620396"/>
    <x v="1"/>
    <x v="1"/>
    <n v="1321596000"/>
    <n v="1325052000"/>
    <b v="0"/>
    <b v="0"/>
    <x v="10"/>
    <x v="4"/>
    <s v="animation"/>
  </r>
  <r>
    <n v="3000"/>
    <n v="11091"/>
    <n v="369.7"/>
    <x v="1"/>
    <n v="198"/>
    <n v="56.015151515151516"/>
    <x v="5"/>
    <x v="5"/>
    <n v="1318827600"/>
    <n v="1319000400"/>
    <b v="0"/>
    <b v="0"/>
    <x v="3"/>
    <x v="3"/>
    <s v="plays"/>
  </r>
  <r>
    <n v="9900"/>
    <n v="1269"/>
    <n v="12.818181818181817"/>
    <x v="0"/>
    <n v="26"/>
    <n v="48.807692307692307"/>
    <x v="5"/>
    <x v="5"/>
    <n v="1552366800"/>
    <n v="1552539600"/>
    <b v="0"/>
    <b v="0"/>
    <x v="1"/>
    <x v="1"/>
    <s v="rock"/>
  </r>
  <r>
    <n v="3700"/>
    <n v="5107"/>
    <n v="138.02702702702703"/>
    <x v="1"/>
    <n v="85"/>
    <n v="60.082352941176474"/>
    <x v="2"/>
    <x v="2"/>
    <n v="1542088800"/>
    <n v="1543816800"/>
    <b v="0"/>
    <b v="0"/>
    <x v="4"/>
    <x v="4"/>
    <s v="documentary"/>
  </r>
  <r>
    <n v="168700"/>
    <n v="141393"/>
    <n v="83.813278008298752"/>
    <x v="0"/>
    <n v="1790"/>
    <n v="78.990502793296088"/>
    <x v="1"/>
    <x v="1"/>
    <n v="1426395600"/>
    <n v="1427086800"/>
    <b v="0"/>
    <b v="0"/>
    <x v="3"/>
    <x v="3"/>
    <s v="plays"/>
  </r>
  <r>
    <n v="94900"/>
    <n v="194166"/>
    <n v="204.60063224446787"/>
    <x v="1"/>
    <n v="3596"/>
    <n v="53.99499443826474"/>
    <x v="1"/>
    <x v="1"/>
    <n v="1321336800"/>
    <n v="1323064800"/>
    <b v="0"/>
    <b v="0"/>
    <x v="3"/>
    <x v="3"/>
    <s v="plays"/>
  </r>
  <r>
    <n v="9300"/>
    <n v="4124"/>
    <n v="44.344086021505376"/>
    <x v="0"/>
    <n v="37"/>
    <n v="111.45945945945945"/>
    <x v="1"/>
    <x v="1"/>
    <n v="1456293600"/>
    <n v="1458277200"/>
    <b v="0"/>
    <b v="1"/>
    <x v="5"/>
    <x v="1"/>
    <s v="electric music"/>
  </r>
  <r>
    <n v="6800"/>
    <n v="14865"/>
    <n v="218.60294117647058"/>
    <x v="1"/>
    <n v="244"/>
    <n v="60.922131147540981"/>
    <x v="1"/>
    <x v="1"/>
    <n v="1404968400"/>
    <n v="1405141200"/>
    <b v="0"/>
    <b v="0"/>
    <x v="1"/>
    <x v="1"/>
    <s v="rock"/>
  </r>
  <r>
    <n v="72400"/>
    <n v="134688"/>
    <n v="186.03314917127071"/>
    <x v="1"/>
    <n v="5180"/>
    <n v="26.0015444015444"/>
    <x v="1"/>
    <x v="1"/>
    <n v="1279170000"/>
    <n v="1283058000"/>
    <b v="0"/>
    <b v="0"/>
    <x v="3"/>
    <x v="3"/>
    <s v="plays"/>
  </r>
  <r>
    <n v="20100"/>
    <n v="47705"/>
    <n v="237.33830845771143"/>
    <x v="1"/>
    <n v="589"/>
    <n v="80.993208828522924"/>
    <x v="6"/>
    <x v="6"/>
    <n v="1294725600"/>
    <n v="1295762400"/>
    <b v="0"/>
    <b v="0"/>
    <x v="10"/>
    <x v="4"/>
    <s v="animation"/>
  </r>
  <r>
    <n v="31200"/>
    <n v="95364"/>
    <n v="305.65384615384613"/>
    <x v="1"/>
    <n v="2725"/>
    <n v="34.995963302752294"/>
    <x v="1"/>
    <x v="1"/>
    <n v="1419055200"/>
    <n v="1419573600"/>
    <b v="0"/>
    <b v="1"/>
    <x v="1"/>
    <x v="1"/>
    <s v="rock"/>
  </r>
  <r>
    <n v="3500"/>
    <n v="3295"/>
    <n v="94.142857142857139"/>
    <x v="0"/>
    <n v="35"/>
    <n v="94.142857142857139"/>
    <x v="6"/>
    <x v="6"/>
    <n v="1434690000"/>
    <n v="1438750800"/>
    <b v="0"/>
    <b v="0"/>
    <x v="12"/>
    <x v="4"/>
    <s v="shorts"/>
  </r>
  <r>
    <n v="9000"/>
    <n v="4896"/>
    <n v="54.400000000000006"/>
    <x v="3"/>
    <n v="94"/>
    <n v="52.085106382978722"/>
    <x v="1"/>
    <x v="1"/>
    <n v="1443416400"/>
    <n v="1444798800"/>
    <b v="0"/>
    <b v="1"/>
    <x v="1"/>
    <x v="1"/>
    <s v="rock"/>
  </r>
  <r>
    <n v="6700"/>
    <n v="7496"/>
    <n v="111.88059701492537"/>
    <x v="1"/>
    <n v="300"/>
    <n v="24.986666666666668"/>
    <x v="1"/>
    <x v="1"/>
    <n v="1399006800"/>
    <n v="1399179600"/>
    <b v="0"/>
    <b v="0"/>
    <x v="23"/>
    <x v="8"/>
    <s v="audio"/>
  </r>
  <r>
    <n v="2700"/>
    <n v="9967"/>
    <n v="369.14814814814815"/>
    <x v="1"/>
    <n v="144"/>
    <n v="69.215277777777771"/>
    <x v="1"/>
    <x v="1"/>
    <n v="1575698400"/>
    <n v="1576562400"/>
    <b v="0"/>
    <b v="1"/>
    <x v="0"/>
    <x v="0"/>
    <s v="food trucks"/>
  </r>
  <r>
    <n v="83300"/>
    <n v="52421"/>
    <n v="62.930372148859547"/>
    <x v="0"/>
    <n v="558"/>
    <n v="93.944444444444443"/>
    <x v="1"/>
    <x v="1"/>
    <n v="1400562000"/>
    <n v="1400821200"/>
    <b v="0"/>
    <b v="1"/>
    <x v="3"/>
    <x v="3"/>
    <s v="plays"/>
  </r>
  <r>
    <n v="9700"/>
    <n v="6298"/>
    <n v="64.927835051546396"/>
    <x v="0"/>
    <n v="64"/>
    <n v="98.40625"/>
    <x v="1"/>
    <x v="1"/>
    <n v="1509512400"/>
    <n v="1510984800"/>
    <b v="0"/>
    <b v="0"/>
    <x v="3"/>
    <x v="3"/>
    <s v="plays"/>
  </r>
  <r>
    <n v="8200"/>
    <n v="1546"/>
    <n v="18.853658536585368"/>
    <x v="3"/>
    <n v="37"/>
    <n v="41.783783783783782"/>
    <x v="1"/>
    <x v="1"/>
    <n v="1299823200"/>
    <n v="1302066000"/>
    <b v="0"/>
    <b v="0"/>
    <x v="17"/>
    <x v="1"/>
    <s v="jazz"/>
  </r>
  <r>
    <n v="96500"/>
    <n v="16168"/>
    <n v="16.754404145077721"/>
    <x v="0"/>
    <n v="245"/>
    <n v="65.991836734693877"/>
    <x v="1"/>
    <x v="1"/>
    <n v="1322719200"/>
    <n v="1322978400"/>
    <b v="0"/>
    <b v="0"/>
    <x v="22"/>
    <x v="4"/>
    <s v="science fiction"/>
  </r>
  <r>
    <n v="6200"/>
    <n v="6269"/>
    <n v="101.11290322580646"/>
    <x v="1"/>
    <n v="87"/>
    <n v="72.05747126436782"/>
    <x v="1"/>
    <x v="1"/>
    <n v="1312693200"/>
    <n v="1313730000"/>
    <b v="0"/>
    <b v="0"/>
    <x v="17"/>
    <x v="1"/>
    <s v="jazz"/>
  </r>
  <r>
    <n v="43800"/>
    <n v="149578"/>
    <n v="341.5022831050228"/>
    <x v="1"/>
    <n v="3116"/>
    <n v="48.003209242618745"/>
    <x v="1"/>
    <x v="1"/>
    <n v="1393394400"/>
    <n v="1394085600"/>
    <b v="0"/>
    <b v="0"/>
    <x v="3"/>
    <x v="3"/>
    <s v="plays"/>
  </r>
  <r>
    <n v="6000"/>
    <n v="3841"/>
    <n v="64.016666666666666"/>
    <x v="0"/>
    <n v="71"/>
    <n v="54.098591549295776"/>
    <x v="1"/>
    <x v="1"/>
    <n v="1304053200"/>
    <n v="1305349200"/>
    <b v="0"/>
    <b v="0"/>
    <x v="2"/>
    <x v="2"/>
    <s v="web"/>
  </r>
  <r>
    <n v="8700"/>
    <n v="4531"/>
    <n v="52.080459770114942"/>
    <x v="0"/>
    <n v="42"/>
    <n v="107.88095238095238"/>
    <x v="1"/>
    <x v="1"/>
    <n v="1433912400"/>
    <n v="1434344400"/>
    <b v="0"/>
    <b v="1"/>
    <x v="11"/>
    <x v="6"/>
    <s v="video games"/>
  </r>
  <r>
    <n v="18900"/>
    <n v="60934"/>
    <n v="322.40211640211641"/>
    <x v="1"/>
    <n v="909"/>
    <n v="67.034103410341032"/>
    <x v="1"/>
    <x v="1"/>
    <n v="1329717600"/>
    <n v="1331186400"/>
    <b v="0"/>
    <b v="0"/>
    <x v="4"/>
    <x v="4"/>
    <s v="documentary"/>
  </r>
  <r>
    <n v="86400"/>
    <n v="103255"/>
    <n v="119.50810185185186"/>
    <x v="1"/>
    <n v="1613"/>
    <n v="64.01425914445133"/>
    <x v="1"/>
    <x v="1"/>
    <n v="1335330000"/>
    <n v="1336539600"/>
    <b v="0"/>
    <b v="0"/>
    <x v="2"/>
    <x v="2"/>
    <s v="web"/>
  </r>
  <r>
    <n v="8900"/>
    <n v="13065"/>
    <n v="146.79775280898878"/>
    <x v="1"/>
    <n v="136"/>
    <n v="96.066176470588232"/>
    <x v="1"/>
    <x v="1"/>
    <n v="1268888400"/>
    <n v="1269752400"/>
    <b v="0"/>
    <b v="0"/>
    <x v="18"/>
    <x v="5"/>
    <s v="translations"/>
  </r>
  <r>
    <n v="700"/>
    <n v="6654"/>
    <n v="950.57142857142856"/>
    <x v="1"/>
    <n v="130"/>
    <n v="51.184615384615384"/>
    <x v="1"/>
    <x v="1"/>
    <n v="1289973600"/>
    <n v="1291615200"/>
    <b v="0"/>
    <b v="0"/>
    <x v="1"/>
    <x v="1"/>
    <s v="rock"/>
  </r>
  <r>
    <n v="9400"/>
    <n v="6852"/>
    <n v="72.893617021276597"/>
    <x v="0"/>
    <n v="156"/>
    <n v="43.92307692307692"/>
    <x v="0"/>
    <x v="0"/>
    <n v="1547877600"/>
    <n v="1552366800"/>
    <b v="0"/>
    <b v="1"/>
    <x v="0"/>
    <x v="0"/>
    <s v="food trucks"/>
  </r>
  <r>
    <n v="157600"/>
    <n v="124517"/>
    <n v="79.008248730964468"/>
    <x v="0"/>
    <n v="1368"/>
    <n v="91.021198830409361"/>
    <x v="4"/>
    <x v="4"/>
    <n v="1269493200"/>
    <n v="1272171600"/>
    <b v="0"/>
    <b v="0"/>
    <x v="3"/>
    <x v="3"/>
    <s v="plays"/>
  </r>
  <r>
    <n v="7900"/>
    <n v="5113"/>
    <n v="64.721518987341781"/>
    <x v="0"/>
    <n v="102"/>
    <n v="50.127450980392155"/>
    <x v="1"/>
    <x v="1"/>
    <n v="1436072400"/>
    <n v="1436677200"/>
    <b v="0"/>
    <b v="0"/>
    <x v="4"/>
    <x v="4"/>
    <s v="documentary"/>
  </r>
  <r>
    <n v="7100"/>
    <n v="5824"/>
    <n v="82.028169014084511"/>
    <x v="0"/>
    <n v="86"/>
    <n v="67.720930232558146"/>
    <x v="2"/>
    <x v="2"/>
    <n v="1419141600"/>
    <n v="1420092000"/>
    <b v="0"/>
    <b v="0"/>
    <x v="15"/>
    <x v="5"/>
    <s v="radio &amp; podcasts"/>
  </r>
  <r>
    <n v="600"/>
    <n v="6226"/>
    <n v="1037.6666666666667"/>
    <x v="1"/>
    <n v="102"/>
    <n v="61.03921568627451"/>
    <x v="1"/>
    <x v="1"/>
    <n v="1279083600"/>
    <n v="1279947600"/>
    <b v="0"/>
    <b v="0"/>
    <x v="11"/>
    <x v="6"/>
    <s v="video games"/>
  </r>
  <r>
    <n v="156800"/>
    <n v="20243"/>
    <n v="12.910076530612244"/>
    <x v="0"/>
    <n v="253"/>
    <n v="80.011857707509876"/>
    <x v="1"/>
    <x v="1"/>
    <n v="1401426000"/>
    <n v="1402203600"/>
    <b v="0"/>
    <b v="0"/>
    <x v="3"/>
    <x v="3"/>
    <s v="plays"/>
  </r>
  <r>
    <n v="121600"/>
    <n v="188288"/>
    <n v="154.84210526315789"/>
    <x v="1"/>
    <n v="4006"/>
    <n v="47.001497753369947"/>
    <x v="1"/>
    <x v="1"/>
    <n v="1395810000"/>
    <n v="1396933200"/>
    <b v="0"/>
    <b v="0"/>
    <x v="10"/>
    <x v="4"/>
    <s v="animation"/>
  </r>
  <r>
    <n v="157300"/>
    <n v="11167"/>
    <n v="7.0991735537190088"/>
    <x v="0"/>
    <n v="157"/>
    <n v="71.127388535031841"/>
    <x v="1"/>
    <x v="1"/>
    <n v="1467003600"/>
    <n v="1467262800"/>
    <b v="0"/>
    <b v="1"/>
    <x v="3"/>
    <x v="3"/>
    <s v="plays"/>
  </r>
  <r>
    <n v="70300"/>
    <n v="146595"/>
    <n v="208.52773826458036"/>
    <x v="1"/>
    <n v="1629"/>
    <n v="89.99079189686924"/>
    <x v="1"/>
    <x v="1"/>
    <n v="1268715600"/>
    <n v="1270530000"/>
    <b v="0"/>
    <b v="1"/>
    <x v="3"/>
    <x v="3"/>
    <s v="plays"/>
  </r>
  <r>
    <n v="7900"/>
    <n v="7875"/>
    <n v="99.683544303797461"/>
    <x v="0"/>
    <n v="183"/>
    <n v="43.032786885245905"/>
    <x v="1"/>
    <x v="1"/>
    <n v="1457157600"/>
    <n v="1457762400"/>
    <b v="0"/>
    <b v="1"/>
    <x v="6"/>
    <x v="4"/>
    <s v="drama"/>
  </r>
  <r>
    <n v="73800"/>
    <n v="148779"/>
    <n v="201.59756097560978"/>
    <x v="1"/>
    <n v="2188"/>
    <n v="67.997714808043881"/>
    <x v="1"/>
    <x v="1"/>
    <n v="1573970400"/>
    <n v="1575525600"/>
    <b v="0"/>
    <b v="0"/>
    <x v="3"/>
    <x v="3"/>
    <s v="plays"/>
  </r>
  <r>
    <n v="108500"/>
    <n v="175868"/>
    <n v="162.09032258064516"/>
    <x v="1"/>
    <n v="2409"/>
    <n v="73.004566210045667"/>
    <x v="6"/>
    <x v="6"/>
    <n v="1276578000"/>
    <n v="1279083600"/>
    <b v="0"/>
    <b v="0"/>
    <x v="1"/>
    <x v="1"/>
    <s v="rock"/>
  </r>
  <r>
    <n v="140300"/>
    <n v="5112"/>
    <n v="3.6436208125445471"/>
    <x v="0"/>
    <n v="82"/>
    <n v="62.341463414634148"/>
    <x v="3"/>
    <x v="3"/>
    <n v="1423720800"/>
    <n v="1424412000"/>
    <b v="0"/>
    <b v="0"/>
    <x v="4"/>
    <x v="4"/>
    <s v="documentary"/>
  </r>
  <r>
    <n v="100"/>
    <n v="5"/>
    <n v="5"/>
    <x v="0"/>
    <n v="1"/>
    <n v="5"/>
    <x v="4"/>
    <x v="4"/>
    <n v="1375160400"/>
    <n v="1376197200"/>
    <b v="0"/>
    <b v="0"/>
    <x v="0"/>
    <x v="0"/>
    <s v="food trucks"/>
  </r>
  <r>
    <n v="6300"/>
    <n v="13018"/>
    <n v="206.63492063492063"/>
    <x v="1"/>
    <n v="194"/>
    <n v="67.103092783505161"/>
    <x v="1"/>
    <x v="1"/>
    <n v="1401426000"/>
    <n v="1402894800"/>
    <b v="1"/>
    <b v="0"/>
    <x v="8"/>
    <x v="2"/>
    <s v="wearables"/>
  </r>
  <r>
    <n v="71100"/>
    <n v="91176"/>
    <n v="128.23628691983123"/>
    <x v="1"/>
    <n v="1140"/>
    <n v="79.978947368421046"/>
    <x v="1"/>
    <x v="1"/>
    <n v="1433480400"/>
    <n v="1434430800"/>
    <b v="0"/>
    <b v="0"/>
    <x v="3"/>
    <x v="3"/>
    <s v="plays"/>
  </r>
  <r>
    <n v="5300"/>
    <n v="6342"/>
    <n v="119.66037735849055"/>
    <x v="1"/>
    <n v="102"/>
    <n v="62.176470588235297"/>
    <x v="1"/>
    <x v="1"/>
    <n v="1555563600"/>
    <n v="1557896400"/>
    <b v="0"/>
    <b v="0"/>
    <x v="3"/>
    <x v="3"/>
    <s v="plays"/>
  </r>
  <r>
    <n v="88700"/>
    <n v="151438"/>
    <n v="170.73055242390078"/>
    <x v="1"/>
    <n v="2857"/>
    <n v="53.005950297514879"/>
    <x v="1"/>
    <x v="1"/>
    <n v="1295676000"/>
    <n v="1297490400"/>
    <b v="0"/>
    <b v="0"/>
    <x v="3"/>
    <x v="3"/>
    <s v="plays"/>
  </r>
  <r>
    <n v="3300"/>
    <n v="6178"/>
    <n v="187.21212121212122"/>
    <x v="1"/>
    <n v="107"/>
    <n v="57.738317757009348"/>
    <x v="1"/>
    <x v="1"/>
    <n v="1443848400"/>
    <n v="1447394400"/>
    <b v="0"/>
    <b v="0"/>
    <x v="9"/>
    <x v="5"/>
    <s v="nonfiction"/>
  </r>
  <r>
    <n v="3400"/>
    <n v="6405"/>
    <n v="188.38235294117646"/>
    <x v="1"/>
    <n v="160"/>
    <n v="40.03125"/>
    <x v="4"/>
    <x v="4"/>
    <n v="1457330400"/>
    <n v="1458277200"/>
    <b v="0"/>
    <b v="0"/>
    <x v="1"/>
    <x v="1"/>
    <s v="rock"/>
  </r>
  <r>
    <n v="137600"/>
    <n v="180667"/>
    <n v="131.29869186046511"/>
    <x v="1"/>
    <n v="2230"/>
    <n v="81.016591928251117"/>
    <x v="1"/>
    <x v="1"/>
    <n v="1395550800"/>
    <n v="1395723600"/>
    <b v="0"/>
    <b v="0"/>
    <x v="0"/>
    <x v="0"/>
    <s v="food trucks"/>
  </r>
  <r>
    <n v="3900"/>
    <n v="11075"/>
    <n v="283.97435897435901"/>
    <x v="1"/>
    <n v="316"/>
    <n v="35.047468354430379"/>
    <x v="1"/>
    <x v="1"/>
    <n v="1551852000"/>
    <n v="1552197600"/>
    <b v="0"/>
    <b v="1"/>
    <x v="17"/>
    <x v="1"/>
    <s v="jazz"/>
  </r>
  <r>
    <n v="10000"/>
    <n v="12042"/>
    <n v="120.41999999999999"/>
    <x v="1"/>
    <n v="117"/>
    <n v="102.92307692307692"/>
    <x v="1"/>
    <x v="1"/>
    <n v="1547618400"/>
    <n v="1549087200"/>
    <b v="0"/>
    <b v="0"/>
    <x v="22"/>
    <x v="4"/>
    <s v="science fiction"/>
  </r>
  <r>
    <n v="42800"/>
    <n v="179356"/>
    <n v="419.0560747663551"/>
    <x v="1"/>
    <n v="6406"/>
    <n v="27.998126756166094"/>
    <x v="1"/>
    <x v="1"/>
    <n v="1355637600"/>
    <n v="1356847200"/>
    <b v="0"/>
    <b v="0"/>
    <x v="3"/>
    <x v="3"/>
    <s v="plays"/>
  </r>
  <r>
    <n v="8200"/>
    <n v="1136"/>
    <n v="13.853658536585368"/>
    <x v="3"/>
    <n v="15"/>
    <n v="75.733333333333334"/>
    <x v="1"/>
    <x v="1"/>
    <n v="1374728400"/>
    <n v="1375765200"/>
    <b v="0"/>
    <b v="0"/>
    <x v="3"/>
    <x v="3"/>
    <s v="plays"/>
  </r>
  <r>
    <n v="6200"/>
    <n v="8645"/>
    <n v="139.43548387096774"/>
    <x v="1"/>
    <n v="192"/>
    <n v="45.026041666666664"/>
    <x v="1"/>
    <x v="1"/>
    <n v="1287810000"/>
    <n v="1289800800"/>
    <b v="0"/>
    <b v="0"/>
    <x v="5"/>
    <x v="1"/>
    <s v="electric music"/>
  </r>
  <r>
    <n v="1100"/>
    <n v="1914"/>
    <n v="174"/>
    <x v="1"/>
    <n v="26"/>
    <n v="73.615384615384613"/>
    <x v="0"/>
    <x v="0"/>
    <n v="1503723600"/>
    <n v="1504501200"/>
    <b v="0"/>
    <b v="0"/>
    <x v="3"/>
    <x v="3"/>
    <s v="plays"/>
  </r>
  <r>
    <n v="26500"/>
    <n v="41205"/>
    <n v="155.49056603773585"/>
    <x v="1"/>
    <n v="723"/>
    <n v="56.991701244813278"/>
    <x v="1"/>
    <x v="1"/>
    <n v="1484114400"/>
    <n v="1485669600"/>
    <b v="0"/>
    <b v="0"/>
    <x v="3"/>
    <x v="3"/>
    <s v="plays"/>
  </r>
  <r>
    <n v="8500"/>
    <n v="14488"/>
    <n v="170.44705882352943"/>
    <x v="1"/>
    <n v="170"/>
    <n v="85.223529411764702"/>
    <x v="6"/>
    <x v="6"/>
    <n v="1461906000"/>
    <n v="1462770000"/>
    <b v="0"/>
    <b v="0"/>
    <x v="3"/>
    <x v="3"/>
    <s v="plays"/>
  </r>
  <r>
    <n v="6400"/>
    <n v="12129"/>
    <n v="189.515625"/>
    <x v="1"/>
    <n v="238"/>
    <n v="50.962184873949582"/>
    <x v="4"/>
    <x v="4"/>
    <n v="1379653200"/>
    <n v="1379739600"/>
    <b v="0"/>
    <b v="1"/>
    <x v="7"/>
    <x v="1"/>
    <s v="indie rock"/>
  </r>
  <r>
    <n v="1400"/>
    <n v="3496"/>
    <n v="249.71428571428572"/>
    <x v="1"/>
    <n v="55"/>
    <n v="63.563636363636363"/>
    <x v="1"/>
    <x v="1"/>
    <n v="1401858000"/>
    <n v="1402722000"/>
    <b v="0"/>
    <b v="0"/>
    <x v="3"/>
    <x v="3"/>
    <s v="plays"/>
  </r>
  <r>
    <n v="198600"/>
    <n v="97037"/>
    <n v="48.860523665659613"/>
    <x v="0"/>
    <n v="1198"/>
    <n v="80.999165275459092"/>
    <x v="1"/>
    <x v="1"/>
    <n v="1367470800"/>
    <n v="1369285200"/>
    <b v="0"/>
    <b v="0"/>
    <x v="9"/>
    <x v="5"/>
    <s v="nonfiction"/>
  </r>
  <r>
    <n v="195900"/>
    <n v="55757"/>
    <n v="28.461970393057683"/>
    <x v="0"/>
    <n v="648"/>
    <n v="86.044753086419746"/>
    <x v="1"/>
    <x v="1"/>
    <n v="1304658000"/>
    <n v="1304744400"/>
    <b v="1"/>
    <b v="1"/>
    <x v="3"/>
    <x v="3"/>
    <s v="plays"/>
  </r>
  <r>
    <n v="4300"/>
    <n v="11525"/>
    <n v="268.02325581395348"/>
    <x v="1"/>
    <n v="128"/>
    <n v="90.0390625"/>
    <x v="2"/>
    <x v="2"/>
    <n v="1467954000"/>
    <n v="1468299600"/>
    <b v="0"/>
    <b v="0"/>
    <x v="14"/>
    <x v="7"/>
    <s v="photography books"/>
  </r>
  <r>
    <n v="25600"/>
    <n v="158669"/>
    <n v="619.80078125"/>
    <x v="1"/>
    <n v="2144"/>
    <n v="74.006063432835816"/>
    <x v="1"/>
    <x v="1"/>
    <n v="1473742800"/>
    <n v="1474174800"/>
    <b v="0"/>
    <b v="0"/>
    <x v="3"/>
    <x v="3"/>
    <s v="plays"/>
  </r>
  <r>
    <n v="189000"/>
    <n v="5916"/>
    <n v="3.1301587301587301"/>
    <x v="0"/>
    <n v="64"/>
    <n v="92.4375"/>
    <x v="1"/>
    <x v="1"/>
    <n v="1523768400"/>
    <n v="1526014800"/>
    <b v="0"/>
    <b v="0"/>
    <x v="7"/>
    <x v="1"/>
    <s v="indie rock"/>
  </r>
  <r>
    <n v="94300"/>
    <n v="150806"/>
    <n v="159.92152704135739"/>
    <x v="1"/>
    <n v="2693"/>
    <n v="55.999257333828446"/>
    <x v="4"/>
    <x v="4"/>
    <n v="1437022800"/>
    <n v="1437454800"/>
    <b v="0"/>
    <b v="0"/>
    <x v="3"/>
    <x v="3"/>
    <s v="plays"/>
  </r>
  <r>
    <n v="5100"/>
    <n v="14249"/>
    <n v="279.39215686274508"/>
    <x v="1"/>
    <n v="432"/>
    <n v="32.983796296296298"/>
    <x v="1"/>
    <x v="1"/>
    <n v="1422165600"/>
    <n v="1422684000"/>
    <b v="0"/>
    <b v="0"/>
    <x v="14"/>
    <x v="7"/>
    <s v="photography books"/>
  </r>
  <r>
    <n v="7500"/>
    <n v="5803"/>
    <n v="77.373333333333335"/>
    <x v="0"/>
    <n v="62"/>
    <n v="93.596774193548384"/>
    <x v="1"/>
    <x v="1"/>
    <n v="1580104800"/>
    <n v="1581314400"/>
    <b v="0"/>
    <b v="0"/>
    <x v="3"/>
    <x v="3"/>
    <s v="plays"/>
  </r>
  <r>
    <n v="6400"/>
    <n v="13205"/>
    <n v="206.32812500000003"/>
    <x v="1"/>
    <n v="189"/>
    <n v="69.867724867724874"/>
    <x v="1"/>
    <x v="1"/>
    <n v="1285650000"/>
    <n v="1286427600"/>
    <b v="0"/>
    <b v="1"/>
    <x v="3"/>
    <x v="3"/>
    <s v="plays"/>
  </r>
  <r>
    <n v="1600"/>
    <n v="11108"/>
    <n v="694.25"/>
    <x v="1"/>
    <n v="154"/>
    <n v="72.129870129870127"/>
    <x v="4"/>
    <x v="4"/>
    <n v="1276664400"/>
    <n v="1278738000"/>
    <b v="1"/>
    <b v="0"/>
    <x v="0"/>
    <x v="0"/>
    <s v="food trucks"/>
  </r>
  <r>
    <n v="1900"/>
    <n v="2884"/>
    <n v="151.78947368421052"/>
    <x v="1"/>
    <n v="96"/>
    <n v="30.041666666666668"/>
    <x v="1"/>
    <x v="1"/>
    <n v="1286168400"/>
    <n v="1286427600"/>
    <b v="0"/>
    <b v="0"/>
    <x v="7"/>
    <x v="1"/>
    <s v="indie rock"/>
  </r>
  <r>
    <n v="85900"/>
    <n v="55476"/>
    <n v="64.58207217694995"/>
    <x v="0"/>
    <n v="750"/>
    <n v="73.968000000000004"/>
    <x v="1"/>
    <x v="1"/>
    <n v="1467781200"/>
    <n v="1467954000"/>
    <b v="0"/>
    <b v="1"/>
    <x v="3"/>
    <x v="3"/>
    <s v="plays"/>
  </r>
  <r>
    <n v="9500"/>
    <n v="5973"/>
    <n v="62.873684210526314"/>
    <x v="3"/>
    <n v="87"/>
    <n v="68.65517241379311"/>
    <x v="1"/>
    <x v="1"/>
    <n v="1556686800"/>
    <n v="1557637200"/>
    <b v="0"/>
    <b v="1"/>
    <x v="3"/>
    <x v="3"/>
    <s v="plays"/>
  </r>
  <r>
    <n v="59200"/>
    <n v="183756"/>
    <n v="310.39864864864865"/>
    <x v="1"/>
    <n v="3063"/>
    <n v="59.992164544564154"/>
    <x v="1"/>
    <x v="1"/>
    <n v="1553576400"/>
    <n v="1553922000"/>
    <b v="0"/>
    <b v="0"/>
    <x v="3"/>
    <x v="3"/>
    <s v="plays"/>
  </r>
  <r>
    <n v="72100"/>
    <n v="30902"/>
    <n v="42.859916782246884"/>
    <x v="2"/>
    <n v="278"/>
    <n v="111.15827338129496"/>
    <x v="1"/>
    <x v="1"/>
    <n v="1414904400"/>
    <n v="1416463200"/>
    <b v="0"/>
    <b v="0"/>
    <x v="3"/>
    <x v="3"/>
    <s v="plays"/>
  </r>
  <r>
    <n v="6700"/>
    <n v="5569"/>
    <n v="83.119402985074629"/>
    <x v="0"/>
    <n v="105"/>
    <n v="53.038095238095238"/>
    <x v="1"/>
    <x v="1"/>
    <n v="1446876000"/>
    <n v="1447221600"/>
    <b v="0"/>
    <b v="0"/>
    <x v="10"/>
    <x v="4"/>
    <s v="animation"/>
  </r>
  <r>
    <n v="118200"/>
    <n v="92824"/>
    <n v="78.531302876480552"/>
    <x v="3"/>
    <n v="1658"/>
    <n v="55.985524728588658"/>
    <x v="1"/>
    <x v="1"/>
    <n v="1490418000"/>
    <n v="1491627600"/>
    <b v="0"/>
    <b v="0"/>
    <x v="19"/>
    <x v="4"/>
    <s v="television"/>
  </r>
  <r>
    <n v="139000"/>
    <n v="158590"/>
    <n v="114.09352517985612"/>
    <x v="1"/>
    <n v="2266"/>
    <n v="69.986760812003524"/>
    <x v="1"/>
    <x v="1"/>
    <n v="1360389600"/>
    <n v="1363150800"/>
    <b v="0"/>
    <b v="0"/>
    <x v="19"/>
    <x v="4"/>
    <s v="television"/>
  </r>
  <r>
    <n v="197700"/>
    <n v="127591"/>
    <n v="64.537683358624179"/>
    <x v="0"/>
    <n v="2604"/>
    <n v="48.998079877112133"/>
    <x v="3"/>
    <x v="3"/>
    <n v="1326866400"/>
    <n v="1330754400"/>
    <b v="0"/>
    <b v="1"/>
    <x v="10"/>
    <x v="4"/>
    <s v="animation"/>
  </r>
  <r>
    <n v="8500"/>
    <n v="6750"/>
    <n v="79.411764705882348"/>
    <x v="0"/>
    <n v="65"/>
    <n v="103.84615384615384"/>
    <x v="1"/>
    <x v="1"/>
    <n v="1479103200"/>
    <n v="1479794400"/>
    <b v="0"/>
    <b v="0"/>
    <x v="3"/>
    <x v="3"/>
    <s v="plays"/>
  </r>
  <r>
    <n v="81600"/>
    <n v="9318"/>
    <n v="11.419117647058824"/>
    <x v="0"/>
    <n v="94"/>
    <n v="99.127659574468083"/>
    <x v="1"/>
    <x v="1"/>
    <n v="1280206800"/>
    <n v="1281243600"/>
    <b v="0"/>
    <b v="1"/>
    <x v="3"/>
    <x v="3"/>
    <s v="plays"/>
  </r>
  <r>
    <n v="8600"/>
    <n v="4832"/>
    <n v="56.186046511627907"/>
    <x v="2"/>
    <n v="45"/>
    <n v="107.37777777777778"/>
    <x v="1"/>
    <x v="1"/>
    <n v="1532754000"/>
    <n v="1532754000"/>
    <b v="0"/>
    <b v="1"/>
    <x v="6"/>
    <x v="4"/>
    <s v="drama"/>
  </r>
  <r>
    <n v="119800"/>
    <n v="19769"/>
    <n v="16.501669449081803"/>
    <x v="0"/>
    <n v="257"/>
    <n v="76.922178988326849"/>
    <x v="1"/>
    <x v="1"/>
    <n v="1453096800"/>
    <n v="1453356000"/>
    <b v="0"/>
    <b v="0"/>
    <x v="3"/>
    <x v="3"/>
    <s v="plays"/>
  </r>
  <r>
    <n v="9400"/>
    <n v="11277"/>
    <n v="119.96808510638297"/>
    <x v="1"/>
    <n v="194"/>
    <n v="58.128865979381445"/>
    <x v="5"/>
    <x v="5"/>
    <n v="1487570400"/>
    <n v="1489986000"/>
    <b v="0"/>
    <b v="0"/>
    <x v="3"/>
    <x v="3"/>
    <s v="plays"/>
  </r>
  <r>
    <n v="9200"/>
    <n v="13382"/>
    <n v="145.45652173913044"/>
    <x v="1"/>
    <n v="129"/>
    <n v="103.73643410852713"/>
    <x v="0"/>
    <x v="0"/>
    <n v="1545026400"/>
    <n v="1545804000"/>
    <b v="0"/>
    <b v="0"/>
    <x v="8"/>
    <x v="2"/>
    <s v="wearables"/>
  </r>
  <r>
    <n v="14900"/>
    <n v="32986"/>
    <n v="221.38255033557047"/>
    <x v="1"/>
    <n v="375"/>
    <n v="87.962666666666664"/>
    <x v="1"/>
    <x v="1"/>
    <n v="1488348000"/>
    <n v="1489899600"/>
    <b v="0"/>
    <b v="0"/>
    <x v="3"/>
    <x v="3"/>
    <s v="plays"/>
  </r>
  <r>
    <n v="169400"/>
    <n v="81984"/>
    <n v="48.396694214876035"/>
    <x v="0"/>
    <n v="2928"/>
    <n v="28"/>
    <x v="0"/>
    <x v="0"/>
    <n v="1545112800"/>
    <n v="1546495200"/>
    <b v="0"/>
    <b v="0"/>
    <x v="3"/>
    <x v="3"/>
    <s v="plays"/>
  </r>
  <r>
    <n v="192100"/>
    <n v="178483"/>
    <n v="92.911504424778755"/>
    <x v="0"/>
    <n v="4697"/>
    <n v="37.999361294443261"/>
    <x v="1"/>
    <x v="1"/>
    <n v="1537938000"/>
    <n v="1539752400"/>
    <b v="0"/>
    <b v="1"/>
    <x v="1"/>
    <x v="1"/>
    <s v="rock"/>
  </r>
  <r>
    <n v="98700"/>
    <n v="87448"/>
    <n v="88.599797365754824"/>
    <x v="0"/>
    <n v="2915"/>
    <n v="29.999313893653515"/>
    <x v="1"/>
    <x v="1"/>
    <n v="1363150800"/>
    <n v="1364101200"/>
    <b v="0"/>
    <b v="0"/>
    <x v="11"/>
    <x v="6"/>
    <s v="video games"/>
  </r>
  <r>
    <n v="4500"/>
    <n v="1863"/>
    <n v="41.4"/>
    <x v="0"/>
    <n v="18"/>
    <n v="103.5"/>
    <x v="1"/>
    <x v="1"/>
    <n v="1523250000"/>
    <n v="1525323600"/>
    <b v="0"/>
    <b v="0"/>
    <x v="18"/>
    <x v="5"/>
    <s v="translations"/>
  </r>
  <r>
    <n v="98600"/>
    <n v="62174"/>
    <n v="63.056795131845846"/>
    <x v="3"/>
    <n v="723"/>
    <n v="85.994467496542185"/>
    <x v="1"/>
    <x v="1"/>
    <n v="1499317200"/>
    <n v="1500872400"/>
    <b v="1"/>
    <b v="0"/>
    <x v="0"/>
    <x v="0"/>
    <s v="food trucks"/>
  </r>
  <r>
    <n v="121700"/>
    <n v="59003"/>
    <n v="48.482333607230892"/>
    <x v="0"/>
    <n v="602"/>
    <n v="98.011627906976742"/>
    <x v="5"/>
    <x v="5"/>
    <n v="1287550800"/>
    <n v="1288501200"/>
    <b v="1"/>
    <b v="1"/>
    <x v="3"/>
    <x v="3"/>
    <s v="plays"/>
  </r>
  <r>
    <n v="100"/>
    <n v="2"/>
    <n v="2"/>
    <x v="0"/>
    <n v="1"/>
    <n v="2"/>
    <x v="1"/>
    <x v="1"/>
    <n v="1404795600"/>
    <n v="1407128400"/>
    <b v="0"/>
    <b v="0"/>
    <x v="17"/>
    <x v="1"/>
    <s v="jazz"/>
  </r>
  <r>
    <n v="196700"/>
    <n v="174039"/>
    <n v="88.47941026944585"/>
    <x v="0"/>
    <n v="3868"/>
    <n v="44.994570837642193"/>
    <x v="6"/>
    <x v="6"/>
    <n v="1393048800"/>
    <n v="1394344800"/>
    <b v="0"/>
    <b v="0"/>
    <x v="12"/>
    <x v="4"/>
    <s v="shorts"/>
  </r>
  <r>
    <n v="10000"/>
    <n v="12684"/>
    <n v="126.84"/>
    <x v="1"/>
    <n v="409"/>
    <n v="31.012224938875306"/>
    <x v="1"/>
    <x v="1"/>
    <n v="1470373200"/>
    <n v="1474088400"/>
    <b v="0"/>
    <b v="0"/>
    <x v="2"/>
    <x v="2"/>
    <s v="web"/>
  </r>
  <r>
    <n v="600"/>
    <n v="14033"/>
    <n v="2338.833333333333"/>
    <x v="1"/>
    <n v="234"/>
    <n v="59.970085470085472"/>
    <x v="1"/>
    <x v="1"/>
    <n v="1460091600"/>
    <n v="1460264400"/>
    <b v="0"/>
    <b v="0"/>
    <x v="2"/>
    <x v="2"/>
    <s v="web"/>
  </r>
  <r>
    <n v="35000"/>
    <n v="177936"/>
    <n v="508.38857142857148"/>
    <x v="1"/>
    <n v="3016"/>
    <n v="58.9973474801061"/>
    <x v="1"/>
    <x v="1"/>
    <n v="1440392400"/>
    <n v="1440824400"/>
    <b v="0"/>
    <b v="0"/>
    <x v="16"/>
    <x v="1"/>
    <s v="metal"/>
  </r>
  <r>
    <n v="6900"/>
    <n v="13212"/>
    <n v="191.47826086956522"/>
    <x v="1"/>
    <n v="264"/>
    <n v="50.045454545454547"/>
    <x v="1"/>
    <x v="1"/>
    <n v="1488434400"/>
    <n v="1489554000"/>
    <b v="1"/>
    <b v="0"/>
    <x v="14"/>
    <x v="7"/>
    <s v="photography books"/>
  </r>
  <r>
    <n v="118400"/>
    <n v="49879"/>
    <n v="42.127533783783782"/>
    <x v="0"/>
    <n v="504"/>
    <n v="98.966269841269835"/>
    <x v="2"/>
    <x v="2"/>
    <n v="1514440800"/>
    <n v="1514872800"/>
    <b v="0"/>
    <b v="0"/>
    <x v="0"/>
    <x v="0"/>
    <s v="food trucks"/>
  </r>
  <r>
    <n v="10000"/>
    <n v="824"/>
    <n v="8.24"/>
    <x v="0"/>
    <n v="14"/>
    <n v="58.857142857142854"/>
    <x v="1"/>
    <x v="1"/>
    <n v="1514354400"/>
    <n v="1515736800"/>
    <b v="0"/>
    <b v="0"/>
    <x v="22"/>
    <x v="4"/>
    <s v="science fiction"/>
  </r>
  <r>
    <n v="52600"/>
    <n v="31594"/>
    <n v="60.064638783269963"/>
    <x v="3"/>
    <n v="390"/>
    <n v="81.010256410256417"/>
    <x v="1"/>
    <x v="1"/>
    <n v="1440910800"/>
    <n v="1442898000"/>
    <b v="0"/>
    <b v="0"/>
    <x v="1"/>
    <x v="1"/>
    <s v="rock"/>
  </r>
  <r>
    <n v="120700"/>
    <n v="57010"/>
    <n v="47.232808616404313"/>
    <x v="0"/>
    <n v="750"/>
    <n v="76.013333333333335"/>
    <x v="4"/>
    <x v="4"/>
    <n v="1296108000"/>
    <n v="1296194400"/>
    <b v="0"/>
    <b v="0"/>
    <x v="4"/>
    <x v="4"/>
    <s v="documentary"/>
  </r>
  <r>
    <n v="9100"/>
    <n v="7438"/>
    <n v="81.736263736263737"/>
    <x v="0"/>
    <n v="77"/>
    <n v="96.597402597402592"/>
    <x v="1"/>
    <x v="1"/>
    <n v="1440133200"/>
    <n v="1440910800"/>
    <b v="1"/>
    <b v="0"/>
    <x v="3"/>
    <x v="3"/>
    <s v="plays"/>
  </r>
  <r>
    <n v="106800"/>
    <n v="57872"/>
    <n v="54.187265917603"/>
    <x v="0"/>
    <n v="752"/>
    <n v="76.957446808510639"/>
    <x v="3"/>
    <x v="3"/>
    <n v="1332910800"/>
    <n v="1335502800"/>
    <b v="0"/>
    <b v="0"/>
    <x v="17"/>
    <x v="1"/>
    <s v="jazz"/>
  </r>
  <r>
    <n v="9100"/>
    <n v="8906"/>
    <n v="97.868131868131869"/>
    <x v="0"/>
    <n v="131"/>
    <n v="67.984732824427482"/>
    <x v="1"/>
    <x v="1"/>
    <n v="1544335200"/>
    <n v="1544680800"/>
    <b v="0"/>
    <b v="0"/>
    <x v="3"/>
    <x v="3"/>
    <s v="plays"/>
  </r>
  <r>
    <n v="10000"/>
    <n v="7724"/>
    <n v="77.239999999999995"/>
    <x v="0"/>
    <n v="87"/>
    <n v="88.781609195402297"/>
    <x v="1"/>
    <x v="1"/>
    <n v="1286427600"/>
    <n v="1288414800"/>
    <b v="0"/>
    <b v="0"/>
    <x v="3"/>
    <x v="3"/>
    <s v="plays"/>
  </r>
  <r>
    <n v="79400"/>
    <n v="26571"/>
    <n v="33.464735516372798"/>
    <x v="0"/>
    <n v="1063"/>
    <n v="24.99623706491063"/>
    <x v="1"/>
    <x v="1"/>
    <n v="1329717600"/>
    <n v="1330581600"/>
    <b v="0"/>
    <b v="0"/>
    <x v="17"/>
    <x v="1"/>
    <s v="jazz"/>
  </r>
  <r>
    <n v="5100"/>
    <n v="12219"/>
    <n v="239.58823529411765"/>
    <x v="1"/>
    <n v="272"/>
    <n v="44.922794117647058"/>
    <x v="1"/>
    <x v="1"/>
    <n v="1310187600"/>
    <n v="1311397200"/>
    <b v="0"/>
    <b v="1"/>
    <x v="4"/>
    <x v="4"/>
    <s v="documentary"/>
  </r>
  <r>
    <n v="3100"/>
    <n v="1985"/>
    <n v="64.032258064516128"/>
    <x v="3"/>
    <n v="25"/>
    <n v="79.400000000000006"/>
    <x v="1"/>
    <x v="1"/>
    <n v="1377838800"/>
    <n v="1378357200"/>
    <b v="0"/>
    <b v="1"/>
    <x v="3"/>
    <x v="3"/>
    <s v="plays"/>
  </r>
  <r>
    <n v="6900"/>
    <n v="12155"/>
    <n v="176.15942028985506"/>
    <x v="1"/>
    <n v="419"/>
    <n v="29.009546539379475"/>
    <x v="1"/>
    <x v="1"/>
    <n v="1410325200"/>
    <n v="1411102800"/>
    <b v="0"/>
    <b v="0"/>
    <x v="23"/>
    <x v="8"/>
    <s v="audio"/>
  </r>
  <r>
    <n v="27500"/>
    <n v="5593"/>
    <n v="20.33818181818182"/>
    <x v="0"/>
    <n v="76"/>
    <n v="73.59210526315789"/>
    <x v="1"/>
    <x v="1"/>
    <n v="1343797200"/>
    <n v="1344834000"/>
    <b v="0"/>
    <b v="0"/>
    <x v="3"/>
    <x v="3"/>
    <s v="plays"/>
  </r>
  <r>
    <n v="48800"/>
    <n v="175020"/>
    <n v="358.64754098360658"/>
    <x v="1"/>
    <n v="1621"/>
    <n v="107.97038864898211"/>
    <x v="6"/>
    <x v="6"/>
    <n v="1498453200"/>
    <n v="1499230800"/>
    <b v="0"/>
    <b v="0"/>
    <x v="3"/>
    <x v="3"/>
    <s v="plays"/>
  </r>
  <r>
    <n v="16200"/>
    <n v="75955"/>
    <n v="468.85802469135803"/>
    <x v="1"/>
    <n v="1101"/>
    <n v="68.987284287011803"/>
    <x v="1"/>
    <x v="1"/>
    <n v="1456380000"/>
    <n v="1457416800"/>
    <b v="0"/>
    <b v="0"/>
    <x v="7"/>
    <x v="1"/>
    <s v="indie rock"/>
  </r>
  <r>
    <n v="97600"/>
    <n v="119127"/>
    <n v="122.05635245901641"/>
    <x v="1"/>
    <n v="1073"/>
    <n v="111.02236719478098"/>
    <x v="1"/>
    <x v="1"/>
    <n v="1280552400"/>
    <n v="1280898000"/>
    <b v="0"/>
    <b v="1"/>
    <x v="3"/>
    <x v="3"/>
    <s v="plays"/>
  </r>
  <r>
    <n v="197900"/>
    <n v="110689"/>
    <n v="55.931783729156137"/>
    <x v="0"/>
    <n v="4428"/>
    <n v="24.997515808491418"/>
    <x v="2"/>
    <x v="2"/>
    <n v="1521608400"/>
    <n v="1522472400"/>
    <b v="0"/>
    <b v="0"/>
    <x v="3"/>
    <x v="3"/>
    <s v="plays"/>
  </r>
  <r>
    <n v="5600"/>
    <n v="2445"/>
    <n v="43.660714285714285"/>
    <x v="0"/>
    <n v="58"/>
    <n v="42.155172413793103"/>
    <x v="6"/>
    <x v="6"/>
    <n v="1460696400"/>
    <n v="1462510800"/>
    <b v="0"/>
    <b v="0"/>
    <x v="7"/>
    <x v="1"/>
    <s v="indie rock"/>
  </r>
  <r>
    <n v="170700"/>
    <n v="57250"/>
    <n v="33.53837141183363"/>
    <x v="3"/>
    <n v="1218"/>
    <n v="47.003284072249592"/>
    <x v="1"/>
    <x v="1"/>
    <n v="1313730000"/>
    <n v="1317790800"/>
    <b v="0"/>
    <b v="0"/>
    <x v="14"/>
    <x v="7"/>
    <s v="photography books"/>
  </r>
  <r>
    <n v="9700"/>
    <n v="11929"/>
    <n v="122.97938144329896"/>
    <x v="1"/>
    <n v="331"/>
    <n v="36.0392749244713"/>
    <x v="1"/>
    <x v="1"/>
    <n v="1568178000"/>
    <n v="1568782800"/>
    <b v="0"/>
    <b v="0"/>
    <x v="23"/>
    <x v="8"/>
    <s v="audio"/>
  </r>
  <r>
    <n v="62300"/>
    <n v="118214"/>
    <n v="189.74959871589084"/>
    <x v="1"/>
    <n v="1170"/>
    <n v="101.03760683760684"/>
    <x v="1"/>
    <x v="1"/>
    <n v="1348635600"/>
    <n v="1349413200"/>
    <b v="0"/>
    <b v="0"/>
    <x v="14"/>
    <x v="7"/>
    <s v="photography books"/>
  </r>
  <r>
    <n v="5300"/>
    <n v="4432"/>
    <n v="83.622641509433961"/>
    <x v="0"/>
    <n v="111"/>
    <n v="39.927927927927925"/>
    <x v="1"/>
    <x v="1"/>
    <n v="1468126800"/>
    <n v="1472446800"/>
    <b v="0"/>
    <b v="0"/>
    <x v="13"/>
    <x v="5"/>
    <s v="fiction"/>
  </r>
  <r>
    <n v="99500"/>
    <n v="17879"/>
    <n v="17.968844221105527"/>
    <x v="3"/>
    <n v="215"/>
    <n v="83.158139534883716"/>
    <x v="1"/>
    <x v="1"/>
    <n v="1547877600"/>
    <n v="1548050400"/>
    <b v="0"/>
    <b v="0"/>
    <x v="6"/>
    <x v="4"/>
    <s v="drama"/>
  </r>
  <r>
    <n v="1400"/>
    <n v="14511"/>
    <n v="1036.5"/>
    <x v="1"/>
    <n v="363"/>
    <n v="39.97520661157025"/>
    <x v="1"/>
    <x v="1"/>
    <n v="1571374800"/>
    <n v="1571806800"/>
    <b v="0"/>
    <b v="1"/>
    <x v="0"/>
    <x v="0"/>
    <s v="food trucks"/>
  </r>
  <r>
    <n v="145600"/>
    <n v="141822"/>
    <n v="97.405219780219781"/>
    <x v="0"/>
    <n v="2955"/>
    <n v="47.993908629441627"/>
    <x v="1"/>
    <x v="1"/>
    <n v="1576303200"/>
    <n v="1576476000"/>
    <b v="0"/>
    <b v="1"/>
    <x v="20"/>
    <x v="6"/>
    <s v="mobile games"/>
  </r>
  <r>
    <n v="184100"/>
    <n v="159037"/>
    <n v="86.386203150461711"/>
    <x v="0"/>
    <n v="1657"/>
    <n v="95.978877489438744"/>
    <x v="1"/>
    <x v="1"/>
    <n v="1324447200"/>
    <n v="1324965600"/>
    <b v="0"/>
    <b v="0"/>
    <x v="3"/>
    <x v="3"/>
    <s v="plays"/>
  </r>
  <r>
    <n v="5400"/>
    <n v="8109"/>
    <n v="150.16666666666666"/>
    <x v="1"/>
    <n v="103"/>
    <n v="78.728155339805824"/>
    <x v="1"/>
    <x v="1"/>
    <n v="1386741600"/>
    <n v="1387519200"/>
    <b v="0"/>
    <b v="0"/>
    <x v="3"/>
    <x v="3"/>
    <s v="plays"/>
  </r>
  <r>
    <n v="2300"/>
    <n v="8244"/>
    <n v="358.43478260869563"/>
    <x v="1"/>
    <n v="147"/>
    <n v="56.081632653061227"/>
    <x v="1"/>
    <x v="1"/>
    <n v="1537074000"/>
    <n v="1537246800"/>
    <b v="0"/>
    <b v="0"/>
    <x v="3"/>
    <x v="3"/>
    <s v="plays"/>
  </r>
  <r>
    <n v="1400"/>
    <n v="7600"/>
    <n v="542.85714285714289"/>
    <x v="1"/>
    <n v="110"/>
    <n v="69.090909090909093"/>
    <x v="0"/>
    <x v="0"/>
    <n v="1277787600"/>
    <n v="1279515600"/>
    <b v="0"/>
    <b v="0"/>
    <x v="9"/>
    <x v="5"/>
    <s v="nonfiction"/>
  </r>
  <r>
    <n v="140000"/>
    <n v="94501"/>
    <n v="67.500714285714281"/>
    <x v="0"/>
    <n v="926"/>
    <n v="102.05291576673866"/>
    <x v="0"/>
    <x v="0"/>
    <n v="1440306000"/>
    <n v="1442379600"/>
    <b v="0"/>
    <b v="0"/>
    <x v="3"/>
    <x v="3"/>
    <s v="plays"/>
  </r>
  <r>
    <n v="7500"/>
    <n v="14381"/>
    <n v="191.74666666666667"/>
    <x v="1"/>
    <n v="134"/>
    <n v="107.32089552238806"/>
    <x v="1"/>
    <x v="1"/>
    <n v="1522126800"/>
    <n v="1523077200"/>
    <b v="0"/>
    <b v="0"/>
    <x v="8"/>
    <x v="2"/>
    <s v="wearables"/>
  </r>
  <r>
    <n v="1500"/>
    <n v="13980"/>
    <n v="932"/>
    <x v="1"/>
    <n v="269"/>
    <n v="51.970260223048328"/>
    <x v="1"/>
    <x v="1"/>
    <n v="1489298400"/>
    <n v="1489554000"/>
    <b v="0"/>
    <b v="0"/>
    <x v="3"/>
    <x v="3"/>
    <s v="plays"/>
  </r>
  <r>
    <n v="2900"/>
    <n v="12449"/>
    <n v="429.27586206896552"/>
    <x v="1"/>
    <n v="175"/>
    <n v="71.137142857142862"/>
    <x v="1"/>
    <x v="1"/>
    <n v="1547100000"/>
    <n v="1548482400"/>
    <b v="0"/>
    <b v="1"/>
    <x v="19"/>
    <x v="4"/>
    <s v="television"/>
  </r>
  <r>
    <n v="7300"/>
    <n v="7348"/>
    <n v="100.65753424657535"/>
    <x v="1"/>
    <n v="69"/>
    <n v="106.49275362318841"/>
    <x v="1"/>
    <x v="1"/>
    <n v="1383022800"/>
    <n v="1384063200"/>
    <b v="0"/>
    <b v="0"/>
    <x v="2"/>
    <x v="2"/>
    <s v="web"/>
  </r>
  <r>
    <n v="3600"/>
    <n v="8158"/>
    <n v="226.61111111111109"/>
    <x v="1"/>
    <n v="190"/>
    <n v="42.93684210526316"/>
    <x v="1"/>
    <x v="1"/>
    <n v="1322373600"/>
    <n v="1322892000"/>
    <b v="0"/>
    <b v="1"/>
    <x v="4"/>
    <x v="4"/>
    <s v="documentary"/>
  </r>
  <r>
    <n v="5000"/>
    <n v="7119"/>
    <n v="142.38"/>
    <x v="1"/>
    <n v="237"/>
    <n v="30.037974683544302"/>
    <x v="1"/>
    <x v="1"/>
    <n v="1349240400"/>
    <n v="1350709200"/>
    <b v="1"/>
    <b v="1"/>
    <x v="4"/>
    <x v="4"/>
    <s v="documentary"/>
  </r>
  <r>
    <n v="6000"/>
    <n v="5438"/>
    <n v="90.633333333333326"/>
    <x v="0"/>
    <n v="77"/>
    <n v="70.623376623376629"/>
    <x v="4"/>
    <x v="4"/>
    <n v="1562648400"/>
    <n v="1564203600"/>
    <b v="0"/>
    <b v="0"/>
    <x v="1"/>
    <x v="1"/>
    <s v="rock"/>
  </r>
  <r>
    <n v="180400"/>
    <n v="115396"/>
    <n v="63.966740576496676"/>
    <x v="0"/>
    <n v="1748"/>
    <n v="66.016018306636155"/>
    <x v="1"/>
    <x v="1"/>
    <n v="1508216400"/>
    <n v="1509685200"/>
    <b v="0"/>
    <b v="0"/>
    <x v="3"/>
    <x v="3"/>
    <s v="plays"/>
  </r>
  <r>
    <n v="9100"/>
    <n v="7656"/>
    <n v="84.131868131868131"/>
    <x v="0"/>
    <n v="79"/>
    <n v="96.911392405063296"/>
    <x v="1"/>
    <x v="1"/>
    <n v="1511762400"/>
    <n v="1514959200"/>
    <b v="0"/>
    <b v="0"/>
    <x v="3"/>
    <x v="3"/>
    <s v="plays"/>
  </r>
  <r>
    <n v="9200"/>
    <n v="12322"/>
    <n v="133.93478260869566"/>
    <x v="1"/>
    <n v="196"/>
    <n v="62.867346938775512"/>
    <x v="6"/>
    <x v="6"/>
    <n v="1447480800"/>
    <n v="1448863200"/>
    <b v="1"/>
    <b v="0"/>
    <x v="1"/>
    <x v="1"/>
    <s v="rock"/>
  </r>
  <r>
    <n v="164100"/>
    <n v="96888"/>
    <n v="59.042047531992694"/>
    <x v="0"/>
    <n v="889"/>
    <n v="108.98537682789652"/>
    <x v="1"/>
    <x v="1"/>
    <n v="1429506000"/>
    <n v="1429592400"/>
    <b v="0"/>
    <b v="1"/>
    <x v="3"/>
    <x v="3"/>
    <s v="plays"/>
  </r>
  <r>
    <n v="128900"/>
    <n v="196960"/>
    <n v="152.80062063615205"/>
    <x v="1"/>
    <n v="7295"/>
    <n v="26.999314599040439"/>
    <x v="1"/>
    <x v="1"/>
    <n v="1522472400"/>
    <n v="1522645200"/>
    <b v="0"/>
    <b v="0"/>
    <x v="5"/>
    <x v="1"/>
    <s v="electric music"/>
  </r>
  <r>
    <n v="42100"/>
    <n v="188057"/>
    <n v="446.69121140142522"/>
    <x v="1"/>
    <n v="2893"/>
    <n v="65.004147943311438"/>
    <x v="0"/>
    <x v="0"/>
    <n v="1322114400"/>
    <n v="1323324000"/>
    <b v="0"/>
    <b v="0"/>
    <x v="8"/>
    <x v="2"/>
    <s v="wearables"/>
  </r>
  <r>
    <n v="7400"/>
    <n v="6245"/>
    <n v="84.391891891891888"/>
    <x v="0"/>
    <n v="56"/>
    <n v="111.51785714285714"/>
    <x v="1"/>
    <x v="1"/>
    <n v="1561438800"/>
    <n v="1561525200"/>
    <b v="0"/>
    <b v="0"/>
    <x v="6"/>
    <x v="4"/>
    <s v="drama"/>
  </r>
  <r>
    <n v="100"/>
    <n v="3"/>
    <n v="3"/>
    <x v="0"/>
    <n v="1"/>
    <n v="3"/>
    <x v="1"/>
    <x v="1"/>
    <n v="1264399200"/>
    <n v="1265695200"/>
    <b v="0"/>
    <b v="0"/>
    <x v="8"/>
    <x v="2"/>
    <s v="wearables"/>
  </r>
  <r>
    <n v="52000"/>
    <n v="91014"/>
    <n v="175.02692307692308"/>
    <x v="1"/>
    <n v="820"/>
    <n v="110.99268292682927"/>
    <x v="1"/>
    <x v="1"/>
    <n v="1301202000"/>
    <n v="1301806800"/>
    <b v="1"/>
    <b v="0"/>
    <x v="3"/>
    <x v="3"/>
    <s v="plays"/>
  </r>
  <r>
    <n v="8700"/>
    <n v="4710"/>
    <n v="54.137931034482754"/>
    <x v="0"/>
    <n v="83"/>
    <n v="56.746987951807228"/>
    <x v="1"/>
    <x v="1"/>
    <n v="1374469200"/>
    <n v="1374901200"/>
    <b v="0"/>
    <b v="0"/>
    <x v="8"/>
    <x v="2"/>
    <s v="wearables"/>
  </r>
  <r>
    <n v="63400"/>
    <n v="197728"/>
    <n v="311.87381703470032"/>
    <x v="1"/>
    <n v="2038"/>
    <n v="97.020608439646708"/>
    <x v="1"/>
    <x v="1"/>
    <n v="1334984400"/>
    <n v="1336453200"/>
    <b v="1"/>
    <b v="1"/>
    <x v="18"/>
    <x v="5"/>
    <s v="translations"/>
  </r>
  <r>
    <n v="8700"/>
    <n v="10682"/>
    <n v="122.78160919540231"/>
    <x v="1"/>
    <n v="116"/>
    <n v="92.08620689655173"/>
    <x v="1"/>
    <x v="1"/>
    <n v="1467608400"/>
    <n v="1468904400"/>
    <b v="0"/>
    <b v="0"/>
    <x v="10"/>
    <x v="4"/>
    <s v="animation"/>
  </r>
  <r>
    <n v="169700"/>
    <n v="168048"/>
    <n v="99.026517383618156"/>
    <x v="0"/>
    <n v="2025"/>
    <n v="82.986666666666665"/>
    <x v="4"/>
    <x v="4"/>
    <n v="1386741600"/>
    <n v="1387087200"/>
    <b v="0"/>
    <b v="0"/>
    <x v="9"/>
    <x v="5"/>
    <s v="nonfiction"/>
  </r>
  <r>
    <n v="108400"/>
    <n v="138586"/>
    <n v="127.84686346863469"/>
    <x v="1"/>
    <n v="1345"/>
    <n v="103.03791821561339"/>
    <x v="2"/>
    <x v="2"/>
    <n v="1546754400"/>
    <n v="1547445600"/>
    <b v="0"/>
    <b v="1"/>
    <x v="2"/>
    <x v="2"/>
    <s v="web"/>
  </r>
  <r>
    <n v="7300"/>
    <n v="11579"/>
    <n v="158.61643835616439"/>
    <x v="1"/>
    <n v="168"/>
    <n v="68.922619047619051"/>
    <x v="1"/>
    <x v="1"/>
    <n v="1544248800"/>
    <n v="1547359200"/>
    <b v="0"/>
    <b v="0"/>
    <x v="6"/>
    <x v="4"/>
    <s v="drama"/>
  </r>
  <r>
    <n v="1700"/>
    <n v="12020"/>
    <n v="707.05882352941171"/>
    <x v="1"/>
    <n v="137"/>
    <n v="87.737226277372258"/>
    <x v="5"/>
    <x v="5"/>
    <n v="1495429200"/>
    <n v="1496293200"/>
    <b v="0"/>
    <b v="0"/>
    <x v="3"/>
    <x v="3"/>
    <s v="plays"/>
  </r>
  <r>
    <n v="9800"/>
    <n v="13954"/>
    <n v="142.38775510204081"/>
    <x v="1"/>
    <n v="186"/>
    <n v="75.021505376344081"/>
    <x v="6"/>
    <x v="6"/>
    <n v="1334811600"/>
    <n v="1335416400"/>
    <b v="0"/>
    <b v="0"/>
    <x v="3"/>
    <x v="3"/>
    <s v="plays"/>
  </r>
  <r>
    <n v="4300"/>
    <n v="6358"/>
    <n v="147.86046511627907"/>
    <x v="1"/>
    <n v="125"/>
    <n v="50.863999999999997"/>
    <x v="1"/>
    <x v="1"/>
    <n v="1531544400"/>
    <n v="1532149200"/>
    <b v="0"/>
    <b v="1"/>
    <x v="3"/>
    <x v="3"/>
    <s v="plays"/>
  </r>
  <r>
    <n v="6200"/>
    <n v="1260"/>
    <n v="20.322580645161288"/>
    <x v="0"/>
    <n v="14"/>
    <n v="90"/>
    <x v="6"/>
    <x v="6"/>
    <n v="1453615200"/>
    <n v="1453788000"/>
    <b v="1"/>
    <b v="1"/>
    <x v="3"/>
    <x v="3"/>
    <s v="plays"/>
  </r>
  <r>
    <n v="800"/>
    <n v="14725"/>
    <n v="1840.625"/>
    <x v="1"/>
    <n v="202"/>
    <n v="72.896039603960389"/>
    <x v="1"/>
    <x v="1"/>
    <n v="1467954000"/>
    <n v="1471496400"/>
    <b v="0"/>
    <b v="0"/>
    <x v="3"/>
    <x v="3"/>
    <s v="plays"/>
  </r>
  <r>
    <n v="6900"/>
    <n v="11174"/>
    <n v="161.94202898550725"/>
    <x v="1"/>
    <n v="103"/>
    <n v="108.48543689320388"/>
    <x v="1"/>
    <x v="1"/>
    <n v="1471842000"/>
    <n v="1472878800"/>
    <b v="0"/>
    <b v="0"/>
    <x v="15"/>
    <x v="5"/>
    <s v="radio &amp; podcasts"/>
  </r>
  <r>
    <n v="38500"/>
    <n v="182036"/>
    <n v="472.82077922077923"/>
    <x v="1"/>
    <n v="1785"/>
    <n v="101.98095238095237"/>
    <x v="1"/>
    <x v="1"/>
    <n v="1408424400"/>
    <n v="1408510800"/>
    <b v="0"/>
    <b v="0"/>
    <x v="1"/>
    <x v="1"/>
    <s v="rock"/>
  </r>
  <r>
    <n v="118000"/>
    <n v="28870"/>
    <n v="24.466101694915253"/>
    <x v="0"/>
    <n v="656"/>
    <n v="44.009146341463413"/>
    <x v="1"/>
    <x v="1"/>
    <n v="1281157200"/>
    <n v="1281589200"/>
    <b v="0"/>
    <b v="0"/>
    <x v="20"/>
    <x v="6"/>
    <s v="mobile games"/>
  </r>
  <r>
    <n v="2000"/>
    <n v="10353"/>
    <n v="517.65"/>
    <x v="1"/>
    <n v="157"/>
    <n v="65.942675159235662"/>
    <x v="1"/>
    <x v="1"/>
    <n v="1373432400"/>
    <n v="1375851600"/>
    <b v="0"/>
    <b v="1"/>
    <x v="3"/>
    <x v="3"/>
    <s v="plays"/>
  </r>
  <r>
    <n v="5600"/>
    <n v="13868"/>
    <n v="247.64285714285714"/>
    <x v="1"/>
    <n v="555"/>
    <n v="24.987387387387386"/>
    <x v="1"/>
    <x v="1"/>
    <n v="1313989200"/>
    <n v="1315803600"/>
    <b v="0"/>
    <b v="0"/>
    <x v="4"/>
    <x v="4"/>
    <s v="documentary"/>
  </r>
  <r>
    <n v="8300"/>
    <n v="8317"/>
    <n v="100.20481927710843"/>
    <x v="1"/>
    <n v="297"/>
    <n v="28.003367003367003"/>
    <x v="1"/>
    <x v="1"/>
    <n v="1371445200"/>
    <n v="1373691600"/>
    <b v="0"/>
    <b v="0"/>
    <x v="8"/>
    <x v="2"/>
    <s v="wearables"/>
  </r>
  <r>
    <n v="6900"/>
    <n v="10557"/>
    <n v="153"/>
    <x v="1"/>
    <n v="123"/>
    <n v="85.829268292682926"/>
    <x v="1"/>
    <x v="1"/>
    <n v="1338267600"/>
    <n v="1339218000"/>
    <b v="0"/>
    <b v="0"/>
    <x v="13"/>
    <x v="5"/>
    <s v="fiction"/>
  </r>
  <r>
    <n v="8700"/>
    <n v="3227"/>
    <n v="37.091954022988503"/>
    <x v="3"/>
    <n v="38"/>
    <n v="84.921052631578945"/>
    <x v="3"/>
    <x v="3"/>
    <n v="1519192800"/>
    <n v="1520402400"/>
    <b v="0"/>
    <b v="1"/>
    <x v="3"/>
    <x v="3"/>
    <s v="plays"/>
  </r>
  <r>
    <n v="123600"/>
    <n v="5429"/>
    <n v="4.392394822006473"/>
    <x v="3"/>
    <n v="60"/>
    <n v="90.483333333333334"/>
    <x v="1"/>
    <x v="1"/>
    <n v="1522818000"/>
    <n v="1523336400"/>
    <b v="0"/>
    <b v="0"/>
    <x v="1"/>
    <x v="1"/>
    <s v="rock"/>
  </r>
  <r>
    <n v="48500"/>
    <n v="75906"/>
    <n v="156.50721649484535"/>
    <x v="1"/>
    <n v="3036"/>
    <n v="25.00197628458498"/>
    <x v="1"/>
    <x v="1"/>
    <n v="1509948000"/>
    <n v="1512280800"/>
    <b v="0"/>
    <b v="0"/>
    <x v="4"/>
    <x v="4"/>
    <s v="documentary"/>
  </r>
  <r>
    <n v="4900"/>
    <n v="13250"/>
    <n v="270.40816326530609"/>
    <x v="1"/>
    <n v="144"/>
    <n v="92.013888888888886"/>
    <x v="2"/>
    <x v="2"/>
    <n v="1456898400"/>
    <n v="1458709200"/>
    <b v="0"/>
    <b v="0"/>
    <x v="3"/>
    <x v="3"/>
    <s v="plays"/>
  </r>
  <r>
    <n v="8400"/>
    <n v="11261"/>
    <n v="134.05952380952382"/>
    <x v="1"/>
    <n v="121"/>
    <n v="93.066115702479337"/>
    <x v="4"/>
    <x v="4"/>
    <n v="1413954000"/>
    <n v="1414126800"/>
    <b v="0"/>
    <b v="1"/>
    <x v="3"/>
    <x v="3"/>
    <s v="plays"/>
  </r>
  <r>
    <n v="193200"/>
    <n v="97369"/>
    <n v="50.398033126293996"/>
    <x v="0"/>
    <n v="1596"/>
    <n v="61.008145363408524"/>
    <x v="1"/>
    <x v="1"/>
    <n v="1416031200"/>
    <n v="1416204000"/>
    <b v="0"/>
    <b v="0"/>
    <x v="20"/>
    <x v="6"/>
    <s v="mobile games"/>
  </r>
  <r>
    <n v="54300"/>
    <n v="48227"/>
    <n v="88.815837937384899"/>
    <x v="3"/>
    <n v="524"/>
    <n v="92.036259541984734"/>
    <x v="1"/>
    <x v="1"/>
    <n v="1287982800"/>
    <n v="1288501200"/>
    <b v="0"/>
    <b v="1"/>
    <x v="3"/>
    <x v="3"/>
    <s v="plays"/>
  </r>
  <r>
    <n v="8900"/>
    <n v="14685"/>
    <n v="165"/>
    <x v="1"/>
    <n v="181"/>
    <n v="81.132596685082873"/>
    <x v="1"/>
    <x v="1"/>
    <n v="1547964000"/>
    <n v="1552971600"/>
    <b v="0"/>
    <b v="0"/>
    <x v="2"/>
    <x v="2"/>
    <s v="web"/>
  </r>
  <r>
    <n v="4200"/>
    <n v="735"/>
    <n v="17.5"/>
    <x v="0"/>
    <n v="10"/>
    <n v="73.5"/>
    <x v="1"/>
    <x v="1"/>
    <n v="1464152400"/>
    <n v="1465102800"/>
    <b v="0"/>
    <b v="0"/>
    <x v="3"/>
    <x v="3"/>
    <s v="plays"/>
  </r>
  <r>
    <n v="5600"/>
    <n v="10397"/>
    <n v="185.66071428571428"/>
    <x v="1"/>
    <n v="122"/>
    <n v="85.221311475409834"/>
    <x v="1"/>
    <x v="1"/>
    <n v="1359957600"/>
    <n v="1360130400"/>
    <b v="0"/>
    <b v="0"/>
    <x v="6"/>
    <x v="4"/>
    <s v="drama"/>
  </r>
  <r>
    <n v="28800"/>
    <n v="118847"/>
    <n v="412.6631944444444"/>
    <x v="1"/>
    <n v="1071"/>
    <n v="110.96825396825396"/>
    <x v="0"/>
    <x v="0"/>
    <n v="1432357200"/>
    <n v="1432875600"/>
    <b v="0"/>
    <b v="0"/>
    <x v="8"/>
    <x v="2"/>
    <s v="wearables"/>
  </r>
  <r>
    <n v="8000"/>
    <n v="7220"/>
    <n v="90.25"/>
    <x v="3"/>
    <n v="219"/>
    <n v="32.968036529680369"/>
    <x v="1"/>
    <x v="1"/>
    <n v="1500786000"/>
    <n v="1500872400"/>
    <b v="0"/>
    <b v="0"/>
    <x v="2"/>
    <x v="2"/>
    <s v="web"/>
  </r>
  <r>
    <n v="117000"/>
    <n v="107622"/>
    <n v="91.984615384615381"/>
    <x v="0"/>
    <n v="1121"/>
    <n v="96.005352363960753"/>
    <x v="1"/>
    <x v="1"/>
    <n v="1490158800"/>
    <n v="1492146000"/>
    <b v="0"/>
    <b v="1"/>
    <x v="1"/>
    <x v="1"/>
    <s v="rock"/>
  </r>
  <r>
    <n v="15800"/>
    <n v="83267"/>
    <n v="527.00632911392404"/>
    <x v="1"/>
    <n v="980"/>
    <n v="84.96632653061225"/>
    <x v="1"/>
    <x v="1"/>
    <n v="1406178000"/>
    <n v="1407301200"/>
    <b v="0"/>
    <b v="0"/>
    <x v="16"/>
    <x v="1"/>
    <s v="metal"/>
  </r>
  <r>
    <n v="4200"/>
    <n v="13404"/>
    <n v="319.14285714285711"/>
    <x v="1"/>
    <n v="536"/>
    <n v="25.007462686567163"/>
    <x v="1"/>
    <x v="1"/>
    <n v="1485583200"/>
    <n v="1486620000"/>
    <b v="0"/>
    <b v="1"/>
    <x v="3"/>
    <x v="3"/>
    <s v="plays"/>
  </r>
  <r>
    <n v="37100"/>
    <n v="131404"/>
    <n v="354.18867924528303"/>
    <x v="1"/>
    <n v="1991"/>
    <n v="65.998995479658461"/>
    <x v="1"/>
    <x v="1"/>
    <n v="1459314000"/>
    <n v="1459918800"/>
    <b v="0"/>
    <b v="0"/>
    <x v="14"/>
    <x v="7"/>
    <s v="photography books"/>
  </r>
  <r>
    <n v="7700"/>
    <n v="2533"/>
    <n v="32.896103896103895"/>
    <x v="3"/>
    <n v="29"/>
    <n v="87.34482758620689"/>
    <x v="1"/>
    <x v="1"/>
    <n v="1424412000"/>
    <n v="1424757600"/>
    <b v="0"/>
    <b v="0"/>
    <x v="9"/>
    <x v="5"/>
    <s v="nonfiction"/>
  </r>
  <r>
    <n v="3700"/>
    <n v="5028"/>
    <n v="135.8918918918919"/>
    <x v="1"/>
    <n v="180"/>
    <n v="27.933333333333334"/>
    <x v="1"/>
    <x v="1"/>
    <n v="1478844000"/>
    <n v="1479880800"/>
    <b v="0"/>
    <b v="0"/>
    <x v="7"/>
    <x v="1"/>
    <s v="indie rock"/>
  </r>
  <r>
    <n v="74700"/>
    <n v="1557"/>
    <n v="2.0843373493975905"/>
    <x v="0"/>
    <n v="15"/>
    <n v="103.8"/>
    <x v="1"/>
    <x v="1"/>
    <n v="1416117600"/>
    <n v="1418018400"/>
    <b v="0"/>
    <b v="1"/>
    <x v="3"/>
    <x v="3"/>
    <s v="plays"/>
  </r>
  <r>
    <n v="10000"/>
    <n v="6100"/>
    <n v="61"/>
    <x v="0"/>
    <n v="191"/>
    <n v="31.937172774869111"/>
    <x v="1"/>
    <x v="1"/>
    <n v="1340946000"/>
    <n v="1341032400"/>
    <b v="0"/>
    <b v="0"/>
    <x v="7"/>
    <x v="1"/>
    <s v="indie rock"/>
  </r>
  <r>
    <n v="5300"/>
    <n v="1592"/>
    <n v="30.037735849056602"/>
    <x v="0"/>
    <n v="16"/>
    <n v="99.5"/>
    <x v="1"/>
    <x v="1"/>
    <n v="1486101600"/>
    <n v="1486360800"/>
    <b v="0"/>
    <b v="0"/>
    <x v="3"/>
    <x v="3"/>
    <s v="plays"/>
  </r>
  <r>
    <n v="1200"/>
    <n v="14150"/>
    <n v="1179.1666666666665"/>
    <x v="1"/>
    <n v="130"/>
    <n v="108.84615384615384"/>
    <x v="1"/>
    <x v="1"/>
    <n v="1274590800"/>
    <n v="1274677200"/>
    <b v="0"/>
    <b v="0"/>
    <x v="3"/>
    <x v="3"/>
    <s v="plays"/>
  </r>
  <r>
    <n v="1200"/>
    <n v="13513"/>
    <n v="1126.0833333333335"/>
    <x v="1"/>
    <n v="122"/>
    <n v="110.76229508196721"/>
    <x v="1"/>
    <x v="1"/>
    <n v="1263880800"/>
    <n v="1267509600"/>
    <b v="0"/>
    <b v="0"/>
    <x v="5"/>
    <x v="1"/>
    <s v="electric music"/>
  </r>
  <r>
    <n v="3900"/>
    <n v="504"/>
    <n v="12.923076923076923"/>
    <x v="0"/>
    <n v="17"/>
    <n v="29.647058823529413"/>
    <x v="1"/>
    <x v="1"/>
    <n v="1445403600"/>
    <n v="1445922000"/>
    <b v="0"/>
    <b v="1"/>
    <x v="3"/>
    <x v="3"/>
    <s v="plays"/>
  </r>
  <r>
    <n v="2000"/>
    <n v="14240"/>
    <n v="712"/>
    <x v="1"/>
    <n v="140"/>
    <n v="101.71428571428571"/>
    <x v="1"/>
    <x v="1"/>
    <n v="1533877200"/>
    <n v="1534050000"/>
    <b v="0"/>
    <b v="1"/>
    <x v="3"/>
    <x v="3"/>
    <s v="plays"/>
  </r>
  <r>
    <n v="6900"/>
    <n v="2091"/>
    <n v="30.304347826086957"/>
    <x v="0"/>
    <n v="34"/>
    <n v="61.5"/>
    <x v="1"/>
    <x v="1"/>
    <n v="1275195600"/>
    <n v="1277528400"/>
    <b v="0"/>
    <b v="0"/>
    <x v="8"/>
    <x v="2"/>
    <s v="wearables"/>
  </r>
  <r>
    <n v="55800"/>
    <n v="118580"/>
    <n v="212.50896057347671"/>
    <x v="1"/>
    <n v="3388"/>
    <n v="35"/>
    <x v="1"/>
    <x v="1"/>
    <n v="1318136400"/>
    <n v="1318568400"/>
    <b v="0"/>
    <b v="0"/>
    <x v="2"/>
    <x v="2"/>
    <s v="web"/>
  </r>
  <r>
    <n v="4900"/>
    <n v="11214"/>
    <n v="228.85714285714286"/>
    <x v="1"/>
    <n v="280"/>
    <n v="40.049999999999997"/>
    <x v="1"/>
    <x v="1"/>
    <n v="1283403600"/>
    <n v="1284354000"/>
    <b v="0"/>
    <b v="0"/>
    <x v="3"/>
    <x v="3"/>
    <s v="plays"/>
  </r>
  <r>
    <n v="194900"/>
    <n v="68137"/>
    <n v="34.959979476654695"/>
    <x v="3"/>
    <n v="614"/>
    <n v="110.97231270358306"/>
    <x v="1"/>
    <x v="1"/>
    <n v="1267423200"/>
    <n v="1269579600"/>
    <b v="0"/>
    <b v="1"/>
    <x v="10"/>
    <x v="4"/>
    <s v="animation"/>
  </r>
  <r>
    <n v="8600"/>
    <n v="13527"/>
    <n v="157.29069767441862"/>
    <x v="1"/>
    <n v="366"/>
    <n v="36.959016393442624"/>
    <x v="6"/>
    <x v="6"/>
    <n v="1412744400"/>
    <n v="1413781200"/>
    <b v="0"/>
    <b v="1"/>
    <x v="8"/>
    <x v="2"/>
    <s v="wearables"/>
  </r>
  <r>
    <n v="100"/>
    <n v="1"/>
    <n v="1"/>
    <x v="0"/>
    <n v="1"/>
    <n v="1"/>
    <x v="4"/>
    <x v="4"/>
    <n v="1277960400"/>
    <n v="1280120400"/>
    <b v="0"/>
    <b v="0"/>
    <x v="5"/>
    <x v="1"/>
    <s v="electric music"/>
  </r>
  <r>
    <n v="3600"/>
    <n v="8363"/>
    <n v="232.30555555555554"/>
    <x v="1"/>
    <n v="270"/>
    <n v="30.974074074074075"/>
    <x v="1"/>
    <x v="1"/>
    <n v="1458190800"/>
    <n v="1459486800"/>
    <b v="1"/>
    <b v="1"/>
    <x v="9"/>
    <x v="5"/>
    <s v="nonfiction"/>
  </r>
  <r>
    <n v="5800"/>
    <n v="5362"/>
    <n v="92.448275862068968"/>
    <x v="3"/>
    <n v="114"/>
    <n v="47.035087719298247"/>
    <x v="1"/>
    <x v="1"/>
    <n v="1280984400"/>
    <n v="1282539600"/>
    <b v="0"/>
    <b v="1"/>
    <x v="3"/>
    <x v="3"/>
    <s v="plays"/>
  </r>
  <r>
    <n v="4700"/>
    <n v="12065"/>
    <n v="256.70212765957444"/>
    <x v="1"/>
    <n v="137"/>
    <n v="88.065693430656935"/>
    <x v="1"/>
    <x v="1"/>
    <n v="1274590800"/>
    <n v="1275886800"/>
    <b v="0"/>
    <b v="0"/>
    <x v="14"/>
    <x v="7"/>
    <s v="photography books"/>
  </r>
  <r>
    <n v="70400"/>
    <n v="118603"/>
    <n v="168.47017045454547"/>
    <x v="1"/>
    <n v="3205"/>
    <n v="37.005616224648989"/>
    <x v="1"/>
    <x v="1"/>
    <n v="1351400400"/>
    <n v="1355983200"/>
    <b v="0"/>
    <b v="0"/>
    <x v="3"/>
    <x v="3"/>
    <s v="plays"/>
  </r>
  <r>
    <n v="4500"/>
    <n v="7496"/>
    <n v="166.57777777777778"/>
    <x v="1"/>
    <n v="288"/>
    <n v="26.027777777777779"/>
    <x v="3"/>
    <x v="3"/>
    <n v="1514354400"/>
    <n v="1515391200"/>
    <b v="0"/>
    <b v="1"/>
    <x v="3"/>
    <x v="3"/>
    <s v="plays"/>
  </r>
  <r>
    <n v="1300"/>
    <n v="10037"/>
    <n v="772.07692307692309"/>
    <x v="1"/>
    <n v="148"/>
    <n v="67.817567567567565"/>
    <x v="1"/>
    <x v="1"/>
    <n v="1421733600"/>
    <n v="1422252000"/>
    <b v="0"/>
    <b v="0"/>
    <x v="3"/>
    <x v="3"/>
    <s v="plays"/>
  </r>
  <r>
    <n v="1400"/>
    <n v="5696"/>
    <n v="406.85714285714283"/>
    <x v="1"/>
    <n v="114"/>
    <n v="49.964912280701753"/>
    <x v="1"/>
    <x v="1"/>
    <n v="1305176400"/>
    <n v="1305522000"/>
    <b v="0"/>
    <b v="0"/>
    <x v="6"/>
    <x v="4"/>
    <s v="drama"/>
  </r>
  <r>
    <n v="29600"/>
    <n v="167005"/>
    <n v="564.20608108108115"/>
    <x v="1"/>
    <n v="1518"/>
    <n v="110.01646903820817"/>
    <x v="0"/>
    <x v="0"/>
    <n v="1414126800"/>
    <n v="1414904400"/>
    <b v="0"/>
    <b v="0"/>
    <x v="1"/>
    <x v="1"/>
    <s v="rock"/>
  </r>
  <r>
    <n v="167500"/>
    <n v="114615"/>
    <n v="68.426865671641792"/>
    <x v="0"/>
    <n v="1274"/>
    <n v="89.964678178963894"/>
    <x v="1"/>
    <x v="1"/>
    <n v="1517810400"/>
    <n v="1520402400"/>
    <b v="0"/>
    <b v="0"/>
    <x v="5"/>
    <x v="1"/>
    <s v="electric music"/>
  </r>
  <r>
    <n v="48300"/>
    <n v="16592"/>
    <n v="34.351966873706004"/>
    <x v="0"/>
    <n v="210"/>
    <n v="79.009523809523813"/>
    <x v="6"/>
    <x v="6"/>
    <n v="1564635600"/>
    <n v="1567141200"/>
    <b v="0"/>
    <b v="1"/>
    <x v="11"/>
    <x v="6"/>
    <s v="video games"/>
  </r>
  <r>
    <n v="2200"/>
    <n v="14420"/>
    <n v="655.4545454545455"/>
    <x v="1"/>
    <n v="166"/>
    <n v="86.867469879518069"/>
    <x v="1"/>
    <x v="1"/>
    <n v="1500699600"/>
    <n v="1501131600"/>
    <b v="0"/>
    <b v="0"/>
    <x v="1"/>
    <x v="1"/>
    <s v="rock"/>
  </r>
  <r>
    <n v="3500"/>
    <n v="6204"/>
    <n v="177.25714285714284"/>
    <x v="1"/>
    <n v="100"/>
    <n v="62.04"/>
    <x v="2"/>
    <x v="2"/>
    <n v="1354082400"/>
    <n v="1355032800"/>
    <b v="0"/>
    <b v="0"/>
    <x v="17"/>
    <x v="1"/>
    <s v="jazz"/>
  </r>
  <r>
    <n v="5600"/>
    <n v="6338"/>
    <n v="113.17857142857144"/>
    <x v="1"/>
    <n v="235"/>
    <n v="26.970212765957445"/>
    <x v="1"/>
    <x v="1"/>
    <n v="1336453200"/>
    <n v="1339477200"/>
    <b v="0"/>
    <b v="1"/>
    <x v="3"/>
    <x v="3"/>
    <s v="plays"/>
  </r>
  <r>
    <n v="1100"/>
    <n v="8010"/>
    <n v="728.18181818181824"/>
    <x v="1"/>
    <n v="148"/>
    <n v="54.121621621621621"/>
    <x v="1"/>
    <x v="1"/>
    <n v="1305262800"/>
    <n v="1305954000"/>
    <b v="0"/>
    <b v="0"/>
    <x v="1"/>
    <x v="1"/>
    <s v="rock"/>
  </r>
  <r>
    <n v="3900"/>
    <n v="8125"/>
    <n v="208.33333333333334"/>
    <x v="1"/>
    <n v="198"/>
    <n v="41.035353535353536"/>
    <x v="1"/>
    <x v="1"/>
    <n v="1492232400"/>
    <n v="1494392400"/>
    <b v="1"/>
    <b v="1"/>
    <x v="7"/>
    <x v="1"/>
    <s v="indie rock"/>
  </r>
  <r>
    <n v="43800"/>
    <n v="13653"/>
    <n v="31.171232876712331"/>
    <x v="0"/>
    <n v="248"/>
    <n v="55.052419354838712"/>
    <x v="2"/>
    <x v="2"/>
    <n v="1537333200"/>
    <n v="1537419600"/>
    <b v="0"/>
    <b v="0"/>
    <x v="22"/>
    <x v="4"/>
    <s v="science fiction"/>
  </r>
  <r>
    <n v="97200"/>
    <n v="55372"/>
    <n v="56.967078189300416"/>
    <x v="0"/>
    <n v="513"/>
    <n v="107.93762183235867"/>
    <x v="1"/>
    <x v="1"/>
    <n v="1444107600"/>
    <n v="1447999200"/>
    <b v="0"/>
    <b v="0"/>
    <x v="18"/>
    <x v="5"/>
    <s v="translations"/>
  </r>
  <r>
    <n v="4800"/>
    <n v="11088"/>
    <n v="231"/>
    <x v="1"/>
    <n v="150"/>
    <n v="73.92"/>
    <x v="1"/>
    <x v="1"/>
    <n v="1386741600"/>
    <n v="1388037600"/>
    <b v="0"/>
    <b v="0"/>
    <x v="3"/>
    <x v="3"/>
    <s v="plays"/>
  </r>
  <r>
    <n v="125600"/>
    <n v="109106"/>
    <n v="86.867834394904463"/>
    <x v="0"/>
    <n v="3410"/>
    <n v="31.995894428152493"/>
    <x v="1"/>
    <x v="1"/>
    <n v="1376542800"/>
    <n v="1378789200"/>
    <b v="0"/>
    <b v="0"/>
    <x v="11"/>
    <x v="6"/>
    <s v="video games"/>
  </r>
  <r>
    <n v="4300"/>
    <n v="11642"/>
    <n v="270.74418604651163"/>
    <x v="1"/>
    <n v="216"/>
    <n v="53.898148148148145"/>
    <x v="6"/>
    <x v="6"/>
    <n v="1397451600"/>
    <n v="1398056400"/>
    <b v="0"/>
    <b v="1"/>
    <x v="3"/>
    <x v="3"/>
    <s v="plays"/>
  </r>
  <r>
    <n v="5600"/>
    <n v="2769"/>
    <n v="49.446428571428569"/>
    <x v="3"/>
    <n v="26"/>
    <n v="106.5"/>
    <x v="1"/>
    <x v="1"/>
    <n v="1548482400"/>
    <n v="1550815200"/>
    <b v="0"/>
    <b v="0"/>
    <x v="3"/>
    <x v="3"/>
    <s v="plays"/>
  </r>
  <r>
    <n v="149600"/>
    <n v="169586"/>
    <n v="113.3596256684492"/>
    <x v="1"/>
    <n v="5139"/>
    <n v="32.999805409612762"/>
    <x v="1"/>
    <x v="1"/>
    <n v="1549692000"/>
    <n v="1550037600"/>
    <b v="0"/>
    <b v="0"/>
    <x v="7"/>
    <x v="1"/>
    <s v="indie rock"/>
  </r>
  <r>
    <n v="53100"/>
    <n v="101185"/>
    <n v="190.55555555555554"/>
    <x v="1"/>
    <n v="2353"/>
    <n v="43.00254993625159"/>
    <x v="1"/>
    <x v="1"/>
    <n v="1492059600"/>
    <n v="1492923600"/>
    <b v="0"/>
    <b v="0"/>
    <x v="3"/>
    <x v="3"/>
    <s v="plays"/>
  </r>
  <r>
    <n v="5000"/>
    <n v="6775"/>
    <n v="135.5"/>
    <x v="1"/>
    <n v="78"/>
    <n v="86.858974358974365"/>
    <x v="6"/>
    <x v="6"/>
    <n v="1463979600"/>
    <n v="1467522000"/>
    <b v="0"/>
    <b v="0"/>
    <x v="2"/>
    <x v="2"/>
    <s v="web"/>
  </r>
  <r>
    <n v="9400"/>
    <n v="968"/>
    <n v="10.297872340425531"/>
    <x v="0"/>
    <n v="10"/>
    <n v="96.8"/>
    <x v="1"/>
    <x v="1"/>
    <n v="1415253600"/>
    <n v="1416117600"/>
    <b v="0"/>
    <b v="0"/>
    <x v="1"/>
    <x v="1"/>
    <s v="rock"/>
  </r>
  <r>
    <n v="110800"/>
    <n v="72623"/>
    <n v="65.544223826714799"/>
    <x v="0"/>
    <n v="2201"/>
    <n v="32.995456610631528"/>
    <x v="1"/>
    <x v="1"/>
    <n v="1562216400"/>
    <n v="1563771600"/>
    <b v="0"/>
    <b v="0"/>
    <x v="3"/>
    <x v="3"/>
    <s v="plays"/>
  </r>
  <r>
    <n v="93800"/>
    <n v="45987"/>
    <n v="49.026652452025587"/>
    <x v="0"/>
    <n v="676"/>
    <n v="68.028106508875737"/>
    <x v="1"/>
    <x v="1"/>
    <n v="1316754000"/>
    <n v="1319259600"/>
    <b v="0"/>
    <b v="0"/>
    <x v="3"/>
    <x v="3"/>
    <s v="plays"/>
  </r>
  <r>
    <n v="1300"/>
    <n v="10243"/>
    <n v="787.92307692307691"/>
    <x v="1"/>
    <n v="174"/>
    <n v="58.867816091954026"/>
    <x v="5"/>
    <x v="5"/>
    <n v="1313211600"/>
    <n v="1313643600"/>
    <b v="0"/>
    <b v="0"/>
    <x v="10"/>
    <x v="4"/>
    <s v="animation"/>
  </r>
  <r>
    <n v="108700"/>
    <n v="87293"/>
    <n v="80.306347746090154"/>
    <x v="0"/>
    <n v="831"/>
    <n v="105.04572803850782"/>
    <x v="1"/>
    <x v="1"/>
    <n v="1439528400"/>
    <n v="1440306000"/>
    <b v="0"/>
    <b v="1"/>
    <x v="3"/>
    <x v="3"/>
    <s v="plays"/>
  </r>
  <r>
    <n v="5100"/>
    <n v="5421"/>
    <n v="106.29411764705883"/>
    <x v="1"/>
    <n v="164"/>
    <n v="33.054878048780488"/>
    <x v="1"/>
    <x v="1"/>
    <n v="1469163600"/>
    <n v="1470805200"/>
    <b v="0"/>
    <b v="1"/>
    <x v="6"/>
    <x v="4"/>
    <s v="drama"/>
  </r>
  <r>
    <n v="8700"/>
    <n v="4414"/>
    <n v="50.735632183908038"/>
    <x v="3"/>
    <n v="56"/>
    <n v="78.821428571428569"/>
    <x v="5"/>
    <x v="5"/>
    <n v="1288501200"/>
    <n v="1292911200"/>
    <b v="0"/>
    <b v="0"/>
    <x v="3"/>
    <x v="3"/>
    <s v="plays"/>
  </r>
  <r>
    <n v="5100"/>
    <n v="10981"/>
    <n v="215.31372549019611"/>
    <x v="1"/>
    <n v="161"/>
    <n v="68.204968944099377"/>
    <x v="1"/>
    <x v="1"/>
    <n v="1298959200"/>
    <n v="1301374800"/>
    <b v="0"/>
    <b v="1"/>
    <x v="10"/>
    <x v="4"/>
    <s v="animation"/>
  </r>
  <r>
    <n v="7400"/>
    <n v="10451"/>
    <n v="141.22972972972974"/>
    <x v="1"/>
    <n v="138"/>
    <n v="75.731884057971016"/>
    <x v="1"/>
    <x v="1"/>
    <n v="1387260000"/>
    <n v="1387864800"/>
    <b v="0"/>
    <b v="0"/>
    <x v="1"/>
    <x v="1"/>
    <s v="rock"/>
  </r>
  <r>
    <n v="88900"/>
    <n v="102535"/>
    <n v="115.33745781777279"/>
    <x v="1"/>
    <n v="3308"/>
    <n v="30.996070133010882"/>
    <x v="1"/>
    <x v="1"/>
    <n v="1457244000"/>
    <n v="1458190800"/>
    <b v="0"/>
    <b v="0"/>
    <x v="2"/>
    <x v="2"/>
    <s v="web"/>
  </r>
  <r>
    <n v="6700"/>
    <n v="12939"/>
    <n v="193.11940298507463"/>
    <x v="1"/>
    <n v="127"/>
    <n v="101.88188976377953"/>
    <x v="2"/>
    <x v="2"/>
    <n v="1556341200"/>
    <n v="1559278800"/>
    <b v="0"/>
    <b v="1"/>
    <x v="10"/>
    <x v="4"/>
    <s v="animation"/>
  </r>
  <r>
    <n v="1500"/>
    <n v="10946"/>
    <n v="729.73333333333335"/>
    <x v="1"/>
    <n v="207"/>
    <n v="52.879227053140099"/>
    <x v="6"/>
    <x v="6"/>
    <n v="1522126800"/>
    <n v="1522731600"/>
    <b v="0"/>
    <b v="1"/>
    <x v="17"/>
    <x v="1"/>
    <s v="jazz"/>
  </r>
  <r>
    <n v="61200"/>
    <n v="60994"/>
    <n v="99.66339869281046"/>
    <x v="0"/>
    <n v="859"/>
    <n v="71.005820721769496"/>
    <x v="0"/>
    <x v="0"/>
    <n v="1305954000"/>
    <n v="1306731600"/>
    <b v="0"/>
    <b v="0"/>
    <x v="1"/>
    <x v="1"/>
    <s v="rock"/>
  </r>
  <r>
    <n v="3600"/>
    <n v="3174"/>
    <n v="88.166666666666671"/>
    <x v="2"/>
    <n v="31"/>
    <n v="102.38709677419355"/>
    <x v="1"/>
    <x v="1"/>
    <n v="1350709200"/>
    <n v="1352527200"/>
    <b v="0"/>
    <b v="0"/>
    <x v="10"/>
    <x v="4"/>
    <s v="animation"/>
  </r>
  <r>
    <n v="9000"/>
    <n v="3351"/>
    <n v="37.233333333333334"/>
    <x v="0"/>
    <n v="45"/>
    <n v="74.466666666666669"/>
    <x v="1"/>
    <x v="1"/>
    <n v="1401166800"/>
    <n v="1404363600"/>
    <b v="0"/>
    <b v="0"/>
    <x v="3"/>
    <x v="3"/>
    <s v="plays"/>
  </r>
  <r>
    <n v="185900"/>
    <n v="56774"/>
    <n v="30.540075309306079"/>
    <x v="3"/>
    <n v="1113"/>
    <n v="51.009883198562441"/>
    <x v="1"/>
    <x v="1"/>
    <n v="1266127200"/>
    <n v="1266645600"/>
    <b v="0"/>
    <b v="0"/>
    <x v="3"/>
    <x v="3"/>
    <s v="plays"/>
  </r>
  <r>
    <n v="2100"/>
    <n v="540"/>
    <n v="25.714285714285712"/>
    <x v="0"/>
    <n v="6"/>
    <n v="90"/>
    <x v="1"/>
    <x v="1"/>
    <n v="1481436000"/>
    <n v="1482818400"/>
    <b v="0"/>
    <b v="0"/>
    <x v="0"/>
    <x v="0"/>
    <s v="food trucks"/>
  </r>
  <r>
    <n v="2000"/>
    <n v="680"/>
    <n v="34"/>
    <x v="0"/>
    <n v="7"/>
    <n v="97.142857142857139"/>
    <x v="1"/>
    <x v="1"/>
    <n v="1372222800"/>
    <n v="1374642000"/>
    <b v="0"/>
    <b v="1"/>
    <x v="3"/>
    <x v="3"/>
    <s v="plays"/>
  </r>
  <r>
    <n v="1100"/>
    <n v="13045"/>
    <n v="1185.909090909091"/>
    <x v="1"/>
    <n v="181"/>
    <n v="72.071823204419886"/>
    <x v="5"/>
    <x v="5"/>
    <n v="1372136400"/>
    <n v="1372482000"/>
    <b v="0"/>
    <b v="0"/>
    <x v="9"/>
    <x v="5"/>
    <s v="nonfiction"/>
  </r>
  <r>
    <n v="6600"/>
    <n v="8276"/>
    <n v="125.39393939393939"/>
    <x v="1"/>
    <n v="110"/>
    <n v="75.236363636363635"/>
    <x v="1"/>
    <x v="1"/>
    <n v="1513922400"/>
    <n v="1514959200"/>
    <b v="0"/>
    <b v="0"/>
    <x v="1"/>
    <x v="1"/>
    <s v="rock"/>
  </r>
  <r>
    <n v="7100"/>
    <n v="1022"/>
    <n v="14.394366197183098"/>
    <x v="0"/>
    <n v="31"/>
    <n v="32.967741935483872"/>
    <x v="1"/>
    <x v="1"/>
    <n v="1477976400"/>
    <n v="1478235600"/>
    <b v="0"/>
    <b v="0"/>
    <x v="6"/>
    <x v="4"/>
    <s v="drama"/>
  </r>
  <r>
    <n v="7800"/>
    <n v="4275"/>
    <n v="54.807692307692314"/>
    <x v="0"/>
    <n v="78"/>
    <n v="54.807692307692307"/>
    <x v="1"/>
    <x v="1"/>
    <n v="1407474000"/>
    <n v="1408078800"/>
    <b v="0"/>
    <b v="1"/>
    <x v="20"/>
    <x v="6"/>
    <s v="mobile games"/>
  </r>
  <r>
    <n v="7600"/>
    <n v="8332"/>
    <n v="109.63157894736841"/>
    <x v="1"/>
    <n v="185"/>
    <n v="45.037837837837834"/>
    <x v="1"/>
    <x v="1"/>
    <n v="1546149600"/>
    <n v="1548136800"/>
    <b v="0"/>
    <b v="0"/>
    <x v="2"/>
    <x v="2"/>
    <s v="web"/>
  </r>
  <r>
    <n v="3400"/>
    <n v="6408"/>
    <n v="188.47058823529412"/>
    <x v="1"/>
    <n v="121"/>
    <n v="52.958677685950413"/>
    <x v="1"/>
    <x v="1"/>
    <n v="1338440400"/>
    <n v="1340859600"/>
    <b v="0"/>
    <b v="1"/>
    <x v="3"/>
    <x v="3"/>
    <s v="plays"/>
  </r>
  <r>
    <n v="84500"/>
    <n v="73522"/>
    <n v="87.008284023668637"/>
    <x v="0"/>
    <n v="1225"/>
    <n v="60.017959183673469"/>
    <x v="4"/>
    <x v="4"/>
    <n v="1454133600"/>
    <n v="1454479200"/>
    <b v="0"/>
    <b v="0"/>
    <x v="3"/>
    <x v="3"/>
    <s v="plays"/>
  </r>
  <r>
    <n v="100"/>
    <n v="1"/>
    <n v="1"/>
    <x v="0"/>
    <n v="1"/>
    <n v="1"/>
    <x v="5"/>
    <x v="5"/>
    <n v="1434085200"/>
    <n v="1434430800"/>
    <b v="0"/>
    <b v="0"/>
    <x v="1"/>
    <x v="1"/>
    <s v="rock"/>
  </r>
  <r>
    <n v="2300"/>
    <n v="4667"/>
    <n v="202.9130434782609"/>
    <x v="1"/>
    <n v="106"/>
    <n v="44.028301886792455"/>
    <x v="1"/>
    <x v="1"/>
    <n v="1577772000"/>
    <n v="1579672800"/>
    <b v="0"/>
    <b v="1"/>
    <x v="14"/>
    <x v="7"/>
    <s v="photography books"/>
  </r>
  <r>
    <n v="6200"/>
    <n v="12216"/>
    <n v="197.03225806451613"/>
    <x v="1"/>
    <n v="142"/>
    <n v="86.028169014084511"/>
    <x v="1"/>
    <x v="1"/>
    <n v="1562216400"/>
    <n v="1562389200"/>
    <b v="0"/>
    <b v="0"/>
    <x v="14"/>
    <x v="7"/>
    <s v="photography books"/>
  </r>
  <r>
    <n v="6100"/>
    <n v="6527"/>
    <n v="107"/>
    <x v="1"/>
    <n v="233"/>
    <n v="28.012875536480685"/>
    <x v="1"/>
    <x v="1"/>
    <n v="1548568800"/>
    <n v="1551506400"/>
    <b v="0"/>
    <b v="0"/>
    <x v="3"/>
    <x v="3"/>
    <s v="plays"/>
  </r>
  <r>
    <n v="2600"/>
    <n v="6987"/>
    <n v="268.73076923076923"/>
    <x v="1"/>
    <n v="218"/>
    <n v="32.050458715596328"/>
    <x v="1"/>
    <x v="1"/>
    <n v="1514872800"/>
    <n v="1516600800"/>
    <b v="0"/>
    <b v="0"/>
    <x v="1"/>
    <x v="1"/>
    <s v="rock"/>
  </r>
  <r>
    <n v="9700"/>
    <n v="4932"/>
    <n v="50.845360824742272"/>
    <x v="0"/>
    <n v="67"/>
    <n v="73.611940298507463"/>
    <x v="2"/>
    <x v="2"/>
    <n v="1416031200"/>
    <n v="1420437600"/>
    <b v="0"/>
    <b v="0"/>
    <x v="4"/>
    <x v="4"/>
    <s v="documentary"/>
  </r>
  <r>
    <n v="700"/>
    <n v="8262"/>
    <n v="1180.2857142857142"/>
    <x v="1"/>
    <n v="76"/>
    <n v="108.71052631578948"/>
    <x v="1"/>
    <x v="1"/>
    <n v="1330927200"/>
    <n v="1332997200"/>
    <b v="0"/>
    <b v="1"/>
    <x v="6"/>
    <x v="4"/>
    <s v="drama"/>
  </r>
  <r>
    <n v="700"/>
    <n v="1848"/>
    <n v="264"/>
    <x v="1"/>
    <n v="43"/>
    <n v="42.97674418604651"/>
    <x v="1"/>
    <x v="1"/>
    <n v="1571115600"/>
    <n v="1574920800"/>
    <b v="0"/>
    <b v="1"/>
    <x v="3"/>
    <x v="3"/>
    <s v="plays"/>
  </r>
  <r>
    <n v="5200"/>
    <n v="1583"/>
    <n v="30.44230769230769"/>
    <x v="0"/>
    <n v="19"/>
    <n v="83.315789473684205"/>
    <x v="1"/>
    <x v="1"/>
    <n v="1463461200"/>
    <n v="1464930000"/>
    <b v="0"/>
    <b v="0"/>
    <x v="0"/>
    <x v="0"/>
    <s v="food trucks"/>
  </r>
  <r>
    <n v="140800"/>
    <n v="88536"/>
    <n v="62.880681818181813"/>
    <x v="0"/>
    <n v="2108"/>
    <n v="42"/>
    <x v="5"/>
    <x v="5"/>
    <n v="1344920400"/>
    <n v="1345006800"/>
    <b v="0"/>
    <b v="0"/>
    <x v="4"/>
    <x v="4"/>
    <s v="documentary"/>
  </r>
  <r>
    <n v="6400"/>
    <n v="12360"/>
    <n v="193.125"/>
    <x v="1"/>
    <n v="221"/>
    <n v="55.927601809954751"/>
    <x v="1"/>
    <x v="1"/>
    <n v="1511848800"/>
    <n v="1512712800"/>
    <b v="0"/>
    <b v="1"/>
    <x v="3"/>
    <x v="3"/>
    <s v="plays"/>
  </r>
  <r>
    <n v="92500"/>
    <n v="71320"/>
    <n v="77.102702702702715"/>
    <x v="0"/>
    <n v="679"/>
    <n v="105.03681885125184"/>
    <x v="1"/>
    <x v="1"/>
    <n v="1452319200"/>
    <n v="1452492000"/>
    <b v="0"/>
    <b v="1"/>
    <x v="11"/>
    <x v="6"/>
    <s v="video games"/>
  </r>
  <r>
    <n v="59700"/>
    <n v="134640"/>
    <n v="225.52763819095478"/>
    <x v="1"/>
    <n v="2805"/>
    <n v="48"/>
    <x v="0"/>
    <x v="0"/>
    <n v="1523854800"/>
    <n v="1524286800"/>
    <b v="0"/>
    <b v="0"/>
    <x v="9"/>
    <x v="5"/>
    <s v="nonfiction"/>
  </r>
  <r>
    <n v="3200"/>
    <n v="7661"/>
    <n v="239.40625"/>
    <x v="1"/>
    <n v="68"/>
    <n v="112.66176470588235"/>
    <x v="1"/>
    <x v="1"/>
    <n v="1346043600"/>
    <n v="1346907600"/>
    <b v="0"/>
    <b v="0"/>
    <x v="11"/>
    <x v="6"/>
    <s v="video games"/>
  </r>
  <r>
    <n v="3200"/>
    <n v="2950"/>
    <n v="92.1875"/>
    <x v="0"/>
    <n v="36"/>
    <n v="81.944444444444443"/>
    <x v="3"/>
    <x v="3"/>
    <n v="1464325200"/>
    <n v="1464498000"/>
    <b v="0"/>
    <b v="1"/>
    <x v="1"/>
    <x v="1"/>
    <s v="rock"/>
  </r>
  <r>
    <n v="9000"/>
    <n v="11721"/>
    <n v="130.23333333333335"/>
    <x v="1"/>
    <n v="183"/>
    <n v="64.049180327868854"/>
    <x v="0"/>
    <x v="0"/>
    <n v="1511935200"/>
    <n v="1514181600"/>
    <b v="0"/>
    <b v="0"/>
    <x v="1"/>
    <x v="1"/>
    <s v="rock"/>
  </r>
  <r>
    <n v="2300"/>
    <n v="14150"/>
    <n v="615.21739130434787"/>
    <x v="1"/>
    <n v="133"/>
    <n v="106.39097744360902"/>
    <x v="1"/>
    <x v="1"/>
    <n v="1392012000"/>
    <n v="1392184800"/>
    <b v="1"/>
    <b v="1"/>
    <x v="3"/>
    <x v="3"/>
    <s v="plays"/>
  </r>
  <r>
    <n v="51300"/>
    <n v="189192"/>
    <n v="368.79532163742692"/>
    <x v="1"/>
    <n v="2489"/>
    <n v="76.011249497790274"/>
    <x v="6"/>
    <x v="6"/>
    <n v="1556946000"/>
    <n v="1559365200"/>
    <b v="0"/>
    <b v="1"/>
    <x v="9"/>
    <x v="5"/>
    <s v="nonfiction"/>
  </r>
  <r>
    <n v="700"/>
    <n v="7664"/>
    <n v="1094.8571428571429"/>
    <x v="1"/>
    <n v="69"/>
    <n v="111.07246376811594"/>
    <x v="1"/>
    <x v="1"/>
    <n v="1548050400"/>
    <n v="1549173600"/>
    <b v="0"/>
    <b v="1"/>
    <x v="3"/>
    <x v="3"/>
    <s v="plays"/>
  </r>
  <r>
    <n v="8900"/>
    <n v="4509"/>
    <n v="50.662921348314605"/>
    <x v="0"/>
    <n v="47"/>
    <n v="95.936170212765958"/>
    <x v="1"/>
    <x v="1"/>
    <n v="1353736800"/>
    <n v="1355032800"/>
    <b v="1"/>
    <b v="0"/>
    <x v="11"/>
    <x v="6"/>
    <s v="video games"/>
  </r>
  <r>
    <n v="1500"/>
    <n v="12009"/>
    <n v="800.6"/>
    <x v="1"/>
    <n v="279"/>
    <n v="43.043010752688176"/>
    <x v="4"/>
    <x v="4"/>
    <n v="1532840400"/>
    <n v="1533963600"/>
    <b v="0"/>
    <b v="1"/>
    <x v="1"/>
    <x v="1"/>
    <s v="rock"/>
  </r>
  <r>
    <n v="4900"/>
    <n v="14273"/>
    <n v="291.28571428571428"/>
    <x v="1"/>
    <n v="210"/>
    <n v="67.966666666666669"/>
    <x v="1"/>
    <x v="1"/>
    <n v="1488261600"/>
    <n v="1489381200"/>
    <b v="0"/>
    <b v="0"/>
    <x v="4"/>
    <x v="4"/>
    <s v="documentary"/>
  </r>
  <r>
    <n v="54000"/>
    <n v="188982"/>
    <n v="349.9666666666667"/>
    <x v="1"/>
    <n v="2100"/>
    <n v="89.991428571428571"/>
    <x v="1"/>
    <x v="1"/>
    <n v="1393567200"/>
    <n v="1395032400"/>
    <b v="0"/>
    <b v="0"/>
    <x v="1"/>
    <x v="1"/>
    <s v="rock"/>
  </r>
  <r>
    <n v="4100"/>
    <n v="14640"/>
    <n v="357.07317073170731"/>
    <x v="1"/>
    <n v="252"/>
    <n v="58.095238095238095"/>
    <x v="1"/>
    <x v="1"/>
    <n v="1410325200"/>
    <n v="1412485200"/>
    <b v="1"/>
    <b v="1"/>
    <x v="1"/>
    <x v="1"/>
    <s v="rock"/>
  </r>
  <r>
    <n v="85000"/>
    <n v="107516"/>
    <n v="126.48941176470588"/>
    <x v="1"/>
    <n v="1280"/>
    <n v="83.996875000000003"/>
    <x v="1"/>
    <x v="1"/>
    <n v="1276923600"/>
    <n v="1279688400"/>
    <b v="0"/>
    <b v="1"/>
    <x v="9"/>
    <x v="5"/>
    <s v="nonfiction"/>
  </r>
  <r>
    <n v="3600"/>
    <n v="13950"/>
    <n v="387.5"/>
    <x v="1"/>
    <n v="157"/>
    <n v="88.853503184713375"/>
    <x v="4"/>
    <x v="4"/>
    <n v="1500958800"/>
    <n v="1501995600"/>
    <b v="0"/>
    <b v="0"/>
    <x v="12"/>
    <x v="4"/>
    <s v="shorts"/>
  </r>
  <r>
    <n v="2800"/>
    <n v="12797"/>
    <n v="457.03571428571428"/>
    <x v="1"/>
    <n v="194"/>
    <n v="65.963917525773198"/>
    <x v="1"/>
    <x v="1"/>
    <n v="1292220000"/>
    <n v="1294639200"/>
    <b v="0"/>
    <b v="1"/>
    <x v="3"/>
    <x v="3"/>
    <s v="plays"/>
  </r>
  <r>
    <n v="2300"/>
    <n v="6134"/>
    <n v="266.69565217391306"/>
    <x v="1"/>
    <n v="82"/>
    <n v="74.804878048780495"/>
    <x v="2"/>
    <x v="2"/>
    <n v="1304398800"/>
    <n v="1305435600"/>
    <b v="0"/>
    <b v="1"/>
    <x v="6"/>
    <x v="4"/>
    <s v="drama"/>
  </r>
  <r>
    <n v="7100"/>
    <n v="4899"/>
    <n v="69"/>
    <x v="0"/>
    <n v="70"/>
    <n v="69.98571428571428"/>
    <x v="1"/>
    <x v="1"/>
    <n v="1535432400"/>
    <n v="1537592400"/>
    <b v="0"/>
    <b v="0"/>
    <x v="3"/>
    <x v="3"/>
    <s v="plays"/>
  </r>
  <r>
    <n v="9600"/>
    <n v="4929"/>
    <n v="51.34375"/>
    <x v="0"/>
    <n v="154"/>
    <n v="32.006493506493506"/>
    <x v="1"/>
    <x v="1"/>
    <n v="1433826000"/>
    <n v="1435122000"/>
    <b v="0"/>
    <b v="0"/>
    <x v="3"/>
    <x v="3"/>
    <s v="plays"/>
  </r>
  <r>
    <n v="121600"/>
    <n v="1424"/>
    <n v="1.1710526315789473"/>
    <x v="0"/>
    <n v="22"/>
    <n v="64.727272727272734"/>
    <x v="1"/>
    <x v="1"/>
    <n v="1514959200"/>
    <n v="1520056800"/>
    <b v="0"/>
    <b v="0"/>
    <x v="3"/>
    <x v="3"/>
    <s v="plays"/>
  </r>
  <r>
    <n v="97100"/>
    <n v="105817"/>
    <n v="108.97734294541709"/>
    <x v="1"/>
    <n v="4233"/>
    <n v="24.998110087408456"/>
    <x v="1"/>
    <x v="1"/>
    <n v="1332738000"/>
    <n v="1335675600"/>
    <b v="0"/>
    <b v="0"/>
    <x v="14"/>
    <x v="7"/>
    <s v="photography books"/>
  </r>
  <r>
    <n v="43200"/>
    <n v="136156"/>
    <n v="315.17592592592592"/>
    <x v="1"/>
    <n v="1297"/>
    <n v="104.97764070932922"/>
    <x v="3"/>
    <x v="3"/>
    <n v="1445490000"/>
    <n v="1448431200"/>
    <b v="1"/>
    <b v="0"/>
    <x v="18"/>
    <x v="5"/>
    <s v="translations"/>
  </r>
  <r>
    <n v="6800"/>
    <n v="10723"/>
    <n v="157.69117647058823"/>
    <x v="1"/>
    <n v="165"/>
    <n v="64.987878787878785"/>
    <x v="3"/>
    <x v="3"/>
    <n v="1297663200"/>
    <n v="1298613600"/>
    <b v="0"/>
    <b v="0"/>
    <x v="18"/>
    <x v="5"/>
    <s v="translations"/>
  </r>
  <r>
    <n v="7300"/>
    <n v="11228"/>
    <n v="153.8082191780822"/>
    <x v="1"/>
    <n v="119"/>
    <n v="94.352941176470594"/>
    <x v="1"/>
    <x v="1"/>
    <n v="1371963600"/>
    <n v="1372482000"/>
    <b v="0"/>
    <b v="0"/>
    <x v="3"/>
    <x v="3"/>
    <s v="plays"/>
  </r>
  <r>
    <n v="86200"/>
    <n v="77355"/>
    <n v="89.738979118329468"/>
    <x v="0"/>
    <n v="1758"/>
    <n v="44.001706484641637"/>
    <x v="1"/>
    <x v="1"/>
    <n v="1425103200"/>
    <n v="1425621600"/>
    <b v="0"/>
    <b v="0"/>
    <x v="2"/>
    <x v="2"/>
    <s v="web"/>
  </r>
  <r>
    <n v="8100"/>
    <n v="6086"/>
    <n v="75.135802469135797"/>
    <x v="0"/>
    <n v="94"/>
    <n v="64.744680851063833"/>
    <x v="1"/>
    <x v="1"/>
    <n v="1265349600"/>
    <n v="1266300000"/>
    <b v="0"/>
    <b v="0"/>
    <x v="7"/>
    <x v="1"/>
    <s v="indie rock"/>
  </r>
  <r>
    <n v="17700"/>
    <n v="150960"/>
    <n v="852.88135593220341"/>
    <x v="1"/>
    <n v="1797"/>
    <n v="84.00667779632721"/>
    <x v="1"/>
    <x v="1"/>
    <n v="1301202000"/>
    <n v="1305867600"/>
    <b v="0"/>
    <b v="0"/>
    <x v="17"/>
    <x v="1"/>
    <s v="jazz"/>
  </r>
  <r>
    <n v="6400"/>
    <n v="8890"/>
    <n v="138.90625"/>
    <x v="1"/>
    <n v="261"/>
    <n v="34.061302681992338"/>
    <x v="1"/>
    <x v="1"/>
    <n v="1538024400"/>
    <n v="1538802000"/>
    <b v="0"/>
    <b v="0"/>
    <x v="3"/>
    <x v="3"/>
    <s v="plays"/>
  </r>
  <r>
    <n v="7700"/>
    <n v="14644"/>
    <n v="190.18181818181819"/>
    <x v="1"/>
    <n v="157"/>
    <n v="93.273885350318466"/>
    <x v="1"/>
    <x v="1"/>
    <n v="1395032400"/>
    <n v="1398920400"/>
    <b v="0"/>
    <b v="1"/>
    <x v="4"/>
    <x v="4"/>
    <s v="documentary"/>
  </r>
  <r>
    <n v="116300"/>
    <n v="116583"/>
    <n v="100.24333619948409"/>
    <x v="1"/>
    <n v="3533"/>
    <n v="32.998301726577978"/>
    <x v="1"/>
    <x v="1"/>
    <n v="1405486800"/>
    <n v="1405659600"/>
    <b v="0"/>
    <b v="1"/>
    <x v="3"/>
    <x v="3"/>
    <s v="plays"/>
  </r>
  <r>
    <n v="9100"/>
    <n v="12991"/>
    <n v="142.75824175824175"/>
    <x v="1"/>
    <n v="155"/>
    <n v="83.812903225806451"/>
    <x v="1"/>
    <x v="1"/>
    <n v="1455861600"/>
    <n v="1457244000"/>
    <b v="0"/>
    <b v="0"/>
    <x v="2"/>
    <x v="2"/>
    <s v="web"/>
  </r>
  <r>
    <n v="1500"/>
    <n v="8447"/>
    <n v="563.13333333333333"/>
    <x v="1"/>
    <n v="132"/>
    <n v="63.992424242424242"/>
    <x v="6"/>
    <x v="6"/>
    <n v="1529038800"/>
    <n v="1529298000"/>
    <b v="0"/>
    <b v="0"/>
    <x v="8"/>
    <x v="2"/>
    <s v="wearables"/>
  </r>
  <r>
    <n v="8800"/>
    <n v="2703"/>
    <n v="30.715909090909086"/>
    <x v="0"/>
    <n v="33"/>
    <n v="81.909090909090907"/>
    <x v="1"/>
    <x v="1"/>
    <n v="1535259600"/>
    <n v="1535778000"/>
    <b v="0"/>
    <b v="0"/>
    <x v="14"/>
    <x v="7"/>
    <s v="photography books"/>
  </r>
  <r>
    <n v="8800"/>
    <n v="8747"/>
    <n v="99.39772727272728"/>
    <x v="3"/>
    <n v="94"/>
    <n v="93.053191489361708"/>
    <x v="1"/>
    <x v="1"/>
    <n v="1327212000"/>
    <n v="1327471200"/>
    <b v="0"/>
    <b v="0"/>
    <x v="4"/>
    <x v="4"/>
    <s v="documentary"/>
  </r>
  <r>
    <n v="69900"/>
    <n v="138087"/>
    <n v="197.54935622317598"/>
    <x v="1"/>
    <n v="1354"/>
    <n v="101.98449039881831"/>
    <x v="4"/>
    <x v="4"/>
    <n v="1526360400"/>
    <n v="1529557200"/>
    <b v="0"/>
    <b v="0"/>
    <x v="2"/>
    <x v="2"/>
    <s v="web"/>
  </r>
  <r>
    <n v="1000"/>
    <n v="5085"/>
    <n v="508.5"/>
    <x v="1"/>
    <n v="48"/>
    <n v="105.9375"/>
    <x v="1"/>
    <x v="1"/>
    <n v="1532149200"/>
    <n v="1535259600"/>
    <b v="1"/>
    <b v="1"/>
    <x v="2"/>
    <x v="2"/>
    <s v="web"/>
  </r>
  <r>
    <n v="4700"/>
    <n v="11174"/>
    <n v="237.74468085106383"/>
    <x v="1"/>
    <n v="110"/>
    <n v="101.58181818181818"/>
    <x v="1"/>
    <x v="1"/>
    <n v="1515304800"/>
    <n v="1515564000"/>
    <b v="0"/>
    <b v="0"/>
    <x v="0"/>
    <x v="0"/>
    <s v="food trucks"/>
  </r>
  <r>
    <n v="3200"/>
    <n v="10831"/>
    <n v="338.46875"/>
    <x v="1"/>
    <n v="172"/>
    <n v="62.970930232558139"/>
    <x v="1"/>
    <x v="1"/>
    <n v="1276318800"/>
    <n v="1277096400"/>
    <b v="0"/>
    <b v="0"/>
    <x v="6"/>
    <x v="4"/>
    <s v="drama"/>
  </r>
  <r>
    <n v="6700"/>
    <n v="8917"/>
    <n v="133.08955223880596"/>
    <x v="1"/>
    <n v="307"/>
    <n v="29.045602605863191"/>
    <x v="1"/>
    <x v="1"/>
    <n v="1328767200"/>
    <n v="1329026400"/>
    <b v="0"/>
    <b v="1"/>
    <x v="7"/>
    <x v="1"/>
    <s v="indie rock"/>
  </r>
  <r>
    <n v="100"/>
    <n v="1"/>
    <n v="1"/>
    <x v="0"/>
    <n v="1"/>
    <n v="1"/>
    <x v="1"/>
    <x v="1"/>
    <n v="1321682400"/>
    <n v="1322978400"/>
    <b v="1"/>
    <b v="0"/>
    <x v="1"/>
    <x v="1"/>
    <s v="rock"/>
  </r>
  <r>
    <n v="6000"/>
    <n v="12468"/>
    <n v="207.79999999999998"/>
    <x v="1"/>
    <n v="160"/>
    <n v="77.924999999999997"/>
    <x v="1"/>
    <x v="1"/>
    <n v="1335934800"/>
    <n v="1338786000"/>
    <b v="0"/>
    <b v="0"/>
    <x v="5"/>
    <x v="1"/>
    <s v="electric music"/>
  </r>
  <r>
    <n v="4900"/>
    <n v="2505"/>
    <n v="51.122448979591837"/>
    <x v="0"/>
    <n v="31"/>
    <n v="80.806451612903231"/>
    <x v="1"/>
    <x v="1"/>
    <n v="1310792400"/>
    <n v="1311656400"/>
    <b v="0"/>
    <b v="1"/>
    <x v="11"/>
    <x v="6"/>
    <s v="video games"/>
  </r>
  <r>
    <n v="17100"/>
    <n v="111502"/>
    <n v="652.05847953216369"/>
    <x v="1"/>
    <n v="1467"/>
    <n v="76.006816632583508"/>
    <x v="0"/>
    <x v="0"/>
    <n v="1308546000"/>
    <n v="1308978000"/>
    <b v="0"/>
    <b v="1"/>
    <x v="7"/>
    <x v="1"/>
    <s v="indie rock"/>
  </r>
  <r>
    <n v="171000"/>
    <n v="194309"/>
    <n v="113.63099415204678"/>
    <x v="1"/>
    <n v="2662"/>
    <n v="72.993613824192337"/>
    <x v="0"/>
    <x v="0"/>
    <n v="1574056800"/>
    <n v="1576389600"/>
    <b v="0"/>
    <b v="0"/>
    <x v="13"/>
    <x v="5"/>
    <s v="fiction"/>
  </r>
  <r>
    <n v="23400"/>
    <n v="23956"/>
    <n v="102.37606837606839"/>
    <x v="1"/>
    <n v="452"/>
    <n v="53"/>
    <x v="2"/>
    <x v="2"/>
    <n v="1308373200"/>
    <n v="1311051600"/>
    <b v="0"/>
    <b v="0"/>
    <x v="3"/>
    <x v="3"/>
    <s v="plays"/>
  </r>
  <r>
    <n v="2400"/>
    <n v="8558"/>
    <n v="356.58333333333331"/>
    <x v="1"/>
    <n v="158"/>
    <n v="54.164556962025316"/>
    <x v="1"/>
    <x v="1"/>
    <n v="1335243600"/>
    <n v="1336712400"/>
    <b v="0"/>
    <b v="0"/>
    <x v="0"/>
    <x v="0"/>
    <s v="food trucks"/>
  </r>
  <r>
    <n v="5300"/>
    <n v="7413"/>
    <n v="139.86792452830187"/>
    <x v="1"/>
    <n v="225"/>
    <n v="32.946666666666665"/>
    <x v="5"/>
    <x v="5"/>
    <n v="1328421600"/>
    <n v="1330408800"/>
    <b v="1"/>
    <b v="0"/>
    <x v="12"/>
    <x v="4"/>
    <s v="shorts"/>
  </r>
  <r>
    <n v="4000"/>
    <n v="2778"/>
    <n v="69.45"/>
    <x v="0"/>
    <n v="35"/>
    <n v="79.371428571428567"/>
    <x v="1"/>
    <x v="1"/>
    <n v="1524286800"/>
    <n v="1524891600"/>
    <b v="1"/>
    <b v="0"/>
    <x v="0"/>
    <x v="0"/>
    <s v="food trucks"/>
  </r>
  <r>
    <n v="7300"/>
    <n v="2594"/>
    <n v="35.534246575342465"/>
    <x v="0"/>
    <n v="63"/>
    <n v="41.174603174603178"/>
    <x v="1"/>
    <x v="1"/>
    <n v="1362117600"/>
    <n v="1363669200"/>
    <b v="0"/>
    <b v="1"/>
    <x v="3"/>
    <x v="3"/>
    <s v="plays"/>
  </r>
  <r>
    <n v="2000"/>
    <n v="5033"/>
    <n v="251.65"/>
    <x v="1"/>
    <n v="65"/>
    <n v="77.430769230769229"/>
    <x v="1"/>
    <x v="1"/>
    <n v="1550556000"/>
    <n v="1551420000"/>
    <b v="0"/>
    <b v="1"/>
    <x v="8"/>
    <x v="2"/>
    <s v="wearables"/>
  </r>
  <r>
    <n v="8800"/>
    <n v="9317"/>
    <n v="105.87500000000001"/>
    <x v="1"/>
    <n v="163"/>
    <n v="57.159509202453989"/>
    <x v="1"/>
    <x v="1"/>
    <n v="1269147600"/>
    <n v="1269838800"/>
    <b v="0"/>
    <b v="0"/>
    <x v="3"/>
    <x v="3"/>
    <s v="plays"/>
  </r>
  <r>
    <n v="3500"/>
    <n v="6560"/>
    <n v="187.42857142857144"/>
    <x v="1"/>
    <n v="85"/>
    <n v="77.17647058823529"/>
    <x v="1"/>
    <x v="1"/>
    <n v="1312174800"/>
    <n v="1312520400"/>
    <b v="0"/>
    <b v="0"/>
    <x v="3"/>
    <x v="3"/>
    <s v="plays"/>
  </r>
  <r>
    <n v="1400"/>
    <n v="5415"/>
    <n v="386.78571428571428"/>
    <x v="1"/>
    <n v="217"/>
    <n v="24.953917050691246"/>
    <x v="1"/>
    <x v="1"/>
    <n v="1434517200"/>
    <n v="1436504400"/>
    <b v="0"/>
    <b v="1"/>
    <x v="19"/>
    <x v="4"/>
    <s v="television"/>
  </r>
  <r>
    <n v="4200"/>
    <n v="14577"/>
    <n v="347.07142857142856"/>
    <x v="1"/>
    <n v="150"/>
    <n v="97.18"/>
    <x v="1"/>
    <x v="1"/>
    <n v="1471582800"/>
    <n v="1472014800"/>
    <b v="0"/>
    <b v="0"/>
    <x v="12"/>
    <x v="4"/>
    <s v="shorts"/>
  </r>
  <r>
    <n v="81000"/>
    <n v="150515"/>
    <n v="185.82098765432099"/>
    <x v="1"/>
    <n v="3272"/>
    <n v="46.000916870415651"/>
    <x v="1"/>
    <x v="1"/>
    <n v="1410757200"/>
    <n v="1411534800"/>
    <b v="0"/>
    <b v="0"/>
    <x v="3"/>
    <x v="3"/>
    <s v="plays"/>
  </r>
  <r>
    <n v="182800"/>
    <n v="79045"/>
    <n v="43.241247264770237"/>
    <x v="3"/>
    <n v="898"/>
    <n v="88.023385300668153"/>
    <x v="1"/>
    <x v="1"/>
    <n v="1304830800"/>
    <n v="1304917200"/>
    <b v="0"/>
    <b v="0"/>
    <x v="14"/>
    <x v="7"/>
    <s v="photography books"/>
  </r>
  <r>
    <n v="4800"/>
    <n v="7797"/>
    <n v="162.4375"/>
    <x v="1"/>
    <n v="300"/>
    <n v="25.99"/>
    <x v="1"/>
    <x v="1"/>
    <n v="1539061200"/>
    <n v="1539579600"/>
    <b v="0"/>
    <b v="0"/>
    <x v="0"/>
    <x v="0"/>
    <s v="food trucks"/>
  </r>
  <r>
    <n v="7000"/>
    <n v="12939"/>
    <n v="184.84285714285716"/>
    <x v="1"/>
    <n v="126"/>
    <n v="102.69047619047619"/>
    <x v="1"/>
    <x v="1"/>
    <n v="1381554000"/>
    <n v="1382504400"/>
    <b v="0"/>
    <b v="0"/>
    <x v="3"/>
    <x v="3"/>
    <s v="plays"/>
  </r>
  <r>
    <n v="161900"/>
    <n v="38376"/>
    <n v="23.703520691785052"/>
    <x v="0"/>
    <n v="526"/>
    <n v="72.958174904942965"/>
    <x v="1"/>
    <x v="1"/>
    <n v="1277096400"/>
    <n v="1278306000"/>
    <b v="0"/>
    <b v="0"/>
    <x v="6"/>
    <x v="4"/>
    <s v="drama"/>
  </r>
  <r>
    <n v="7700"/>
    <n v="6920"/>
    <n v="89.870129870129873"/>
    <x v="0"/>
    <n v="121"/>
    <n v="57.190082644628099"/>
    <x v="1"/>
    <x v="1"/>
    <n v="1440392400"/>
    <n v="1442552400"/>
    <b v="0"/>
    <b v="0"/>
    <x v="3"/>
    <x v="3"/>
    <s v="plays"/>
  </r>
  <r>
    <n v="71500"/>
    <n v="194912"/>
    <n v="272.6041958041958"/>
    <x v="1"/>
    <n v="2320"/>
    <n v="84.013793103448279"/>
    <x v="1"/>
    <x v="1"/>
    <n v="1509512400"/>
    <n v="1511071200"/>
    <b v="0"/>
    <b v="1"/>
    <x v="3"/>
    <x v="3"/>
    <s v="plays"/>
  </r>
  <r>
    <n v="4700"/>
    <n v="7992"/>
    <n v="170.04255319148936"/>
    <x v="1"/>
    <n v="81"/>
    <n v="98.666666666666671"/>
    <x v="2"/>
    <x v="2"/>
    <n v="1535950800"/>
    <n v="1536382800"/>
    <b v="0"/>
    <b v="0"/>
    <x v="22"/>
    <x v="4"/>
    <s v="science fiction"/>
  </r>
  <r>
    <n v="42100"/>
    <n v="79268"/>
    <n v="188.28503562945369"/>
    <x v="1"/>
    <n v="1887"/>
    <n v="42.007419183889773"/>
    <x v="1"/>
    <x v="1"/>
    <n v="1389160800"/>
    <n v="1389592800"/>
    <b v="0"/>
    <b v="0"/>
    <x v="14"/>
    <x v="7"/>
    <s v="photography books"/>
  </r>
  <r>
    <n v="40200"/>
    <n v="139468"/>
    <n v="346.93532338308455"/>
    <x v="1"/>
    <n v="4358"/>
    <n v="32.002753556677376"/>
    <x v="1"/>
    <x v="1"/>
    <n v="1271998800"/>
    <n v="1275282000"/>
    <b v="0"/>
    <b v="1"/>
    <x v="14"/>
    <x v="7"/>
    <s v="photography books"/>
  </r>
  <r>
    <n v="7900"/>
    <n v="5465"/>
    <n v="69.177215189873422"/>
    <x v="0"/>
    <n v="67"/>
    <n v="81.567164179104481"/>
    <x v="1"/>
    <x v="1"/>
    <n v="1294898400"/>
    <n v="1294984800"/>
    <b v="0"/>
    <b v="0"/>
    <x v="1"/>
    <x v="1"/>
    <s v="rock"/>
  </r>
  <r>
    <n v="8300"/>
    <n v="2111"/>
    <n v="25.433734939759034"/>
    <x v="0"/>
    <n v="57"/>
    <n v="37.035087719298247"/>
    <x v="0"/>
    <x v="0"/>
    <n v="1559970000"/>
    <n v="1562043600"/>
    <b v="0"/>
    <b v="0"/>
    <x v="14"/>
    <x v="7"/>
    <s v="photography books"/>
  </r>
  <r>
    <n v="163600"/>
    <n v="126628"/>
    <n v="77.400977995110026"/>
    <x v="0"/>
    <n v="1229"/>
    <n v="103.033360455655"/>
    <x v="1"/>
    <x v="1"/>
    <n v="1469509200"/>
    <n v="1469595600"/>
    <b v="0"/>
    <b v="0"/>
    <x v="0"/>
    <x v="0"/>
    <s v="food trucks"/>
  </r>
  <r>
    <n v="2700"/>
    <n v="1012"/>
    <n v="37.481481481481481"/>
    <x v="0"/>
    <n v="12"/>
    <n v="84.333333333333329"/>
    <x v="6"/>
    <x v="6"/>
    <n v="1579068000"/>
    <n v="1581141600"/>
    <b v="0"/>
    <b v="0"/>
    <x v="16"/>
    <x v="1"/>
    <s v="metal"/>
  </r>
  <r>
    <n v="1000"/>
    <n v="5438"/>
    <n v="543.79999999999995"/>
    <x v="1"/>
    <n v="53"/>
    <n v="102.60377358490567"/>
    <x v="1"/>
    <x v="1"/>
    <n v="1487743200"/>
    <n v="1488520800"/>
    <b v="0"/>
    <b v="0"/>
    <x v="9"/>
    <x v="5"/>
    <s v="nonfiction"/>
  </r>
  <r>
    <n v="84500"/>
    <n v="193101"/>
    <n v="228.52189349112427"/>
    <x v="1"/>
    <n v="2414"/>
    <n v="79.992129246064621"/>
    <x v="1"/>
    <x v="1"/>
    <n v="1563685200"/>
    <n v="1563858000"/>
    <b v="0"/>
    <b v="0"/>
    <x v="5"/>
    <x v="1"/>
    <s v="electric music"/>
  </r>
  <r>
    <n v="81300"/>
    <n v="31665"/>
    <n v="38.948339483394832"/>
    <x v="0"/>
    <n v="452"/>
    <n v="70.055309734513273"/>
    <x v="1"/>
    <x v="1"/>
    <n v="1436418000"/>
    <n v="1438923600"/>
    <b v="0"/>
    <b v="1"/>
    <x v="3"/>
    <x v="3"/>
    <s v="plays"/>
  </r>
  <r>
    <n v="800"/>
    <n v="2960"/>
    <n v="370"/>
    <x v="1"/>
    <n v="80"/>
    <n v="37"/>
    <x v="1"/>
    <x v="1"/>
    <n v="1421820000"/>
    <n v="1422165600"/>
    <b v="0"/>
    <b v="0"/>
    <x v="3"/>
    <x v="3"/>
    <s v="plays"/>
  </r>
  <r>
    <n v="3400"/>
    <n v="8089"/>
    <n v="237.91176470588232"/>
    <x v="1"/>
    <n v="193"/>
    <n v="41.911917098445599"/>
    <x v="1"/>
    <x v="1"/>
    <n v="1274763600"/>
    <n v="1277874000"/>
    <b v="0"/>
    <b v="0"/>
    <x v="12"/>
    <x v="4"/>
    <s v="shorts"/>
  </r>
  <r>
    <n v="170800"/>
    <n v="109374"/>
    <n v="64.036299765807954"/>
    <x v="0"/>
    <n v="1886"/>
    <n v="57.992576882290564"/>
    <x v="1"/>
    <x v="1"/>
    <n v="1399179600"/>
    <n v="1399352400"/>
    <b v="0"/>
    <b v="1"/>
    <x v="3"/>
    <x v="3"/>
    <s v="plays"/>
  </r>
  <r>
    <n v="1800"/>
    <n v="2129"/>
    <n v="118.27777777777777"/>
    <x v="1"/>
    <n v="52"/>
    <n v="40.942307692307693"/>
    <x v="1"/>
    <x v="1"/>
    <n v="1275800400"/>
    <n v="1279083600"/>
    <b v="0"/>
    <b v="0"/>
    <x v="3"/>
    <x v="3"/>
    <s v="plays"/>
  </r>
  <r>
    <n v="150600"/>
    <n v="127745"/>
    <n v="84.824037184594957"/>
    <x v="0"/>
    <n v="1825"/>
    <n v="69.9972602739726"/>
    <x v="1"/>
    <x v="1"/>
    <n v="1282798800"/>
    <n v="1284354000"/>
    <b v="0"/>
    <b v="0"/>
    <x v="7"/>
    <x v="1"/>
    <s v="indie rock"/>
  </r>
  <r>
    <n v="7800"/>
    <n v="2289"/>
    <n v="29.346153846153843"/>
    <x v="0"/>
    <n v="31"/>
    <n v="73.838709677419359"/>
    <x v="1"/>
    <x v="1"/>
    <n v="1437109200"/>
    <n v="1441170000"/>
    <b v="0"/>
    <b v="1"/>
    <x v="3"/>
    <x v="3"/>
    <s v="plays"/>
  </r>
  <r>
    <n v="5800"/>
    <n v="12174"/>
    <n v="209.89655172413794"/>
    <x v="1"/>
    <n v="290"/>
    <n v="41.979310344827589"/>
    <x v="1"/>
    <x v="1"/>
    <n v="1491886800"/>
    <n v="1493528400"/>
    <b v="0"/>
    <b v="0"/>
    <x v="3"/>
    <x v="3"/>
    <s v="plays"/>
  </r>
  <r>
    <n v="5600"/>
    <n v="9508"/>
    <n v="169.78571428571431"/>
    <x v="1"/>
    <n v="122"/>
    <n v="77.93442622950819"/>
    <x v="1"/>
    <x v="1"/>
    <n v="1394600400"/>
    <n v="1395205200"/>
    <b v="0"/>
    <b v="1"/>
    <x v="5"/>
    <x v="1"/>
    <s v="electric music"/>
  </r>
  <r>
    <n v="134400"/>
    <n v="155849"/>
    <n v="115.95907738095239"/>
    <x v="1"/>
    <n v="1470"/>
    <n v="106.01972789115646"/>
    <x v="1"/>
    <x v="1"/>
    <n v="1561352400"/>
    <n v="1561438800"/>
    <b v="0"/>
    <b v="0"/>
    <x v="7"/>
    <x v="1"/>
    <s v="indie rock"/>
  </r>
  <r>
    <n v="3000"/>
    <n v="7758"/>
    <n v="258.59999999999997"/>
    <x v="1"/>
    <n v="165"/>
    <n v="47.018181818181816"/>
    <x v="0"/>
    <x v="0"/>
    <n v="1322892000"/>
    <n v="1326693600"/>
    <b v="0"/>
    <b v="0"/>
    <x v="4"/>
    <x v="4"/>
    <s v="documentary"/>
  </r>
  <r>
    <n v="6000"/>
    <n v="13835"/>
    <n v="230.58333333333331"/>
    <x v="1"/>
    <n v="182"/>
    <n v="76.016483516483518"/>
    <x v="1"/>
    <x v="1"/>
    <n v="1274418000"/>
    <n v="1277960400"/>
    <b v="0"/>
    <b v="0"/>
    <x v="18"/>
    <x v="5"/>
    <s v="translations"/>
  </r>
  <r>
    <n v="8400"/>
    <n v="10770"/>
    <n v="128.21428571428572"/>
    <x v="1"/>
    <n v="199"/>
    <n v="54.120603015075375"/>
    <x v="6"/>
    <x v="6"/>
    <n v="1434344400"/>
    <n v="1434690000"/>
    <b v="0"/>
    <b v="1"/>
    <x v="4"/>
    <x v="4"/>
    <s v="documentary"/>
  </r>
  <r>
    <n v="1700"/>
    <n v="3208"/>
    <n v="188.70588235294116"/>
    <x v="1"/>
    <n v="56"/>
    <n v="57.285714285714285"/>
    <x v="4"/>
    <x v="4"/>
    <n v="1373518800"/>
    <n v="1376110800"/>
    <b v="0"/>
    <b v="1"/>
    <x v="19"/>
    <x v="4"/>
    <s v="television"/>
  </r>
  <r>
    <n v="159800"/>
    <n v="11108"/>
    <n v="6.9511889862327907"/>
    <x v="0"/>
    <n v="107"/>
    <n v="103.81308411214954"/>
    <x v="1"/>
    <x v="1"/>
    <n v="1517637600"/>
    <n v="1518415200"/>
    <b v="0"/>
    <b v="0"/>
    <x v="3"/>
    <x v="3"/>
    <s v="plays"/>
  </r>
  <r>
    <n v="19800"/>
    <n v="153338"/>
    <n v="774.43434343434342"/>
    <x v="1"/>
    <n v="1460"/>
    <n v="105.02602739726028"/>
    <x v="2"/>
    <x v="2"/>
    <n v="1310619600"/>
    <n v="1310878800"/>
    <b v="0"/>
    <b v="1"/>
    <x v="0"/>
    <x v="0"/>
    <s v="food trucks"/>
  </r>
  <r>
    <n v="8800"/>
    <n v="2437"/>
    <n v="27.693181818181817"/>
    <x v="0"/>
    <n v="27"/>
    <n v="90.259259259259252"/>
    <x v="1"/>
    <x v="1"/>
    <n v="1556427600"/>
    <n v="1556600400"/>
    <b v="0"/>
    <b v="0"/>
    <x v="3"/>
    <x v="3"/>
    <s v="plays"/>
  </r>
  <r>
    <n v="179100"/>
    <n v="93991"/>
    <n v="52.479620323841424"/>
    <x v="0"/>
    <n v="1221"/>
    <n v="76.978705978705975"/>
    <x v="1"/>
    <x v="1"/>
    <n v="1576476000"/>
    <n v="1576994400"/>
    <b v="0"/>
    <b v="0"/>
    <x v="4"/>
    <x v="4"/>
    <s v="documentary"/>
  </r>
  <r>
    <n v="3100"/>
    <n v="12620"/>
    <n v="407.09677419354841"/>
    <x v="1"/>
    <n v="123"/>
    <n v="102.60162601626017"/>
    <x v="5"/>
    <x v="5"/>
    <n v="1381122000"/>
    <n v="1382677200"/>
    <b v="0"/>
    <b v="0"/>
    <x v="17"/>
    <x v="1"/>
    <s v="jazz"/>
  </r>
  <r>
    <n v="100"/>
    <n v="2"/>
    <n v="2"/>
    <x v="0"/>
    <n v="1"/>
    <n v="2"/>
    <x v="1"/>
    <x v="1"/>
    <n v="1411102800"/>
    <n v="1411189200"/>
    <b v="0"/>
    <b v="1"/>
    <x v="2"/>
    <x v="2"/>
    <s v="web"/>
  </r>
  <r>
    <n v="5600"/>
    <n v="8746"/>
    <n v="156.17857142857144"/>
    <x v="1"/>
    <n v="159"/>
    <n v="55.0062893081761"/>
    <x v="1"/>
    <x v="1"/>
    <n v="1531803600"/>
    <n v="1534654800"/>
    <b v="0"/>
    <b v="1"/>
    <x v="1"/>
    <x v="1"/>
    <s v="rock"/>
  </r>
  <r>
    <n v="1400"/>
    <n v="3534"/>
    <n v="252.42857142857144"/>
    <x v="1"/>
    <n v="110"/>
    <n v="32.127272727272725"/>
    <x v="1"/>
    <x v="1"/>
    <n v="1454133600"/>
    <n v="1457762400"/>
    <b v="0"/>
    <b v="0"/>
    <x v="2"/>
    <x v="2"/>
    <s v="web"/>
  </r>
  <r>
    <n v="41000"/>
    <n v="709"/>
    <n v="1.729268292682927"/>
    <x v="2"/>
    <n v="14"/>
    <n v="50.642857142857146"/>
    <x v="1"/>
    <x v="1"/>
    <n v="1336194000"/>
    <n v="1337490000"/>
    <b v="0"/>
    <b v="1"/>
    <x v="9"/>
    <x v="5"/>
    <s v="nonfiction"/>
  </r>
  <r>
    <n v="6500"/>
    <n v="795"/>
    <n v="12.230769230769232"/>
    <x v="0"/>
    <n v="16"/>
    <n v="49.6875"/>
    <x v="1"/>
    <x v="1"/>
    <n v="1349326800"/>
    <n v="1349672400"/>
    <b v="0"/>
    <b v="0"/>
    <x v="15"/>
    <x v="5"/>
    <s v="radio &amp; podcasts"/>
  </r>
  <r>
    <n v="7900"/>
    <n v="12955"/>
    <n v="163.98734177215189"/>
    <x v="1"/>
    <n v="236"/>
    <n v="54.894067796610166"/>
    <x v="1"/>
    <x v="1"/>
    <n v="1379566800"/>
    <n v="1379826000"/>
    <b v="0"/>
    <b v="0"/>
    <x v="3"/>
    <x v="3"/>
    <s v="plays"/>
  </r>
  <r>
    <n v="5500"/>
    <n v="8964"/>
    <n v="162.98181818181817"/>
    <x v="1"/>
    <n v="191"/>
    <n v="46.931937172774866"/>
    <x v="1"/>
    <x v="1"/>
    <n v="1494651600"/>
    <n v="1497762000"/>
    <b v="1"/>
    <b v="1"/>
    <x v="4"/>
    <x v="4"/>
    <s v="documentary"/>
  </r>
  <r>
    <n v="9100"/>
    <n v="1843"/>
    <n v="20.252747252747252"/>
    <x v="0"/>
    <n v="41"/>
    <n v="44.951219512195124"/>
    <x v="1"/>
    <x v="1"/>
    <n v="1303880400"/>
    <n v="1304485200"/>
    <b v="0"/>
    <b v="0"/>
    <x v="3"/>
    <x v="3"/>
    <s v="plays"/>
  </r>
  <r>
    <n v="38200"/>
    <n v="121950"/>
    <n v="319.24083769633506"/>
    <x v="1"/>
    <n v="3934"/>
    <n v="30.99898322318251"/>
    <x v="1"/>
    <x v="1"/>
    <n v="1335934800"/>
    <n v="1336885200"/>
    <b v="0"/>
    <b v="0"/>
    <x v="11"/>
    <x v="6"/>
    <s v="video games"/>
  </r>
  <r>
    <n v="1800"/>
    <n v="8621"/>
    <n v="478.94444444444446"/>
    <x v="1"/>
    <n v="80"/>
    <n v="107.7625"/>
    <x v="0"/>
    <x v="0"/>
    <n v="1528088400"/>
    <n v="1530421200"/>
    <b v="0"/>
    <b v="1"/>
    <x v="3"/>
    <x v="3"/>
    <s v="plays"/>
  </r>
  <r>
    <n v="154500"/>
    <n v="30215"/>
    <n v="19.556634304207122"/>
    <x v="3"/>
    <n v="296"/>
    <n v="102.07770270270271"/>
    <x v="1"/>
    <x v="1"/>
    <n v="1421906400"/>
    <n v="1421992800"/>
    <b v="0"/>
    <b v="0"/>
    <x v="3"/>
    <x v="3"/>
    <s v="plays"/>
  </r>
  <r>
    <n v="5800"/>
    <n v="11539"/>
    <n v="198.94827586206895"/>
    <x v="1"/>
    <n v="462"/>
    <n v="24.976190476190474"/>
    <x v="1"/>
    <x v="1"/>
    <n v="1568005200"/>
    <n v="1568178000"/>
    <b v="1"/>
    <b v="0"/>
    <x v="2"/>
    <x v="2"/>
    <s v="web"/>
  </r>
  <r>
    <n v="1800"/>
    <n v="14310"/>
    <n v="795"/>
    <x v="1"/>
    <n v="179"/>
    <n v="79.944134078212286"/>
    <x v="1"/>
    <x v="1"/>
    <n v="1346821200"/>
    <n v="1347944400"/>
    <b v="1"/>
    <b v="0"/>
    <x v="6"/>
    <x v="4"/>
    <s v="drama"/>
  </r>
  <r>
    <n v="70200"/>
    <n v="35536"/>
    <n v="50.621082621082621"/>
    <x v="0"/>
    <n v="523"/>
    <n v="67.946462715105156"/>
    <x v="2"/>
    <x v="2"/>
    <n v="1557637200"/>
    <n v="1558760400"/>
    <b v="0"/>
    <b v="0"/>
    <x v="6"/>
    <x v="4"/>
    <s v="drama"/>
  </r>
  <r>
    <n v="6400"/>
    <n v="3676"/>
    <n v="57.4375"/>
    <x v="0"/>
    <n v="141"/>
    <n v="26.070921985815602"/>
    <x v="4"/>
    <x v="4"/>
    <n v="1375592400"/>
    <n v="1376629200"/>
    <b v="0"/>
    <b v="0"/>
    <x v="3"/>
    <x v="3"/>
    <s v="plays"/>
  </r>
  <r>
    <n v="125900"/>
    <n v="195936"/>
    <n v="155.62827640984909"/>
    <x v="1"/>
    <n v="1866"/>
    <n v="105.0032154340836"/>
    <x v="4"/>
    <x v="4"/>
    <n v="1503982800"/>
    <n v="1504760400"/>
    <b v="0"/>
    <b v="0"/>
    <x v="19"/>
    <x v="4"/>
    <s v="television"/>
  </r>
  <r>
    <n v="3700"/>
    <n v="1343"/>
    <n v="36.297297297297298"/>
    <x v="0"/>
    <n v="52"/>
    <n v="25.826923076923077"/>
    <x v="1"/>
    <x v="1"/>
    <n v="1418882400"/>
    <n v="1419660000"/>
    <b v="0"/>
    <b v="0"/>
    <x v="14"/>
    <x v="7"/>
    <s v="photography books"/>
  </r>
  <r>
    <n v="3600"/>
    <n v="2097"/>
    <n v="58.25"/>
    <x v="2"/>
    <n v="27"/>
    <n v="77.666666666666671"/>
    <x v="4"/>
    <x v="4"/>
    <n v="1309237200"/>
    <n v="1311310800"/>
    <b v="0"/>
    <b v="1"/>
    <x v="12"/>
    <x v="4"/>
    <s v="shorts"/>
  </r>
  <r>
    <n v="3800"/>
    <n v="9021"/>
    <n v="237.39473684210526"/>
    <x v="1"/>
    <n v="156"/>
    <n v="57.82692307692308"/>
    <x v="5"/>
    <x v="5"/>
    <n v="1343365200"/>
    <n v="1344315600"/>
    <b v="0"/>
    <b v="0"/>
    <x v="15"/>
    <x v="5"/>
    <s v="radio &amp; podcasts"/>
  </r>
  <r>
    <n v="35600"/>
    <n v="20915"/>
    <n v="58.75"/>
    <x v="0"/>
    <n v="225"/>
    <n v="92.955555555555549"/>
    <x v="2"/>
    <x v="2"/>
    <n v="1507957200"/>
    <n v="1510725600"/>
    <b v="0"/>
    <b v="1"/>
    <x v="3"/>
    <x v="3"/>
    <s v="plays"/>
  </r>
  <r>
    <n v="5300"/>
    <n v="9676"/>
    <n v="182.56603773584905"/>
    <x v="1"/>
    <n v="255"/>
    <n v="37.945098039215686"/>
    <x v="1"/>
    <x v="1"/>
    <n v="1549519200"/>
    <n v="1551247200"/>
    <b v="1"/>
    <b v="0"/>
    <x v="10"/>
    <x v="4"/>
    <s v="animation"/>
  </r>
  <r>
    <n v="160400"/>
    <n v="1210"/>
    <n v="0.75436408977556113"/>
    <x v="0"/>
    <n v="38"/>
    <n v="31.842105263157894"/>
    <x v="1"/>
    <x v="1"/>
    <n v="1329026400"/>
    <n v="1330236000"/>
    <b v="0"/>
    <b v="0"/>
    <x v="2"/>
    <x v="2"/>
    <s v="web"/>
  </r>
  <r>
    <n v="51400"/>
    <n v="90440"/>
    <n v="175.95330739299609"/>
    <x v="1"/>
    <n v="2261"/>
    <n v="40"/>
    <x v="1"/>
    <x v="1"/>
    <n v="1544335200"/>
    <n v="1545112800"/>
    <b v="0"/>
    <b v="1"/>
    <x v="21"/>
    <x v="1"/>
    <s v="world music"/>
  </r>
  <r>
    <n v="1700"/>
    <n v="4044"/>
    <n v="237.88235294117646"/>
    <x v="1"/>
    <n v="40"/>
    <n v="101.1"/>
    <x v="1"/>
    <x v="1"/>
    <n v="1279083600"/>
    <n v="1279170000"/>
    <b v="0"/>
    <b v="0"/>
    <x v="3"/>
    <x v="3"/>
    <s v="plays"/>
  </r>
  <r>
    <n v="39400"/>
    <n v="192292"/>
    <n v="488.05076142131981"/>
    <x v="1"/>
    <n v="2289"/>
    <n v="84.006989951944078"/>
    <x v="6"/>
    <x v="6"/>
    <n v="1572498000"/>
    <n v="1573452000"/>
    <b v="0"/>
    <b v="0"/>
    <x v="3"/>
    <x v="3"/>
    <s v="plays"/>
  </r>
  <r>
    <n v="3000"/>
    <n v="6722"/>
    <n v="224.06666666666669"/>
    <x v="1"/>
    <n v="65"/>
    <n v="103.41538461538461"/>
    <x v="1"/>
    <x v="1"/>
    <n v="1506056400"/>
    <n v="1507093200"/>
    <b v="0"/>
    <b v="0"/>
    <x v="3"/>
    <x v="3"/>
    <s v="plays"/>
  </r>
  <r>
    <n v="8700"/>
    <n v="1577"/>
    <n v="18.126436781609197"/>
    <x v="0"/>
    <n v="15"/>
    <n v="105.13333333333334"/>
    <x v="1"/>
    <x v="1"/>
    <n v="1463029200"/>
    <n v="1463374800"/>
    <b v="0"/>
    <b v="0"/>
    <x v="0"/>
    <x v="0"/>
    <s v="food trucks"/>
  </r>
  <r>
    <n v="7200"/>
    <n v="3301"/>
    <n v="45.847222222222221"/>
    <x v="0"/>
    <n v="37"/>
    <n v="89.21621621621621"/>
    <x v="1"/>
    <x v="1"/>
    <n v="1342069200"/>
    <n v="1344574800"/>
    <b v="0"/>
    <b v="0"/>
    <x v="3"/>
    <x v="3"/>
    <s v="plays"/>
  </r>
  <r>
    <n v="167400"/>
    <n v="196386"/>
    <n v="117.31541218637993"/>
    <x v="1"/>
    <n v="3777"/>
    <n v="51.995234312946785"/>
    <x v="6"/>
    <x v="6"/>
    <n v="1388296800"/>
    <n v="1389074400"/>
    <b v="0"/>
    <b v="0"/>
    <x v="2"/>
    <x v="2"/>
    <s v="web"/>
  </r>
  <r>
    <n v="5500"/>
    <n v="11952"/>
    <n v="217.30909090909088"/>
    <x v="1"/>
    <n v="184"/>
    <n v="64.956521739130437"/>
    <x v="4"/>
    <x v="4"/>
    <n v="1493787600"/>
    <n v="1494997200"/>
    <b v="0"/>
    <b v="0"/>
    <x v="3"/>
    <x v="3"/>
    <s v="plays"/>
  </r>
  <r>
    <n v="3500"/>
    <n v="3930"/>
    <n v="112.28571428571428"/>
    <x v="1"/>
    <n v="85"/>
    <n v="46.235294117647058"/>
    <x v="1"/>
    <x v="1"/>
    <n v="1424844000"/>
    <n v="1425448800"/>
    <b v="0"/>
    <b v="1"/>
    <x v="3"/>
    <x v="3"/>
    <s v="plays"/>
  </r>
  <r>
    <n v="7900"/>
    <n v="5729"/>
    <n v="72.51898734177216"/>
    <x v="0"/>
    <n v="112"/>
    <n v="51.151785714285715"/>
    <x v="1"/>
    <x v="1"/>
    <n v="1403931600"/>
    <n v="1404104400"/>
    <b v="0"/>
    <b v="1"/>
    <x v="3"/>
    <x v="3"/>
    <s v="plays"/>
  </r>
  <r>
    <n v="2300"/>
    <n v="4883"/>
    <n v="212.30434782608697"/>
    <x v="1"/>
    <n v="144"/>
    <n v="33.909722222222221"/>
    <x v="1"/>
    <x v="1"/>
    <n v="1394514000"/>
    <n v="1394773200"/>
    <b v="0"/>
    <b v="0"/>
    <x v="1"/>
    <x v="1"/>
    <s v="rock"/>
  </r>
  <r>
    <n v="73000"/>
    <n v="175015"/>
    <n v="239.74657534246577"/>
    <x v="1"/>
    <n v="1902"/>
    <n v="92.016298633017882"/>
    <x v="1"/>
    <x v="1"/>
    <n v="1365397200"/>
    <n v="1366520400"/>
    <b v="0"/>
    <b v="0"/>
    <x v="3"/>
    <x v="3"/>
    <s v="plays"/>
  </r>
  <r>
    <n v="6200"/>
    <n v="11280"/>
    <n v="181.93548387096774"/>
    <x v="1"/>
    <n v="105"/>
    <n v="107.42857142857143"/>
    <x v="1"/>
    <x v="1"/>
    <n v="1456120800"/>
    <n v="1456639200"/>
    <b v="0"/>
    <b v="0"/>
    <x v="3"/>
    <x v="3"/>
    <s v="plays"/>
  </r>
  <r>
    <n v="6100"/>
    <n v="10012"/>
    <n v="164.13114754098362"/>
    <x v="1"/>
    <n v="132"/>
    <n v="75.848484848484844"/>
    <x v="1"/>
    <x v="1"/>
    <n v="1437714000"/>
    <n v="1438318800"/>
    <b v="0"/>
    <b v="0"/>
    <x v="3"/>
    <x v="3"/>
    <s v="plays"/>
  </r>
  <r>
    <n v="103200"/>
    <n v="1690"/>
    <n v="1.6375968992248062"/>
    <x v="0"/>
    <n v="21"/>
    <n v="80.476190476190482"/>
    <x v="1"/>
    <x v="1"/>
    <n v="1563771600"/>
    <n v="1564030800"/>
    <b v="1"/>
    <b v="0"/>
    <x v="3"/>
    <x v="3"/>
    <s v="plays"/>
  </r>
  <r>
    <n v="171000"/>
    <n v="84891"/>
    <n v="49.64385964912281"/>
    <x v="3"/>
    <n v="976"/>
    <n v="86.978483606557376"/>
    <x v="1"/>
    <x v="1"/>
    <n v="1448517600"/>
    <n v="1449295200"/>
    <b v="0"/>
    <b v="0"/>
    <x v="4"/>
    <x v="4"/>
    <s v="documentary"/>
  </r>
  <r>
    <n v="9200"/>
    <n v="10093"/>
    <n v="109.70652173913042"/>
    <x v="1"/>
    <n v="96"/>
    <n v="105.13541666666667"/>
    <x v="1"/>
    <x v="1"/>
    <n v="1528779600"/>
    <n v="1531890000"/>
    <b v="0"/>
    <b v="1"/>
    <x v="13"/>
    <x v="5"/>
    <s v="fiction"/>
  </r>
  <r>
    <n v="7800"/>
    <n v="3839"/>
    <n v="49.217948717948715"/>
    <x v="0"/>
    <n v="67"/>
    <n v="57.298507462686565"/>
    <x v="1"/>
    <x v="1"/>
    <n v="1304744400"/>
    <n v="1306213200"/>
    <b v="0"/>
    <b v="1"/>
    <x v="11"/>
    <x v="6"/>
    <s v="video games"/>
  </r>
  <r>
    <n v="9900"/>
    <n v="6161"/>
    <n v="62.232323232323225"/>
    <x v="2"/>
    <n v="66"/>
    <n v="93.348484848484844"/>
    <x v="0"/>
    <x v="0"/>
    <n v="1354341600"/>
    <n v="1356242400"/>
    <b v="0"/>
    <b v="0"/>
    <x v="2"/>
    <x v="2"/>
    <s v="web"/>
  </r>
  <r>
    <n v="43000"/>
    <n v="5615"/>
    <n v="13.05813953488372"/>
    <x v="0"/>
    <n v="78"/>
    <n v="71.987179487179489"/>
    <x v="1"/>
    <x v="1"/>
    <n v="1294552800"/>
    <n v="1297576800"/>
    <b v="1"/>
    <b v="0"/>
    <x v="3"/>
    <x v="3"/>
    <s v="plays"/>
  </r>
  <r>
    <n v="9600"/>
    <n v="6205"/>
    <n v="64.635416666666671"/>
    <x v="0"/>
    <n v="67"/>
    <n v="92.611940298507463"/>
    <x v="2"/>
    <x v="2"/>
    <n v="1295935200"/>
    <n v="1296194400"/>
    <b v="0"/>
    <b v="0"/>
    <x v="3"/>
    <x v="3"/>
    <s v="plays"/>
  </r>
  <r>
    <n v="7500"/>
    <n v="11969"/>
    <n v="159.58666666666667"/>
    <x v="1"/>
    <n v="114"/>
    <n v="104.99122807017544"/>
    <x v="1"/>
    <x v="1"/>
    <n v="1411534800"/>
    <n v="1414558800"/>
    <b v="0"/>
    <b v="0"/>
    <x v="0"/>
    <x v="0"/>
    <s v="food trucks"/>
  </r>
  <r>
    <n v="10000"/>
    <n v="8142"/>
    <n v="81.42"/>
    <x v="0"/>
    <n v="263"/>
    <n v="30.958174904942965"/>
    <x v="2"/>
    <x v="2"/>
    <n v="1486706400"/>
    <n v="1488348000"/>
    <b v="0"/>
    <b v="0"/>
    <x v="14"/>
    <x v="7"/>
    <s v="photography books"/>
  </r>
  <r>
    <n v="172000"/>
    <n v="55805"/>
    <n v="32.444767441860463"/>
    <x v="0"/>
    <n v="1691"/>
    <n v="33.001182732111175"/>
    <x v="1"/>
    <x v="1"/>
    <n v="1333602000"/>
    <n v="1334898000"/>
    <b v="1"/>
    <b v="0"/>
    <x v="14"/>
    <x v="7"/>
    <s v="photography books"/>
  </r>
  <r>
    <n v="153700"/>
    <n v="15238"/>
    <n v="9.9141184124918666"/>
    <x v="0"/>
    <n v="181"/>
    <n v="84.187845303867405"/>
    <x v="1"/>
    <x v="1"/>
    <n v="1308200400"/>
    <n v="1308373200"/>
    <b v="0"/>
    <b v="0"/>
    <x v="3"/>
    <x v="3"/>
    <s v="plays"/>
  </r>
  <r>
    <n v="3600"/>
    <n v="961"/>
    <n v="26.694444444444443"/>
    <x v="0"/>
    <n v="13"/>
    <n v="73.92307692307692"/>
    <x v="1"/>
    <x v="1"/>
    <n v="1411707600"/>
    <n v="1412312400"/>
    <b v="0"/>
    <b v="0"/>
    <x v="3"/>
    <x v="3"/>
    <s v="plays"/>
  </r>
  <r>
    <n v="9400"/>
    <n v="5918"/>
    <n v="62.957446808510639"/>
    <x v="3"/>
    <n v="160"/>
    <n v="36.987499999999997"/>
    <x v="1"/>
    <x v="1"/>
    <n v="1418364000"/>
    <n v="1419228000"/>
    <b v="1"/>
    <b v="1"/>
    <x v="4"/>
    <x v="4"/>
    <s v="documentary"/>
  </r>
  <r>
    <n v="5900"/>
    <n v="9520"/>
    <n v="161.35593220338984"/>
    <x v="1"/>
    <n v="203"/>
    <n v="46.896551724137929"/>
    <x v="1"/>
    <x v="1"/>
    <n v="1429333200"/>
    <n v="1430974800"/>
    <b v="0"/>
    <b v="0"/>
    <x v="2"/>
    <x v="2"/>
    <s v="web"/>
  </r>
  <r>
    <n v="100"/>
    <n v="5"/>
    <n v="5"/>
    <x v="0"/>
    <n v="1"/>
    <n v="5"/>
    <x v="1"/>
    <x v="1"/>
    <n v="1555390800"/>
    <n v="1555822800"/>
    <b v="0"/>
    <b v="1"/>
    <x v="3"/>
    <x v="3"/>
    <s v="plays"/>
  </r>
  <r>
    <n v="14500"/>
    <n v="159056"/>
    <n v="1096.9379310344827"/>
    <x v="1"/>
    <n v="1559"/>
    <n v="102.02437459910199"/>
    <x v="1"/>
    <x v="1"/>
    <n v="1482732000"/>
    <n v="1482818400"/>
    <b v="0"/>
    <b v="1"/>
    <x v="1"/>
    <x v="1"/>
    <s v="rock"/>
  </r>
  <r>
    <n v="145500"/>
    <n v="101987"/>
    <n v="70.094158075601371"/>
    <x v="3"/>
    <n v="2266"/>
    <n v="45.007502206531335"/>
    <x v="1"/>
    <x v="1"/>
    <n v="1470718800"/>
    <n v="1471928400"/>
    <b v="0"/>
    <b v="0"/>
    <x v="4"/>
    <x v="4"/>
    <s v="documentary"/>
  </r>
  <r>
    <n v="3300"/>
    <n v="1980"/>
    <n v="60"/>
    <x v="0"/>
    <n v="21"/>
    <n v="94.285714285714292"/>
    <x v="1"/>
    <x v="1"/>
    <n v="1450591200"/>
    <n v="1453701600"/>
    <b v="0"/>
    <b v="1"/>
    <x v="22"/>
    <x v="4"/>
    <s v="science fiction"/>
  </r>
  <r>
    <n v="42600"/>
    <n v="156384"/>
    <n v="367.0985915492958"/>
    <x v="1"/>
    <n v="1548"/>
    <n v="101.02325581395348"/>
    <x v="2"/>
    <x v="2"/>
    <n v="1348290000"/>
    <n v="1350363600"/>
    <b v="0"/>
    <b v="0"/>
    <x v="2"/>
    <x v="2"/>
    <s v="web"/>
  </r>
  <r>
    <n v="700"/>
    <n v="7763"/>
    <n v="1109"/>
    <x v="1"/>
    <n v="80"/>
    <n v="97.037499999999994"/>
    <x v="1"/>
    <x v="1"/>
    <n v="1353823200"/>
    <n v="1353996000"/>
    <b v="0"/>
    <b v="0"/>
    <x v="3"/>
    <x v="3"/>
    <s v="plays"/>
  </r>
  <r>
    <n v="187600"/>
    <n v="35698"/>
    <n v="19.028784648187631"/>
    <x v="0"/>
    <n v="830"/>
    <n v="43.00963855421687"/>
    <x v="1"/>
    <x v="1"/>
    <n v="1450764000"/>
    <n v="1451109600"/>
    <b v="0"/>
    <b v="0"/>
    <x v="22"/>
    <x v="4"/>
    <s v="science fiction"/>
  </r>
  <r>
    <n v="9800"/>
    <n v="12434"/>
    <n v="126.87755102040816"/>
    <x v="1"/>
    <n v="131"/>
    <n v="94.916030534351151"/>
    <x v="1"/>
    <x v="1"/>
    <n v="1329372000"/>
    <n v="1329631200"/>
    <b v="0"/>
    <b v="0"/>
    <x v="3"/>
    <x v="3"/>
    <s v="plays"/>
  </r>
  <r>
    <n v="1100"/>
    <n v="8081"/>
    <n v="734.63636363636363"/>
    <x v="1"/>
    <n v="112"/>
    <n v="72.151785714285708"/>
    <x v="1"/>
    <x v="1"/>
    <n v="1277096400"/>
    <n v="1278997200"/>
    <b v="0"/>
    <b v="0"/>
    <x v="10"/>
    <x v="4"/>
    <s v="animation"/>
  </r>
  <r>
    <n v="145000"/>
    <n v="6631"/>
    <n v="4.5731034482758623"/>
    <x v="0"/>
    <n v="130"/>
    <n v="51.007692307692309"/>
    <x v="1"/>
    <x v="1"/>
    <n v="1277701200"/>
    <n v="1280120400"/>
    <b v="0"/>
    <b v="0"/>
    <x v="18"/>
    <x v="5"/>
    <s v="translations"/>
  </r>
  <r>
    <n v="5500"/>
    <n v="4678"/>
    <n v="85.054545454545448"/>
    <x v="0"/>
    <n v="55"/>
    <n v="85.054545454545448"/>
    <x v="1"/>
    <x v="1"/>
    <n v="1454911200"/>
    <n v="1458104400"/>
    <b v="0"/>
    <b v="0"/>
    <x v="2"/>
    <x v="2"/>
    <s v="web"/>
  </r>
  <r>
    <n v="5700"/>
    <n v="6800"/>
    <n v="119.29824561403508"/>
    <x v="1"/>
    <n v="155"/>
    <n v="43.87096774193548"/>
    <x v="1"/>
    <x v="1"/>
    <n v="1297922400"/>
    <n v="1298268000"/>
    <b v="0"/>
    <b v="0"/>
    <x v="18"/>
    <x v="5"/>
    <s v="translations"/>
  </r>
  <r>
    <n v="3600"/>
    <n v="10657"/>
    <n v="296.02777777777777"/>
    <x v="1"/>
    <n v="266"/>
    <n v="40.063909774436091"/>
    <x v="1"/>
    <x v="1"/>
    <n v="1384408800"/>
    <n v="1386223200"/>
    <b v="0"/>
    <b v="0"/>
    <x v="0"/>
    <x v="0"/>
    <s v="food trucks"/>
  </r>
  <r>
    <n v="5900"/>
    <n v="4997"/>
    <n v="84.694915254237287"/>
    <x v="0"/>
    <n v="114"/>
    <n v="43.833333333333336"/>
    <x v="6"/>
    <x v="6"/>
    <n v="1299304800"/>
    <n v="1299823200"/>
    <b v="0"/>
    <b v="1"/>
    <x v="14"/>
    <x v="7"/>
    <s v="photography books"/>
  </r>
  <r>
    <n v="3700"/>
    <n v="13164"/>
    <n v="355.7837837837838"/>
    <x v="1"/>
    <n v="155"/>
    <n v="84.92903225806451"/>
    <x v="1"/>
    <x v="1"/>
    <n v="1431320400"/>
    <n v="1431752400"/>
    <b v="0"/>
    <b v="0"/>
    <x v="3"/>
    <x v="3"/>
    <s v="plays"/>
  </r>
  <r>
    <n v="2200"/>
    <n v="8501"/>
    <n v="386.40909090909093"/>
    <x v="1"/>
    <n v="207"/>
    <n v="41.067632850241544"/>
    <x v="4"/>
    <x v="4"/>
    <n v="1264399200"/>
    <n v="1267855200"/>
    <b v="0"/>
    <b v="0"/>
    <x v="1"/>
    <x v="1"/>
    <s v="rock"/>
  </r>
  <r>
    <n v="1700"/>
    <n v="13468"/>
    <n v="792.23529411764707"/>
    <x v="1"/>
    <n v="245"/>
    <n v="54.971428571428568"/>
    <x v="1"/>
    <x v="1"/>
    <n v="1497502800"/>
    <n v="1497675600"/>
    <b v="0"/>
    <b v="0"/>
    <x v="3"/>
    <x v="3"/>
    <s v="plays"/>
  </r>
  <r>
    <n v="88400"/>
    <n v="121138"/>
    <n v="137.03393665158373"/>
    <x v="1"/>
    <n v="1573"/>
    <n v="77.010807374443743"/>
    <x v="1"/>
    <x v="1"/>
    <n v="1333688400"/>
    <n v="1336885200"/>
    <b v="0"/>
    <b v="0"/>
    <x v="21"/>
    <x v="1"/>
    <s v="world music"/>
  </r>
  <r>
    <n v="2400"/>
    <n v="8117"/>
    <n v="338.20833333333337"/>
    <x v="1"/>
    <n v="114"/>
    <n v="71.201754385964918"/>
    <x v="1"/>
    <x v="1"/>
    <n v="1293861600"/>
    <n v="1295157600"/>
    <b v="0"/>
    <b v="0"/>
    <x v="0"/>
    <x v="0"/>
    <s v="food trucks"/>
  </r>
  <r>
    <n v="7900"/>
    <n v="8550"/>
    <n v="108.22784810126582"/>
    <x v="1"/>
    <n v="93"/>
    <n v="91.935483870967744"/>
    <x v="1"/>
    <x v="1"/>
    <n v="1576994400"/>
    <n v="1577599200"/>
    <b v="0"/>
    <b v="0"/>
    <x v="3"/>
    <x v="3"/>
    <s v="plays"/>
  </r>
  <r>
    <n v="94900"/>
    <n v="57659"/>
    <n v="60.757639620653315"/>
    <x v="0"/>
    <n v="594"/>
    <n v="97.069023569023571"/>
    <x v="1"/>
    <x v="1"/>
    <n v="1304917200"/>
    <n v="1305003600"/>
    <b v="0"/>
    <b v="0"/>
    <x v="3"/>
    <x v="3"/>
    <s v="plays"/>
  </r>
  <r>
    <n v="5100"/>
    <n v="1414"/>
    <n v="27.725490196078432"/>
    <x v="0"/>
    <n v="24"/>
    <n v="58.916666666666664"/>
    <x v="1"/>
    <x v="1"/>
    <n v="1381208400"/>
    <n v="1381726800"/>
    <b v="0"/>
    <b v="0"/>
    <x v="19"/>
    <x v="4"/>
    <s v="television"/>
  </r>
  <r>
    <n v="42700"/>
    <n v="97524"/>
    <n v="228.3934426229508"/>
    <x v="1"/>
    <n v="1681"/>
    <n v="58.015466983938133"/>
    <x v="1"/>
    <x v="1"/>
    <n v="1401685200"/>
    <n v="1402462800"/>
    <b v="0"/>
    <b v="1"/>
    <x v="2"/>
    <x v="2"/>
    <s v="web"/>
  </r>
  <r>
    <n v="121100"/>
    <n v="26176"/>
    <n v="21.615194054500414"/>
    <x v="0"/>
    <n v="252"/>
    <n v="103.87301587301587"/>
    <x v="1"/>
    <x v="1"/>
    <n v="1291960800"/>
    <n v="1292133600"/>
    <b v="0"/>
    <b v="1"/>
    <x v="3"/>
    <x v="3"/>
    <s v="plays"/>
  </r>
  <r>
    <n v="800"/>
    <n v="2991"/>
    <n v="373.875"/>
    <x v="1"/>
    <n v="32"/>
    <n v="93.46875"/>
    <x v="1"/>
    <x v="1"/>
    <n v="1368853200"/>
    <n v="1368939600"/>
    <b v="0"/>
    <b v="0"/>
    <x v="7"/>
    <x v="1"/>
    <s v="indie rock"/>
  </r>
  <r>
    <n v="5400"/>
    <n v="8366"/>
    <n v="154.92592592592592"/>
    <x v="1"/>
    <n v="135"/>
    <n v="61.970370370370368"/>
    <x v="1"/>
    <x v="1"/>
    <n v="1448776800"/>
    <n v="1452146400"/>
    <b v="0"/>
    <b v="1"/>
    <x v="3"/>
    <x v="3"/>
    <s v="plays"/>
  </r>
  <r>
    <n v="4000"/>
    <n v="12886"/>
    <n v="322.14999999999998"/>
    <x v="1"/>
    <n v="140"/>
    <n v="92.042857142857144"/>
    <x v="1"/>
    <x v="1"/>
    <n v="1296194400"/>
    <n v="1296712800"/>
    <b v="0"/>
    <b v="1"/>
    <x v="3"/>
    <x v="3"/>
    <s v="plays"/>
  </r>
  <r>
    <n v="7000"/>
    <n v="5177"/>
    <n v="73.957142857142856"/>
    <x v="0"/>
    <n v="67"/>
    <n v="77.268656716417908"/>
    <x v="1"/>
    <x v="1"/>
    <n v="1517983200"/>
    <n v="1520748000"/>
    <b v="0"/>
    <b v="0"/>
    <x v="0"/>
    <x v="0"/>
    <s v="food trucks"/>
  </r>
  <r>
    <n v="1000"/>
    <n v="8641"/>
    <n v="864.1"/>
    <x v="1"/>
    <n v="92"/>
    <n v="93.923913043478265"/>
    <x v="1"/>
    <x v="1"/>
    <n v="1478930400"/>
    <n v="1480831200"/>
    <b v="0"/>
    <b v="0"/>
    <x v="11"/>
    <x v="6"/>
    <s v="video games"/>
  </r>
  <r>
    <n v="60200"/>
    <n v="86244"/>
    <n v="143.26245847176079"/>
    <x v="1"/>
    <n v="1015"/>
    <n v="84.969458128078813"/>
    <x v="4"/>
    <x v="4"/>
    <n v="1426395600"/>
    <n v="1426914000"/>
    <b v="0"/>
    <b v="0"/>
    <x v="3"/>
    <x v="3"/>
    <s v="plays"/>
  </r>
  <r>
    <n v="195200"/>
    <n v="78630"/>
    <n v="40.281762295081968"/>
    <x v="0"/>
    <n v="742"/>
    <n v="105.97035040431267"/>
    <x v="1"/>
    <x v="1"/>
    <n v="1446181200"/>
    <n v="1446616800"/>
    <b v="1"/>
    <b v="0"/>
    <x v="9"/>
    <x v="5"/>
    <s v="nonfiction"/>
  </r>
  <r>
    <n v="6700"/>
    <n v="11941"/>
    <n v="178.22388059701493"/>
    <x v="1"/>
    <n v="323"/>
    <n v="36.969040247678016"/>
    <x v="1"/>
    <x v="1"/>
    <n v="1514181600"/>
    <n v="1517032800"/>
    <b v="0"/>
    <b v="0"/>
    <x v="2"/>
    <x v="2"/>
    <s v="web"/>
  </r>
  <r>
    <n v="7200"/>
    <n v="6115"/>
    <n v="84.930555555555557"/>
    <x v="0"/>
    <n v="75"/>
    <n v="81.533333333333331"/>
    <x v="1"/>
    <x v="1"/>
    <n v="1311051600"/>
    <n v="1311224400"/>
    <b v="0"/>
    <b v="1"/>
    <x v="4"/>
    <x v="4"/>
    <s v="documentary"/>
  </r>
  <r>
    <n v="129100"/>
    <n v="188404"/>
    <n v="145.93648334624322"/>
    <x v="1"/>
    <n v="2326"/>
    <n v="80.999140154772135"/>
    <x v="1"/>
    <x v="1"/>
    <n v="1564894800"/>
    <n v="1566190800"/>
    <b v="0"/>
    <b v="0"/>
    <x v="4"/>
    <x v="4"/>
    <s v="documentary"/>
  </r>
  <r>
    <n v="6500"/>
    <n v="9910"/>
    <n v="152.46153846153848"/>
    <x v="1"/>
    <n v="381"/>
    <n v="26.010498687664043"/>
    <x v="1"/>
    <x v="1"/>
    <n v="1567918800"/>
    <n v="1570165200"/>
    <b v="0"/>
    <b v="0"/>
    <x v="3"/>
    <x v="3"/>
    <s v="plays"/>
  </r>
  <r>
    <n v="170600"/>
    <n v="114523"/>
    <n v="67.129542790152414"/>
    <x v="0"/>
    <n v="4405"/>
    <n v="25.998410896708286"/>
    <x v="1"/>
    <x v="1"/>
    <n v="1386309600"/>
    <n v="1388556000"/>
    <b v="0"/>
    <b v="1"/>
    <x v="1"/>
    <x v="1"/>
    <s v="rock"/>
  </r>
  <r>
    <n v="7800"/>
    <n v="3144"/>
    <n v="40.307692307692307"/>
    <x v="0"/>
    <n v="92"/>
    <n v="34.173913043478258"/>
    <x v="1"/>
    <x v="1"/>
    <n v="1301979600"/>
    <n v="1303189200"/>
    <b v="0"/>
    <b v="0"/>
    <x v="1"/>
    <x v="1"/>
    <s v="rock"/>
  </r>
  <r>
    <n v="6200"/>
    <n v="13441"/>
    <n v="216.79032258064518"/>
    <x v="1"/>
    <n v="480"/>
    <n v="28.002083333333335"/>
    <x v="1"/>
    <x v="1"/>
    <n v="1493269200"/>
    <n v="1494478800"/>
    <b v="0"/>
    <b v="0"/>
    <x v="4"/>
    <x v="4"/>
    <s v="documentary"/>
  </r>
  <r>
    <n v="9400"/>
    <n v="4899"/>
    <n v="52.117021276595743"/>
    <x v="0"/>
    <n v="64"/>
    <n v="76.546875"/>
    <x v="1"/>
    <x v="1"/>
    <n v="1478930400"/>
    <n v="1480744800"/>
    <b v="0"/>
    <b v="0"/>
    <x v="15"/>
    <x v="5"/>
    <s v="radio &amp; podcasts"/>
  </r>
  <r>
    <n v="2400"/>
    <n v="11990"/>
    <n v="499.58333333333337"/>
    <x v="1"/>
    <n v="226"/>
    <n v="53.053097345132741"/>
    <x v="1"/>
    <x v="1"/>
    <n v="1555390800"/>
    <n v="1555822800"/>
    <b v="0"/>
    <b v="0"/>
    <x v="18"/>
    <x v="5"/>
    <s v="translations"/>
  </r>
  <r>
    <n v="7800"/>
    <n v="6839"/>
    <n v="87.679487179487182"/>
    <x v="0"/>
    <n v="64"/>
    <n v="106.859375"/>
    <x v="1"/>
    <x v="1"/>
    <n v="1456984800"/>
    <n v="1458882000"/>
    <b v="0"/>
    <b v="1"/>
    <x v="6"/>
    <x v="4"/>
    <s v="drama"/>
  </r>
  <r>
    <n v="9800"/>
    <n v="11091"/>
    <n v="113.17346938775511"/>
    <x v="1"/>
    <n v="241"/>
    <n v="46.020746887966808"/>
    <x v="1"/>
    <x v="1"/>
    <n v="1411621200"/>
    <n v="1411966800"/>
    <b v="0"/>
    <b v="1"/>
    <x v="1"/>
    <x v="1"/>
    <s v="rock"/>
  </r>
  <r>
    <n v="3100"/>
    <n v="13223"/>
    <n v="426.54838709677421"/>
    <x v="1"/>
    <n v="132"/>
    <n v="100.17424242424242"/>
    <x v="1"/>
    <x v="1"/>
    <n v="1525669200"/>
    <n v="1526878800"/>
    <b v="0"/>
    <b v="1"/>
    <x v="6"/>
    <x v="4"/>
    <s v="drama"/>
  </r>
  <r>
    <n v="9800"/>
    <n v="7608"/>
    <n v="77.632653061224488"/>
    <x v="3"/>
    <n v="75"/>
    <n v="101.44"/>
    <x v="6"/>
    <x v="6"/>
    <n v="1450936800"/>
    <n v="1452405600"/>
    <b v="0"/>
    <b v="1"/>
    <x v="14"/>
    <x v="7"/>
    <s v="photography books"/>
  </r>
  <r>
    <n v="141100"/>
    <n v="74073"/>
    <n v="52.496810772501767"/>
    <x v="0"/>
    <n v="842"/>
    <n v="87.972684085510693"/>
    <x v="1"/>
    <x v="1"/>
    <n v="1413522000"/>
    <n v="1414040400"/>
    <b v="0"/>
    <b v="1"/>
    <x v="18"/>
    <x v="5"/>
    <s v="translations"/>
  </r>
  <r>
    <n v="97300"/>
    <n v="153216"/>
    <n v="157.46762589928059"/>
    <x v="1"/>
    <n v="2043"/>
    <n v="74.995594713656388"/>
    <x v="1"/>
    <x v="1"/>
    <n v="1541307600"/>
    <n v="1543816800"/>
    <b v="0"/>
    <b v="1"/>
    <x v="0"/>
    <x v="0"/>
    <s v="food trucks"/>
  </r>
  <r>
    <n v="6600"/>
    <n v="4814"/>
    <n v="72.939393939393938"/>
    <x v="0"/>
    <n v="112"/>
    <n v="42.982142857142854"/>
    <x v="1"/>
    <x v="1"/>
    <n v="1357106400"/>
    <n v="1359698400"/>
    <b v="0"/>
    <b v="0"/>
    <x v="3"/>
    <x v="3"/>
    <s v="plays"/>
  </r>
  <r>
    <n v="7600"/>
    <n v="4603"/>
    <n v="60.565789473684205"/>
    <x v="3"/>
    <n v="139"/>
    <n v="33.115107913669064"/>
    <x v="6"/>
    <x v="6"/>
    <n v="1390197600"/>
    <n v="1390629600"/>
    <b v="0"/>
    <b v="0"/>
    <x v="3"/>
    <x v="3"/>
    <s v="plays"/>
  </r>
  <r>
    <n v="66600"/>
    <n v="37823"/>
    <n v="56.791291291291287"/>
    <x v="0"/>
    <n v="374"/>
    <n v="101.13101604278074"/>
    <x v="1"/>
    <x v="1"/>
    <n v="1265868000"/>
    <n v="1267077600"/>
    <b v="0"/>
    <b v="1"/>
    <x v="7"/>
    <x v="1"/>
    <s v="indie rock"/>
  </r>
  <r>
    <n v="111100"/>
    <n v="62819"/>
    <n v="56.542754275427541"/>
    <x v="3"/>
    <n v="1122"/>
    <n v="55.98841354723708"/>
    <x v="1"/>
    <x v="1"/>
    <n v="1467176400"/>
    <n v="1467781200"/>
    <b v="0"/>
    <b v="0"/>
    <x v="0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5D78A-BB02-47DD-8E5F-7D2AED7166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32:L43" firstHeaderRow="1" firstDataRow="2" firstDataCol="1" rowPageCount="1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D2891-2A43-497A-9EAF-BD5ED6F54D6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23:L49" firstHeaderRow="1" firstDataRow="2" firstDataCol="1" rowPageCount="2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" fld="3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D85F-F4D7-48DC-B236-BFA207DA71F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2:O46" firstHeaderRow="1" firstDataRow="2" firstDataCol="1" rowPageCount="2" colPageCount="1"/>
  <pivotFields count="19"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13" hier="-1"/>
  </pageFields>
  <dataFields count="1">
    <dataField name="Count of Quarters" fld="17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I12" sqref="I1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125" customWidth="1"/>
    <col min="8" max="8" width="13" bestFit="1" customWidth="1"/>
    <col min="9" max="9" width="17.125" customWidth="1"/>
    <col min="12" max="13" width="11.125" bestFit="1" customWidth="1"/>
    <col min="16" max="16" width="27.75" customWidth="1"/>
    <col min="17" max="17" width="16" customWidth="1"/>
    <col min="18" max="18" width="11" customWidth="1"/>
    <col min="19" max="19" width="23.75" customWidth="1"/>
    <col min="20" max="20" width="2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9">
        <f>(((L2/60)/60)/24)+DATE(1970,1,1)</f>
        <v>42336.25</v>
      </c>
      <c r="T2" s="9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6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9">
        <f>(((L3/60)/60)/24)+DATE(1970,1,1)</f>
        <v>41870.208333333336</v>
      </c>
      <c r="T3" s="9">
        <f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6">
        <f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9">
        <f>(((L4/60)/60)/24)+DATE(1970,1,1)</f>
        <v>41595.25</v>
      </c>
      <c r="T4" s="9">
        <f>(((M4/60)/60)/24)+DATE(1970,1,1)</f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(E5/D5)*100</f>
        <v>58.976190476190467</v>
      </c>
      <c r="G5" t="s">
        <v>14</v>
      </c>
      <c r="H5">
        <v>24</v>
      </c>
      <c r="I5" s="6">
        <f>IF(H5=0,0,E5/H5)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9">
        <f>(((L5/60)/60)/24)+DATE(1970,1,1)</f>
        <v>43688.208333333328</v>
      </c>
      <c r="T5" s="9">
        <f>(((M5/60)/60)/24)+DATE(1970,1,1)</f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(E6/D6)*100</f>
        <v>69.276315789473685</v>
      </c>
      <c r="G6" t="s">
        <v>14</v>
      </c>
      <c r="H6">
        <v>53</v>
      </c>
      <c r="I6" s="6">
        <f>IF(H6=0,0,E6/H6)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9">
        <f>(((L6/60)/60)/24)+DATE(1970,1,1)</f>
        <v>43485.25</v>
      </c>
      <c r="T6" s="9">
        <f>(((M6/60)/60)/24)+DATE(1970,1,1)</f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(E7/D7)*100</f>
        <v>173.61842105263159</v>
      </c>
      <c r="G7" t="s">
        <v>20</v>
      </c>
      <c r="H7">
        <v>174</v>
      </c>
      <c r="I7" s="6">
        <f>IF(H7=0,0,E7/H7)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9">
        <f>(((L7/60)/60)/24)+DATE(1970,1,1)</f>
        <v>41149.208333333336</v>
      </c>
      <c r="T7" s="9">
        <f>(((M7/60)/60)/24)+DATE(1970,1,1)</f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(E8/D8)*100</f>
        <v>20.961538461538463</v>
      </c>
      <c r="G8" t="s">
        <v>14</v>
      </c>
      <c r="H8">
        <v>18</v>
      </c>
      <c r="I8" s="6">
        <f>IF(H8=0,0,E8/H8)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9">
        <f>(((L8/60)/60)/24)+DATE(1970,1,1)</f>
        <v>42991.208333333328</v>
      </c>
      <c r="T8" s="9">
        <f>(((M8/60)/60)/24)+DATE(1970,1,1)</f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(E9/D9)*100</f>
        <v>327.57777777777778</v>
      </c>
      <c r="G9" t="s">
        <v>20</v>
      </c>
      <c r="H9">
        <v>227</v>
      </c>
      <c r="I9" s="6">
        <f>IF(H9=0,0,E9/H9)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9">
        <f>(((L9/60)/60)/24)+DATE(1970,1,1)</f>
        <v>42229.208333333328</v>
      </c>
      <c r="T9" s="9">
        <f>(((M9/60)/60)/24)+DATE(1970,1,1)</f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(E10/D10)*100</f>
        <v>19.932788374205266</v>
      </c>
      <c r="G10" t="s">
        <v>47</v>
      </c>
      <c r="H10">
        <v>708</v>
      </c>
      <c r="I10" s="6">
        <f>IF(H10=0,0,E10/H10)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9">
        <f>(((L10/60)/60)/24)+DATE(1970,1,1)</f>
        <v>40399.208333333336</v>
      </c>
      <c r="T10" s="9">
        <f>(((M10/60)/60)/24)+DATE(1970,1,1)</f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(E11/D11)*100</f>
        <v>51.741935483870968</v>
      </c>
      <c r="G11" t="s">
        <v>14</v>
      </c>
      <c r="H11">
        <v>44</v>
      </c>
      <c r="I11" s="6">
        <f>IF(H11=0,0,E11/H11)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9">
        <f>(((L11/60)/60)/24)+DATE(1970,1,1)</f>
        <v>41536.208333333336</v>
      </c>
      <c r="T11" s="9">
        <f>(((M11/60)/60)/24)+DATE(1970,1,1)</f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(E12/D12)*100</f>
        <v>266.11538461538464</v>
      </c>
      <c r="G12" t="s">
        <v>20</v>
      </c>
      <c r="H12">
        <v>220</v>
      </c>
      <c r="I12" s="6">
        <f>IF(H12=0,0,E12/H12)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9">
        <f>(((L12/60)/60)/24)+DATE(1970,1,1)</f>
        <v>40404.208333333336</v>
      </c>
      <c r="T12" s="9">
        <f>(((M12/60)/60)/24)+DATE(1970,1,1)</f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(E13/D13)*100</f>
        <v>48.095238095238095</v>
      </c>
      <c r="G13" t="s">
        <v>14</v>
      </c>
      <c r="H13">
        <v>27</v>
      </c>
      <c r="I13" s="6">
        <f>IF(H13=0,0,E13/H13)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9">
        <f>(((L13/60)/60)/24)+DATE(1970,1,1)</f>
        <v>40442.208333333336</v>
      </c>
      <c r="T13" s="9">
        <f>(((M13/60)/60)/24)+DATE(1970,1,1)</f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(E14/D14)*100</f>
        <v>89.349206349206341</v>
      </c>
      <c r="G14" t="s">
        <v>14</v>
      </c>
      <c r="H14">
        <v>55</v>
      </c>
      <c r="I14" s="6">
        <f>IF(H14=0,0,E14/H14)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9">
        <f>(((L14/60)/60)/24)+DATE(1970,1,1)</f>
        <v>43760.208333333328</v>
      </c>
      <c r="T14" s="9">
        <f>(((M14/60)/60)/24)+DATE(1970,1,1)</f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(E15/D15)*100</f>
        <v>245.11904761904765</v>
      </c>
      <c r="G15" t="s">
        <v>20</v>
      </c>
      <c r="H15">
        <v>98</v>
      </c>
      <c r="I15" s="6">
        <f>IF(H15=0,0,E15/H15)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9">
        <f>(((L15/60)/60)/24)+DATE(1970,1,1)</f>
        <v>42532.208333333328</v>
      </c>
      <c r="T15" s="9">
        <f>(((M15/60)/60)/24)+DATE(1970,1,1)</f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(E16/D16)*100</f>
        <v>66.769503546099301</v>
      </c>
      <c r="G16" t="s">
        <v>14</v>
      </c>
      <c r="H16">
        <v>200</v>
      </c>
      <c r="I16" s="6">
        <f>IF(H16=0,0,E16/H16)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9">
        <f>(((L16/60)/60)/24)+DATE(1970,1,1)</f>
        <v>40974.25</v>
      </c>
      <c r="T16" s="9">
        <f>(((M16/60)/60)/24)+DATE(1970,1,1)</f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(E17/D17)*100</f>
        <v>47.307881773399011</v>
      </c>
      <c r="G17" t="s">
        <v>14</v>
      </c>
      <c r="H17">
        <v>452</v>
      </c>
      <c r="I17" s="6">
        <f>IF(H17=0,0,E17/H17)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9">
        <f>(((L17/60)/60)/24)+DATE(1970,1,1)</f>
        <v>43809.25</v>
      </c>
      <c r="T17" s="9">
        <f>(((M17/60)/60)/24)+DATE(1970,1,1)</f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(E18/D18)*100</f>
        <v>649.47058823529414</v>
      </c>
      <c r="G18" t="s">
        <v>20</v>
      </c>
      <c r="H18">
        <v>100</v>
      </c>
      <c r="I18" s="6">
        <f>IF(H18=0,0,E18/H18)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9">
        <f>(((L18/60)/60)/24)+DATE(1970,1,1)</f>
        <v>41661.25</v>
      </c>
      <c r="T18" s="9">
        <f>(((M18/60)/60)/24)+DATE(1970,1,1)</f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(E19/D19)*100</f>
        <v>159.39125295508273</v>
      </c>
      <c r="G19" t="s">
        <v>20</v>
      </c>
      <c r="H19">
        <v>1249</v>
      </c>
      <c r="I19" s="6">
        <f>IF(H19=0,0,E19/H19)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9">
        <f>(((L19/60)/60)/24)+DATE(1970,1,1)</f>
        <v>40555.25</v>
      </c>
      <c r="T19" s="9">
        <f>(((M19/60)/60)/24)+DATE(1970,1,1)</f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(E20/D20)*100</f>
        <v>66.912087912087912</v>
      </c>
      <c r="G20" t="s">
        <v>74</v>
      </c>
      <c r="H20">
        <v>135</v>
      </c>
      <c r="I20" s="6">
        <f>IF(H20=0,0,E20/H20)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9">
        <f>(((L20/60)/60)/24)+DATE(1970,1,1)</f>
        <v>43351.208333333328</v>
      </c>
      <c r="T20" s="9">
        <f>(((M20/60)/60)/24)+DATE(1970,1,1)</f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(E21/D21)*100</f>
        <v>48.529600000000002</v>
      </c>
      <c r="G21" t="s">
        <v>14</v>
      </c>
      <c r="H21">
        <v>674</v>
      </c>
      <c r="I21" s="6">
        <f>IF(H21=0,0,E21/H21)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9">
        <f>(((L21/60)/60)/24)+DATE(1970,1,1)</f>
        <v>43528.25</v>
      </c>
      <c r="T21" s="9">
        <f>(((M21/60)/60)/24)+DATE(1970,1,1)</f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(E22/D22)*100</f>
        <v>112.24279210925646</v>
      </c>
      <c r="G22" t="s">
        <v>20</v>
      </c>
      <c r="H22">
        <v>1396</v>
      </c>
      <c r="I22" s="6">
        <f>IF(H22=0,0,E22/H22)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9">
        <f>(((L22/60)/60)/24)+DATE(1970,1,1)</f>
        <v>41848.208333333336</v>
      </c>
      <c r="T22" s="9">
        <f>(((M22/60)/60)/24)+DATE(1970,1,1)</f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(E23/D23)*100</f>
        <v>40.992553191489364</v>
      </c>
      <c r="G23" t="s">
        <v>14</v>
      </c>
      <c r="H23">
        <v>558</v>
      </c>
      <c r="I23" s="6">
        <f>IF(H23=0,0,E23/H23)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9">
        <f>(((L23/60)/60)/24)+DATE(1970,1,1)</f>
        <v>40770.208333333336</v>
      </c>
      <c r="T23" s="9">
        <f>(((M23/60)/60)/24)+DATE(1970,1,1)</f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(E24/D24)*100</f>
        <v>128.07106598984771</v>
      </c>
      <c r="G24" t="s">
        <v>20</v>
      </c>
      <c r="H24">
        <v>890</v>
      </c>
      <c r="I24" s="6">
        <f>IF(H24=0,0,E24/H24)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9">
        <f>(((L24/60)/60)/24)+DATE(1970,1,1)</f>
        <v>43193.208333333328</v>
      </c>
      <c r="T24" s="9">
        <f>(((M24/60)/60)/24)+DATE(1970,1,1)</f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(E25/D25)*100</f>
        <v>332.04444444444448</v>
      </c>
      <c r="G25" t="s">
        <v>20</v>
      </c>
      <c r="H25">
        <v>142</v>
      </c>
      <c r="I25" s="6">
        <f>IF(H25=0,0,E25/H25)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9">
        <f>(((L25/60)/60)/24)+DATE(1970,1,1)</f>
        <v>43510.25</v>
      </c>
      <c r="T25" s="9">
        <f>(((M25/60)/60)/24)+DATE(1970,1,1)</f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(E26/D26)*100</f>
        <v>112.83225108225108</v>
      </c>
      <c r="G26" t="s">
        <v>20</v>
      </c>
      <c r="H26">
        <v>2673</v>
      </c>
      <c r="I26" s="6">
        <f>IF(H26=0,0,E26/H26)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9">
        <f>(((L26/60)/60)/24)+DATE(1970,1,1)</f>
        <v>41811.208333333336</v>
      </c>
      <c r="T26" s="9">
        <f>(((M26/60)/60)/24)+DATE(1970,1,1)</f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(E27/D27)*100</f>
        <v>216.43636363636364</v>
      </c>
      <c r="G27" t="s">
        <v>20</v>
      </c>
      <c r="H27">
        <v>163</v>
      </c>
      <c r="I27" s="6">
        <f>IF(H27=0,0,E27/H27)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9">
        <f>(((L27/60)/60)/24)+DATE(1970,1,1)</f>
        <v>40681.208333333336</v>
      </c>
      <c r="T27" s="9">
        <f>(((M27/60)/60)/24)+DATE(1970,1,1)</f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(E28/D28)*100</f>
        <v>48.199069767441863</v>
      </c>
      <c r="G28" t="s">
        <v>74</v>
      </c>
      <c r="H28">
        <v>1480</v>
      </c>
      <c r="I28" s="6">
        <f>IF(H28=0,0,E28/H28)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9">
        <f>(((L28/60)/60)/24)+DATE(1970,1,1)</f>
        <v>43312.208333333328</v>
      </c>
      <c r="T28" s="9">
        <f>(((M28/60)/60)/24)+DATE(1970,1,1)</f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(E29/D29)*100</f>
        <v>79.95</v>
      </c>
      <c r="G29" t="s">
        <v>14</v>
      </c>
      <c r="H29">
        <v>15</v>
      </c>
      <c r="I29" s="6">
        <f>IF(H29=0,0,E29/H29)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9">
        <f>(((L29/60)/60)/24)+DATE(1970,1,1)</f>
        <v>42280.208333333328</v>
      </c>
      <c r="T29" s="9">
        <f>(((M29/60)/60)/24)+DATE(1970,1,1)</f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(E30/D30)*100</f>
        <v>105.22553516819573</v>
      </c>
      <c r="G30" t="s">
        <v>20</v>
      </c>
      <c r="H30">
        <v>2220</v>
      </c>
      <c r="I30" s="6">
        <f>IF(H30=0,0,E30/H30)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9">
        <f>(((L30/60)/60)/24)+DATE(1970,1,1)</f>
        <v>40218.25</v>
      </c>
      <c r="T30" s="9">
        <f>(((M30/60)/60)/24)+DATE(1970,1,1)</f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(E31/D31)*100</f>
        <v>328.89978213507629</v>
      </c>
      <c r="G31" t="s">
        <v>20</v>
      </c>
      <c r="H31">
        <v>1606</v>
      </c>
      <c r="I31" s="6">
        <f>IF(H31=0,0,E31/H31)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9">
        <f>(((L31/60)/60)/24)+DATE(1970,1,1)</f>
        <v>43301.208333333328</v>
      </c>
      <c r="T31" s="9">
        <f>(((M31/60)/60)/24)+DATE(1970,1,1)</f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(E32/D32)*100</f>
        <v>160.61111111111111</v>
      </c>
      <c r="G32" t="s">
        <v>20</v>
      </c>
      <c r="H32">
        <v>129</v>
      </c>
      <c r="I32" s="6">
        <f>IF(H32=0,0,E32/H32)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9">
        <f>(((L32/60)/60)/24)+DATE(1970,1,1)</f>
        <v>43609.208333333328</v>
      </c>
      <c r="T32" s="9">
        <f>(((M32/60)/60)/24)+DATE(1970,1,1)</f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(E33/D33)*100</f>
        <v>310</v>
      </c>
      <c r="G33" t="s">
        <v>20</v>
      </c>
      <c r="H33">
        <v>226</v>
      </c>
      <c r="I33" s="6">
        <f>IF(H33=0,0,E33/H33)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9">
        <f>(((L33/60)/60)/24)+DATE(1970,1,1)</f>
        <v>42374.25</v>
      </c>
      <c r="T33" s="9">
        <f>(((M33/60)/60)/24)+DATE(1970,1,1)</f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(E34/D34)*100</f>
        <v>86.807920792079202</v>
      </c>
      <c r="G34" t="s">
        <v>14</v>
      </c>
      <c r="H34">
        <v>2307</v>
      </c>
      <c r="I34" s="6">
        <f>IF(H34=0,0,E34/H34)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9">
        <f>(((L34/60)/60)/24)+DATE(1970,1,1)</f>
        <v>43110.25</v>
      </c>
      <c r="T34" s="9">
        <f>(((M34/60)/60)/24)+DATE(1970,1,1)</f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(E35/D35)*100</f>
        <v>377.82071713147411</v>
      </c>
      <c r="G35" t="s">
        <v>20</v>
      </c>
      <c r="H35">
        <v>5419</v>
      </c>
      <c r="I35" s="6">
        <f>IF(H35=0,0,E35/H35)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9">
        <f>(((L35/60)/60)/24)+DATE(1970,1,1)</f>
        <v>41917.208333333336</v>
      </c>
      <c r="T35" s="9">
        <f>(((M35/60)/60)/24)+DATE(1970,1,1)</f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(E36/D36)*100</f>
        <v>150.80645161290323</v>
      </c>
      <c r="G36" t="s">
        <v>20</v>
      </c>
      <c r="H36">
        <v>165</v>
      </c>
      <c r="I36" s="6">
        <f>IF(H36=0,0,E36/H36)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9">
        <f>(((L36/60)/60)/24)+DATE(1970,1,1)</f>
        <v>42817.208333333328</v>
      </c>
      <c r="T36" s="9">
        <f>(((M36/60)/60)/24)+DATE(1970,1,1)</f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(E37/D37)*100</f>
        <v>150.30119521912351</v>
      </c>
      <c r="G37" t="s">
        <v>20</v>
      </c>
      <c r="H37">
        <v>1965</v>
      </c>
      <c r="I37" s="6">
        <f>IF(H37=0,0,E37/H37)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9">
        <f>(((L37/60)/60)/24)+DATE(1970,1,1)</f>
        <v>43484.25</v>
      </c>
      <c r="T37" s="9">
        <f>(((M37/60)/60)/24)+DATE(1970,1,1)</f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(E38/D38)*100</f>
        <v>157.28571428571431</v>
      </c>
      <c r="G38" t="s">
        <v>20</v>
      </c>
      <c r="H38">
        <v>16</v>
      </c>
      <c r="I38" s="6">
        <f>IF(H38=0,0,E38/H38)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9">
        <f>(((L38/60)/60)/24)+DATE(1970,1,1)</f>
        <v>40600.25</v>
      </c>
      <c r="T38" s="9">
        <f>(((M38/60)/60)/24)+DATE(1970,1,1)</f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(E39/D39)*100</f>
        <v>139.98765432098764</v>
      </c>
      <c r="G39" t="s">
        <v>20</v>
      </c>
      <c r="H39">
        <v>107</v>
      </c>
      <c r="I39" s="6">
        <f>IF(H39=0,0,E39/H39)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9">
        <f>(((L39/60)/60)/24)+DATE(1970,1,1)</f>
        <v>43744.208333333328</v>
      </c>
      <c r="T39" s="9">
        <f>(((M39/60)/60)/24)+DATE(1970,1,1)</f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(E40/D40)*100</f>
        <v>325.32258064516128</v>
      </c>
      <c r="G40" t="s">
        <v>20</v>
      </c>
      <c r="H40">
        <v>134</v>
      </c>
      <c r="I40" s="6">
        <f>IF(H40=0,0,E40/H40)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9">
        <f>(((L40/60)/60)/24)+DATE(1970,1,1)</f>
        <v>40469.208333333336</v>
      </c>
      <c r="T40" s="9">
        <f>(((M40/60)/60)/24)+DATE(1970,1,1)</f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(E41/D41)*100</f>
        <v>50.777777777777779</v>
      </c>
      <c r="G41" t="s">
        <v>14</v>
      </c>
      <c r="H41">
        <v>88</v>
      </c>
      <c r="I41" s="6">
        <f>IF(H41=0,0,E41/H41)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9">
        <f>(((L41/60)/60)/24)+DATE(1970,1,1)</f>
        <v>41330.25</v>
      </c>
      <c r="T41" s="9">
        <f>(((M41/60)/60)/24)+DATE(1970,1,1)</f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(E42/D42)*100</f>
        <v>169.06818181818181</v>
      </c>
      <c r="G42" t="s">
        <v>20</v>
      </c>
      <c r="H42">
        <v>198</v>
      </c>
      <c r="I42" s="6">
        <f>IF(H42=0,0,E42/H42)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9">
        <f>(((L42/60)/60)/24)+DATE(1970,1,1)</f>
        <v>40334.208333333336</v>
      </c>
      <c r="T42" s="9">
        <f>(((M42/60)/60)/24)+DATE(1970,1,1)</f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(E43/D43)*100</f>
        <v>212.92857142857144</v>
      </c>
      <c r="G43" t="s">
        <v>20</v>
      </c>
      <c r="H43">
        <v>111</v>
      </c>
      <c r="I43" s="6">
        <f>IF(H43=0,0,E43/H43)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9">
        <f>(((L43/60)/60)/24)+DATE(1970,1,1)</f>
        <v>41156.208333333336</v>
      </c>
      <c r="T43" s="9">
        <f>(((M43/60)/60)/24)+DATE(1970,1,1)</f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(E44/D44)*100</f>
        <v>443.94444444444446</v>
      </c>
      <c r="G44" t="s">
        <v>20</v>
      </c>
      <c r="H44">
        <v>222</v>
      </c>
      <c r="I44" s="6">
        <f>IF(H44=0,0,E44/H44)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9">
        <f>(((L44/60)/60)/24)+DATE(1970,1,1)</f>
        <v>40728.208333333336</v>
      </c>
      <c r="T44" s="9">
        <f>(((M44/60)/60)/24)+DATE(1970,1,1)</f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(E45/D45)*100</f>
        <v>185.9390243902439</v>
      </c>
      <c r="G45" t="s">
        <v>20</v>
      </c>
      <c r="H45">
        <v>6212</v>
      </c>
      <c r="I45" s="6">
        <f>IF(H45=0,0,E45/H45)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9">
        <f>(((L45/60)/60)/24)+DATE(1970,1,1)</f>
        <v>41844.208333333336</v>
      </c>
      <c r="T45" s="9">
        <f>(((M45/60)/60)/24)+DATE(1970,1,1)</f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(E46/D46)*100</f>
        <v>658.8125</v>
      </c>
      <c r="G46" t="s">
        <v>20</v>
      </c>
      <c r="H46">
        <v>98</v>
      </c>
      <c r="I46" s="6">
        <f>IF(H46=0,0,E46/H46)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9">
        <f>(((L46/60)/60)/24)+DATE(1970,1,1)</f>
        <v>43541.208333333328</v>
      </c>
      <c r="T46" s="9">
        <f>(((M46/60)/60)/24)+DATE(1970,1,1)</f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(E47/D47)*100</f>
        <v>47.684210526315788</v>
      </c>
      <c r="G47" t="s">
        <v>14</v>
      </c>
      <c r="H47">
        <v>48</v>
      </c>
      <c r="I47" s="6">
        <f>IF(H47=0,0,E47/H47)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9">
        <f>(((L47/60)/60)/24)+DATE(1970,1,1)</f>
        <v>42676.208333333328</v>
      </c>
      <c r="T47" s="9">
        <f>(((M47/60)/60)/24)+DATE(1970,1,1)</f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(E48/D48)*100</f>
        <v>114.78378378378378</v>
      </c>
      <c r="G48" t="s">
        <v>20</v>
      </c>
      <c r="H48">
        <v>92</v>
      </c>
      <c r="I48" s="6">
        <f>IF(H48=0,0,E48/H48)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9">
        <f>(((L48/60)/60)/24)+DATE(1970,1,1)</f>
        <v>40367.208333333336</v>
      </c>
      <c r="T48" s="9">
        <f>(((M48/60)/60)/24)+DATE(1970,1,1)</f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(E49/D49)*100</f>
        <v>475.26666666666665</v>
      </c>
      <c r="G49" t="s">
        <v>20</v>
      </c>
      <c r="H49">
        <v>149</v>
      </c>
      <c r="I49" s="6">
        <f>IF(H49=0,0,E49/H49)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9">
        <f>(((L49/60)/60)/24)+DATE(1970,1,1)</f>
        <v>41727.208333333336</v>
      </c>
      <c r="T49" s="9">
        <f>(((M49/60)/60)/24)+DATE(1970,1,1)</f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(E50/D50)*100</f>
        <v>386.97297297297297</v>
      </c>
      <c r="G50" t="s">
        <v>20</v>
      </c>
      <c r="H50">
        <v>2431</v>
      </c>
      <c r="I50" s="6">
        <f>IF(H50=0,0,E50/H50)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9">
        <f>(((L50/60)/60)/24)+DATE(1970,1,1)</f>
        <v>42180.208333333328</v>
      </c>
      <c r="T50" s="9">
        <f>(((M50/60)/60)/24)+DATE(1970,1,1)</f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(E51/D51)*100</f>
        <v>189.625</v>
      </c>
      <c r="G51" t="s">
        <v>20</v>
      </c>
      <c r="H51">
        <v>303</v>
      </c>
      <c r="I51" s="6">
        <f>IF(H51=0,0,E51/H51)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9">
        <f>(((L51/60)/60)/24)+DATE(1970,1,1)</f>
        <v>43758.208333333328</v>
      </c>
      <c r="T51" s="9">
        <f>(((M51/60)/60)/24)+DATE(1970,1,1)</f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(E52/D52)*100</f>
        <v>2</v>
      </c>
      <c r="G52" t="s">
        <v>14</v>
      </c>
      <c r="H52">
        <v>1</v>
      </c>
      <c r="I52" s="6">
        <f>IF(H52=0,0,E52/H52)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9">
        <f>(((L52/60)/60)/24)+DATE(1970,1,1)</f>
        <v>41487.208333333336</v>
      </c>
      <c r="T52" s="9">
        <f>(((M52/60)/60)/24)+DATE(1970,1,1)</f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(E53/D53)*100</f>
        <v>91.867805186590772</v>
      </c>
      <c r="G53" t="s">
        <v>14</v>
      </c>
      <c r="H53">
        <v>1467</v>
      </c>
      <c r="I53" s="6">
        <f>IF(H53=0,0,E53/H53)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9">
        <f>(((L53/60)/60)/24)+DATE(1970,1,1)</f>
        <v>40995.208333333336</v>
      </c>
      <c r="T53" s="9">
        <f>(((M53/60)/60)/24)+DATE(1970,1,1)</f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(E54/D54)*100</f>
        <v>34.152777777777779</v>
      </c>
      <c r="G54" t="s">
        <v>14</v>
      </c>
      <c r="H54">
        <v>75</v>
      </c>
      <c r="I54" s="6">
        <f>IF(H54=0,0,E54/H54)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9">
        <f>(((L54/60)/60)/24)+DATE(1970,1,1)</f>
        <v>40436.208333333336</v>
      </c>
      <c r="T54" s="9">
        <f>(((M54/60)/60)/24)+DATE(1970,1,1)</f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(E55/D55)*100</f>
        <v>140.40909090909091</v>
      </c>
      <c r="G55" t="s">
        <v>20</v>
      </c>
      <c r="H55">
        <v>209</v>
      </c>
      <c r="I55" s="6">
        <f>IF(H55=0,0,E55/H55)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9">
        <f>(((L55/60)/60)/24)+DATE(1970,1,1)</f>
        <v>41779.208333333336</v>
      </c>
      <c r="T55" s="9">
        <f>(((M55/60)/60)/24)+DATE(1970,1,1)</f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(E56/D56)*100</f>
        <v>89.86666666666666</v>
      </c>
      <c r="G56" t="s">
        <v>14</v>
      </c>
      <c r="H56">
        <v>120</v>
      </c>
      <c r="I56" s="6">
        <f>IF(H56=0,0,E56/H56)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9">
        <f>(((L56/60)/60)/24)+DATE(1970,1,1)</f>
        <v>43170.25</v>
      </c>
      <c r="T56" s="9">
        <f>(((M56/60)/60)/24)+DATE(1970,1,1)</f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(E57/D57)*100</f>
        <v>177.96969696969697</v>
      </c>
      <c r="G57" t="s">
        <v>20</v>
      </c>
      <c r="H57">
        <v>131</v>
      </c>
      <c r="I57" s="6">
        <f>IF(H57=0,0,E57/H57)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9">
        <f>(((L57/60)/60)/24)+DATE(1970,1,1)</f>
        <v>43311.208333333328</v>
      </c>
      <c r="T57" s="9">
        <f>(((M57/60)/60)/24)+DATE(1970,1,1)</f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(E58/D58)*100</f>
        <v>143.66249999999999</v>
      </c>
      <c r="G58" t="s">
        <v>20</v>
      </c>
      <c r="H58">
        <v>164</v>
      </c>
      <c r="I58" s="6">
        <f>IF(H58=0,0,E58/H58)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9">
        <f>(((L58/60)/60)/24)+DATE(1970,1,1)</f>
        <v>42014.25</v>
      </c>
      <c r="T58" s="9">
        <f>(((M58/60)/60)/24)+DATE(1970,1,1)</f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(E59/D59)*100</f>
        <v>215.27586206896552</v>
      </c>
      <c r="G59" t="s">
        <v>20</v>
      </c>
      <c r="H59">
        <v>201</v>
      </c>
      <c r="I59" s="6">
        <f>IF(H59=0,0,E59/H59)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9">
        <f>(((L59/60)/60)/24)+DATE(1970,1,1)</f>
        <v>42979.208333333328</v>
      </c>
      <c r="T59" s="9">
        <f>(((M59/60)/60)/24)+DATE(1970,1,1)</f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(E60/D60)*100</f>
        <v>227.11111111111114</v>
      </c>
      <c r="G60" t="s">
        <v>20</v>
      </c>
      <c r="H60">
        <v>211</v>
      </c>
      <c r="I60" s="6">
        <f>IF(H60=0,0,E60/H60)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9">
        <f>(((L60/60)/60)/24)+DATE(1970,1,1)</f>
        <v>42268.208333333328</v>
      </c>
      <c r="T60" s="9">
        <f>(((M60/60)/60)/24)+DATE(1970,1,1)</f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(E61/D61)*100</f>
        <v>275.07142857142861</v>
      </c>
      <c r="G61" t="s">
        <v>20</v>
      </c>
      <c r="H61">
        <v>128</v>
      </c>
      <c r="I61" s="6">
        <f>IF(H61=0,0,E61/H61)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9">
        <f>(((L61/60)/60)/24)+DATE(1970,1,1)</f>
        <v>42898.208333333328</v>
      </c>
      <c r="T61" s="9">
        <f>(((M61/60)/60)/24)+DATE(1970,1,1)</f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(E62/D62)*100</f>
        <v>144.37048832271762</v>
      </c>
      <c r="G62" t="s">
        <v>20</v>
      </c>
      <c r="H62">
        <v>1600</v>
      </c>
      <c r="I62" s="6">
        <f>IF(H62=0,0,E62/H62)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9">
        <f>(((L62/60)/60)/24)+DATE(1970,1,1)</f>
        <v>41107.208333333336</v>
      </c>
      <c r="T62" s="9">
        <f>(((M62/60)/60)/24)+DATE(1970,1,1)</f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(E63/D63)*100</f>
        <v>92.74598393574297</v>
      </c>
      <c r="G63" t="s">
        <v>14</v>
      </c>
      <c r="H63">
        <v>2253</v>
      </c>
      <c r="I63" s="6">
        <f>IF(H63=0,0,E63/H63)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9">
        <f>(((L63/60)/60)/24)+DATE(1970,1,1)</f>
        <v>40595.25</v>
      </c>
      <c r="T63" s="9">
        <f>(((M63/60)/60)/24)+DATE(1970,1,1)</f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(E64/D64)*100</f>
        <v>722.6</v>
      </c>
      <c r="G64" t="s">
        <v>20</v>
      </c>
      <c r="H64">
        <v>249</v>
      </c>
      <c r="I64" s="6">
        <f>IF(H64=0,0,E64/H64)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9">
        <f>(((L64/60)/60)/24)+DATE(1970,1,1)</f>
        <v>42160.208333333328</v>
      </c>
      <c r="T64" s="9">
        <f>(((M64/60)/60)/24)+DATE(1970,1,1)</f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(E65/D65)*100</f>
        <v>11.851063829787234</v>
      </c>
      <c r="G65" t="s">
        <v>14</v>
      </c>
      <c r="H65">
        <v>5</v>
      </c>
      <c r="I65" s="6">
        <f>IF(H65=0,0,E65/H65)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9">
        <f>(((L65/60)/60)/24)+DATE(1970,1,1)</f>
        <v>42853.208333333328</v>
      </c>
      <c r="T65" s="9">
        <f>(((M65/60)/60)/24)+DATE(1970,1,1)</f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(E66/D66)*100</f>
        <v>97.642857142857139</v>
      </c>
      <c r="G66" t="s">
        <v>14</v>
      </c>
      <c r="H66">
        <v>38</v>
      </c>
      <c r="I66" s="6">
        <f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9">
        <f>(((L66/60)/60)/24)+DATE(1970,1,1)</f>
        <v>43283.208333333328</v>
      </c>
      <c r="T66" s="9">
        <f>(((M66/60)/60)/24)+DATE(1970,1,1)</f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(E67/D67)*100</f>
        <v>236.14754098360655</v>
      </c>
      <c r="G67" t="s">
        <v>20</v>
      </c>
      <c r="H67">
        <v>236</v>
      </c>
      <c r="I67" s="6">
        <f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9">
        <f>(((L67/60)/60)/24)+DATE(1970,1,1)</f>
        <v>40570.25</v>
      </c>
      <c r="T67" s="9">
        <f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(E68/D68)*100</f>
        <v>45.068965517241381</v>
      </c>
      <c r="G68" t="s">
        <v>14</v>
      </c>
      <c r="H68">
        <v>12</v>
      </c>
      <c r="I68" s="6">
        <f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9">
        <f>(((L68/60)/60)/24)+DATE(1970,1,1)</f>
        <v>42102.208333333328</v>
      </c>
      <c r="T68" s="9">
        <f>(((M68/60)/60)/24)+DATE(1970,1,1)</f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(E69/D69)*100</f>
        <v>162.38567493112947</v>
      </c>
      <c r="G69" t="s">
        <v>20</v>
      </c>
      <c r="H69">
        <v>4065</v>
      </c>
      <c r="I69" s="6">
        <f>IF(H69=0,0,E69/H69)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9">
        <f>(((L69/60)/60)/24)+DATE(1970,1,1)</f>
        <v>40203.25</v>
      </c>
      <c r="T69" s="9">
        <f>(((M69/60)/60)/24)+DATE(1970,1,1)</f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(E70/D70)*100</f>
        <v>254.52631578947367</v>
      </c>
      <c r="G70" t="s">
        <v>20</v>
      </c>
      <c r="H70">
        <v>246</v>
      </c>
      <c r="I70" s="6">
        <f>IF(H70=0,0,E70/H70)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9">
        <f>(((L70/60)/60)/24)+DATE(1970,1,1)</f>
        <v>42943.208333333328</v>
      </c>
      <c r="T70" s="9">
        <f>(((M70/60)/60)/24)+DATE(1970,1,1)</f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(E71/D71)*100</f>
        <v>24.063291139240505</v>
      </c>
      <c r="G71" t="s">
        <v>74</v>
      </c>
      <c r="H71">
        <v>17</v>
      </c>
      <c r="I71" s="6">
        <f>IF(H71=0,0,E71/H71)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9">
        <f>(((L71/60)/60)/24)+DATE(1970,1,1)</f>
        <v>40531.25</v>
      </c>
      <c r="T71" s="9">
        <f>(((M71/60)/60)/24)+DATE(1970,1,1)</f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(E72/D72)*100</f>
        <v>123.74140625000001</v>
      </c>
      <c r="G72" t="s">
        <v>20</v>
      </c>
      <c r="H72">
        <v>2475</v>
      </c>
      <c r="I72" s="6">
        <f>IF(H72=0,0,E72/H72)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9">
        <f>(((L72/60)/60)/24)+DATE(1970,1,1)</f>
        <v>40484.208333333336</v>
      </c>
      <c r="T72" s="9">
        <f>(((M72/60)/60)/24)+DATE(1970,1,1)</f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(E73/D73)*100</f>
        <v>108.06666666666666</v>
      </c>
      <c r="G73" t="s">
        <v>20</v>
      </c>
      <c r="H73">
        <v>76</v>
      </c>
      <c r="I73" s="6">
        <f>IF(H73=0,0,E73/H73)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9">
        <f>(((L73/60)/60)/24)+DATE(1970,1,1)</f>
        <v>43799.25</v>
      </c>
      <c r="T73" s="9">
        <f>(((M73/60)/60)/24)+DATE(1970,1,1)</f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(E74/D74)*100</f>
        <v>670.33333333333326</v>
      </c>
      <c r="G74" t="s">
        <v>20</v>
      </c>
      <c r="H74">
        <v>54</v>
      </c>
      <c r="I74" s="6">
        <f>IF(H74=0,0,E74/H74)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9">
        <f>(((L74/60)/60)/24)+DATE(1970,1,1)</f>
        <v>42186.208333333328</v>
      </c>
      <c r="T74" s="9">
        <f>(((M74/60)/60)/24)+DATE(1970,1,1)</f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(E75/D75)*100</f>
        <v>660.92857142857144</v>
      </c>
      <c r="G75" t="s">
        <v>20</v>
      </c>
      <c r="H75">
        <v>88</v>
      </c>
      <c r="I75" s="6">
        <f>IF(H75=0,0,E75/H75)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9">
        <f>(((L75/60)/60)/24)+DATE(1970,1,1)</f>
        <v>42701.25</v>
      </c>
      <c r="T75" s="9">
        <f>(((M75/60)/60)/24)+DATE(1970,1,1)</f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(E76/D76)*100</f>
        <v>122.46153846153847</v>
      </c>
      <c r="G76" t="s">
        <v>20</v>
      </c>
      <c r="H76">
        <v>85</v>
      </c>
      <c r="I76" s="6">
        <f>IF(H76=0,0,E76/H76)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9">
        <f>(((L76/60)/60)/24)+DATE(1970,1,1)</f>
        <v>42456.208333333328</v>
      </c>
      <c r="T76" s="9">
        <f>(((M76/60)/60)/24)+DATE(1970,1,1)</f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(E77/D77)*100</f>
        <v>150.57731958762886</v>
      </c>
      <c r="G77" t="s">
        <v>20</v>
      </c>
      <c r="H77">
        <v>170</v>
      </c>
      <c r="I77" s="6">
        <f>IF(H77=0,0,E77/H77)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9">
        <f>(((L77/60)/60)/24)+DATE(1970,1,1)</f>
        <v>43296.208333333328</v>
      </c>
      <c r="T77" s="9">
        <f>(((M77/60)/60)/24)+DATE(1970,1,1)</f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(E78/D78)*100</f>
        <v>78.106590724165997</v>
      </c>
      <c r="G78" t="s">
        <v>14</v>
      </c>
      <c r="H78">
        <v>1684</v>
      </c>
      <c r="I78" s="6">
        <f>IF(H78=0,0,E78/H78)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9">
        <f>(((L78/60)/60)/24)+DATE(1970,1,1)</f>
        <v>42027.25</v>
      </c>
      <c r="T78" s="9">
        <f>(((M78/60)/60)/24)+DATE(1970,1,1)</f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(E79/D79)*100</f>
        <v>46.94736842105263</v>
      </c>
      <c r="G79" t="s">
        <v>14</v>
      </c>
      <c r="H79">
        <v>56</v>
      </c>
      <c r="I79" s="6">
        <f>IF(H79=0,0,E79/H79)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9">
        <f>(((L79/60)/60)/24)+DATE(1970,1,1)</f>
        <v>40448.208333333336</v>
      </c>
      <c r="T79" s="9">
        <f>(((M79/60)/60)/24)+DATE(1970,1,1)</f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(E80/D80)*100</f>
        <v>300.8</v>
      </c>
      <c r="G80" t="s">
        <v>20</v>
      </c>
      <c r="H80">
        <v>330</v>
      </c>
      <c r="I80" s="6">
        <f>IF(H80=0,0,E80/H80)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9">
        <f>(((L80/60)/60)/24)+DATE(1970,1,1)</f>
        <v>43206.208333333328</v>
      </c>
      <c r="T80" s="9">
        <f>(((M80/60)/60)/24)+DATE(1970,1,1)</f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(E81/D81)*100</f>
        <v>69.598615916955026</v>
      </c>
      <c r="G81" t="s">
        <v>14</v>
      </c>
      <c r="H81">
        <v>838</v>
      </c>
      <c r="I81" s="6">
        <f>IF(H81=0,0,E81/H81)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9">
        <f>(((L81/60)/60)/24)+DATE(1970,1,1)</f>
        <v>43267.208333333328</v>
      </c>
      <c r="T81" s="9">
        <f>(((M81/60)/60)/24)+DATE(1970,1,1)</f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(E82/D82)*100</f>
        <v>637.4545454545455</v>
      </c>
      <c r="G82" t="s">
        <v>20</v>
      </c>
      <c r="H82">
        <v>127</v>
      </c>
      <c r="I82" s="6">
        <f>IF(H82=0,0,E82/H82)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9">
        <f>(((L82/60)/60)/24)+DATE(1970,1,1)</f>
        <v>42976.208333333328</v>
      </c>
      <c r="T82" s="9">
        <f>(((M82/60)/60)/24)+DATE(1970,1,1)</f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(E83/D83)*100</f>
        <v>225.33928571428569</v>
      </c>
      <c r="G83" t="s">
        <v>20</v>
      </c>
      <c r="H83">
        <v>411</v>
      </c>
      <c r="I83" s="6">
        <f>IF(H83=0,0,E83/H83)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9">
        <f>(((L83/60)/60)/24)+DATE(1970,1,1)</f>
        <v>43062.25</v>
      </c>
      <c r="T83" s="9">
        <f>(((M83/60)/60)/24)+DATE(1970,1,1)</f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(E84/D84)*100</f>
        <v>1497.3000000000002</v>
      </c>
      <c r="G84" t="s">
        <v>20</v>
      </c>
      <c r="H84">
        <v>180</v>
      </c>
      <c r="I84" s="6">
        <f>IF(H84=0,0,E84/H84)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9">
        <f>(((L84/60)/60)/24)+DATE(1970,1,1)</f>
        <v>43482.25</v>
      </c>
      <c r="T84" s="9">
        <f>(((M84/60)/60)/24)+DATE(1970,1,1)</f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(E85/D85)*100</f>
        <v>37.590225563909776</v>
      </c>
      <c r="G85" t="s">
        <v>14</v>
      </c>
      <c r="H85">
        <v>1000</v>
      </c>
      <c r="I85" s="6">
        <f>IF(H85=0,0,E85/H85)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9">
        <f>(((L85/60)/60)/24)+DATE(1970,1,1)</f>
        <v>42579.208333333328</v>
      </c>
      <c r="T85" s="9">
        <f>(((M85/60)/60)/24)+DATE(1970,1,1)</f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(E86/D86)*100</f>
        <v>132.36942675159236</v>
      </c>
      <c r="G86" t="s">
        <v>20</v>
      </c>
      <c r="H86">
        <v>374</v>
      </c>
      <c r="I86" s="6">
        <f>IF(H86=0,0,E86/H86)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9">
        <f>(((L86/60)/60)/24)+DATE(1970,1,1)</f>
        <v>41118.208333333336</v>
      </c>
      <c r="T86" s="9">
        <f>(((M86/60)/60)/24)+DATE(1970,1,1)</f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(E87/D87)*100</f>
        <v>131.22448979591837</v>
      </c>
      <c r="G87" t="s">
        <v>20</v>
      </c>
      <c r="H87">
        <v>71</v>
      </c>
      <c r="I87" s="6">
        <f>IF(H87=0,0,E87/H87)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9">
        <f>(((L87/60)/60)/24)+DATE(1970,1,1)</f>
        <v>40797.208333333336</v>
      </c>
      <c r="T87" s="9">
        <f>(((M87/60)/60)/24)+DATE(1970,1,1)</f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(E88/D88)*100</f>
        <v>167.63513513513513</v>
      </c>
      <c r="G88" t="s">
        <v>20</v>
      </c>
      <c r="H88">
        <v>203</v>
      </c>
      <c r="I88" s="6">
        <f>IF(H88=0,0,E88/H88)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9">
        <f>(((L88/60)/60)/24)+DATE(1970,1,1)</f>
        <v>42128.208333333328</v>
      </c>
      <c r="T88" s="9">
        <f>(((M88/60)/60)/24)+DATE(1970,1,1)</f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(E89/D89)*100</f>
        <v>61.984886649874063</v>
      </c>
      <c r="G89" t="s">
        <v>14</v>
      </c>
      <c r="H89">
        <v>1482</v>
      </c>
      <c r="I89" s="6">
        <f>IF(H89=0,0,E89/H89)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9">
        <f>(((L89/60)/60)/24)+DATE(1970,1,1)</f>
        <v>40610.25</v>
      </c>
      <c r="T89" s="9">
        <f>(((M89/60)/60)/24)+DATE(1970,1,1)</f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(E90/D90)*100</f>
        <v>260.75</v>
      </c>
      <c r="G90" t="s">
        <v>20</v>
      </c>
      <c r="H90">
        <v>113</v>
      </c>
      <c r="I90" s="6">
        <f>IF(H90=0,0,E90/H90)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9">
        <f>(((L90/60)/60)/24)+DATE(1970,1,1)</f>
        <v>42110.208333333328</v>
      </c>
      <c r="T90" s="9">
        <f>(((M90/60)/60)/24)+DATE(1970,1,1)</f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(E91/D91)*100</f>
        <v>252.58823529411765</v>
      </c>
      <c r="G91" t="s">
        <v>20</v>
      </c>
      <c r="H91">
        <v>96</v>
      </c>
      <c r="I91" s="6">
        <f>IF(H91=0,0,E91/H91)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9">
        <f>(((L91/60)/60)/24)+DATE(1970,1,1)</f>
        <v>40283.208333333336</v>
      </c>
      <c r="T91" s="9">
        <f>(((M91/60)/60)/24)+DATE(1970,1,1)</f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(E92/D92)*100</f>
        <v>78.615384615384613</v>
      </c>
      <c r="G92" t="s">
        <v>14</v>
      </c>
      <c r="H92">
        <v>106</v>
      </c>
      <c r="I92" s="6">
        <f>IF(H92=0,0,E92/H92)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9">
        <f>(((L92/60)/60)/24)+DATE(1970,1,1)</f>
        <v>42425.25</v>
      </c>
      <c r="T92" s="9">
        <f>(((M92/60)/60)/24)+DATE(1970,1,1)</f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(E93/D93)*100</f>
        <v>48.404406999351913</v>
      </c>
      <c r="G93" t="s">
        <v>14</v>
      </c>
      <c r="H93">
        <v>679</v>
      </c>
      <c r="I93" s="6">
        <f>IF(H93=0,0,E93/H93)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9">
        <f>(((L93/60)/60)/24)+DATE(1970,1,1)</f>
        <v>42588.208333333328</v>
      </c>
      <c r="T93" s="9">
        <f>(((M93/60)/60)/24)+DATE(1970,1,1)</f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(E94/D94)*100</f>
        <v>258.875</v>
      </c>
      <c r="G94" t="s">
        <v>20</v>
      </c>
      <c r="H94">
        <v>498</v>
      </c>
      <c r="I94" s="6">
        <f>IF(H94=0,0,E94/H94)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9">
        <f>(((L94/60)/60)/24)+DATE(1970,1,1)</f>
        <v>40352.208333333336</v>
      </c>
      <c r="T94" s="9">
        <f>(((M94/60)/60)/24)+DATE(1970,1,1)</f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(E95/D95)*100</f>
        <v>60.548713235294116</v>
      </c>
      <c r="G95" t="s">
        <v>74</v>
      </c>
      <c r="H95">
        <v>610</v>
      </c>
      <c r="I95" s="6">
        <f>IF(H95=0,0,E95/H95)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9">
        <f>(((L95/60)/60)/24)+DATE(1970,1,1)</f>
        <v>41202.208333333336</v>
      </c>
      <c r="T95" s="9">
        <f>(((M95/60)/60)/24)+DATE(1970,1,1)</f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(E96/D96)*100</f>
        <v>303.68965517241378</v>
      </c>
      <c r="G96" t="s">
        <v>20</v>
      </c>
      <c r="H96">
        <v>180</v>
      </c>
      <c r="I96" s="6">
        <f>IF(H96=0,0,E96/H96)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9">
        <f>(((L96/60)/60)/24)+DATE(1970,1,1)</f>
        <v>43562.208333333328</v>
      </c>
      <c r="T96" s="9">
        <f>(((M96/60)/60)/24)+DATE(1970,1,1)</f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(E97/D97)*100</f>
        <v>112.99999999999999</v>
      </c>
      <c r="G97" t="s">
        <v>20</v>
      </c>
      <c r="H97">
        <v>27</v>
      </c>
      <c r="I97" s="6">
        <f>IF(H97=0,0,E97/H97)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9">
        <f>(((L97/60)/60)/24)+DATE(1970,1,1)</f>
        <v>43752.208333333328</v>
      </c>
      <c r="T97" s="9">
        <f>(((M97/60)/60)/24)+DATE(1970,1,1)</f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(E98/D98)*100</f>
        <v>217.37876614060258</v>
      </c>
      <c r="G98" t="s">
        <v>20</v>
      </c>
      <c r="H98">
        <v>2331</v>
      </c>
      <c r="I98" s="6">
        <f>IF(H98=0,0,E98/H98)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9">
        <f>(((L98/60)/60)/24)+DATE(1970,1,1)</f>
        <v>40612.25</v>
      </c>
      <c r="T98" s="9">
        <f>(((M98/60)/60)/24)+DATE(1970,1,1)</f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(E99/D99)*100</f>
        <v>926.69230769230762</v>
      </c>
      <c r="G99" t="s">
        <v>20</v>
      </c>
      <c r="H99">
        <v>113</v>
      </c>
      <c r="I99" s="6">
        <f>IF(H99=0,0,E99/H99)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9">
        <f>(((L99/60)/60)/24)+DATE(1970,1,1)</f>
        <v>42180.208333333328</v>
      </c>
      <c r="T99" s="9">
        <f>(((M99/60)/60)/24)+DATE(1970,1,1)</f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(E100/D100)*100</f>
        <v>33.692229038854805</v>
      </c>
      <c r="G100" t="s">
        <v>14</v>
      </c>
      <c r="H100">
        <v>1220</v>
      </c>
      <c r="I100" s="6">
        <f>IF(H100=0,0,E100/H100)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9">
        <f>(((L100/60)/60)/24)+DATE(1970,1,1)</f>
        <v>42212.208333333328</v>
      </c>
      <c r="T100" s="9">
        <f>(((M100/60)/60)/24)+DATE(1970,1,1)</f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(E101/D101)*100</f>
        <v>196.7236842105263</v>
      </c>
      <c r="G101" t="s">
        <v>20</v>
      </c>
      <c r="H101">
        <v>164</v>
      </c>
      <c r="I101" s="6">
        <f>IF(H101=0,0,E101/H101)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9">
        <f>(((L101/60)/60)/24)+DATE(1970,1,1)</f>
        <v>41968.25</v>
      </c>
      <c r="T101" s="9">
        <f>(((M101/60)/60)/24)+DATE(1970,1,1)</f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(E102/D102)*100</f>
        <v>1</v>
      </c>
      <c r="G102" t="s">
        <v>14</v>
      </c>
      <c r="H102">
        <v>1</v>
      </c>
      <c r="I102" s="6">
        <f>IF(H102=0,0,E102/H102)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9">
        <f>(((L102/60)/60)/24)+DATE(1970,1,1)</f>
        <v>40835.208333333336</v>
      </c>
      <c r="T102" s="9">
        <f>(((M102/60)/60)/24)+DATE(1970,1,1)</f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(E103/D103)*100</f>
        <v>1021.4444444444445</v>
      </c>
      <c r="G103" t="s">
        <v>20</v>
      </c>
      <c r="H103">
        <v>164</v>
      </c>
      <c r="I103" s="6">
        <f>IF(H103=0,0,E103/H103)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9">
        <f>(((L103/60)/60)/24)+DATE(1970,1,1)</f>
        <v>42056.25</v>
      </c>
      <c r="T103" s="9">
        <f>(((M103/60)/60)/24)+DATE(1970,1,1)</f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(E104/D104)*100</f>
        <v>281.67567567567568</v>
      </c>
      <c r="G104" t="s">
        <v>20</v>
      </c>
      <c r="H104">
        <v>336</v>
      </c>
      <c r="I104" s="6">
        <f>IF(H104=0,0,E104/H104)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9">
        <f>(((L104/60)/60)/24)+DATE(1970,1,1)</f>
        <v>43234.208333333328</v>
      </c>
      <c r="T104" s="9">
        <f>(((M104/60)/60)/24)+DATE(1970,1,1)</f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(E105/D105)*100</f>
        <v>24.610000000000003</v>
      </c>
      <c r="G105" t="s">
        <v>14</v>
      </c>
      <c r="H105">
        <v>37</v>
      </c>
      <c r="I105" s="6">
        <f>IF(H105=0,0,E105/H105)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9">
        <f>(((L105/60)/60)/24)+DATE(1970,1,1)</f>
        <v>40475.208333333336</v>
      </c>
      <c r="T105" s="9">
        <f>(((M105/60)/60)/24)+DATE(1970,1,1)</f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(E106/D106)*100</f>
        <v>143.14010067114094</v>
      </c>
      <c r="G106" t="s">
        <v>20</v>
      </c>
      <c r="H106">
        <v>1917</v>
      </c>
      <c r="I106" s="6">
        <f>IF(H106=0,0,E106/H106)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9">
        <f>(((L106/60)/60)/24)+DATE(1970,1,1)</f>
        <v>42878.208333333328</v>
      </c>
      <c r="T106" s="9">
        <f>(((M106/60)/60)/24)+DATE(1970,1,1)</f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(E107/D107)*100</f>
        <v>144.54411764705884</v>
      </c>
      <c r="G107" t="s">
        <v>20</v>
      </c>
      <c r="H107">
        <v>95</v>
      </c>
      <c r="I107" s="6">
        <f>IF(H107=0,0,E107/H107)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9">
        <f>(((L107/60)/60)/24)+DATE(1970,1,1)</f>
        <v>41366.208333333336</v>
      </c>
      <c r="T107" s="9">
        <f>(((M107/60)/60)/24)+DATE(1970,1,1)</f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(E108/D108)*100</f>
        <v>359.12820512820514</v>
      </c>
      <c r="G108" t="s">
        <v>20</v>
      </c>
      <c r="H108">
        <v>147</v>
      </c>
      <c r="I108" s="6">
        <f>IF(H108=0,0,E108/H108)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9">
        <f>(((L108/60)/60)/24)+DATE(1970,1,1)</f>
        <v>43716.208333333328</v>
      </c>
      <c r="T108" s="9">
        <f>(((M108/60)/60)/24)+DATE(1970,1,1)</f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(E109/D109)*100</f>
        <v>186.48571428571427</v>
      </c>
      <c r="G109" t="s">
        <v>20</v>
      </c>
      <c r="H109">
        <v>86</v>
      </c>
      <c r="I109" s="6">
        <f>IF(H109=0,0,E109/H109)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9">
        <f>(((L109/60)/60)/24)+DATE(1970,1,1)</f>
        <v>43213.208333333328</v>
      </c>
      <c r="T109" s="9">
        <f>(((M109/60)/60)/24)+DATE(1970,1,1)</f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(E110/D110)*100</f>
        <v>595.26666666666665</v>
      </c>
      <c r="G110" t="s">
        <v>20</v>
      </c>
      <c r="H110">
        <v>83</v>
      </c>
      <c r="I110" s="6">
        <f>IF(H110=0,0,E110/H110)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9">
        <f>(((L110/60)/60)/24)+DATE(1970,1,1)</f>
        <v>41005.208333333336</v>
      </c>
      <c r="T110" s="9">
        <f>(((M110/60)/60)/24)+DATE(1970,1,1)</f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(E111/D111)*100</f>
        <v>59.21153846153846</v>
      </c>
      <c r="G111" t="s">
        <v>14</v>
      </c>
      <c r="H111">
        <v>60</v>
      </c>
      <c r="I111" s="6">
        <f>IF(H111=0,0,E111/H111)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9">
        <f>(((L111/60)/60)/24)+DATE(1970,1,1)</f>
        <v>41651.25</v>
      </c>
      <c r="T111" s="9">
        <f>(((M111/60)/60)/24)+DATE(1970,1,1)</f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(E112/D112)*100</f>
        <v>14.962780898876405</v>
      </c>
      <c r="G112" t="s">
        <v>14</v>
      </c>
      <c r="H112">
        <v>296</v>
      </c>
      <c r="I112" s="6">
        <f>IF(H112=0,0,E112/H112)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9">
        <f>(((L112/60)/60)/24)+DATE(1970,1,1)</f>
        <v>43354.208333333328</v>
      </c>
      <c r="T112" s="9">
        <f>(((M112/60)/60)/24)+DATE(1970,1,1)</f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(E113/D113)*100</f>
        <v>119.95602605863192</v>
      </c>
      <c r="G113" t="s">
        <v>20</v>
      </c>
      <c r="H113">
        <v>676</v>
      </c>
      <c r="I113" s="6">
        <f>IF(H113=0,0,E113/H113)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9">
        <f>(((L113/60)/60)/24)+DATE(1970,1,1)</f>
        <v>41174.208333333336</v>
      </c>
      <c r="T113" s="9">
        <f>(((M113/60)/60)/24)+DATE(1970,1,1)</f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(E114/D114)*100</f>
        <v>268.82978723404256</v>
      </c>
      <c r="G114" t="s">
        <v>20</v>
      </c>
      <c r="H114">
        <v>361</v>
      </c>
      <c r="I114" s="6">
        <f>IF(H114=0,0,E114/H114)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9">
        <f>(((L114/60)/60)/24)+DATE(1970,1,1)</f>
        <v>41875.208333333336</v>
      </c>
      <c r="T114" s="9">
        <f>(((M114/60)/60)/24)+DATE(1970,1,1)</f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(E115/D115)*100</f>
        <v>376.87878787878788</v>
      </c>
      <c r="G115" t="s">
        <v>20</v>
      </c>
      <c r="H115">
        <v>131</v>
      </c>
      <c r="I115" s="6">
        <f>IF(H115=0,0,E115/H115)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9">
        <f>(((L115/60)/60)/24)+DATE(1970,1,1)</f>
        <v>42990.208333333328</v>
      </c>
      <c r="T115" s="9">
        <f>(((M115/60)/60)/24)+DATE(1970,1,1)</f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(E116/D116)*100</f>
        <v>727.15789473684208</v>
      </c>
      <c r="G116" t="s">
        <v>20</v>
      </c>
      <c r="H116">
        <v>126</v>
      </c>
      <c r="I116" s="6">
        <f>IF(H116=0,0,E116/H116)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9">
        <f>(((L116/60)/60)/24)+DATE(1970,1,1)</f>
        <v>43564.208333333328</v>
      </c>
      <c r="T116" s="9">
        <f>(((M116/60)/60)/24)+DATE(1970,1,1)</f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(E117/D117)*100</f>
        <v>87.211757648470297</v>
      </c>
      <c r="G117" t="s">
        <v>14</v>
      </c>
      <c r="H117">
        <v>3304</v>
      </c>
      <c r="I117" s="6">
        <f>IF(H117=0,0,E117/H117)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9">
        <f>(((L117/60)/60)/24)+DATE(1970,1,1)</f>
        <v>43056.25</v>
      </c>
      <c r="T117" s="9">
        <f>(((M117/60)/60)/24)+DATE(1970,1,1)</f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(E118/D118)*100</f>
        <v>88</v>
      </c>
      <c r="G118" t="s">
        <v>14</v>
      </c>
      <c r="H118">
        <v>73</v>
      </c>
      <c r="I118" s="6">
        <f>IF(H118=0,0,E118/H118)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9">
        <f>(((L118/60)/60)/24)+DATE(1970,1,1)</f>
        <v>42265.208333333328</v>
      </c>
      <c r="T118" s="9">
        <f>(((M118/60)/60)/24)+DATE(1970,1,1)</f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(E119/D119)*100</f>
        <v>173.9387755102041</v>
      </c>
      <c r="G119" t="s">
        <v>20</v>
      </c>
      <c r="H119">
        <v>275</v>
      </c>
      <c r="I119" s="6">
        <f>IF(H119=0,0,E119/H119)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9">
        <f>(((L119/60)/60)/24)+DATE(1970,1,1)</f>
        <v>40808.208333333336</v>
      </c>
      <c r="T119" s="9">
        <f>(((M119/60)/60)/24)+DATE(1970,1,1)</f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(E120/D120)*100</f>
        <v>117.61111111111111</v>
      </c>
      <c r="G120" t="s">
        <v>20</v>
      </c>
      <c r="H120">
        <v>67</v>
      </c>
      <c r="I120" s="6">
        <f>IF(H120=0,0,E120/H120)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9">
        <f>(((L120/60)/60)/24)+DATE(1970,1,1)</f>
        <v>41665.25</v>
      </c>
      <c r="T120" s="9">
        <f>(((M120/60)/60)/24)+DATE(1970,1,1)</f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(E121/D121)*100</f>
        <v>214.96</v>
      </c>
      <c r="G121" t="s">
        <v>20</v>
      </c>
      <c r="H121">
        <v>154</v>
      </c>
      <c r="I121" s="6">
        <f>IF(H121=0,0,E121/H121)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9">
        <f>(((L121/60)/60)/24)+DATE(1970,1,1)</f>
        <v>41806.208333333336</v>
      </c>
      <c r="T121" s="9">
        <f>(((M121/60)/60)/24)+DATE(1970,1,1)</f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(E122/D122)*100</f>
        <v>149.49667110519306</v>
      </c>
      <c r="G122" t="s">
        <v>20</v>
      </c>
      <c r="H122">
        <v>1782</v>
      </c>
      <c r="I122" s="6">
        <f>IF(H122=0,0,E122/H122)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9">
        <f>(((L122/60)/60)/24)+DATE(1970,1,1)</f>
        <v>42111.208333333328</v>
      </c>
      <c r="T122" s="9">
        <f>(((M122/60)/60)/24)+DATE(1970,1,1)</f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(E123/D123)*100</f>
        <v>219.33995584988963</v>
      </c>
      <c r="G123" t="s">
        <v>20</v>
      </c>
      <c r="H123">
        <v>903</v>
      </c>
      <c r="I123" s="6">
        <f>IF(H123=0,0,E123/H123)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9">
        <f>(((L123/60)/60)/24)+DATE(1970,1,1)</f>
        <v>41917.208333333336</v>
      </c>
      <c r="T123" s="9">
        <f>(((M123/60)/60)/24)+DATE(1970,1,1)</f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(E124/D124)*100</f>
        <v>64.367690058479525</v>
      </c>
      <c r="G124" t="s">
        <v>14</v>
      </c>
      <c r="H124">
        <v>3387</v>
      </c>
      <c r="I124" s="6">
        <f>IF(H124=0,0,E124/H124)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9">
        <f>(((L124/60)/60)/24)+DATE(1970,1,1)</f>
        <v>41970.25</v>
      </c>
      <c r="T124" s="9">
        <f>(((M124/60)/60)/24)+DATE(1970,1,1)</f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(E125/D125)*100</f>
        <v>18.622397298818232</v>
      </c>
      <c r="G125" t="s">
        <v>14</v>
      </c>
      <c r="H125">
        <v>662</v>
      </c>
      <c r="I125" s="6">
        <f>IF(H125=0,0,E125/H125)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9">
        <f>(((L125/60)/60)/24)+DATE(1970,1,1)</f>
        <v>42332.25</v>
      </c>
      <c r="T125" s="9">
        <f>(((M125/60)/60)/24)+DATE(1970,1,1)</f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(E126/D126)*100</f>
        <v>367.76923076923077</v>
      </c>
      <c r="G126" t="s">
        <v>20</v>
      </c>
      <c r="H126">
        <v>94</v>
      </c>
      <c r="I126" s="6">
        <f>IF(H126=0,0,E126/H126)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9">
        <f>(((L126/60)/60)/24)+DATE(1970,1,1)</f>
        <v>43598.208333333328</v>
      </c>
      <c r="T126" s="9">
        <f>(((M126/60)/60)/24)+DATE(1970,1,1)</f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(E127/D127)*100</f>
        <v>159.90566037735849</v>
      </c>
      <c r="G127" t="s">
        <v>20</v>
      </c>
      <c r="H127">
        <v>180</v>
      </c>
      <c r="I127" s="6">
        <f>IF(H127=0,0,E127/H127)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9">
        <f>(((L127/60)/60)/24)+DATE(1970,1,1)</f>
        <v>43362.208333333328</v>
      </c>
      <c r="T127" s="9">
        <f>(((M127/60)/60)/24)+DATE(1970,1,1)</f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(E128/D128)*100</f>
        <v>38.633185349611544</v>
      </c>
      <c r="G128" t="s">
        <v>14</v>
      </c>
      <c r="H128">
        <v>774</v>
      </c>
      <c r="I128" s="6">
        <f>IF(H128=0,0,E128/H128)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9">
        <f>(((L128/60)/60)/24)+DATE(1970,1,1)</f>
        <v>42596.208333333328</v>
      </c>
      <c r="T128" s="9">
        <f>(((M128/60)/60)/24)+DATE(1970,1,1)</f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(E129/D129)*100</f>
        <v>51.42151162790698</v>
      </c>
      <c r="G129" t="s">
        <v>14</v>
      </c>
      <c r="H129">
        <v>672</v>
      </c>
      <c r="I129" s="6">
        <f>IF(H129=0,0,E129/H129)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9">
        <f>(((L129/60)/60)/24)+DATE(1970,1,1)</f>
        <v>40310.208333333336</v>
      </c>
      <c r="T129" s="9">
        <f>(((M129/60)/60)/24)+DATE(1970,1,1)</f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(E130/D130)*100</f>
        <v>60.334277620396605</v>
      </c>
      <c r="G130" t="s">
        <v>74</v>
      </c>
      <c r="H130">
        <v>532</v>
      </c>
      <c r="I130" s="6">
        <f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9">
        <f>(((L130/60)/60)/24)+DATE(1970,1,1)</f>
        <v>40417.208333333336</v>
      </c>
      <c r="T130" s="9">
        <f>(((M130/60)/60)/24)+DATE(1970,1,1)</f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(E131/D131)*100</f>
        <v>3.202693602693603</v>
      </c>
      <c r="G131" t="s">
        <v>74</v>
      </c>
      <c r="H131">
        <v>55</v>
      </c>
      <c r="I131" s="6">
        <f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9">
        <f>(((L131/60)/60)/24)+DATE(1970,1,1)</f>
        <v>42038.25</v>
      </c>
      <c r="T131" s="9">
        <f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(E132/D132)*100</f>
        <v>155.46875</v>
      </c>
      <c r="G132" t="s">
        <v>20</v>
      </c>
      <c r="H132">
        <v>533</v>
      </c>
      <c r="I132" s="6">
        <f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9">
        <f>(((L132/60)/60)/24)+DATE(1970,1,1)</f>
        <v>40842.208333333336</v>
      </c>
      <c r="T132" s="9">
        <f>(((M132/60)/60)/24)+DATE(1970,1,1)</f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(E133/D133)*100</f>
        <v>100.85974499089254</v>
      </c>
      <c r="G133" t="s">
        <v>20</v>
      </c>
      <c r="H133">
        <v>2443</v>
      </c>
      <c r="I133" s="6">
        <f>IF(H133=0,0,E133/H133)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9">
        <f>(((L133/60)/60)/24)+DATE(1970,1,1)</f>
        <v>41607.25</v>
      </c>
      <c r="T133" s="9">
        <f>(((M133/60)/60)/24)+DATE(1970,1,1)</f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(E134/D134)*100</f>
        <v>116.18181818181819</v>
      </c>
      <c r="G134" t="s">
        <v>20</v>
      </c>
      <c r="H134">
        <v>89</v>
      </c>
      <c r="I134" s="6">
        <f>IF(H134=0,0,E134/H134)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9">
        <f>(((L134/60)/60)/24)+DATE(1970,1,1)</f>
        <v>43112.25</v>
      </c>
      <c r="T134" s="9">
        <f>(((M134/60)/60)/24)+DATE(1970,1,1)</f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(E135/D135)*100</f>
        <v>310.77777777777777</v>
      </c>
      <c r="G135" t="s">
        <v>20</v>
      </c>
      <c r="H135">
        <v>159</v>
      </c>
      <c r="I135" s="6">
        <f>IF(H135=0,0,E135/H135)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9">
        <f>(((L135/60)/60)/24)+DATE(1970,1,1)</f>
        <v>40767.208333333336</v>
      </c>
      <c r="T135" s="9">
        <f>(((M135/60)/60)/24)+DATE(1970,1,1)</f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(E136/D136)*100</f>
        <v>89.73668341708543</v>
      </c>
      <c r="G136" t="s">
        <v>14</v>
      </c>
      <c r="H136">
        <v>940</v>
      </c>
      <c r="I136" s="6">
        <f>IF(H136=0,0,E136/H136)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9">
        <f>(((L136/60)/60)/24)+DATE(1970,1,1)</f>
        <v>40713.208333333336</v>
      </c>
      <c r="T136" s="9">
        <f>(((M136/60)/60)/24)+DATE(1970,1,1)</f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(E137/D137)*100</f>
        <v>71.27272727272728</v>
      </c>
      <c r="G137" t="s">
        <v>14</v>
      </c>
      <c r="H137">
        <v>117</v>
      </c>
      <c r="I137" s="6">
        <f>IF(H137=0,0,E137/H137)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9">
        <f>(((L137/60)/60)/24)+DATE(1970,1,1)</f>
        <v>41340.25</v>
      </c>
      <c r="T137" s="9">
        <f>(((M137/60)/60)/24)+DATE(1970,1,1)</f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(E138/D138)*100</f>
        <v>3.2862318840579712</v>
      </c>
      <c r="G138" t="s">
        <v>74</v>
      </c>
      <c r="H138">
        <v>58</v>
      </c>
      <c r="I138" s="6">
        <f>IF(H138=0,0,E138/H138)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9">
        <f>(((L138/60)/60)/24)+DATE(1970,1,1)</f>
        <v>41797.208333333336</v>
      </c>
      <c r="T138" s="9">
        <f>(((M138/60)/60)/24)+DATE(1970,1,1)</f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(E139/D139)*100</f>
        <v>261.77777777777777</v>
      </c>
      <c r="G139" t="s">
        <v>20</v>
      </c>
      <c r="H139">
        <v>50</v>
      </c>
      <c r="I139" s="6">
        <f>IF(H139=0,0,E139/H139)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9">
        <f>(((L139/60)/60)/24)+DATE(1970,1,1)</f>
        <v>40457.208333333336</v>
      </c>
      <c r="T139" s="9">
        <f>(((M139/60)/60)/24)+DATE(1970,1,1)</f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(E140/D140)*100</f>
        <v>96</v>
      </c>
      <c r="G140" t="s">
        <v>14</v>
      </c>
      <c r="H140">
        <v>115</v>
      </c>
      <c r="I140" s="6">
        <f>IF(H140=0,0,E140/H140)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9">
        <f>(((L140/60)/60)/24)+DATE(1970,1,1)</f>
        <v>41180.208333333336</v>
      </c>
      <c r="T140" s="9">
        <f>(((M140/60)/60)/24)+DATE(1970,1,1)</f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(E141/D141)*100</f>
        <v>20.896851248642779</v>
      </c>
      <c r="G141" t="s">
        <v>14</v>
      </c>
      <c r="H141">
        <v>326</v>
      </c>
      <c r="I141" s="6">
        <f>IF(H141=0,0,E141/H141)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9">
        <f>(((L141/60)/60)/24)+DATE(1970,1,1)</f>
        <v>42115.208333333328</v>
      </c>
      <c r="T141" s="9">
        <f>(((M141/60)/60)/24)+DATE(1970,1,1)</f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(E142/D142)*100</f>
        <v>223.16363636363636</v>
      </c>
      <c r="G142" t="s">
        <v>20</v>
      </c>
      <c r="H142">
        <v>186</v>
      </c>
      <c r="I142" s="6">
        <f>IF(H142=0,0,E142/H142)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9">
        <f>(((L142/60)/60)/24)+DATE(1970,1,1)</f>
        <v>43156.25</v>
      </c>
      <c r="T142" s="9">
        <f>(((M142/60)/60)/24)+DATE(1970,1,1)</f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(E143/D143)*100</f>
        <v>101.59097978227061</v>
      </c>
      <c r="G143" t="s">
        <v>20</v>
      </c>
      <c r="H143">
        <v>1071</v>
      </c>
      <c r="I143" s="6">
        <f>IF(H143=0,0,E143/H143)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9">
        <f>(((L143/60)/60)/24)+DATE(1970,1,1)</f>
        <v>42167.208333333328</v>
      </c>
      <c r="T143" s="9">
        <f>(((M143/60)/60)/24)+DATE(1970,1,1)</f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(E144/D144)*100</f>
        <v>230.03999999999996</v>
      </c>
      <c r="G144" t="s">
        <v>20</v>
      </c>
      <c r="H144">
        <v>117</v>
      </c>
      <c r="I144" s="6">
        <f>IF(H144=0,0,E144/H144)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9">
        <f>(((L144/60)/60)/24)+DATE(1970,1,1)</f>
        <v>41005.208333333336</v>
      </c>
      <c r="T144" s="9">
        <f>(((M144/60)/60)/24)+DATE(1970,1,1)</f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(E145/D145)*100</f>
        <v>135.59259259259261</v>
      </c>
      <c r="G145" t="s">
        <v>20</v>
      </c>
      <c r="H145">
        <v>70</v>
      </c>
      <c r="I145" s="6">
        <f>IF(H145=0,0,E145/H145)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9">
        <f>(((L145/60)/60)/24)+DATE(1970,1,1)</f>
        <v>40357.208333333336</v>
      </c>
      <c r="T145" s="9">
        <f>(((M145/60)/60)/24)+DATE(1970,1,1)</f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(E146/D146)*100</f>
        <v>129.1</v>
      </c>
      <c r="G146" t="s">
        <v>20</v>
      </c>
      <c r="H146">
        <v>135</v>
      </c>
      <c r="I146" s="6">
        <f>IF(H146=0,0,E146/H146)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9">
        <f>(((L146/60)/60)/24)+DATE(1970,1,1)</f>
        <v>43633.208333333328</v>
      </c>
      <c r="T146" s="9">
        <f>(((M146/60)/60)/24)+DATE(1970,1,1)</f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(E147/D147)*100</f>
        <v>236.512</v>
      </c>
      <c r="G147" t="s">
        <v>20</v>
      </c>
      <c r="H147">
        <v>768</v>
      </c>
      <c r="I147" s="6">
        <f>IF(H147=0,0,E147/H147)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9">
        <f>(((L147/60)/60)/24)+DATE(1970,1,1)</f>
        <v>41889.208333333336</v>
      </c>
      <c r="T147" s="9">
        <f>(((M147/60)/60)/24)+DATE(1970,1,1)</f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(E148/D148)*100</f>
        <v>17.25</v>
      </c>
      <c r="G148" t="s">
        <v>74</v>
      </c>
      <c r="H148">
        <v>51</v>
      </c>
      <c r="I148" s="6">
        <f>IF(H148=0,0,E148/H148)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9">
        <f>(((L148/60)/60)/24)+DATE(1970,1,1)</f>
        <v>40855.25</v>
      </c>
      <c r="T148" s="9">
        <f>(((M148/60)/60)/24)+DATE(1970,1,1)</f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(E149/D149)*100</f>
        <v>112.49397590361446</v>
      </c>
      <c r="G149" t="s">
        <v>20</v>
      </c>
      <c r="H149">
        <v>199</v>
      </c>
      <c r="I149" s="6">
        <f>IF(H149=0,0,E149/H149)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9">
        <f>(((L149/60)/60)/24)+DATE(1970,1,1)</f>
        <v>42534.208333333328</v>
      </c>
      <c r="T149" s="9">
        <f>(((M149/60)/60)/24)+DATE(1970,1,1)</f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(E150/D150)*100</f>
        <v>121.02150537634408</v>
      </c>
      <c r="G150" t="s">
        <v>20</v>
      </c>
      <c r="H150">
        <v>107</v>
      </c>
      <c r="I150" s="6">
        <f>IF(H150=0,0,E150/H150)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9">
        <f>(((L150/60)/60)/24)+DATE(1970,1,1)</f>
        <v>42941.208333333328</v>
      </c>
      <c r="T150" s="9">
        <f>(((M150/60)/60)/24)+DATE(1970,1,1)</f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(E151/D151)*100</f>
        <v>219.87096774193549</v>
      </c>
      <c r="G151" t="s">
        <v>20</v>
      </c>
      <c r="H151">
        <v>195</v>
      </c>
      <c r="I151" s="6">
        <f>IF(H151=0,0,E151/H151)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9">
        <f>(((L151/60)/60)/24)+DATE(1970,1,1)</f>
        <v>41275.25</v>
      </c>
      <c r="T151" s="9">
        <f>(((M151/60)/60)/24)+DATE(1970,1,1)</f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(E152/D152)*100</f>
        <v>1</v>
      </c>
      <c r="G152" t="s">
        <v>14</v>
      </c>
      <c r="H152">
        <v>1</v>
      </c>
      <c r="I152" s="6">
        <f>IF(H152=0,0,E152/H152)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9">
        <f>(((L152/60)/60)/24)+DATE(1970,1,1)</f>
        <v>43450.25</v>
      </c>
      <c r="T152" s="9">
        <f>(((M152/60)/60)/24)+DATE(1970,1,1)</f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(E153/D153)*100</f>
        <v>64.166909620991248</v>
      </c>
      <c r="G153" t="s">
        <v>14</v>
      </c>
      <c r="H153">
        <v>1467</v>
      </c>
      <c r="I153" s="6">
        <f>IF(H153=0,0,E153/H153)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9">
        <f>(((L153/60)/60)/24)+DATE(1970,1,1)</f>
        <v>41799.208333333336</v>
      </c>
      <c r="T153" s="9">
        <f>(((M153/60)/60)/24)+DATE(1970,1,1)</f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(E154/D154)*100</f>
        <v>423.06746987951806</v>
      </c>
      <c r="G154" t="s">
        <v>20</v>
      </c>
      <c r="H154">
        <v>3376</v>
      </c>
      <c r="I154" s="6">
        <f>IF(H154=0,0,E154/H154)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9">
        <f>(((L154/60)/60)/24)+DATE(1970,1,1)</f>
        <v>42783.25</v>
      </c>
      <c r="T154" s="9">
        <f>(((M154/60)/60)/24)+DATE(1970,1,1)</f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(E155/D155)*100</f>
        <v>92.984160506863773</v>
      </c>
      <c r="G155" t="s">
        <v>14</v>
      </c>
      <c r="H155">
        <v>5681</v>
      </c>
      <c r="I155" s="6">
        <f>IF(H155=0,0,E155/H155)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9">
        <f>(((L155/60)/60)/24)+DATE(1970,1,1)</f>
        <v>41201.208333333336</v>
      </c>
      <c r="T155" s="9">
        <f>(((M155/60)/60)/24)+DATE(1970,1,1)</f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(E156/D156)*100</f>
        <v>58.756567425569173</v>
      </c>
      <c r="G156" t="s">
        <v>14</v>
      </c>
      <c r="H156">
        <v>1059</v>
      </c>
      <c r="I156" s="6">
        <f>IF(H156=0,0,E156/H156)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9">
        <f>(((L156/60)/60)/24)+DATE(1970,1,1)</f>
        <v>42502.208333333328</v>
      </c>
      <c r="T156" s="9">
        <f>(((M156/60)/60)/24)+DATE(1970,1,1)</f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(E157/D157)*100</f>
        <v>65.022222222222226</v>
      </c>
      <c r="G157" t="s">
        <v>14</v>
      </c>
      <c r="H157">
        <v>1194</v>
      </c>
      <c r="I157" s="6">
        <f>IF(H157=0,0,E157/H157)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9">
        <f>(((L157/60)/60)/24)+DATE(1970,1,1)</f>
        <v>40262.208333333336</v>
      </c>
      <c r="T157" s="9">
        <f>(((M157/60)/60)/24)+DATE(1970,1,1)</f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(E158/D158)*100</f>
        <v>73.939560439560438</v>
      </c>
      <c r="G158" t="s">
        <v>74</v>
      </c>
      <c r="H158">
        <v>379</v>
      </c>
      <c r="I158" s="6">
        <f>IF(H158=0,0,E158/H158)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9">
        <f>(((L158/60)/60)/24)+DATE(1970,1,1)</f>
        <v>43743.208333333328</v>
      </c>
      <c r="T158" s="9">
        <f>(((M158/60)/60)/24)+DATE(1970,1,1)</f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(E159/D159)*100</f>
        <v>52.666666666666664</v>
      </c>
      <c r="G159" t="s">
        <v>14</v>
      </c>
      <c r="H159">
        <v>30</v>
      </c>
      <c r="I159" s="6">
        <f>IF(H159=0,0,E159/H159)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9">
        <f>(((L159/60)/60)/24)+DATE(1970,1,1)</f>
        <v>41638.25</v>
      </c>
      <c r="T159" s="9">
        <f>(((M159/60)/60)/24)+DATE(1970,1,1)</f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(E160/D160)*100</f>
        <v>220.95238095238096</v>
      </c>
      <c r="G160" t="s">
        <v>20</v>
      </c>
      <c r="H160">
        <v>41</v>
      </c>
      <c r="I160" s="6">
        <f>IF(H160=0,0,E160/H160)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9">
        <f>(((L160/60)/60)/24)+DATE(1970,1,1)</f>
        <v>42346.25</v>
      </c>
      <c r="T160" s="9">
        <f>(((M160/60)/60)/24)+DATE(1970,1,1)</f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(E161/D161)*100</f>
        <v>100.01150627615063</v>
      </c>
      <c r="G161" t="s">
        <v>20</v>
      </c>
      <c r="H161">
        <v>1821</v>
      </c>
      <c r="I161" s="6">
        <f>IF(H161=0,0,E161/H161)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9">
        <f>(((L161/60)/60)/24)+DATE(1970,1,1)</f>
        <v>43551.208333333328</v>
      </c>
      <c r="T161" s="9">
        <f>(((M161/60)/60)/24)+DATE(1970,1,1)</f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(E162/D162)*100</f>
        <v>162.3125</v>
      </c>
      <c r="G162" t="s">
        <v>20</v>
      </c>
      <c r="H162">
        <v>164</v>
      </c>
      <c r="I162" s="6">
        <f>IF(H162=0,0,E162/H162)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9">
        <f>(((L162/60)/60)/24)+DATE(1970,1,1)</f>
        <v>43582.208333333328</v>
      </c>
      <c r="T162" s="9">
        <f>(((M162/60)/60)/24)+DATE(1970,1,1)</f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(E163/D163)*100</f>
        <v>78.181818181818187</v>
      </c>
      <c r="G163" t="s">
        <v>14</v>
      </c>
      <c r="H163">
        <v>75</v>
      </c>
      <c r="I163" s="6">
        <f>IF(H163=0,0,E163/H163)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9">
        <f>(((L163/60)/60)/24)+DATE(1970,1,1)</f>
        <v>42270.208333333328</v>
      </c>
      <c r="T163" s="9">
        <f>(((M163/60)/60)/24)+DATE(1970,1,1)</f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(E164/D164)*100</f>
        <v>149.73770491803279</v>
      </c>
      <c r="G164" t="s">
        <v>20</v>
      </c>
      <c r="H164">
        <v>157</v>
      </c>
      <c r="I164" s="6">
        <f>IF(H164=0,0,E164/H164)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9">
        <f>(((L164/60)/60)/24)+DATE(1970,1,1)</f>
        <v>43442.25</v>
      </c>
      <c r="T164" s="9">
        <f>(((M164/60)/60)/24)+DATE(1970,1,1)</f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(E165/D165)*100</f>
        <v>253.25714285714284</v>
      </c>
      <c r="G165" t="s">
        <v>20</v>
      </c>
      <c r="H165">
        <v>246</v>
      </c>
      <c r="I165" s="6">
        <f>IF(H165=0,0,E165/H165)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9">
        <f>(((L165/60)/60)/24)+DATE(1970,1,1)</f>
        <v>43028.208333333328</v>
      </c>
      <c r="T165" s="9">
        <f>(((M165/60)/60)/24)+DATE(1970,1,1)</f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(E166/D166)*100</f>
        <v>100.16943521594683</v>
      </c>
      <c r="G166" t="s">
        <v>20</v>
      </c>
      <c r="H166">
        <v>1396</v>
      </c>
      <c r="I166" s="6">
        <f>IF(H166=0,0,E166/H166)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9">
        <f>(((L166/60)/60)/24)+DATE(1970,1,1)</f>
        <v>43016.208333333328</v>
      </c>
      <c r="T166" s="9">
        <f>(((M166/60)/60)/24)+DATE(1970,1,1)</f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(E167/D167)*100</f>
        <v>121.99004424778761</v>
      </c>
      <c r="G167" t="s">
        <v>20</v>
      </c>
      <c r="H167">
        <v>2506</v>
      </c>
      <c r="I167" s="6">
        <f>IF(H167=0,0,E167/H167)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9">
        <f>(((L167/60)/60)/24)+DATE(1970,1,1)</f>
        <v>42948.208333333328</v>
      </c>
      <c r="T167" s="9">
        <f>(((M167/60)/60)/24)+DATE(1970,1,1)</f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(E168/D168)*100</f>
        <v>137.13265306122449</v>
      </c>
      <c r="G168" t="s">
        <v>20</v>
      </c>
      <c r="H168">
        <v>244</v>
      </c>
      <c r="I168" s="6">
        <f>IF(H168=0,0,E168/H168)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9">
        <f>(((L168/60)/60)/24)+DATE(1970,1,1)</f>
        <v>40534.25</v>
      </c>
      <c r="T168" s="9">
        <f>(((M168/60)/60)/24)+DATE(1970,1,1)</f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(E169/D169)*100</f>
        <v>415.53846153846149</v>
      </c>
      <c r="G169" t="s">
        <v>20</v>
      </c>
      <c r="H169">
        <v>146</v>
      </c>
      <c r="I169" s="6">
        <f>IF(H169=0,0,E169/H169)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9">
        <f>(((L169/60)/60)/24)+DATE(1970,1,1)</f>
        <v>41435.208333333336</v>
      </c>
      <c r="T169" s="9">
        <f>(((M169/60)/60)/24)+DATE(1970,1,1)</f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(E170/D170)*100</f>
        <v>31.30913348946136</v>
      </c>
      <c r="G170" t="s">
        <v>14</v>
      </c>
      <c r="H170">
        <v>955</v>
      </c>
      <c r="I170" s="6">
        <f>IF(H170=0,0,E170/H170)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9">
        <f>(((L170/60)/60)/24)+DATE(1970,1,1)</f>
        <v>43518.25</v>
      </c>
      <c r="T170" s="9">
        <f>(((M170/60)/60)/24)+DATE(1970,1,1)</f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(E171/D171)*100</f>
        <v>424.08154506437768</v>
      </c>
      <c r="G171" t="s">
        <v>20</v>
      </c>
      <c r="H171">
        <v>1267</v>
      </c>
      <c r="I171" s="6">
        <f>IF(H171=0,0,E171/H171)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9">
        <f>(((L171/60)/60)/24)+DATE(1970,1,1)</f>
        <v>41077.208333333336</v>
      </c>
      <c r="T171" s="9">
        <f>(((M171/60)/60)/24)+DATE(1970,1,1)</f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(E172/D172)*100</f>
        <v>2.93886230728336</v>
      </c>
      <c r="G172" t="s">
        <v>14</v>
      </c>
      <c r="H172">
        <v>67</v>
      </c>
      <c r="I172" s="6">
        <f>IF(H172=0,0,E172/H172)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9">
        <f>(((L172/60)/60)/24)+DATE(1970,1,1)</f>
        <v>42950.208333333328</v>
      </c>
      <c r="T172" s="9">
        <f>(((M172/60)/60)/24)+DATE(1970,1,1)</f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(E173/D173)*100</f>
        <v>10.63265306122449</v>
      </c>
      <c r="G173" t="s">
        <v>14</v>
      </c>
      <c r="H173">
        <v>5</v>
      </c>
      <c r="I173" s="6">
        <f>IF(H173=0,0,E173/H173)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9">
        <f>(((L173/60)/60)/24)+DATE(1970,1,1)</f>
        <v>41718.208333333336</v>
      </c>
      <c r="T173" s="9">
        <f>(((M173/60)/60)/24)+DATE(1970,1,1)</f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(E174/D174)*100</f>
        <v>82.875</v>
      </c>
      <c r="G174" t="s">
        <v>14</v>
      </c>
      <c r="H174">
        <v>26</v>
      </c>
      <c r="I174" s="6">
        <f>IF(H174=0,0,E174/H174)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9">
        <f>(((L174/60)/60)/24)+DATE(1970,1,1)</f>
        <v>41839.208333333336</v>
      </c>
      <c r="T174" s="9">
        <f>(((M174/60)/60)/24)+DATE(1970,1,1)</f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(E175/D175)*100</f>
        <v>163.01447776628748</v>
      </c>
      <c r="G175" t="s">
        <v>20</v>
      </c>
      <c r="H175">
        <v>1561</v>
      </c>
      <c r="I175" s="6">
        <f>IF(H175=0,0,E175/H175)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9">
        <f>(((L175/60)/60)/24)+DATE(1970,1,1)</f>
        <v>41412.208333333336</v>
      </c>
      <c r="T175" s="9">
        <f>(((M175/60)/60)/24)+DATE(1970,1,1)</f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(E176/D176)*100</f>
        <v>894.66666666666674</v>
      </c>
      <c r="G176" t="s">
        <v>20</v>
      </c>
      <c r="H176">
        <v>48</v>
      </c>
      <c r="I176" s="6">
        <f>IF(H176=0,0,E176/H176)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9">
        <f>(((L176/60)/60)/24)+DATE(1970,1,1)</f>
        <v>42282.208333333328</v>
      </c>
      <c r="T176" s="9">
        <f>(((M176/60)/60)/24)+DATE(1970,1,1)</f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(E177/D177)*100</f>
        <v>26.191501103752756</v>
      </c>
      <c r="G177" t="s">
        <v>14</v>
      </c>
      <c r="H177">
        <v>1130</v>
      </c>
      <c r="I177" s="6">
        <f>IF(H177=0,0,E177/H177)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9">
        <f>(((L177/60)/60)/24)+DATE(1970,1,1)</f>
        <v>42613.208333333328</v>
      </c>
      <c r="T177" s="9">
        <f>(((M177/60)/60)/24)+DATE(1970,1,1)</f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(E178/D178)*100</f>
        <v>74.834782608695647</v>
      </c>
      <c r="G178" t="s">
        <v>14</v>
      </c>
      <c r="H178">
        <v>782</v>
      </c>
      <c r="I178" s="6">
        <f>IF(H178=0,0,E178/H178)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9">
        <f>(((L178/60)/60)/24)+DATE(1970,1,1)</f>
        <v>42616.208333333328</v>
      </c>
      <c r="T178" s="9">
        <f>(((M178/60)/60)/24)+DATE(1970,1,1)</f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(E179/D179)*100</f>
        <v>416.47680412371136</v>
      </c>
      <c r="G179" t="s">
        <v>20</v>
      </c>
      <c r="H179">
        <v>2739</v>
      </c>
      <c r="I179" s="6">
        <f>IF(H179=0,0,E179/H179)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9">
        <f>(((L179/60)/60)/24)+DATE(1970,1,1)</f>
        <v>40497.25</v>
      </c>
      <c r="T179" s="9">
        <f>(((M179/60)/60)/24)+DATE(1970,1,1)</f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(E180/D180)*100</f>
        <v>96.208333333333329</v>
      </c>
      <c r="G180" t="s">
        <v>14</v>
      </c>
      <c r="H180">
        <v>210</v>
      </c>
      <c r="I180" s="6">
        <f>IF(H180=0,0,E180/H180)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9">
        <f>(((L180/60)/60)/24)+DATE(1970,1,1)</f>
        <v>42999.208333333328</v>
      </c>
      <c r="T180" s="9">
        <f>(((M180/60)/60)/24)+DATE(1970,1,1)</f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(E181/D181)*100</f>
        <v>357.71910112359546</v>
      </c>
      <c r="G181" t="s">
        <v>20</v>
      </c>
      <c r="H181">
        <v>3537</v>
      </c>
      <c r="I181" s="6">
        <f>IF(H181=0,0,E181/H181)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9">
        <f>(((L181/60)/60)/24)+DATE(1970,1,1)</f>
        <v>41350.208333333336</v>
      </c>
      <c r="T181" s="9">
        <f>(((M181/60)/60)/24)+DATE(1970,1,1)</f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(E182/D182)*100</f>
        <v>308.45714285714286</v>
      </c>
      <c r="G182" t="s">
        <v>20</v>
      </c>
      <c r="H182">
        <v>2107</v>
      </c>
      <c r="I182" s="6">
        <f>IF(H182=0,0,E182/H182)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9">
        <f>(((L182/60)/60)/24)+DATE(1970,1,1)</f>
        <v>40259.208333333336</v>
      </c>
      <c r="T182" s="9">
        <f>(((M182/60)/60)/24)+DATE(1970,1,1)</f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(E183/D183)*100</f>
        <v>61.802325581395344</v>
      </c>
      <c r="G183" t="s">
        <v>14</v>
      </c>
      <c r="H183">
        <v>136</v>
      </c>
      <c r="I183" s="6">
        <f>IF(H183=0,0,E183/H183)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9">
        <f>(((L183/60)/60)/24)+DATE(1970,1,1)</f>
        <v>43012.208333333328</v>
      </c>
      <c r="T183" s="9">
        <f>(((M183/60)/60)/24)+DATE(1970,1,1)</f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(E184/D184)*100</f>
        <v>722.32472324723244</v>
      </c>
      <c r="G184" t="s">
        <v>20</v>
      </c>
      <c r="H184">
        <v>3318</v>
      </c>
      <c r="I184" s="6">
        <f>IF(H184=0,0,E184/H184)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9">
        <f>(((L184/60)/60)/24)+DATE(1970,1,1)</f>
        <v>43631.208333333328</v>
      </c>
      <c r="T184" s="9">
        <f>(((M184/60)/60)/24)+DATE(1970,1,1)</f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(E185/D185)*100</f>
        <v>69.117647058823522</v>
      </c>
      <c r="G185" t="s">
        <v>14</v>
      </c>
      <c r="H185">
        <v>86</v>
      </c>
      <c r="I185" s="6">
        <f>IF(H185=0,0,E185/H185)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9">
        <f>(((L185/60)/60)/24)+DATE(1970,1,1)</f>
        <v>40430.208333333336</v>
      </c>
      <c r="T185" s="9">
        <f>(((M185/60)/60)/24)+DATE(1970,1,1)</f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(E186/D186)*100</f>
        <v>293.05555555555554</v>
      </c>
      <c r="G186" t="s">
        <v>20</v>
      </c>
      <c r="H186">
        <v>340</v>
      </c>
      <c r="I186" s="6">
        <f>IF(H186=0,0,E186/H186)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9">
        <f>(((L186/60)/60)/24)+DATE(1970,1,1)</f>
        <v>43588.208333333328</v>
      </c>
      <c r="T186" s="9">
        <f>(((M186/60)/60)/24)+DATE(1970,1,1)</f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(E187/D187)*100</f>
        <v>71.8</v>
      </c>
      <c r="G187" t="s">
        <v>14</v>
      </c>
      <c r="H187">
        <v>19</v>
      </c>
      <c r="I187" s="6">
        <f>IF(H187=0,0,E187/H187)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9">
        <f>(((L187/60)/60)/24)+DATE(1970,1,1)</f>
        <v>43233.208333333328</v>
      </c>
      <c r="T187" s="9">
        <f>(((M187/60)/60)/24)+DATE(1970,1,1)</f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(E188/D188)*100</f>
        <v>31.934684684684683</v>
      </c>
      <c r="G188" t="s">
        <v>14</v>
      </c>
      <c r="H188">
        <v>886</v>
      </c>
      <c r="I188" s="6">
        <f>IF(H188=0,0,E188/H188)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9">
        <f>(((L188/60)/60)/24)+DATE(1970,1,1)</f>
        <v>41782.208333333336</v>
      </c>
      <c r="T188" s="9">
        <f>(((M188/60)/60)/24)+DATE(1970,1,1)</f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(E189/D189)*100</f>
        <v>229.87375415282392</v>
      </c>
      <c r="G189" t="s">
        <v>20</v>
      </c>
      <c r="H189">
        <v>1442</v>
      </c>
      <c r="I189" s="6">
        <f>IF(H189=0,0,E189/H189)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9">
        <f>(((L189/60)/60)/24)+DATE(1970,1,1)</f>
        <v>41328.25</v>
      </c>
      <c r="T189" s="9">
        <f>(((M189/60)/60)/24)+DATE(1970,1,1)</f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(E190/D190)*100</f>
        <v>32.012195121951223</v>
      </c>
      <c r="G190" t="s">
        <v>14</v>
      </c>
      <c r="H190">
        <v>35</v>
      </c>
      <c r="I190" s="6">
        <f>IF(H190=0,0,E190/H190)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9">
        <f>(((L190/60)/60)/24)+DATE(1970,1,1)</f>
        <v>41975.25</v>
      </c>
      <c r="T190" s="9">
        <f>(((M190/60)/60)/24)+DATE(1970,1,1)</f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(E191/D191)*100</f>
        <v>23.525352848928385</v>
      </c>
      <c r="G191" t="s">
        <v>74</v>
      </c>
      <c r="H191">
        <v>441</v>
      </c>
      <c r="I191" s="6">
        <f>IF(H191=0,0,E191/H191)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9">
        <f>(((L191/60)/60)/24)+DATE(1970,1,1)</f>
        <v>42433.25</v>
      </c>
      <c r="T191" s="9">
        <f>(((M191/60)/60)/24)+DATE(1970,1,1)</f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(E192/D192)*100</f>
        <v>68.594594594594597</v>
      </c>
      <c r="G192" t="s">
        <v>14</v>
      </c>
      <c r="H192">
        <v>24</v>
      </c>
      <c r="I192" s="6">
        <f>IF(H192=0,0,E192/H192)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9">
        <f>(((L192/60)/60)/24)+DATE(1970,1,1)</f>
        <v>41429.208333333336</v>
      </c>
      <c r="T192" s="9">
        <f>(((M192/60)/60)/24)+DATE(1970,1,1)</f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(E193/D193)*100</f>
        <v>37.952380952380956</v>
      </c>
      <c r="G193" t="s">
        <v>14</v>
      </c>
      <c r="H193">
        <v>86</v>
      </c>
      <c r="I193" s="6">
        <f>IF(H193=0,0,E193/H193)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9">
        <f>(((L193/60)/60)/24)+DATE(1970,1,1)</f>
        <v>43536.208333333328</v>
      </c>
      <c r="T193" s="9">
        <f>(((M193/60)/60)/24)+DATE(1970,1,1)</f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(E194/D194)*100</f>
        <v>19.992957746478872</v>
      </c>
      <c r="G194" t="s">
        <v>14</v>
      </c>
      <c r="H194">
        <v>243</v>
      </c>
      <c r="I194" s="6">
        <f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9">
        <f>(((L194/60)/60)/24)+DATE(1970,1,1)</f>
        <v>41817.208333333336</v>
      </c>
      <c r="T194" s="9">
        <f>(((M194/60)/60)/24)+DATE(1970,1,1)</f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(E195/D195)*100</f>
        <v>45.636363636363633</v>
      </c>
      <c r="G195" t="s">
        <v>14</v>
      </c>
      <c r="H195">
        <v>65</v>
      </c>
      <c r="I195" s="6">
        <f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9">
        <f>(((L195/60)/60)/24)+DATE(1970,1,1)</f>
        <v>43198.208333333328</v>
      </c>
      <c r="T195" s="9">
        <f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(E196/D196)*100</f>
        <v>122.7605633802817</v>
      </c>
      <c r="G196" t="s">
        <v>20</v>
      </c>
      <c r="H196">
        <v>126</v>
      </c>
      <c r="I196" s="6">
        <f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9">
        <f>(((L196/60)/60)/24)+DATE(1970,1,1)</f>
        <v>42261.208333333328</v>
      </c>
      <c r="T196" s="9">
        <f>(((M196/60)/60)/24)+DATE(1970,1,1)</f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(E197/D197)*100</f>
        <v>361.75316455696202</v>
      </c>
      <c r="G197" t="s">
        <v>20</v>
      </c>
      <c r="H197">
        <v>524</v>
      </c>
      <c r="I197" s="6">
        <f>IF(H197=0,0,E197/H197)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9">
        <f>(((L197/60)/60)/24)+DATE(1970,1,1)</f>
        <v>43310.208333333328</v>
      </c>
      <c r="T197" s="9">
        <f>(((M197/60)/60)/24)+DATE(1970,1,1)</f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(E198/D198)*100</f>
        <v>63.146341463414636</v>
      </c>
      <c r="G198" t="s">
        <v>14</v>
      </c>
      <c r="H198">
        <v>100</v>
      </c>
      <c r="I198" s="6">
        <f>IF(H198=0,0,E198/H198)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9">
        <f>(((L198/60)/60)/24)+DATE(1970,1,1)</f>
        <v>42616.208333333328</v>
      </c>
      <c r="T198" s="9">
        <f>(((M198/60)/60)/24)+DATE(1970,1,1)</f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(E199/D199)*100</f>
        <v>298.20475319926874</v>
      </c>
      <c r="G199" t="s">
        <v>20</v>
      </c>
      <c r="H199">
        <v>1989</v>
      </c>
      <c r="I199" s="6">
        <f>IF(H199=0,0,E199/H199)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9">
        <f>(((L199/60)/60)/24)+DATE(1970,1,1)</f>
        <v>42909.208333333328</v>
      </c>
      <c r="T199" s="9">
        <f>(((M199/60)/60)/24)+DATE(1970,1,1)</f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(E200/D200)*100</f>
        <v>9.5585443037974684</v>
      </c>
      <c r="G200" t="s">
        <v>14</v>
      </c>
      <c r="H200">
        <v>168</v>
      </c>
      <c r="I200" s="6">
        <f>IF(H200=0,0,E200/H200)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9">
        <f>(((L200/60)/60)/24)+DATE(1970,1,1)</f>
        <v>40396.208333333336</v>
      </c>
      <c r="T200" s="9">
        <f>(((M200/60)/60)/24)+DATE(1970,1,1)</f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(E201/D201)*100</f>
        <v>53.777777777777779</v>
      </c>
      <c r="G201" t="s">
        <v>14</v>
      </c>
      <c r="H201">
        <v>13</v>
      </c>
      <c r="I201" s="6">
        <f>IF(H201=0,0,E201/H201)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9">
        <f>(((L201/60)/60)/24)+DATE(1970,1,1)</f>
        <v>42192.208333333328</v>
      </c>
      <c r="T201" s="9">
        <f>(((M201/60)/60)/24)+DATE(1970,1,1)</f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(E202/D202)*100</f>
        <v>2</v>
      </c>
      <c r="G202" t="s">
        <v>14</v>
      </c>
      <c r="H202">
        <v>1</v>
      </c>
      <c r="I202" s="6">
        <f>IF(H202=0,0,E202/H202)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9">
        <f>(((L202/60)/60)/24)+DATE(1970,1,1)</f>
        <v>40262.208333333336</v>
      </c>
      <c r="T202" s="9">
        <f>(((M202/60)/60)/24)+DATE(1970,1,1)</f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(E203/D203)*100</f>
        <v>681.19047619047615</v>
      </c>
      <c r="G203" t="s">
        <v>20</v>
      </c>
      <c r="H203">
        <v>157</v>
      </c>
      <c r="I203" s="6">
        <f>IF(H203=0,0,E203/H203)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9">
        <f>(((L203/60)/60)/24)+DATE(1970,1,1)</f>
        <v>41845.208333333336</v>
      </c>
      <c r="T203" s="9">
        <f>(((M203/60)/60)/24)+DATE(1970,1,1)</f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(E204/D204)*100</f>
        <v>78.831325301204828</v>
      </c>
      <c r="G204" t="s">
        <v>74</v>
      </c>
      <c r="H204">
        <v>82</v>
      </c>
      <c r="I204" s="6">
        <f>IF(H204=0,0,E204/H204)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9">
        <f>(((L204/60)/60)/24)+DATE(1970,1,1)</f>
        <v>40818.208333333336</v>
      </c>
      <c r="T204" s="9">
        <f>(((M204/60)/60)/24)+DATE(1970,1,1)</f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(E205/D205)*100</f>
        <v>134.40792216817235</v>
      </c>
      <c r="G205" t="s">
        <v>20</v>
      </c>
      <c r="H205">
        <v>4498</v>
      </c>
      <c r="I205" s="6">
        <f>IF(H205=0,0,E205/H205)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9">
        <f>(((L205/60)/60)/24)+DATE(1970,1,1)</f>
        <v>42752.25</v>
      </c>
      <c r="T205" s="9">
        <f>(((M205/60)/60)/24)+DATE(1970,1,1)</f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(E206/D206)*100</f>
        <v>3.3719999999999999</v>
      </c>
      <c r="G206" t="s">
        <v>14</v>
      </c>
      <c r="H206">
        <v>40</v>
      </c>
      <c r="I206" s="6">
        <f>IF(H206=0,0,E206/H206)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9">
        <f>(((L206/60)/60)/24)+DATE(1970,1,1)</f>
        <v>40636.208333333336</v>
      </c>
      <c r="T206" s="9">
        <f>(((M206/60)/60)/24)+DATE(1970,1,1)</f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(E207/D207)*100</f>
        <v>431.84615384615387</v>
      </c>
      <c r="G207" t="s">
        <v>20</v>
      </c>
      <c r="H207">
        <v>80</v>
      </c>
      <c r="I207" s="6">
        <f>IF(H207=0,0,E207/H207)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9">
        <f>(((L207/60)/60)/24)+DATE(1970,1,1)</f>
        <v>43390.208333333328</v>
      </c>
      <c r="T207" s="9">
        <f>(((M207/60)/60)/24)+DATE(1970,1,1)</f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(E208/D208)*100</f>
        <v>38.844444444444441</v>
      </c>
      <c r="G208" t="s">
        <v>74</v>
      </c>
      <c r="H208">
        <v>57</v>
      </c>
      <c r="I208" s="6">
        <f>IF(H208=0,0,E208/H208)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9">
        <f>(((L208/60)/60)/24)+DATE(1970,1,1)</f>
        <v>40236.25</v>
      </c>
      <c r="T208" s="9">
        <f>(((M208/60)/60)/24)+DATE(1970,1,1)</f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(E209/D209)*100</f>
        <v>425.7</v>
      </c>
      <c r="G209" t="s">
        <v>20</v>
      </c>
      <c r="H209">
        <v>43</v>
      </c>
      <c r="I209" s="6">
        <f>IF(H209=0,0,E209/H209)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9">
        <f>(((L209/60)/60)/24)+DATE(1970,1,1)</f>
        <v>43340.208333333328</v>
      </c>
      <c r="T209" s="9">
        <f>(((M209/60)/60)/24)+DATE(1970,1,1)</f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(E210/D210)*100</f>
        <v>101.12239715591672</v>
      </c>
      <c r="G210" t="s">
        <v>20</v>
      </c>
      <c r="H210">
        <v>2053</v>
      </c>
      <c r="I210" s="6">
        <f>IF(H210=0,0,E210/H210)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9">
        <f>(((L210/60)/60)/24)+DATE(1970,1,1)</f>
        <v>43048.25</v>
      </c>
      <c r="T210" s="9">
        <f>(((M210/60)/60)/24)+DATE(1970,1,1)</f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(E211/D211)*100</f>
        <v>21.188688946015425</v>
      </c>
      <c r="G211" t="s">
        <v>47</v>
      </c>
      <c r="H211">
        <v>808</v>
      </c>
      <c r="I211" s="6">
        <f>IF(H211=0,0,E211/H211)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9">
        <f>(((L211/60)/60)/24)+DATE(1970,1,1)</f>
        <v>42496.208333333328</v>
      </c>
      <c r="T211" s="9">
        <f>(((M211/60)/60)/24)+DATE(1970,1,1)</f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(E212/D212)*100</f>
        <v>67.425531914893625</v>
      </c>
      <c r="G212" t="s">
        <v>14</v>
      </c>
      <c r="H212">
        <v>226</v>
      </c>
      <c r="I212" s="6">
        <f>IF(H212=0,0,E212/H212)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9">
        <f>(((L212/60)/60)/24)+DATE(1970,1,1)</f>
        <v>42797.25</v>
      </c>
      <c r="T212" s="9">
        <f>(((M212/60)/60)/24)+DATE(1970,1,1)</f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(E213/D213)*100</f>
        <v>94.923371647509583</v>
      </c>
      <c r="G213" t="s">
        <v>14</v>
      </c>
      <c r="H213">
        <v>1625</v>
      </c>
      <c r="I213" s="6">
        <f>IF(H213=0,0,E213/H213)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9">
        <f>(((L213/60)/60)/24)+DATE(1970,1,1)</f>
        <v>41513.208333333336</v>
      </c>
      <c r="T213" s="9">
        <f>(((M213/60)/60)/24)+DATE(1970,1,1)</f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(E214/D214)*100</f>
        <v>151.85185185185185</v>
      </c>
      <c r="G214" t="s">
        <v>20</v>
      </c>
      <c r="H214">
        <v>168</v>
      </c>
      <c r="I214" s="6">
        <f>IF(H214=0,0,E214/H214)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9">
        <f>(((L214/60)/60)/24)+DATE(1970,1,1)</f>
        <v>43814.25</v>
      </c>
      <c r="T214" s="9">
        <f>(((M214/60)/60)/24)+DATE(1970,1,1)</f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(E215/D215)*100</f>
        <v>195.16382252559728</v>
      </c>
      <c r="G215" t="s">
        <v>20</v>
      </c>
      <c r="H215">
        <v>4289</v>
      </c>
      <c r="I215" s="6">
        <f>IF(H215=0,0,E215/H215)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9">
        <f>(((L215/60)/60)/24)+DATE(1970,1,1)</f>
        <v>40488.208333333336</v>
      </c>
      <c r="T215" s="9">
        <f>(((M215/60)/60)/24)+DATE(1970,1,1)</f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(E216/D216)*100</f>
        <v>1023.1428571428571</v>
      </c>
      <c r="G216" t="s">
        <v>20</v>
      </c>
      <c r="H216">
        <v>165</v>
      </c>
      <c r="I216" s="6">
        <f>IF(H216=0,0,E216/H216)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9">
        <f>(((L216/60)/60)/24)+DATE(1970,1,1)</f>
        <v>40409.208333333336</v>
      </c>
      <c r="T216" s="9">
        <f>(((M216/60)/60)/24)+DATE(1970,1,1)</f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(E217/D217)*100</f>
        <v>3.841836734693878</v>
      </c>
      <c r="G217" t="s">
        <v>14</v>
      </c>
      <c r="H217">
        <v>143</v>
      </c>
      <c r="I217" s="6">
        <f>IF(H217=0,0,E217/H217)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9">
        <f>(((L217/60)/60)/24)+DATE(1970,1,1)</f>
        <v>43509.25</v>
      </c>
      <c r="T217" s="9">
        <f>(((M217/60)/60)/24)+DATE(1970,1,1)</f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(E218/D218)*100</f>
        <v>155.07066557107643</v>
      </c>
      <c r="G218" t="s">
        <v>20</v>
      </c>
      <c r="H218">
        <v>1815</v>
      </c>
      <c r="I218" s="6">
        <f>IF(H218=0,0,E218/H218)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9">
        <f>(((L218/60)/60)/24)+DATE(1970,1,1)</f>
        <v>40869.25</v>
      </c>
      <c r="T218" s="9">
        <f>(((M218/60)/60)/24)+DATE(1970,1,1)</f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(E219/D219)*100</f>
        <v>44.753477588871718</v>
      </c>
      <c r="G219" t="s">
        <v>14</v>
      </c>
      <c r="H219">
        <v>934</v>
      </c>
      <c r="I219" s="6">
        <f>IF(H219=0,0,E219/H219)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9">
        <f>(((L219/60)/60)/24)+DATE(1970,1,1)</f>
        <v>43583.208333333328</v>
      </c>
      <c r="T219" s="9">
        <f>(((M219/60)/60)/24)+DATE(1970,1,1)</f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(E220/D220)*100</f>
        <v>215.94736842105263</v>
      </c>
      <c r="G220" t="s">
        <v>20</v>
      </c>
      <c r="H220">
        <v>397</v>
      </c>
      <c r="I220" s="6">
        <f>IF(H220=0,0,E220/H220)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9">
        <f>(((L220/60)/60)/24)+DATE(1970,1,1)</f>
        <v>40858.25</v>
      </c>
      <c r="T220" s="9">
        <f>(((M220/60)/60)/24)+DATE(1970,1,1)</f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(E221/D221)*100</f>
        <v>332.12709832134288</v>
      </c>
      <c r="G221" t="s">
        <v>20</v>
      </c>
      <c r="H221">
        <v>1539</v>
      </c>
      <c r="I221" s="6">
        <f>IF(H221=0,0,E221/H221)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9">
        <f>(((L221/60)/60)/24)+DATE(1970,1,1)</f>
        <v>41137.208333333336</v>
      </c>
      <c r="T221" s="9">
        <f>(((M221/60)/60)/24)+DATE(1970,1,1)</f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(E222/D222)*100</f>
        <v>8.4430379746835449</v>
      </c>
      <c r="G222" t="s">
        <v>14</v>
      </c>
      <c r="H222">
        <v>17</v>
      </c>
      <c r="I222" s="6">
        <f>IF(H222=0,0,E222/H222)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9">
        <f>(((L222/60)/60)/24)+DATE(1970,1,1)</f>
        <v>40725.208333333336</v>
      </c>
      <c r="T222" s="9">
        <f>(((M222/60)/60)/24)+DATE(1970,1,1)</f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(E223/D223)*100</f>
        <v>98.625514403292186</v>
      </c>
      <c r="G223" t="s">
        <v>14</v>
      </c>
      <c r="H223">
        <v>2179</v>
      </c>
      <c r="I223" s="6">
        <f>IF(H223=0,0,E223/H223)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9">
        <f>(((L223/60)/60)/24)+DATE(1970,1,1)</f>
        <v>41081.208333333336</v>
      </c>
      <c r="T223" s="9">
        <f>(((M223/60)/60)/24)+DATE(1970,1,1)</f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(E224/D224)*100</f>
        <v>137.97916666666669</v>
      </c>
      <c r="G224" t="s">
        <v>20</v>
      </c>
      <c r="H224">
        <v>138</v>
      </c>
      <c r="I224" s="6">
        <f>IF(H224=0,0,E224/H224)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9">
        <f>(((L224/60)/60)/24)+DATE(1970,1,1)</f>
        <v>41914.208333333336</v>
      </c>
      <c r="T224" s="9">
        <f>(((M224/60)/60)/24)+DATE(1970,1,1)</f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(E225/D225)*100</f>
        <v>93.81099656357388</v>
      </c>
      <c r="G225" t="s">
        <v>14</v>
      </c>
      <c r="H225">
        <v>931</v>
      </c>
      <c r="I225" s="6">
        <f>IF(H225=0,0,E225/H225)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9">
        <f>(((L225/60)/60)/24)+DATE(1970,1,1)</f>
        <v>42445.208333333328</v>
      </c>
      <c r="T225" s="9">
        <f>(((M225/60)/60)/24)+DATE(1970,1,1)</f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(E226/D226)*100</f>
        <v>403.63930885529157</v>
      </c>
      <c r="G226" t="s">
        <v>20</v>
      </c>
      <c r="H226">
        <v>3594</v>
      </c>
      <c r="I226" s="6">
        <f>IF(H226=0,0,E226/H226)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9">
        <f>(((L226/60)/60)/24)+DATE(1970,1,1)</f>
        <v>41906.208333333336</v>
      </c>
      <c r="T226" s="9">
        <f>(((M226/60)/60)/24)+DATE(1970,1,1)</f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(E227/D227)*100</f>
        <v>260.1740412979351</v>
      </c>
      <c r="G227" t="s">
        <v>20</v>
      </c>
      <c r="H227">
        <v>5880</v>
      </c>
      <c r="I227" s="6">
        <f>IF(H227=0,0,E227/H227)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9">
        <f>(((L227/60)/60)/24)+DATE(1970,1,1)</f>
        <v>41762.208333333336</v>
      </c>
      <c r="T227" s="9">
        <f>(((M227/60)/60)/24)+DATE(1970,1,1)</f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(E228/D228)*100</f>
        <v>366.63333333333333</v>
      </c>
      <c r="G228" t="s">
        <v>20</v>
      </c>
      <c r="H228">
        <v>112</v>
      </c>
      <c r="I228" s="6">
        <f>IF(H228=0,0,E228/H228)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9">
        <f>(((L228/60)/60)/24)+DATE(1970,1,1)</f>
        <v>40276.208333333336</v>
      </c>
      <c r="T228" s="9">
        <f>(((M228/60)/60)/24)+DATE(1970,1,1)</f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(E229/D229)*100</f>
        <v>168.72085385878489</v>
      </c>
      <c r="G229" t="s">
        <v>20</v>
      </c>
      <c r="H229">
        <v>943</v>
      </c>
      <c r="I229" s="6">
        <f>IF(H229=0,0,E229/H229)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9">
        <f>(((L229/60)/60)/24)+DATE(1970,1,1)</f>
        <v>42139.208333333328</v>
      </c>
      <c r="T229" s="9">
        <f>(((M229/60)/60)/24)+DATE(1970,1,1)</f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(E230/D230)*100</f>
        <v>119.90717911530093</v>
      </c>
      <c r="G230" t="s">
        <v>20</v>
      </c>
      <c r="H230">
        <v>2468</v>
      </c>
      <c r="I230" s="6">
        <f>IF(H230=0,0,E230/H230)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9">
        <f>(((L230/60)/60)/24)+DATE(1970,1,1)</f>
        <v>42613.208333333328</v>
      </c>
      <c r="T230" s="9">
        <f>(((M230/60)/60)/24)+DATE(1970,1,1)</f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(E231/D231)*100</f>
        <v>193.68925233644859</v>
      </c>
      <c r="G231" t="s">
        <v>20</v>
      </c>
      <c r="H231">
        <v>2551</v>
      </c>
      <c r="I231" s="6">
        <f>IF(H231=0,0,E231/H231)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9">
        <f>(((L231/60)/60)/24)+DATE(1970,1,1)</f>
        <v>42887.208333333328</v>
      </c>
      <c r="T231" s="9">
        <f>(((M231/60)/60)/24)+DATE(1970,1,1)</f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(E232/D232)*100</f>
        <v>420.16666666666669</v>
      </c>
      <c r="G232" t="s">
        <v>20</v>
      </c>
      <c r="H232">
        <v>101</v>
      </c>
      <c r="I232" s="6">
        <f>IF(H232=0,0,E232/H232)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9">
        <f>(((L232/60)/60)/24)+DATE(1970,1,1)</f>
        <v>43805.25</v>
      </c>
      <c r="T232" s="9">
        <f>(((M232/60)/60)/24)+DATE(1970,1,1)</f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(E233/D233)*100</f>
        <v>76.708333333333329</v>
      </c>
      <c r="G233" t="s">
        <v>74</v>
      </c>
      <c r="H233">
        <v>67</v>
      </c>
      <c r="I233" s="6">
        <f>IF(H233=0,0,E233/H233)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9">
        <f>(((L233/60)/60)/24)+DATE(1970,1,1)</f>
        <v>41415.208333333336</v>
      </c>
      <c r="T233" s="9">
        <f>(((M233/60)/60)/24)+DATE(1970,1,1)</f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(E234/D234)*100</f>
        <v>171.26470588235293</v>
      </c>
      <c r="G234" t="s">
        <v>20</v>
      </c>
      <c r="H234">
        <v>92</v>
      </c>
      <c r="I234" s="6">
        <f>IF(H234=0,0,E234/H234)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9">
        <f>(((L234/60)/60)/24)+DATE(1970,1,1)</f>
        <v>42576.208333333328</v>
      </c>
      <c r="T234" s="9">
        <f>(((M234/60)/60)/24)+DATE(1970,1,1)</f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(E235/D235)*100</f>
        <v>157.89473684210526</v>
      </c>
      <c r="G235" t="s">
        <v>20</v>
      </c>
      <c r="H235">
        <v>62</v>
      </c>
      <c r="I235" s="6">
        <f>IF(H235=0,0,E235/H235)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9">
        <f>(((L235/60)/60)/24)+DATE(1970,1,1)</f>
        <v>40706.208333333336</v>
      </c>
      <c r="T235" s="9">
        <f>(((M235/60)/60)/24)+DATE(1970,1,1)</f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(E236/D236)*100</f>
        <v>109.08</v>
      </c>
      <c r="G236" t="s">
        <v>20</v>
      </c>
      <c r="H236">
        <v>149</v>
      </c>
      <c r="I236" s="6">
        <f>IF(H236=0,0,E236/H236)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9">
        <f>(((L236/60)/60)/24)+DATE(1970,1,1)</f>
        <v>42969.208333333328</v>
      </c>
      <c r="T236" s="9">
        <f>(((M236/60)/60)/24)+DATE(1970,1,1)</f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(E237/D237)*100</f>
        <v>41.732558139534881</v>
      </c>
      <c r="G237" t="s">
        <v>14</v>
      </c>
      <c r="H237">
        <v>92</v>
      </c>
      <c r="I237" s="6">
        <f>IF(H237=0,0,E237/H237)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9">
        <f>(((L237/60)/60)/24)+DATE(1970,1,1)</f>
        <v>42779.25</v>
      </c>
      <c r="T237" s="9">
        <f>(((M237/60)/60)/24)+DATE(1970,1,1)</f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(E238/D238)*100</f>
        <v>10.944303797468354</v>
      </c>
      <c r="G238" t="s">
        <v>14</v>
      </c>
      <c r="H238">
        <v>57</v>
      </c>
      <c r="I238" s="6">
        <f>IF(H238=0,0,E238/H238)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9">
        <f>(((L238/60)/60)/24)+DATE(1970,1,1)</f>
        <v>43641.208333333328</v>
      </c>
      <c r="T238" s="9">
        <f>(((M238/60)/60)/24)+DATE(1970,1,1)</f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(E239/D239)*100</f>
        <v>159.3763440860215</v>
      </c>
      <c r="G239" t="s">
        <v>20</v>
      </c>
      <c r="H239">
        <v>329</v>
      </c>
      <c r="I239" s="6">
        <f>IF(H239=0,0,E239/H239)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9">
        <f>(((L239/60)/60)/24)+DATE(1970,1,1)</f>
        <v>41754.208333333336</v>
      </c>
      <c r="T239" s="9">
        <f>(((M239/60)/60)/24)+DATE(1970,1,1)</f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(E240/D240)*100</f>
        <v>422.41666666666669</v>
      </c>
      <c r="G240" t="s">
        <v>20</v>
      </c>
      <c r="H240">
        <v>97</v>
      </c>
      <c r="I240" s="6">
        <f>IF(H240=0,0,E240/H240)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9">
        <f>(((L240/60)/60)/24)+DATE(1970,1,1)</f>
        <v>43083.25</v>
      </c>
      <c r="T240" s="9">
        <f>(((M240/60)/60)/24)+DATE(1970,1,1)</f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(E241/D241)*100</f>
        <v>97.71875</v>
      </c>
      <c r="G241" t="s">
        <v>14</v>
      </c>
      <c r="H241">
        <v>41</v>
      </c>
      <c r="I241" s="6">
        <f>IF(H241=0,0,E241/H241)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9">
        <f>(((L241/60)/60)/24)+DATE(1970,1,1)</f>
        <v>42245.208333333328</v>
      </c>
      <c r="T241" s="9">
        <f>(((M241/60)/60)/24)+DATE(1970,1,1)</f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(E242/D242)*100</f>
        <v>418.78911564625849</v>
      </c>
      <c r="G242" t="s">
        <v>20</v>
      </c>
      <c r="H242">
        <v>1784</v>
      </c>
      <c r="I242" s="6">
        <f>IF(H242=0,0,E242/H242)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9">
        <f>(((L242/60)/60)/24)+DATE(1970,1,1)</f>
        <v>40396.208333333336</v>
      </c>
      <c r="T242" s="9">
        <f>(((M242/60)/60)/24)+DATE(1970,1,1)</f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(E243/D243)*100</f>
        <v>101.91632047477745</v>
      </c>
      <c r="G243" t="s">
        <v>20</v>
      </c>
      <c r="H243">
        <v>1684</v>
      </c>
      <c r="I243" s="6">
        <f>IF(H243=0,0,E243/H243)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9">
        <f>(((L243/60)/60)/24)+DATE(1970,1,1)</f>
        <v>41742.208333333336</v>
      </c>
      <c r="T243" s="9">
        <f>(((M243/60)/60)/24)+DATE(1970,1,1)</f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(E244/D244)*100</f>
        <v>127.72619047619047</v>
      </c>
      <c r="G244" t="s">
        <v>20</v>
      </c>
      <c r="H244">
        <v>250</v>
      </c>
      <c r="I244" s="6">
        <f>IF(H244=0,0,E244/H244)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9">
        <f>(((L244/60)/60)/24)+DATE(1970,1,1)</f>
        <v>42865.208333333328</v>
      </c>
      <c r="T244" s="9">
        <f>(((M244/60)/60)/24)+DATE(1970,1,1)</f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(E245/D245)*100</f>
        <v>445.21739130434781</v>
      </c>
      <c r="G245" t="s">
        <v>20</v>
      </c>
      <c r="H245">
        <v>238</v>
      </c>
      <c r="I245" s="6">
        <f>IF(H245=0,0,E245/H245)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9">
        <f>(((L245/60)/60)/24)+DATE(1970,1,1)</f>
        <v>43163.25</v>
      </c>
      <c r="T245" s="9">
        <f>(((M245/60)/60)/24)+DATE(1970,1,1)</f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(E246/D246)*100</f>
        <v>569.71428571428578</v>
      </c>
      <c r="G246" t="s">
        <v>20</v>
      </c>
      <c r="H246">
        <v>53</v>
      </c>
      <c r="I246" s="6">
        <f>IF(H246=0,0,E246/H246)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9">
        <f>(((L246/60)/60)/24)+DATE(1970,1,1)</f>
        <v>41834.208333333336</v>
      </c>
      <c r="T246" s="9">
        <f>(((M246/60)/60)/24)+DATE(1970,1,1)</f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(E247/D247)*100</f>
        <v>509.34482758620686</v>
      </c>
      <c r="G247" t="s">
        <v>20</v>
      </c>
      <c r="H247">
        <v>214</v>
      </c>
      <c r="I247" s="6">
        <f>IF(H247=0,0,E247/H247)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9">
        <f>(((L247/60)/60)/24)+DATE(1970,1,1)</f>
        <v>41736.208333333336</v>
      </c>
      <c r="T247" s="9">
        <f>(((M247/60)/60)/24)+DATE(1970,1,1)</f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(E248/D248)*100</f>
        <v>325.5333333333333</v>
      </c>
      <c r="G248" t="s">
        <v>20</v>
      </c>
      <c r="H248">
        <v>222</v>
      </c>
      <c r="I248" s="6">
        <f>IF(H248=0,0,E248/H248)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9">
        <f>(((L248/60)/60)/24)+DATE(1970,1,1)</f>
        <v>41491.208333333336</v>
      </c>
      <c r="T248" s="9">
        <f>(((M248/60)/60)/24)+DATE(1970,1,1)</f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(E249/D249)*100</f>
        <v>932.61616161616166</v>
      </c>
      <c r="G249" t="s">
        <v>20</v>
      </c>
      <c r="H249">
        <v>1884</v>
      </c>
      <c r="I249" s="6">
        <f>IF(H249=0,0,E249/H249)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9">
        <f>(((L249/60)/60)/24)+DATE(1970,1,1)</f>
        <v>42726.25</v>
      </c>
      <c r="T249" s="9">
        <f>(((M249/60)/60)/24)+DATE(1970,1,1)</f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(E250/D250)*100</f>
        <v>211.33870967741933</v>
      </c>
      <c r="G250" t="s">
        <v>20</v>
      </c>
      <c r="H250">
        <v>218</v>
      </c>
      <c r="I250" s="6">
        <f>IF(H250=0,0,E250/H250)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9">
        <f>(((L250/60)/60)/24)+DATE(1970,1,1)</f>
        <v>42004.25</v>
      </c>
      <c r="T250" s="9">
        <f>(((M250/60)/60)/24)+DATE(1970,1,1)</f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(E251/D251)*100</f>
        <v>273.32520325203251</v>
      </c>
      <c r="G251" t="s">
        <v>20</v>
      </c>
      <c r="H251">
        <v>6465</v>
      </c>
      <c r="I251" s="6">
        <f>IF(H251=0,0,E251/H251)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9">
        <f>(((L251/60)/60)/24)+DATE(1970,1,1)</f>
        <v>42006.25</v>
      </c>
      <c r="T251" s="9">
        <f>(((M251/60)/60)/24)+DATE(1970,1,1)</f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(E252/D252)*100</f>
        <v>3</v>
      </c>
      <c r="G252" t="s">
        <v>14</v>
      </c>
      <c r="H252">
        <v>1</v>
      </c>
      <c r="I252" s="6">
        <f>IF(H252=0,0,E252/H252)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9">
        <f>(((L252/60)/60)/24)+DATE(1970,1,1)</f>
        <v>40203.25</v>
      </c>
      <c r="T252" s="9">
        <f>(((M252/60)/60)/24)+DATE(1970,1,1)</f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(E253/D253)*100</f>
        <v>54.084507042253513</v>
      </c>
      <c r="G253" t="s">
        <v>14</v>
      </c>
      <c r="H253">
        <v>101</v>
      </c>
      <c r="I253" s="6">
        <f>IF(H253=0,0,E253/H253)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9">
        <f>(((L253/60)/60)/24)+DATE(1970,1,1)</f>
        <v>41252.25</v>
      </c>
      <c r="T253" s="9">
        <f>(((M253/60)/60)/24)+DATE(1970,1,1)</f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(E254/D254)*100</f>
        <v>626.29999999999995</v>
      </c>
      <c r="G254" t="s">
        <v>20</v>
      </c>
      <c r="H254">
        <v>59</v>
      </c>
      <c r="I254" s="6">
        <f>IF(H254=0,0,E254/H254)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9">
        <f>(((L254/60)/60)/24)+DATE(1970,1,1)</f>
        <v>41572.208333333336</v>
      </c>
      <c r="T254" s="9">
        <f>(((M254/60)/60)/24)+DATE(1970,1,1)</f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(E255/D255)*100</f>
        <v>89.021399176954731</v>
      </c>
      <c r="G255" t="s">
        <v>14</v>
      </c>
      <c r="H255">
        <v>1335</v>
      </c>
      <c r="I255" s="6">
        <f>IF(H255=0,0,E255/H255)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9">
        <f>(((L255/60)/60)/24)+DATE(1970,1,1)</f>
        <v>40641.208333333336</v>
      </c>
      <c r="T255" s="9">
        <f>(((M255/60)/60)/24)+DATE(1970,1,1)</f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(E256/D256)*100</f>
        <v>184.89130434782609</v>
      </c>
      <c r="G256" t="s">
        <v>20</v>
      </c>
      <c r="H256">
        <v>88</v>
      </c>
      <c r="I256" s="6">
        <f>IF(H256=0,0,E256/H256)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9">
        <f>(((L256/60)/60)/24)+DATE(1970,1,1)</f>
        <v>42787.25</v>
      </c>
      <c r="T256" s="9">
        <f>(((M256/60)/60)/24)+DATE(1970,1,1)</f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(E257/D257)*100</f>
        <v>120.16770186335404</v>
      </c>
      <c r="G257" t="s">
        <v>20</v>
      </c>
      <c r="H257">
        <v>1697</v>
      </c>
      <c r="I257" s="6">
        <f>IF(H257=0,0,E257/H257)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9">
        <f>(((L257/60)/60)/24)+DATE(1970,1,1)</f>
        <v>40590.25</v>
      </c>
      <c r="T257" s="9">
        <f>(((M257/60)/60)/24)+DATE(1970,1,1)</f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(E258/D258)*100</f>
        <v>23.390243902439025</v>
      </c>
      <c r="G258" t="s">
        <v>14</v>
      </c>
      <c r="H258">
        <v>15</v>
      </c>
      <c r="I258" s="6">
        <f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9">
        <f>(((L258/60)/60)/24)+DATE(1970,1,1)</f>
        <v>42393.25</v>
      </c>
      <c r="T258" s="9">
        <f>(((M258/60)/60)/24)+DATE(1970,1,1)</f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(E259/D259)*100</f>
        <v>146</v>
      </c>
      <c r="G259" t="s">
        <v>20</v>
      </c>
      <c r="H259">
        <v>92</v>
      </c>
      <c r="I259" s="6">
        <f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9">
        <f>(((L259/60)/60)/24)+DATE(1970,1,1)</f>
        <v>41338.25</v>
      </c>
      <c r="T259" s="9">
        <f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(E260/D260)*100</f>
        <v>268.48</v>
      </c>
      <c r="G260" t="s">
        <v>20</v>
      </c>
      <c r="H260">
        <v>186</v>
      </c>
      <c r="I260" s="6">
        <f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9">
        <f>(((L260/60)/60)/24)+DATE(1970,1,1)</f>
        <v>42712.25</v>
      </c>
      <c r="T260" s="9">
        <f>(((M260/60)/60)/24)+DATE(1970,1,1)</f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(E261/D261)*100</f>
        <v>597.5</v>
      </c>
      <c r="G261" t="s">
        <v>20</v>
      </c>
      <c r="H261">
        <v>138</v>
      </c>
      <c r="I261" s="6">
        <f>IF(H261=0,0,E261/H261)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9">
        <f>(((L261/60)/60)/24)+DATE(1970,1,1)</f>
        <v>41251.25</v>
      </c>
      <c r="T261" s="9">
        <f>(((M261/60)/60)/24)+DATE(1970,1,1)</f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(E262/D262)*100</f>
        <v>157.69841269841268</v>
      </c>
      <c r="G262" t="s">
        <v>20</v>
      </c>
      <c r="H262">
        <v>261</v>
      </c>
      <c r="I262" s="6">
        <f>IF(H262=0,0,E262/H262)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9">
        <f>(((L262/60)/60)/24)+DATE(1970,1,1)</f>
        <v>41180.208333333336</v>
      </c>
      <c r="T262" s="9">
        <f>(((M262/60)/60)/24)+DATE(1970,1,1)</f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(E263/D263)*100</f>
        <v>31.201660735468568</v>
      </c>
      <c r="G263" t="s">
        <v>14</v>
      </c>
      <c r="H263">
        <v>454</v>
      </c>
      <c r="I263" s="6">
        <f>IF(H263=0,0,E263/H263)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9">
        <f>(((L263/60)/60)/24)+DATE(1970,1,1)</f>
        <v>40415.208333333336</v>
      </c>
      <c r="T263" s="9">
        <f>(((M263/60)/60)/24)+DATE(1970,1,1)</f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(E264/D264)*100</f>
        <v>313.41176470588238</v>
      </c>
      <c r="G264" t="s">
        <v>20</v>
      </c>
      <c r="H264">
        <v>107</v>
      </c>
      <c r="I264" s="6">
        <f>IF(H264=0,0,E264/H264)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9">
        <f>(((L264/60)/60)/24)+DATE(1970,1,1)</f>
        <v>40638.208333333336</v>
      </c>
      <c r="T264" s="9">
        <f>(((M264/60)/60)/24)+DATE(1970,1,1)</f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(E265/D265)*100</f>
        <v>370.89655172413791</v>
      </c>
      <c r="G265" t="s">
        <v>20</v>
      </c>
      <c r="H265">
        <v>199</v>
      </c>
      <c r="I265" s="6">
        <f>IF(H265=0,0,E265/H265)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9">
        <f>(((L265/60)/60)/24)+DATE(1970,1,1)</f>
        <v>40187.25</v>
      </c>
      <c r="T265" s="9">
        <f>(((M265/60)/60)/24)+DATE(1970,1,1)</f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(E266/D266)*100</f>
        <v>362.66447368421052</v>
      </c>
      <c r="G266" t="s">
        <v>20</v>
      </c>
      <c r="H266">
        <v>5512</v>
      </c>
      <c r="I266" s="6">
        <f>IF(H266=0,0,E266/H266)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9">
        <f>(((L266/60)/60)/24)+DATE(1970,1,1)</f>
        <v>41317.25</v>
      </c>
      <c r="T266" s="9">
        <f>(((M266/60)/60)/24)+DATE(1970,1,1)</f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(E267/D267)*100</f>
        <v>123.08163265306122</v>
      </c>
      <c r="G267" t="s">
        <v>20</v>
      </c>
      <c r="H267">
        <v>86</v>
      </c>
      <c r="I267" s="6">
        <f>IF(H267=0,0,E267/H267)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9">
        <f>(((L267/60)/60)/24)+DATE(1970,1,1)</f>
        <v>42372.25</v>
      </c>
      <c r="T267" s="9">
        <f>(((M267/60)/60)/24)+DATE(1970,1,1)</f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(E268/D268)*100</f>
        <v>76.766756032171585</v>
      </c>
      <c r="G268" t="s">
        <v>14</v>
      </c>
      <c r="H268">
        <v>3182</v>
      </c>
      <c r="I268" s="6">
        <f>IF(H268=0,0,E268/H268)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9">
        <f>(((L268/60)/60)/24)+DATE(1970,1,1)</f>
        <v>41950.25</v>
      </c>
      <c r="T268" s="9">
        <f>(((M268/60)/60)/24)+DATE(1970,1,1)</f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(E269/D269)*100</f>
        <v>233.62012987012989</v>
      </c>
      <c r="G269" t="s">
        <v>20</v>
      </c>
      <c r="H269">
        <v>2768</v>
      </c>
      <c r="I269" s="6">
        <f>IF(H269=0,0,E269/H269)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9">
        <f>(((L269/60)/60)/24)+DATE(1970,1,1)</f>
        <v>41206.208333333336</v>
      </c>
      <c r="T269" s="9">
        <f>(((M269/60)/60)/24)+DATE(1970,1,1)</f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(E270/D270)*100</f>
        <v>180.53333333333333</v>
      </c>
      <c r="G270" t="s">
        <v>20</v>
      </c>
      <c r="H270">
        <v>48</v>
      </c>
      <c r="I270" s="6">
        <f>IF(H270=0,0,E270/H270)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9">
        <f>(((L270/60)/60)/24)+DATE(1970,1,1)</f>
        <v>41186.208333333336</v>
      </c>
      <c r="T270" s="9">
        <f>(((M270/60)/60)/24)+DATE(1970,1,1)</f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(E271/D271)*100</f>
        <v>252.62857142857143</v>
      </c>
      <c r="G271" t="s">
        <v>20</v>
      </c>
      <c r="H271">
        <v>87</v>
      </c>
      <c r="I271" s="6">
        <f>IF(H271=0,0,E271/H271)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9">
        <f>(((L271/60)/60)/24)+DATE(1970,1,1)</f>
        <v>43496.25</v>
      </c>
      <c r="T271" s="9">
        <f>(((M271/60)/60)/24)+DATE(1970,1,1)</f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(E272/D272)*100</f>
        <v>27.176538240368025</v>
      </c>
      <c r="G272" t="s">
        <v>74</v>
      </c>
      <c r="H272">
        <v>1890</v>
      </c>
      <c r="I272" s="6">
        <f>IF(H272=0,0,E272/H272)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9">
        <f>(((L272/60)/60)/24)+DATE(1970,1,1)</f>
        <v>40514.25</v>
      </c>
      <c r="T272" s="9">
        <f>(((M272/60)/60)/24)+DATE(1970,1,1)</f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(E273/D273)*100</f>
        <v>1.2706571242680547</v>
      </c>
      <c r="G273" t="s">
        <v>47</v>
      </c>
      <c r="H273">
        <v>61</v>
      </c>
      <c r="I273" s="6">
        <f>IF(H273=0,0,E273/H273)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9">
        <f>(((L273/60)/60)/24)+DATE(1970,1,1)</f>
        <v>42345.25</v>
      </c>
      <c r="T273" s="9">
        <f>(((M273/60)/60)/24)+DATE(1970,1,1)</f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(E274/D274)*100</f>
        <v>304.0097847358121</v>
      </c>
      <c r="G274" t="s">
        <v>20</v>
      </c>
      <c r="H274">
        <v>1894</v>
      </c>
      <c r="I274" s="6">
        <f>IF(H274=0,0,E274/H274)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9">
        <f>(((L274/60)/60)/24)+DATE(1970,1,1)</f>
        <v>43656.208333333328</v>
      </c>
      <c r="T274" s="9">
        <f>(((M274/60)/60)/24)+DATE(1970,1,1)</f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(E275/D275)*100</f>
        <v>137.23076923076923</v>
      </c>
      <c r="G275" t="s">
        <v>20</v>
      </c>
      <c r="H275">
        <v>282</v>
      </c>
      <c r="I275" s="6">
        <f>IF(H275=0,0,E275/H275)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9">
        <f>(((L275/60)/60)/24)+DATE(1970,1,1)</f>
        <v>42995.208333333328</v>
      </c>
      <c r="T275" s="9">
        <f>(((M275/60)/60)/24)+DATE(1970,1,1)</f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(E276/D276)*100</f>
        <v>32.208333333333336</v>
      </c>
      <c r="G276" t="s">
        <v>14</v>
      </c>
      <c r="H276">
        <v>15</v>
      </c>
      <c r="I276" s="6">
        <f>IF(H276=0,0,E276/H276)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9">
        <f>(((L276/60)/60)/24)+DATE(1970,1,1)</f>
        <v>43045.25</v>
      </c>
      <c r="T276" s="9">
        <f>(((M276/60)/60)/24)+DATE(1970,1,1)</f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(E277/D277)*100</f>
        <v>241.51282051282053</v>
      </c>
      <c r="G277" t="s">
        <v>20</v>
      </c>
      <c r="H277">
        <v>116</v>
      </c>
      <c r="I277" s="6">
        <f>IF(H277=0,0,E277/H277)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9">
        <f>(((L277/60)/60)/24)+DATE(1970,1,1)</f>
        <v>43561.208333333328</v>
      </c>
      <c r="T277" s="9">
        <f>(((M277/60)/60)/24)+DATE(1970,1,1)</f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(E278/D278)*100</f>
        <v>96.8</v>
      </c>
      <c r="G278" t="s">
        <v>14</v>
      </c>
      <c r="H278">
        <v>133</v>
      </c>
      <c r="I278" s="6">
        <f>IF(H278=0,0,E278/H278)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9">
        <f>(((L278/60)/60)/24)+DATE(1970,1,1)</f>
        <v>41018.208333333336</v>
      </c>
      <c r="T278" s="9">
        <f>(((M278/60)/60)/24)+DATE(1970,1,1)</f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(E279/D279)*100</f>
        <v>1066.4285714285716</v>
      </c>
      <c r="G279" t="s">
        <v>20</v>
      </c>
      <c r="H279">
        <v>83</v>
      </c>
      <c r="I279" s="6">
        <f>IF(H279=0,0,E279/H279)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9">
        <f>(((L279/60)/60)/24)+DATE(1970,1,1)</f>
        <v>40378.208333333336</v>
      </c>
      <c r="T279" s="9">
        <f>(((M279/60)/60)/24)+DATE(1970,1,1)</f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(E280/D280)*100</f>
        <v>325.88888888888891</v>
      </c>
      <c r="G280" t="s">
        <v>20</v>
      </c>
      <c r="H280">
        <v>91</v>
      </c>
      <c r="I280" s="6">
        <f>IF(H280=0,0,E280/H280)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9">
        <f>(((L280/60)/60)/24)+DATE(1970,1,1)</f>
        <v>41239.25</v>
      </c>
      <c r="T280" s="9">
        <f>(((M280/60)/60)/24)+DATE(1970,1,1)</f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(E281/D281)*100</f>
        <v>170.70000000000002</v>
      </c>
      <c r="G281" t="s">
        <v>20</v>
      </c>
      <c r="H281">
        <v>546</v>
      </c>
      <c r="I281" s="6">
        <f>IF(H281=0,0,E281/H281)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9">
        <f>(((L281/60)/60)/24)+DATE(1970,1,1)</f>
        <v>43346.208333333328</v>
      </c>
      <c r="T281" s="9">
        <f>(((M281/60)/60)/24)+DATE(1970,1,1)</f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(E282/D282)*100</f>
        <v>581.44000000000005</v>
      </c>
      <c r="G282" t="s">
        <v>20</v>
      </c>
      <c r="H282">
        <v>393</v>
      </c>
      <c r="I282" s="6">
        <f>IF(H282=0,0,E282/H282)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9">
        <f>(((L282/60)/60)/24)+DATE(1970,1,1)</f>
        <v>43060.25</v>
      </c>
      <c r="T282" s="9">
        <f>(((M282/60)/60)/24)+DATE(1970,1,1)</f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(E283/D283)*100</f>
        <v>91.520972644376897</v>
      </c>
      <c r="G283" t="s">
        <v>14</v>
      </c>
      <c r="H283">
        <v>2062</v>
      </c>
      <c r="I283" s="6">
        <f>IF(H283=0,0,E283/H283)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9">
        <f>(((L283/60)/60)/24)+DATE(1970,1,1)</f>
        <v>40979.25</v>
      </c>
      <c r="T283" s="9">
        <f>(((M283/60)/60)/24)+DATE(1970,1,1)</f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(E284/D284)*100</f>
        <v>108.04761904761904</v>
      </c>
      <c r="G284" t="s">
        <v>20</v>
      </c>
      <c r="H284">
        <v>133</v>
      </c>
      <c r="I284" s="6">
        <f>IF(H284=0,0,E284/H284)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9">
        <f>(((L284/60)/60)/24)+DATE(1970,1,1)</f>
        <v>42701.25</v>
      </c>
      <c r="T284" s="9">
        <f>(((M284/60)/60)/24)+DATE(1970,1,1)</f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(E285/D285)*100</f>
        <v>18.728395061728396</v>
      </c>
      <c r="G285" t="s">
        <v>14</v>
      </c>
      <c r="H285">
        <v>29</v>
      </c>
      <c r="I285" s="6">
        <f>IF(H285=0,0,E285/H285)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9">
        <f>(((L285/60)/60)/24)+DATE(1970,1,1)</f>
        <v>42520.208333333328</v>
      </c>
      <c r="T285" s="9">
        <f>(((M285/60)/60)/24)+DATE(1970,1,1)</f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(E286/D286)*100</f>
        <v>83.193877551020407</v>
      </c>
      <c r="G286" t="s">
        <v>14</v>
      </c>
      <c r="H286">
        <v>132</v>
      </c>
      <c r="I286" s="6">
        <f>IF(H286=0,0,E286/H286)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9">
        <f>(((L286/60)/60)/24)+DATE(1970,1,1)</f>
        <v>41030.208333333336</v>
      </c>
      <c r="T286" s="9">
        <f>(((M286/60)/60)/24)+DATE(1970,1,1)</f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(E287/D287)*100</f>
        <v>706.33333333333337</v>
      </c>
      <c r="G287" t="s">
        <v>20</v>
      </c>
      <c r="H287">
        <v>254</v>
      </c>
      <c r="I287" s="6">
        <f>IF(H287=0,0,E287/H287)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9">
        <f>(((L287/60)/60)/24)+DATE(1970,1,1)</f>
        <v>42623.208333333328</v>
      </c>
      <c r="T287" s="9">
        <f>(((M287/60)/60)/24)+DATE(1970,1,1)</f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(E288/D288)*100</f>
        <v>17.446030330062445</v>
      </c>
      <c r="G288" t="s">
        <v>74</v>
      </c>
      <c r="H288">
        <v>184</v>
      </c>
      <c r="I288" s="6">
        <f>IF(H288=0,0,E288/H288)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9">
        <f>(((L288/60)/60)/24)+DATE(1970,1,1)</f>
        <v>42697.25</v>
      </c>
      <c r="T288" s="9">
        <f>(((M288/60)/60)/24)+DATE(1970,1,1)</f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(E289/D289)*100</f>
        <v>209.73015873015873</v>
      </c>
      <c r="G289" t="s">
        <v>20</v>
      </c>
      <c r="H289">
        <v>176</v>
      </c>
      <c r="I289" s="6">
        <f>IF(H289=0,0,E289/H289)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9">
        <f>(((L289/60)/60)/24)+DATE(1970,1,1)</f>
        <v>42122.208333333328</v>
      </c>
      <c r="T289" s="9">
        <f>(((M289/60)/60)/24)+DATE(1970,1,1)</f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(E290/D290)*100</f>
        <v>97.785714285714292</v>
      </c>
      <c r="G290" t="s">
        <v>14</v>
      </c>
      <c r="H290">
        <v>137</v>
      </c>
      <c r="I290" s="6">
        <f>IF(H290=0,0,E290/H290)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9">
        <f>(((L290/60)/60)/24)+DATE(1970,1,1)</f>
        <v>40982.208333333336</v>
      </c>
      <c r="T290" s="9">
        <f>(((M290/60)/60)/24)+DATE(1970,1,1)</f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(E291/D291)*100</f>
        <v>1684.25</v>
      </c>
      <c r="G291" t="s">
        <v>20</v>
      </c>
      <c r="H291">
        <v>337</v>
      </c>
      <c r="I291" s="6">
        <f>IF(H291=0,0,E291/H291)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9">
        <f>(((L291/60)/60)/24)+DATE(1970,1,1)</f>
        <v>42219.208333333328</v>
      </c>
      <c r="T291" s="9">
        <f>(((M291/60)/60)/24)+DATE(1970,1,1)</f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(E292/D292)*100</f>
        <v>54.402135231316727</v>
      </c>
      <c r="G292" t="s">
        <v>14</v>
      </c>
      <c r="H292">
        <v>908</v>
      </c>
      <c r="I292" s="6">
        <f>IF(H292=0,0,E292/H292)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9">
        <f>(((L292/60)/60)/24)+DATE(1970,1,1)</f>
        <v>41404.208333333336</v>
      </c>
      <c r="T292" s="9">
        <f>(((M292/60)/60)/24)+DATE(1970,1,1)</f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(E293/D293)*100</f>
        <v>456.61111111111109</v>
      </c>
      <c r="G293" t="s">
        <v>20</v>
      </c>
      <c r="H293">
        <v>107</v>
      </c>
      <c r="I293" s="6">
        <f>IF(H293=0,0,E293/H293)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9">
        <f>(((L293/60)/60)/24)+DATE(1970,1,1)</f>
        <v>40831.208333333336</v>
      </c>
      <c r="T293" s="9">
        <f>(((M293/60)/60)/24)+DATE(1970,1,1)</f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(E294/D294)*100</f>
        <v>9.8219178082191778</v>
      </c>
      <c r="G294" t="s">
        <v>14</v>
      </c>
      <c r="H294">
        <v>10</v>
      </c>
      <c r="I294" s="6">
        <f>IF(H294=0,0,E294/H294)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9">
        <f>(((L294/60)/60)/24)+DATE(1970,1,1)</f>
        <v>40984.208333333336</v>
      </c>
      <c r="T294" s="9">
        <f>(((M294/60)/60)/24)+DATE(1970,1,1)</f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(E295/D295)*100</f>
        <v>16.384615384615383</v>
      </c>
      <c r="G295" t="s">
        <v>74</v>
      </c>
      <c r="H295">
        <v>32</v>
      </c>
      <c r="I295" s="6">
        <f>IF(H295=0,0,E295/H295)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9">
        <f>(((L295/60)/60)/24)+DATE(1970,1,1)</f>
        <v>40456.208333333336</v>
      </c>
      <c r="T295" s="9">
        <f>(((M295/60)/60)/24)+DATE(1970,1,1)</f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(E296/D296)*100</f>
        <v>1339.6666666666667</v>
      </c>
      <c r="G296" t="s">
        <v>20</v>
      </c>
      <c r="H296">
        <v>183</v>
      </c>
      <c r="I296" s="6">
        <f>IF(H296=0,0,E296/H296)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9">
        <f>(((L296/60)/60)/24)+DATE(1970,1,1)</f>
        <v>43399.208333333328</v>
      </c>
      <c r="T296" s="9">
        <f>(((M296/60)/60)/24)+DATE(1970,1,1)</f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(E297/D297)*100</f>
        <v>35.650077760497666</v>
      </c>
      <c r="G297" t="s">
        <v>14</v>
      </c>
      <c r="H297">
        <v>1910</v>
      </c>
      <c r="I297" s="6">
        <f>IF(H297=0,0,E297/H297)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9">
        <f>(((L297/60)/60)/24)+DATE(1970,1,1)</f>
        <v>41562.208333333336</v>
      </c>
      <c r="T297" s="9">
        <f>(((M297/60)/60)/24)+DATE(1970,1,1)</f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(E298/D298)*100</f>
        <v>54.950819672131146</v>
      </c>
      <c r="G298" t="s">
        <v>14</v>
      </c>
      <c r="H298">
        <v>38</v>
      </c>
      <c r="I298" s="6">
        <f>IF(H298=0,0,E298/H298)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9">
        <f>(((L298/60)/60)/24)+DATE(1970,1,1)</f>
        <v>43493.25</v>
      </c>
      <c r="T298" s="9">
        <f>(((M298/60)/60)/24)+DATE(1970,1,1)</f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(E299/D299)*100</f>
        <v>94.236111111111114</v>
      </c>
      <c r="G299" t="s">
        <v>14</v>
      </c>
      <c r="H299">
        <v>104</v>
      </c>
      <c r="I299" s="6">
        <f>IF(H299=0,0,E299/H299)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9">
        <f>(((L299/60)/60)/24)+DATE(1970,1,1)</f>
        <v>41653.25</v>
      </c>
      <c r="T299" s="9">
        <f>(((M299/60)/60)/24)+DATE(1970,1,1)</f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(E300/D300)*100</f>
        <v>143.91428571428571</v>
      </c>
      <c r="G300" t="s">
        <v>20</v>
      </c>
      <c r="H300">
        <v>72</v>
      </c>
      <c r="I300" s="6">
        <f>IF(H300=0,0,E300/H300)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9">
        <f>(((L300/60)/60)/24)+DATE(1970,1,1)</f>
        <v>42426.25</v>
      </c>
      <c r="T300" s="9">
        <f>(((M300/60)/60)/24)+DATE(1970,1,1)</f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(E301/D301)*100</f>
        <v>51.421052631578945</v>
      </c>
      <c r="G301" t="s">
        <v>14</v>
      </c>
      <c r="H301">
        <v>49</v>
      </c>
      <c r="I301" s="6">
        <f>IF(H301=0,0,E301/H301)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9">
        <f>(((L301/60)/60)/24)+DATE(1970,1,1)</f>
        <v>42432.25</v>
      </c>
      <c r="T301" s="9">
        <f>(((M301/60)/60)/24)+DATE(1970,1,1)</f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(E302/D302)*100</f>
        <v>5</v>
      </c>
      <c r="G302" t="s">
        <v>14</v>
      </c>
      <c r="H302">
        <v>1</v>
      </c>
      <c r="I302" s="6">
        <f>IF(H302=0,0,E302/H302)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9">
        <f>(((L302/60)/60)/24)+DATE(1970,1,1)</f>
        <v>42977.208333333328</v>
      </c>
      <c r="T302" s="9">
        <f>(((M302/60)/60)/24)+DATE(1970,1,1)</f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(E303/D303)*100</f>
        <v>1344.6666666666667</v>
      </c>
      <c r="G303" t="s">
        <v>20</v>
      </c>
      <c r="H303">
        <v>295</v>
      </c>
      <c r="I303" s="6">
        <f>IF(H303=0,0,E303/H303)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9">
        <f>(((L303/60)/60)/24)+DATE(1970,1,1)</f>
        <v>42061.25</v>
      </c>
      <c r="T303" s="9">
        <f>(((M303/60)/60)/24)+DATE(1970,1,1)</f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(E304/D304)*100</f>
        <v>31.844940867279899</v>
      </c>
      <c r="G304" t="s">
        <v>14</v>
      </c>
      <c r="H304">
        <v>245</v>
      </c>
      <c r="I304" s="6">
        <f>IF(H304=0,0,E304/H304)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9">
        <f>(((L304/60)/60)/24)+DATE(1970,1,1)</f>
        <v>43345.208333333328</v>
      </c>
      <c r="T304" s="9">
        <f>(((M304/60)/60)/24)+DATE(1970,1,1)</f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(E305/D305)*100</f>
        <v>82.617647058823536</v>
      </c>
      <c r="G305" t="s">
        <v>14</v>
      </c>
      <c r="H305">
        <v>32</v>
      </c>
      <c r="I305" s="6">
        <f>IF(H305=0,0,E305/H305)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9">
        <f>(((L305/60)/60)/24)+DATE(1970,1,1)</f>
        <v>42376.25</v>
      </c>
      <c r="T305" s="9">
        <f>(((M305/60)/60)/24)+DATE(1970,1,1)</f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(E306/D306)*100</f>
        <v>546.14285714285722</v>
      </c>
      <c r="G306" t="s">
        <v>20</v>
      </c>
      <c r="H306">
        <v>142</v>
      </c>
      <c r="I306" s="6">
        <f>IF(H306=0,0,E306/H306)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9">
        <f>(((L306/60)/60)/24)+DATE(1970,1,1)</f>
        <v>42589.208333333328</v>
      </c>
      <c r="T306" s="9">
        <f>(((M306/60)/60)/24)+DATE(1970,1,1)</f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(E307/D307)*100</f>
        <v>286.21428571428572</v>
      </c>
      <c r="G307" t="s">
        <v>20</v>
      </c>
      <c r="H307">
        <v>85</v>
      </c>
      <c r="I307" s="6">
        <f>IF(H307=0,0,E307/H307)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9">
        <f>(((L307/60)/60)/24)+DATE(1970,1,1)</f>
        <v>42448.208333333328</v>
      </c>
      <c r="T307" s="9">
        <f>(((M307/60)/60)/24)+DATE(1970,1,1)</f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(E308/D308)*100</f>
        <v>7.9076923076923071</v>
      </c>
      <c r="G308" t="s">
        <v>14</v>
      </c>
      <c r="H308">
        <v>7</v>
      </c>
      <c r="I308" s="6">
        <f>IF(H308=0,0,E308/H308)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9">
        <f>(((L308/60)/60)/24)+DATE(1970,1,1)</f>
        <v>42930.208333333328</v>
      </c>
      <c r="T308" s="9">
        <f>(((M308/60)/60)/24)+DATE(1970,1,1)</f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(E309/D309)*100</f>
        <v>132.13677811550153</v>
      </c>
      <c r="G309" t="s">
        <v>20</v>
      </c>
      <c r="H309">
        <v>659</v>
      </c>
      <c r="I309" s="6">
        <f>IF(H309=0,0,E309/H309)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9">
        <f>(((L309/60)/60)/24)+DATE(1970,1,1)</f>
        <v>41066.208333333336</v>
      </c>
      <c r="T309" s="9">
        <f>(((M309/60)/60)/24)+DATE(1970,1,1)</f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(E310/D310)*100</f>
        <v>74.077834179357026</v>
      </c>
      <c r="G310" t="s">
        <v>14</v>
      </c>
      <c r="H310">
        <v>803</v>
      </c>
      <c r="I310" s="6">
        <f>IF(H310=0,0,E310/H310)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9">
        <f>(((L310/60)/60)/24)+DATE(1970,1,1)</f>
        <v>40651.208333333336</v>
      </c>
      <c r="T310" s="9">
        <f>(((M310/60)/60)/24)+DATE(1970,1,1)</f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(E311/D311)*100</f>
        <v>75.292682926829272</v>
      </c>
      <c r="G311" t="s">
        <v>74</v>
      </c>
      <c r="H311">
        <v>75</v>
      </c>
      <c r="I311" s="6">
        <f>IF(H311=0,0,E311/H311)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9">
        <f>(((L311/60)/60)/24)+DATE(1970,1,1)</f>
        <v>40807.208333333336</v>
      </c>
      <c r="T311" s="9">
        <f>(((M311/60)/60)/24)+DATE(1970,1,1)</f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(E312/D312)*100</f>
        <v>20.333333333333332</v>
      </c>
      <c r="G312" t="s">
        <v>14</v>
      </c>
      <c r="H312">
        <v>16</v>
      </c>
      <c r="I312" s="6">
        <f>IF(H312=0,0,E312/H312)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9">
        <f>(((L312/60)/60)/24)+DATE(1970,1,1)</f>
        <v>40277.208333333336</v>
      </c>
      <c r="T312" s="9">
        <f>(((M312/60)/60)/24)+DATE(1970,1,1)</f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(E313/D313)*100</f>
        <v>203.36507936507937</v>
      </c>
      <c r="G313" t="s">
        <v>20</v>
      </c>
      <c r="H313">
        <v>121</v>
      </c>
      <c r="I313" s="6">
        <f>IF(H313=0,0,E313/H313)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9">
        <f>(((L313/60)/60)/24)+DATE(1970,1,1)</f>
        <v>40590.25</v>
      </c>
      <c r="T313" s="9">
        <f>(((M313/60)/60)/24)+DATE(1970,1,1)</f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(E314/D314)*100</f>
        <v>310.2284263959391</v>
      </c>
      <c r="G314" t="s">
        <v>20</v>
      </c>
      <c r="H314">
        <v>3742</v>
      </c>
      <c r="I314" s="6">
        <f>IF(H314=0,0,E314/H314)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9">
        <f>(((L314/60)/60)/24)+DATE(1970,1,1)</f>
        <v>41572.208333333336</v>
      </c>
      <c r="T314" s="9">
        <f>(((M314/60)/60)/24)+DATE(1970,1,1)</f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(E315/D315)*100</f>
        <v>395.31818181818181</v>
      </c>
      <c r="G315" t="s">
        <v>20</v>
      </c>
      <c r="H315">
        <v>223</v>
      </c>
      <c r="I315" s="6">
        <f>IF(H315=0,0,E315/H315)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9">
        <f>(((L315/60)/60)/24)+DATE(1970,1,1)</f>
        <v>40966.25</v>
      </c>
      <c r="T315" s="9">
        <f>(((M315/60)/60)/24)+DATE(1970,1,1)</f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(E316/D316)*100</f>
        <v>294.71428571428572</v>
      </c>
      <c r="G316" t="s">
        <v>20</v>
      </c>
      <c r="H316">
        <v>133</v>
      </c>
      <c r="I316" s="6">
        <f>IF(H316=0,0,E316/H316)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9">
        <f>(((L316/60)/60)/24)+DATE(1970,1,1)</f>
        <v>43536.208333333328</v>
      </c>
      <c r="T316" s="9">
        <f>(((M316/60)/60)/24)+DATE(1970,1,1)</f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(E317/D317)*100</f>
        <v>33.89473684210526</v>
      </c>
      <c r="G317" t="s">
        <v>14</v>
      </c>
      <c r="H317">
        <v>31</v>
      </c>
      <c r="I317" s="6">
        <f>IF(H317=0,0,E317/H317)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9">
        <f>(((L317/60)/60)/24)+DATE(1970,1,1)</f>
        <v>41783.208333333336</v>
      </c>
      <c r="T317" s="9">
        <f>(((M317/60)/60)/24)+DATE(1970,1,1)</f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(E318/D318)*100</f>
        <v>66.677083333333329</v>
      </c>
      <c r="G318" t="s">
        <v>14</v>
      </c>
      <c r="H318">
        <v>108</v>
      </c>
      <c r="I318" s="6">
        <f>IF(H318=0,0,E318/H318)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9">
        <f>(((L318/60)/60)/24)+DATE(1970,1,1)</f>
        <v>43788.25</v>
      </c>
      <c r="T318" s="9">
        <f>(((M318/60)/60)/24)+DATE(1970,1,1)</f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(E319/D319)*100</f>
        <v>19.227272727272727</v>
      </c>
      <c r="G319" t="s">
        <v>14</v>
      </c>
      <c r="H319">
        <v>30</v>
      </c>
      <c r="I319" s="6">
        <f>IF(H319=0,0,E319/H319)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9">
        <f>(((L319/60)/60)/24)+DATE(1970,1,1)</f>
        <v>42869.208333333328</v>
      </c>
      <c r="T319" s="9">
        <f>(((M319/60)/60)/24)+DATE(1970,1,1)</f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(E320/D320)*100</f>
        <v>15.842105263157894</v>
      </c>
      <c r="G320" t="s">
        <v>14</v>
      </c>
      <c r="H320">
        <v>17</v>
      </c>
      <c r="I320" s="6">
        <f>IF(H320=0,0,E320/H320)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9">
        <f>(((L320/60)/60)/24)+DATE(1970,1,1)</f>
        <v>41684.25</v>
      </c>
      <c r="T320" s="9">
        <f>(((M320/60)/60)/24)+DATE(1970,1,1)</f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(E321/D321)*100</f>
        <v>38.702380952380956</v>
      </c>
      <c r="G321" t="s">
        <v>74</v>
      </c>
      <c r="H321">
        <v>64</v>
      </c>
      <c r="I321" s="6">
        <f>IF(H321=0,0,E321/H321)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9">
        <f>(((L321/60)/60)/24)+DATE(1970,1,1)</f>
        <v>40402.208333333336</v>
      </c>
      <c r="T321" s="9">
        <f>(((M321/60)/60)/24)+DATE(1970,1,1)</f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(E322/D322)*100</f>
        <v>9.5876777251184837</v>
      </c>
      <c r="G322" t="s">
        <v>14</v>
      </c>
      <c r="H322">
        <v>80</v>
      </c>
      <c r="I322" s="6">
        <f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9">
        <f>(((L322/60)/60)/24)+DATE(1970,1,1)</f>
        <v>40673.208333333336</v>
      </c>
      <c r="T322" s="9">
        <f>(((M322/60)/60)/24)+DATE(1970,1,1)</f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(E323/D323)*100</f>
        <v>94.144366197183089</v>
      </c>
      <c r="G323" t="s">
        <v>14</v>
      </c>
      <c r="H323">
        <v>2468</v>
      </c>
      <c r="I323" s="6">
        <f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9">
        <f>(((L323/60)/60)/24)+DATE(1970,1,1)</f>
        <v>40634.208333333336</v>
      </c>
      <c r="T323" s="9">
        <f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(E324/D324)*100</f>
        <v>166.56234096692114</v>
      </c>
      <c r="G324" t="s">
        <v>20</v>
      </c>
      <c r="H324">
        <v>5168</v>
      </c>
      <c r="I324" s="6">
        <f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9">
        <f>(((L324/60)/60)/24)+DATE(1970,1,1)</f>
        <v>40507.25</v>
      </c>
      <c r="T324" s="9">
        <f>(((M324/60)/60)/24)+DATE(1970,1,1)</f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(E325/D325)*100</f>
        <v>24.134831460674157</v>
      </c>
      <c r="G325" t="s">
        <v>14</v>
      </c>
      <c r="H325">
        <v>26</v>
      </c>
      <c r="I325" s="6">
        <f>IF(H325=0,0,E325/H325)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9">
        <f>(((L325/60)/60)/24)+DATE(1970,1,1)</f>
        <v>41725.208333333336</v>
      </c>
      <c r="T325" s="9">
        <f>(((M325/60)/60)/24)+DATE(1970,1,1)</f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(E326/D326)*100</f>
        <v>164.05633802816902</v>
      </c>
      <c r="G326" t="s">
        <v>20</v>
      </c>
      <c r="H326">
        <v>307</v>
      </c>
      <c r="I326" s="6">
        <f>IF(H326=0,0,E326/H326)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9">
        <f>(((L326/60)/60)/24)+DATE(1970,1,1)</f>
        <v>42176.208333333328</v>
      </c>
      <c r="T326" s="9">
        <f>(((M326/60)/60)/24)+DATE(1970,1,1)</f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(E327/D327)*100</f>
        <v>90.723076923076931</v>
      </c>
      <c r="G327" t="s">
        <v>14</v>
      </c>
      <c r="H327">
        <v>73</v>
      </c>
      <c r="I327" s="6">
        <f>IF(H327=0,0,E327/H327)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9">
        <f>(((L327/60)/60)/24)+DATE(1970,1,1)</f>
        <v>43267.208333333328</v>
      </c>
      <c r="T327" s="9">
        <f>(((M327/60)/60)/24)+DATE(1970,1,1)</f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(E328/D328)*100</f>
        <v>46.194444444444443</v>
      </c>
      <c r="G328" t="s">
        <v>14</v>
      </c>
      <c r="H328">
        <v>128</v>
      </c>
      <c r="I328" s="6">
        <f>IF(H328=0,0,E328/H328)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9">
        <f>(((L328/60)/60)/24)+DATE(1970,1,1)</f>
        <v>42364.25</v>
      </c>
      <c r="T328" s="9">
        <f>(((M328/60)/60)/24)+DATE(1970,1,1)</f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(E329/D329)*100</f>
        <v>38.53846153846154</v>
      </c>
      <c r="G329" t="s">
        <v>14</v>
      </c>
      <c r="H329">
        <v>33</v>
      </c>
      <c r="I329" s="6">
        <f>IF(H329=0,0,E329/H329)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9">
        <f>(((L329/60)/60)/24)+DATE(1970,1,1)</f>
        <v>43705.208333333328</v>
      </c>
      <c r="T329" s="9">
        <f>(((M329/60)/60)/24)+DATE(1970,1,1)</f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(E330/D330)*100</f>
        <v>133.56231003039514</v>
      </c>
      <c r="G330" t="s">
        <v>20</v>
      </c>
      <c r="H330">
        <v>2441</v>
      </c>
      <c r="I330" s="6">
        <f>IF(H330=0,0,E330/H330)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9">
        <f>(((L330/60)/60)/24)+DATE(1970,1,1)</f>
        <v>43434.25</v>
      </c>
      <c r="T330" s="9">
        <f>(((M330/60)/60)/24)+DATE(1970,1,1)</f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(E331/D331)*100</f>
        <v>22.896588486140725</v>
      </c>
      <c r="G331" t="s">
        <v>47</v>
      </c>
      <c r="H331">
        <v>211</v>
      </c>
      <c r="I331" s="6">
        <f>IF(H331=0,0,E331/H331)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9">
        <f>(((L331/60)/60)/24)+DATE(1970,1,1)</f>
        <v>42716.25</v>
      </c>
      <c r="T331" s="9">
        <f>(((M331/60)/60)/24)+DATE(1970,1,1)</f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(E332/D332)*100</f>
        <v>184.95548961424333</v>
      </c>
      <c r="G332" t="s">
        <v>20</v>
      </c>
      <c r="H332">
        <v>1385</v>
      </c>
      <c r="I332" s="6">
        <f>IF(H332=0,0,E332/H332)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9">
        <f>(((L332/60)/60)/24)+DATE(1970,1,1)</f>
        <v>43077.25</v>
      </c>
      <c r="T332" s="9">
        <f>(((M332/60)/60)/24)+DATE(1970,1,1)</f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(E333/D333)*100</f>
        <v>443.72727272727275</v>
      </c>
      <c r="G333" t="s">
        <v>20</v>
      </c>
      <c r="H333">
        <v>190</v>
      </c>
      <c r="I333" s="6">
        <f>IF(H333=0,0,E333/H333)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9">
        <f>(((L333/60)/60)/24)+DATE(1970,1,1)</f>
        <v>40896.25</v>
      </c>
      <c r="T333" s="9">
        <f>(((M333/60)/60)/24)+DATE(1970,1,1)</f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(E334/D334)*100</f>
        <v>199.9806763285024</v>
      </c>
      <c r="G334" t="s">
        <v>20</v>
      </c>
      <c r="H334">
        <v>470</v>
      </c>
      <c r="I334" s="6">
        <f>IF(H334=0,0,E334/H334)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9">
        <f>(((L334/60)/60)/24)+DATE(1970,1,1)</f>
        <v>41361.208333333336</v>
      </c>
      <c r="T334" s="9">
        <f>(((M334/60)/60)/24)+DATE(1970,1,1)</f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(E335/D335)*100</f>
        <v>123.95833333333333</v>
      </c>
      <c r="G335" t="s">
        <v>20</v>
      </c>
      <c r="H335">
        <v>253</v>
      </c>
      <c r="I335" s="6">
        <f>IF(H335=0,0,E335/H335)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9">
        <f>(((L335/60)/60)/24)+DATE(1970,1,1)</f>
        <v>43424.25</v>
      </c>
      <c r="T335" s="9">
        <f>(((M335/60)/60)/24)+DATE(1970,1,1)</f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(E336/D336)*100</f>
        <v>186.61329305135951</v>
      </c>
      <c r="G336" t="s">
        <v>20</v>
      </c>
      <c r="H336">
        <v>1113</v>
      </c>
      <c r="I336" s="6">
        <f>IF(H336=0,0,E336/H336)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9">
        <f>(((L336/60)/60)/24)+DATE(1970,1,1)</f>
        <v>43110.25</v>
      </c>
      <c r="T336" s="9">
        <f>(((M336/60)/60)/24)+DATE(1970,1,1)</f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(E337/D337)*100</f>
        <v>114.28538550057536</v>
      </c>
      <c r="G337" t="s">
        <v>20</v>
      </c>
      <c r="H337">
        <v>2283</v>
      </c>
      <c r="I337" s="6">
        <f>IF(H337=0,0,E337/H337)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9">
        <f>(((L337/60)/60)/24)+DATE(1970,1,1)</f>
        <v>43784.25</v>
      </c>
      <c r="T337" s="9">
        <f>(((M337/60)/60)/24)+DATE(1970,1,1)</f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(E338/D338)*100</f>
        <v>97.032531824611041</v>
      </c>
      <c r="G338" t="s">
        <v>14</v>
      </c>
      <c r="H338">
        <v>1072</v>
      </c>
      <c r="I338" s="6">
        <f>IF(H338=0,0,E338/H338)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9">
        <f>(((L338/60)/60)/24)+DATE(1970,1,1)</f>
        <v>40527.25</v>
      </c>
      <c r="T338" s="9">
        <f>(((M338/60)/60)/24)+DATE(1970,1,1)</f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(E339/D339)*100</f>
        <v>122.81904761904762</v>
      </c>
      <c r="G339" t="s">
        <v>20</v>
      </c>
      <c r="H339">
        <v>1095</v>
      </c>
      <c r="I339" s="6">
        <f>IF(H339=0,0,E339/H339)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9">
        <f>(((L339/60)/60)/24)+DATE(1970,1,1)</f>
        <v>43780.25</v>
      </c>
      <c r="T339" s="9">
        <f>(((M339/60)/60)/24)+DATE(1970,1,1)</f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(E340/D340)*100</f>
        <v>179.14326647564468</v>
      </c>
      <c r="G340" t="s">
        <v>20</v>
      </c>
      <c r="H340">
        <v>1690</v>
      </c>
      <c r="I340" s="6">
        <f>IF(H340=0,0,E340/H340)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9">
        <f>(((L340/60)/60)/24)+DATE(1970,1,1)</f>
        <v>40821.208333333336</v>
      </c>
      <c r="T340" s="9">
        <f>(((M340/60)/60)/24)+DATE(1970,1,1)</f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(E341/D341)*100</f>
        <v>79.951577402787962</v>
      </c>
      <c r="G341" t="s">
        <v>74</v>
      </c>
      <c r="H341">
        <v>1297</v>
      </c>
      <c r="I341" s="6">
        <f>IF(H341=0,0,E341/H341)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9">
        <f>(((L341/60)/60)/24)+DATE(1970,1,1)</f>
        <v>42949.208333333328</v>
      </c>
      <c r="T341" s="9">
        <f>(((M341/60)/60)/24)+DATE(1970,1,1)</f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(E342/D342)*100</f>
        <v>94.242587601078171</v>
      </c>
      <c r="G342" t="s">
        <v>14</v>
      </c>
      <c r="H342">
        <v>393</v>
      </c>
      <c r="I342" s="6">
        <f>IF(H342=0,0,E342/H342)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9">
        <f>(((L342/60)/60)/24)+DATE(1970,1,1)</f>
        <v>40889.25</v>
      </c>
      <c r="T342" s="9">
        <f>(((M342/60)/60)/24)+DATE(1970,1,1)</f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(E343/D343)*100</f>
        <v>84.669291338582681</v>
      </c>
      <c r="G343" t="s">
        <v>14</v>
      </c>
      <c r="H343">
        <v>1257</v>
      </c>
      <c r="I343" s="6">
        <f>IF(H343=0,0,E343/H343)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9">
        <f>(((L343/60)/60)/24)+DATE(1970,1,1)</f>
        <v>42244.208333333328</v>
      </c>
      <c r="T343" s="9">
        <f>(((M343/60)/60)/24)+DATE(1970,1,1)</f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(E344/D344)*100</f>
        <v>66.521920668058456</v>
      </c>
      <c r="G344" t="s">
        <v>14</v>
      </c>
      <c r="H344">
        <v>328</v>
      </c>
      <c r="I344" s="6">
        <f>IF(H344=0,0,E344/H344)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9">
        <f>(((L344/60)/60)/24)+DATE(1970,1,1)</f>
        <v>41475.208333333336</v>
      </c>
      <c r="T344" s="9">
        <f>(((M344/60)/60)/24)+DATE(1970,1,1)</f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(E345/D345)*100</f>
        <v>53.922222222222224</v>
      </c>
      <c r="G345" t="s">
        <v>14</v>
      </c>
      <c r="H345">
        <v>147</v>
      </c>
      <c r="I345" s="6">
        <f>IF(H345=0,0,E345/H345)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9">
        <f>(((L345/60)/60)/24)+DATE(1970,1,1)</f>
        <v>41597.25</v>
      </c>
      <c r="T345" s="9">
        <f>(((M345/60)/60)/24)+DATE(1970,1,1)</f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(E346/D346)*100</f>
        <v>41.983299595141702</v>
      </c>
      <c r="G346" t="s">
        <v>14</v>
      </c>
      <c r="H346">
        <v>830</v>
      </c>
      <c r="I346" s="6">
        <f>IF(H346=0,0,E346/H346)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9">
        <f>(((L346/60)/60)/24)+DATE(1970,1,1)</f>
        <v>43122.25</v>
      </c>
      <c r="T346" s="9">
        <f>(((M346/60)/60)/24)+DATE(1970,1,1)</f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(E347/D347)*100</f>
        <v>14.69479695431472</v>
      </c>
      <c r="G347" t="s">
        <v>14</v>
      </c>
      <c r="H347">
        <v>331</v>
      </c>
      <c r="I347" s="6">
        <f>IF(H347=0,0,E347/H347)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9">
        <f>(((L347/60)/60)/24)+DATE(1970,1,1)</f>
        <v>42194.208333333328</v>
      </c>
      <c r="T347" s="9">
        <f>(((M347/60)/60)/24)+DATE(1970,1,1)</f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(E348/D348)*100</f>
        <v>34.475000000000001</v>
      </c>
      <c r="G348" t="s">
        <v>14</v>
      </c>
      <c r="H348">
        <v>25</v>
      </c>
      <c r="I348" s="6">
        <f>IF(H348=0,0,E348/H348)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9">
        <f>(((L348/60)/60)/24)+DATE(1970,1,1)</f>
        <v>42971.208333333328</v>
      </c>
      <c r="T348" s="9">
        <f>(((M348/60)/60)/24)+DATE(1970,1,1)</f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(E349/D349)*100</f>
        <v>1400.7777777777778</v>
      </c>
      <c r="G349" t="s">
        <v>20</v>
      </c>
      <c r="H349">
        <v>191</v>
      </c>
      <c r="I349" s="6">
        <f>IF(H349=0,0,E349/H349)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9">
        <f>(((L349/60)/60)/24)+DATE(1970,1,1)</f>
        <v>42046.25</v>
      </c>
      <c r="T349" s="9">
        <f>(((M349/60)/60)/24)+DATE(1970,1,1)</f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(E350/D350)*100</f>
        <v>71.770351758793964</v>
      </c>
      <c r="G350" t="s">
        <v>14</v>
      </c>
      <c r="H350">
        <v>3483</v>
      </c>
      <c r="I350" s="6">
        <f>IF(H350=0,0,E350/H350)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9">
        <f>(((L350/60)/60)/24)+DATE(1970,1,1)</f>
        <v>42782.25</v>
      </c>
      <c r="T350" s="9">
        <f>(((M350/60)/60)/24)+DATE(1970,1,1)</f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(E351/D351)*100</f>
        <v>53.074115044247783</v>
      </c>
      <c r="G351" t="s">
        <v>14</v>
      </c>
      <c r="H351">
        <v>923</v>
      </c>
      <c r="I351" s="6">
        <f>IF(H351=0,0,E351/H351)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9">
        <f>(((L351/60)/60)/24)+DATE(1970,1,1)</f>
        <v>42930.208333333328</v>
      </c>
      <c r="T351" s="9">
        <f>(((M351/60)/60)/24)+DATE(1970,1,1)</f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(E352/D352)*100</f>
        <v>5</v>
      </c>
      <c r="G352" t="s">
        <v>14</v>
      </c>
      <c r="H352">
        <v>1</v>
      </c>
      <c r="I352" s="6">
        <f>IF(H352=0,0,E352/H352)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9">
        <f>(((L352/60)/60)/24)+DATE(1970,1,1)</f>
        <v>42144.208333333328</v>
      </c>
      <c r="T352" s="9">
        <f>(((M352/60)/60)/24)+DATE(1970,1,1)</f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(E353/D353)*100</f>
        <v>127.70715249662618</v>
      </c>
      <c r="G353" t="s">
        <v>20</v>
      </c>
      <c r="H353">
        <v>2013</v>
      </c>
      <c r="I353" s="6">
        <f>IF(H353=0,0,E353/H353)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9">
        <f>(((L353/60)/60)/24)+DATE(1970,1,1)</f>
        <v>42240.208333333328</v>
      </c>
      <c r="T353" s="9">
        <f>(((M353/60)/60)/24)+DATE(1970,1,1)</f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(E354/D354)*100</f>
        <v>34.892857142857139</v>
      </c>
      <c r="G354" t="s">
        <v>14</v>
      </c>
      <c r="H354">
        <v>33</v>
      </c>
      <c r="I354" s="6">
        <f>IF(H354=0,0,E354/H354)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9">
        <f>(((L354/60)/60)/24)+DATE(1970,1,1)</f>
        <v>42315.25</v>
      </c>
      <c r="T354" s="9">
        <f>(((M354/60)/60)/24)+DATE(1970,1,1)</f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(E355/D355)*100</f>
        <v>410.59821428571428</v>
      </c>
      <c r="G355" t="s">
        <v>20</v>
      </c>
      <c r="H355">
        <v>1703</v>
      </c>
      <c r="I355" s="6">
        <f>IF(H355=0,0,E355/H355)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9">
        <f>(((L355/60)/60)/24)+DATE(1970,1,1)</f>
        <v>43651.208333333328</v>
      </c>
      <c r="T355" s="9">
        <f>(((M355/60)/60)/24)+DATE(1970,1,1)</f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(E356/D356)*100</f>
        <v>123.73770491803278</v>
      </c>
      <c r="G356" t="s">
        <v>20</v>
      </c>
      <c r="H356">
        <v>80</v>
      </c>
      <c r="I356" s="6">
        <f>IF(H356=0,0,E356/H356)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9">
        <f>(((L356/60)/60)/24)+DATE(1970,1,1)</f>
        <v>41520.208333333336</v>
      </c>
      <c r="T356" s="9">
        <f>(((M356/60)/60)/24)+DATE(1970,1,1)</f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(E357/D357)*100</f>
        <v>58.973684210526315</v>
      </c>
      <c r="G357" t="s">
        <v>47</v>
      </c>
      <c r="H357">
        <v>86</v>
      </c>
      <c r="I357" s="6">
        <f>IF(H357=0,0,E357/H357)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9">
        <f>(((L357/60)/60)/24)+DATE(1970,1,1)</f>
        <v>42757.25</v>
      </c>
      <c r="T357" s="9">
        <f>(((M357/60)/60)/24)+DATE(1970,1,1)</f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(E358/D358)*100</f>
        <v>36.892473118279568</v>
      </c>
      <c r="G358" t="s">
        <v>14</v>
      </c>
      <c r="H358">
        <v>40</v>
      </c>
      <c r="I358" s="6">
        <f>IF(H358=0,0,E358/H358)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9">
        <f>(((L358/60)/60)/24)+DATE(1970,1,1)</f>
        <v>40922.25</v>
      </c>
      <c r="T358" s="9">
        <f>(((M358/60)/60)/24)+DATE(1970,1,1)</f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(E359/D359)*100</f>
        <v>184.91304347826087</v>
      </c>
      <c r="G359" t="s">
        <v>20</v>
      </c>
      <c r="H359">
        <v>41</v>
      </c>
      <c r="I359" s="6">
        <f>IF(H359=0,0,E359/H359)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9">
        <f>(((L359/60)/60)/24)+DATE(1970,1,1)</f>
        <v>42250.208333333328</v>
      </c>
      <c r="T359" s="9">
        <f>(((M359/60)/60)/24)+DATE(1970,1,1)</f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(E360/D360)*100</f>
        <v>11.814432989690722</v>
      </c>
      <c r="G360" t="s">
        <v>14</v>
      </c>
      <c r="H360">
        <v>23</v>
      </c>
      <c r="I360" s="6">
        <f>IF(H360=0,0,E360/H360)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9">
        <f>(((L360/60)/60)/24)+DATE(1970,1,1)</f>
        <v>43322.208333333328</v>
      </c>
      <c r="T360" s="9">
        <f>(((M360/60)/60)/24)+DATE(1970,1,1)</f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(E361/D361)*100</f>
        <v>298.7</v>
      </c>
      <c r="G361" t="s">
        <v>20</v>
      </c>
      <c r="H361">
        <v>187</v>
      </c>
      <c r="I361" s="6">
        <f>IF(H361=0,0,E361/H361)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9">
        <f>(((L361/60)/60)/24)+DATE(1970,1,1)</f>
        <v>40782.208333333336</v>
      </c>
      <c r="T361" s="9">
        <f>(((M361/60)/60)/24)+DATE(1970,1,1)</f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(E362/D362)*100</f>
        <v>226.35175879396985</v>
      </c>
      <c r="G362" t="s">
        <v>20</v>
      </c>
      <c r="H362">
        <v>2875</v>
      </c>
      <c r="I362" s="6">
        <f>IF(H362=0,0,E362/H362)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9">
        <f>(((L362/60)/60)/24)+DATE(1970,1,1)</f>
        <v>40544.25</v>
      </c>
      <c r="T362" s="9">
        <f>(((M362/60)/60)/24)+DATE(1970,1,1)</f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(E363/D363)*100</f>
        <v>173.56363636363636</v>
      </c>
      <c r="G363" t="s">
        <v>20</v>
      </c>
      <c r="H363">
        <v>88</v>
      </c>
      <c r="I363" s="6">
        <f>IF(H363=0,0,E363/H363)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9">
        <f>(((L363/60)/60)/24)+DATE(1970,1,1)</f>
        <v>43015.208333333328</v>
      </c>
      <c r="T363" s="9">
        <f>(((M363/60)/60)/24)+DATE(1970,1,1)</f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(E364/D364)*100</f>
        <v>371.75675675675677</v>
      </c>
      <c r="G364" t="s">
        <v>20</v>
      </c>
      <c r="H364">
        <v>191</v>
      </c>
      <c r="I364" s="6">
        <f>IF(H364=0,0,E364/H364)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9">
        <f>(((L364/60)/60)/24)+DATE(1970,1,1)</f>
        <v>40570.25</v>
      </c>
      <c r="T364" s="9">
        <f>(((M364/60)/60)/24)+DATE(1970,1,1)</f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(E365/D365)*100</f>
        <v>160.19230769230771</v>
      </c>
      <c r="G365" t="s">
        <v>20</v>
      </c>
      <c r="H365">
        <v>139</v>
      </c>
      <c r="I365" s="6">
        <f>IF(H365=0,0,E365/H365)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9">
        <f>(((L365/60)/60)/24)+DATE(1970,1,1)</f>
        <v>40904.25</v>
      </c>
      <c r="T365" s="9">
        <f>(((M365/60)/60)/24)+DATE(1970,1,1)</f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(E366/D366)*100</f>
        <v>1616.3333333333335</v>
      </c>
      <c r="G366" t="s">
        <v>20</v>
      </c>
      <c r="H366">
        <v>186</v>
      </c>
      <c r="I366" s="6">
        <f>IF(H366=0,0,E366/H366)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9">
        <f>(((L366/60)/60)/24)+DATE(1970,1,1)</f>
        <v>43164.25</v>
      </c>
      <c r="T366" s="9">
        <f>(((M366/60)/60)/24)+DATE(1970,1,1)</f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(E367/D367)*100</f>
        <v>733.4375</v>
      </c>
      <c r="G367" t="s">
        <v>20</v>
      </c>
      <c r="H367">
        <v>112</v>
      </c>
      <c r="I367" s="6">
        <f>IF(H367=0,0,E367/H367)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9">
        <f>(((L367/60)/60)/24)+DATE(1970,1,1)</f>
        <v>42733.25</v>
      </c>
      <c r="T367" s="9">
        <f>(((M367/60)/60)/24)+DATE(1970,1,1)</f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(E368/D368)*100</f>
        <v>592.11111111111109</v>
      </c>
      <c r="G368" t="s">
        <v>20</v>
      </c>
      <c r="H368">
        <v>101</v>
      </c>
      <c r="I368" s="6">
        <f>IF(H368=0,0,E368/H368)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9">
        <f>(((L368/60)/60)/24)+DATE(1970,1,1)</f>
        <v>40546.25</v>
      </c>
      <c r="T368" s="9">
        <f>(((M368/60)/60)/24)+DATE(1970,1,1)</f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(E369/D369)*100</f>
        <v>18.888888888888889</v>
      </c>
      <c r="G369" t="s">
        <v>14</v>
      </c>
      <c r="H369">
        <v>75</v>
      </c>
      <c r="I369" s="6">
        <f>IF(H369=0,0,E369/H369)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9">
        <f>(((L369/60)/60)/24)+DATE(1970,1,1)</f>
        <v>41930.208333333336</v>
      </c>
      <c r="T369" s="9">
        <f>(((M369/60)/60)/24)+DATE(1970,1,1)</f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(E370/D370)*100</f>
        <v>276.80769230769232</v>
      </c>
      <c r="G370" t="s">
        <v>20</v>
      </c>
      <c r="H370">
        <v>206</v>
      </c>
      <c r="I370" s="6">
        <f>IF(H370=0,0,E370/H370)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9">
        <f>(((L370/60)/60)/24)+DATE(1970,1,1)</f>
        <v>40464.208333333336</v>
      </c>
      <c r="T370" s="9">
        <f>(((M370/60)/60)/24)+DATE(1970,1,1)</f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(E371/D371)*100</f>
        <v>273.01851851851848</v>
      </c>
      <c r="G371" t="s">
        <v>20</v>
      </c>
      <c r="H371">
        <v>154</v>
      </c>
      <c r="I371" s="6">
        <f>IF(H371=0,0,E371/H371)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9">
        <f>(((L371/60)/60)/24)+DATE(1970,1,1)</f>
        <v>41308.25</v>
      </c>
      <c r="T371" s="9">
        <f>(((M371/60)/60)/24)+DATE(1970,1,1)</f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(E372/D372)*100</f>
        <v>159.36331255565449</v>
      </c>
      <c r="G372" t="s">
        <v>20</v>
      </c>
      <c r="H372">
        <v>5966</v>
      </c>
      <c r="I372" s="6">
        <f>IF(H372=0,0,E372/H372)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9">
        <f>(((L372/60)/60)/24)+DATE(1970,1,1)</f>
        <v>43570.208333333328</v>
      </c>
      <c r="T372" s="9">
        <f>(((M372/60)/60)/24)+DATE(1970,1,1)</f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(E373/D373)*100</f>
        <v>67.869978858350947</v>
      </c>
      <c r="G373" t="s">
        <v>14</v>
      </c>
      <c r="H373">
        <v>2176</v>
      </c>
      <c r="I373" s="6">
        <f>IF(H373=0,0,E373/H373)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9">
        <f>(((L373/60)/60)/24)+DATE(1970,1,1)</f>
        <v>42043.25</v>
      </c>
      <c r="T373" s="9">
        <f>(((M373/60)/60)/24)+DATE(1970,1,1)</f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(E374/D374)*100</f>
        <v>1591.5555555555554</v>
      </c>
      <c r="G374" t="s">
        <v>20</v>
      </c>
      <c r="H374">
        <v>169</v>
      </c>
      <c r="I374" s="6">
        <f>IF(H374=0,0,E374/H374)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9">
        <f>(((L374/60)/60)/24)+DATE(1970,1,1)</f>
        <v>42012.25</v>
      </c>
      <c r="T374" s="9">
        <f>(((M374/60)/60)/24)+DATE(1970,1,1)</f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(E375/D375)*100</f>
        <v>730.18222222222221</v>
      </c>
      <c r="G375" t="s">
        <v>20</v>
      </c>
      <c r="H375">
        <v>2106</v>
      </c>
      <c r="I375" s="6">
        <f>IF(H375=0,0,E375/H375)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9">
        <f>(((L375/60)/60)/24)+DATE(1970,1,1)</f>
        <v>42964.208333333328</v>
      </c>
      <c r="T375" s="9">
        <f>(((M375/60)/60)/24)+DATE(1970,1,1)</f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(E376/D376)*100</f>
        <v>13.185782556750297</v>
      </c>
      <c r="G376" t="s">
        <v>14</v>
      </c>
      <c r="H376">
        <v>441</v>
      </c>
      <c r="I376" s="6">
        <f>IF(H376=0,0,E376/H376)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9">
        <f>(((L376/60)/60)/24)+DATE(1970,1,1)</f>
        <v>43476.25</v>
      </c>
      <c r="T376" s="9">
        <f>(((M376/60)/60)/24)+DATE(1970,1,1)</f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(E377/D377)*100</f>
        <v>54.777777777777779</v>
      </c>
      <c r="G377" t="s">
        <v>14</v>
      </c>
      <c r="H377">
        <v>25</v>
      </c>
      <c r="I377" s="6">
        <f>IF(H377=0,0,E377/H377)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9">
        <f>(((L377/60)/60)/24)+DATE(1970,1,1)</f>
        <v>42293.208333333328</v>
      </c>
      <c r="T377" s="9">
        <f>(((M377/60)/60)/24)+DATE(1970,1,1)</f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(E378/D378)*100</f>
        <v>361.02941176470591</v>
      </c>
      <c r="G378" t="s">
        <v>20</v>
      </c>
      <c r="H378">
        <v>131</v>
      </c>
      <c r="I378" s="6">
        <f>IF(H378=0,0,E378/H378)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9">
        <f>(((L378/60)/60)/24)+DATE(1970,1,1)</f>
        <v>41826.208333333336</v>
      </c>
      <c r="T378" s="9">
        <f>(((M378/60)/60)/24)+DATE(1970,1,1)</f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(E379/D379)*100</f>
        <v>10.257545271629779</v>
      </c>
      <c r="G379" t="s">
        <v>14</v>
      </c>
      <c r="H379">
        <v>127</v>
      </c>
      <c r="I379" s="6">
        <f>IF(H379=0,0,E379/H379)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9">
        <f>(((L379/60)/60)/24)+DATE(1970,1,1)</f>
        <v>43760.208333333328</v>
      </c>
      <c r="T379" s="9">
        <f>(((M379/60)/60)/24)+DATE(1970,1,1)</f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(E380/D380)*100</f>
        <v>13.962962962962964</v>
      </c>
      <c r="G380" t="s">
        <v>14</v>
      </c>
      <c r="H380">
        <v>355</v>
      </c>
      <c r="I380" s="6">
        <f>IF(H380=0,0,E380/H380)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9">
        <f>(((L380/60)/60)/24)+DATE(1970,1,1)</f>
        <v>43241.208333333328</v>
      </c>
      <c r="T380" s="9">
        <f>(((M380/60)/60)/24)+DATE(1970,1,1)</f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(E381/D381)*100</f>
        <v>40.444444444444443</v>
      </c>
      <c r="G381" t="s">
        <v>14</v>
      </c>
      <c r="H381">
        <v>44</v>
      </c>
      <c r="I381" s="6">
        <f>IF(H381=0,0,E381/H381)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9">
        <f>(((L381/60)/60)/24)+DATE(1970,1,1)</f>
        <v>40843.208333333336</v>
      </c>
      <c r="T381" s="9">
        <f>(((M381/60)/60)/24)+DATE(1970,1,1)</f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(E382/D382)*100</f>
        <v>160.32</v>
      </c>
      <c r="G382" t="s">
        <v>20</v>
      </c>
      <c r="H382">
        <v>84</v>
      </c>
      <c r="I382" s="6">
        <f>IF(H382=0,0,E382/H382)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9">
        <f>(((L382/60)/60)/24)+DATE(1970,1,1)</f>
        <v>41448.208333333336</v>
      </c>
      <c r="T382" s="9">
        <f>(((M382/60)/60)/24)+DATE(1970,1,1)</f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(E383/D383)*100</f>
        <v>183.9433962264151</v>
      </c>
      <c r="G383" t="s">
        <v>20</v>
      </c>
      <c r="H383">
        <v>155</v>
      </c>
      <c r="I383" s="6">
        <f>IF(H383=0,0,E383/H383)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9">
        <f>(((L383/60)/60)/24)+DATE(1970,1,1)</f>
        <v>42163.208333333328</v>
      </c>
      <c r="T383" s="9">
        <f>(((M383/60)/60)/24)+DATE(1970,1,1)</f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(E384/D384)*100</f>
        <v>63.769230769230766</v>
      </c>
      <c r="G384" t="s">
        <v>14</v>
      </c>
      <c r="H384">
        <v>67</v>
      </c>
      <c r="I384" s="6">
        <f>IF(H384=0,0,E384/H384)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9">
        <f>(((L384/60)/60)/24)+DATE(1970,1,1)</f>
        <v>43024.208333333328</v>
      </c>
      <c r="T384" s="9">
        <f>(((M384/60)/60)/24)+DATE(1970,1,1)</f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(E385/D385)*100</f>
        <v>225.38095238095238</v>
      </c>
      <c r="G385" t="s">
        <v>20</v>
      </c>
      <c r="H385">
        <v>189</v>
      </c>
      <c r="I385" s="6">
        <f>IF(H385=0,0,E385/H385)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9">
        <f>(((L385/60)/60)/24)+DATE(1970,1,1)</f>
        <v>43509.25</v>
      </c>
      <c r="T385" s="9">
        <f>(((M385/60)/60)/24)+DATE(1970,1,1)</f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(E386/D386)*100</f>
        <v>172.00961538461539</v>
      </c>
      <c r="G386" t="s">
        <v>20</v>
      </c>
      <c r="H386">
        <v>4799</v>
      </c>
      <c r="I386" s="6">
        <f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9">
        <f>(((L386/60)/60)/24)+DATE(1970,1,1)</f>
        <v>42776.25</v>
      </c>
      <c r="T386" s="9">
        <f>(((M386/60)/60)/24)+DATE(1970,1,1)</f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(E387/D387)*100</f>
        <v>146.16709511568124</v>
      </c>
      <c r="G387" t="s">
        <v>20</v>
      </c>
      <c r="H387">
        <v>1137</v>
      </c>
      <c r="I387" s="6">
        <f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9">
        <f>(((L387/60)/60)/24)+DATE(1970,1,1)</f>
        <v>43553.208333333328</v>
      </c>
      <c r="T387" s="9">
        <f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(E388/D388)*100</f>
        <v>76.42361623616236</v>
      </c>
      <c r="G388" t="s">
        <v>14</v>
      </c>
      <c r="H388">
        <v>1068</v>
      </c>
      <c r="I388" s="6">
        <f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9">
        <f>(((L388/60)/60)/24)+DATE(1970,1,1)</f>
        <v>40355.208333333336</v>
      </c>
      <c r="T388" s="9">
        <f>(((M388/60)/60)/24)+DATE(1970,1,1)</f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(E389/D389)*100</f>
        <v>39.261467889908261</v>
      </c>
      <c r="G389" t="s">
        <v>14</v>
      </c>
      <c r="H389">
        <v>424</v>
      </c>
      <c r="I389" s="6">
        <f>IF(H389=0,0,E389/H389)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9">
        <f>(((L389/60)/60)/24)+DATE(1970,1,1)</f>
        <v>41072.208333333336</v>
      </c>
      <c r="T389" s="9">
        <f>(((M389/60)/60)/24)+DATE(1970,1,1)</f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(E390/D390)*100</f>
        <v>11.270034843205574</v>
      </c>
      <c r="G390" t="s">
        <v>74</v>
      </c>
      <c r="H390">
        <v>145</v>
      </c>
      <c r="I390" s="6">
        <f>IF(H390=0,0,E390/H390)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9">
        <f>(((L390/60)/60)/24)+DATE(1970,1,1)</f>
        <v>40912.25</v>
      </c>
      <c r="T390" s="9">
        <f>(((M390/60)/60)/24)+DATE(1970,1,1)</f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(E391/D391)*100</f>
        <v>122.11084337349398</v>
      </c>
      <c r="G391" t="s">
        <v>20</v>
      </c>
      <c r="H391">
        <v>1152</v>
      </c>
      <c r="I391" s="6">
        <f>IF(H391=0,0,E391/H391)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9">
        <f>(((L391/60)/60)/24)+DATE(1970,1,1)</f>
        <v>40479.208333333336</v>
      </c>
      <c r="T391" s="9">
        <f>(((M391/60)/60)/24)+DATE(1970,1,1)</f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(E392/D392)*100</f>
        <v>186.54166666666669</v>
      </c>
      <c r="G392" t="s">
        <v>20</v>
      </c>
      <c r="H392">
        <v>50</v>
      </c>
      <c r="I392" s="6">
        <f>IF(H392=0,0,E392/H392)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9">
        <f>(((L392/60)/60)/24)+DATE(1970,1,1)</f>
        <v>41530.208333333336</v>
      </c>
      <c r="T392" s="9">
        <f>(((M392/60)/60)/24)+DATE(1970,1,1)</f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(E393/D393)*100</f>
        <v>7.2731788079470201</v>
      </c>
      <c r="G393" t="s">
        <v>14</v>
      </c>
      <c r="H393">
        <v>151</v>
      </c>
      <c r="I393" s="6">
        <f>IF(H393=0,0,E393/H393)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9">
        <f>(((L393/60)/60)/24)+DATE(1970,1,1)</f>
        <v>41653.25</v>
      </c>
      <c r="T393" s="9">
        <f>(((M393/60)/60)/24)+DATE(1970,1,1)</f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(E394/D394)*100</f>
        <v>65.642371234207957</v>
      </c>
      <c r="G394" t="s">
        <v>14</v>
      </c>
      <c r="H394">
        <v>1608</v>
      </c>
      <c r="I394" s="6">
        <f>IF(H394=0,0,E394/H394)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9">
        <f>(((L394/60)/60)/24)+DATE(1970,1,1)</f>
        <v>40549.25</v>
      </c>
      <c r="T394" s="9">
        <f>(((M394/60)/60)/24)+DATE(1970,1,1)</f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(E395/D395)*100</f>
        <v>228.96178343949046</v>
      </c>
      <c r="G395" t="s">
        <v>20</v>
      </c>
      <c r="H395">
        <v>3059</v>
      </c>
      <c r="I395" s="6">
        <f>IF(H395=0,0,E395/H395)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9">
        <f>(((L395/60)/60)/24)+DATE(1970,1,1)</f>
        <v>42933.208333333328</v>
      </c>
      <c r="T395" s="9">
        <f>(((M395/60)/60)/24)+DATE(1970,1,1)</f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(E396/D396)*100</f>
        <v>469.37499999999994</v>
      </c>
      <c r="G396" t="s">
        <v>20</v>
      </c>
      <c r="H396">
        <v>34</v>
      </c>
      <c r="I396" s="6">
        <f>IF(H396=0,0,E396/H396)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9">
        <f>(((L396/60)/60)/24)+DATE(1970,1,1)</f>
        <v>41484.208333333336</v>
      </c>
      <c r="T396" s="9">
        <f>(((M396/60)/60)/24)+DATE(1970,1,1)</f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(E397/D397)*100</f>
        <v>130.11267605633802</v>
      </c>
      <c r="G397" t="s">
        <v>20</v>
      </c>
      <c r="H397">
        <v>220</v>
      </c>
      <c r="I397" s="6">
        <f>IF(H397=0,0,E397/H397)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9">
        <f>(((L397/60)/60)/24)+DATE(1970,1,1)</f>
        <v>40885.25</v>
      </c>
      <c r="T397" s="9">
        <f>(((M397/60)/60)/24)+DATE(1970,1,1)</f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(E398/D398)*100</f>
        <v>167.05422993492408</v>
      </c>
      <c r="G398" t="s">
        <v>20</v>
      </c>
      <c r="H398">
        <v>1604</v>
      </c>
      <c r="I398" s="6">
        <f>IF(H398=0,0,E398/H398)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9">
        <f>(((L398/60)/60)/24)+DATE(1970,1,1)</f>
        <v>43378.208333333328</v>
      </c>
      <c r="T398" s="9">
        <f>(((M398/60)/60)/24)+DATE(1970,1,1)</f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(E399/D399)*100</f>
        <v>173.8641975308642</v>
      </c>
      <c r="G399" t="s">
        <v>20</v>
      </c>
      <c r="H399">
        <v>454</v>
      </c>
      <c r="I399" s="6">
        <f>IF(H399=0,0,E399/H399)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9">
        <f>(((L399/60)/60)/24)+DATE(1970,1,1)</f>
        <v>41417.208333333336</v>
      </c>
      <c r="T399" s="9">
        <f>(((M399/60)/60)/24)+DATE(1970,1,1)</f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(E400/D400)*100</f>
        <v>717.76470588235293</v>
      </c>
      <c r="G400" t="s">
        <v>20</v>
      </c>
      <c r="H400">
        <v>123</v>
      </c>
      <c r="I400" s="6">
        <f>IF(H400=0,0,E400/H400)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9">
        <f>(((L400/60)/60)/24)+DATE(1970,1,1)</f>
        <v>43228.208333333328</v>
      </c>
      <c r="T400" s="9">
        <f>(((M400/60)/60)/24)+DATE(1970,1,1)</f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(E401/D401)*100</f>
        <v>63.850976361767728</v>
      </c>
      <c r="G401" t="s">
        <v>14</v>
      </c>
      <c r="H401">
        <v>941</v>
      </c>
      <c r="I401" s="6">
        <f>IF(H401=0,0,E401/H401)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9">
        <f>(((L401/60)/60)/24)+DATE(1970,1,1)</f>
        <v>40576.25</v>
      </c>
      <c r="T401" s="9">
        <f>(((M401/60)/60)/24)+DATE(1970,1,1)</f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(E402/D402)*100</f>
        <v>2</v>
      </c>
      <c r="G402" t="s">
        <v>14</v>
      </c>
      <c r="H402">
        <v>1</v>
      </c>
      <c r="I402" s="6">
        <f>IF(H402=0,0,E402/H402)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9">
        <f>(((L402/60)/60)/24)+DATE(1970,1,1)</f>
        <v>41502.208333333336</v>
      </c>
      <c r="T402" s="9">
        <f>(((M402/60)/60)/24)+DATE(1970,1,1)</f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(E403/D403)*100</f>
        <v>1530.2222222222222</v>
      </c>
      <c r="G403" t="s">
        <v>20</v>
      </c>
      <c r="H403">
        <v>299</v>
      </c>
      <c r="I403" s="6">
        <f>IF(H403=0,0,E403/H403)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9">
        <f>(((L403/60)/60)/24)+DATE(1970,1,1)</f>
        <v>43765.208333333328</v>
      </c>
      <c r="T403" s="9">
        <f>(((M403/60)/60)/24)+DATE(1970,1,1)</f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(E404/D404)*100</f>
        <v>40.356164383561641</v>
      </c>
      <c r="G404" t="s">
        <v>14</v>
      </c>
      <c r="H404">
        <v>40</v>
      </c>
      <c r="I404" s="6">
        <f>IF(H404=0,0,E404/H404)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9">
        <f>(((L404/60)/60)/24)+DATE(1970,1,1)</f>
        <v>40914.25</v>
      </c>
      <c r="T404" s="9">
        <f>(((M404/60)/60)/24)+DATE(1970,1,1)</f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(E405/D405)*100</f>
        <v>86.220633299284984</v>
      </c>
      <c r="G405" t="s">
        <v>14</v>
      </c>
      <c r="H405">
        <v>3015</v>
      </c>
      <c r="I405" s="6">
        <f>IF(H405=0,0,E405/H405)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9">
        <f>(((L405/60)/60)/24)+DATE(1970,1,1)</f>
        <v>40310.208333333336</v>
      </c>
      <c r="T405" s="9">
        <f>(((M405/60)/60)/24)+DATE(1970,1,1)</f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(E406/D406)*100</f>
        <v>315.58486707566465</v>
      </c>
      <c r="G406" t="s">
        <v>20</v>
      </c>
      <c r="H406">
        <v>2237</v>
      </c>
      <c r="I406" s="6">
        <f>IF(H406=0,0,E406/H406)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9">
        <f>(((L406/60)/60)/24)+DATE(1970,1,1)</f>
        <v>43053.25</v>
      </c>
      <c r="T406" s="9">
        <f>(((M406/60)/60)/24)+DATE(1970,1,1)</f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(E407/D407)*100</f>
        <v>89.618243243243242</v>
      </c>
      <c r="G407" t="s">
        <v>14</v>
      </c>
      <c r="H407">
        <v>435</v>
      </c>
      <c r="I407" s="6">
        <f>IF(H407=0,0,E407/H407)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9">
        <f>(((L407/60)/60)/24)+DATE(1970,1,1)</f>
        <v>43255.208333333328</v>
      </c>
      <c r="T407" s="9">
        <f>(((M407/60)/60)/24)+DATE(1970,1,1)</f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(E408/D408)*100</f>
        <v>182.14503816793894</v>
      </c>
      <c r="G408" t="s">
        <v>20</v>
      </c>
      <c r="H408">
        <v>645</v>
      </c>
      <c r="I408" s="6">
        <f>IF(H408=0,0,E408/H408)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9">
        <f>(((L408/60)/60)/24)+DATE(1970,1,1)</f>
        <v>41304.25</v>
      </c>
      <c r="T408" s="9">
        <f>(((M408/60)/60)/24)+DATE(1970,1,1)</f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(E409/D409)*100</f>
        <v>355.88235294117646</v>
      </c>
      <c r="G409" t="s">
        <v>20</v>
      </c>
      <c r="H409">
        <v>484</v>
      </c>
      <c r="I409" s="6">
        <f>IF(H409=0,0,E409/H409)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9">
        <f>(((L409/60)/60)/24)+DATE(1970,1,1)</f>
        <v>43751.208333333328</v>
      </c>
      <c r="T409" s="9">
        <f>(((M409/60)/60)/24)+DATE(1970,1,1)</f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(E410/D410)*100</f>
        <v>131.83695652173913</v>
      </c>
      <c r="G410" t="s">
        <v>20</v>
      </c>
      <c r="H410">
        <v>154</v>
      </c>
      <c r="I410" s="6">
        <f>IF(H410=0,0,E410/H410)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9">
        <f>(((L410/60)/60)/24)+DATE(1970,1,1)</f>
        <v>42541.208333333328</v>
      </c>
      <c r="T410" s="9">
        <f>(((M410/60)/60)/24)+DATE(1970,1,1)</f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(E411/D411)*100</f>
        <v>46.315634218289084</v>
      </c>
      <c r="G411" t="s">
        <v>14</v>
      </c>
      <c r="H411">
        <v>714</v>
      </c>
      <c r="I411" s="6">
        <f>IF(H411=0,0,E411/H411)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9">
        <f>(((L411/60)/60)/24)+DATE(1970,1,1)</f>
        <v>42843.208333333328</v>
      </c>
      <c r="T411" s="9">
        <f>(((M411/60)/60)/24)+DATE(1970,1,1)</f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(E412/D412)*100</f>
        <v>36.132726089785294</v>
      </c>
      <c r="G412" t="s">
        <v>47</v>
      </c>
      <c r="H412">
        <v>1111</v>
      </c>
      <c r="I412" s="6">
        <f>IF(H412=0,0,E412/H412)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9">
        <f>(((L412/60)/60)/24)+DATE(1970,1,1)</f>
        <v>42122.208333333328</v>
      </c>
      <c r="T412" s="9">
        <f>(((M412/60)/60)/24)+DATE(1970,1,1)</f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(E413/D413)*100</f>
        <v>104.62820512820512</v>
      </c>
      <c r="G413" t="s">
        <v>20</v>
      </c>
      <c r="H413">
        <v>82</v>
      </c>
      <c r="I413" s="6">
        <f>IF(H413=0,0,E413/H413)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9">
        <f>(((L413/60)/60)/24)+DATE(1970,1,1)</f>
        <v>42884.208333333328</v>
      </c>
      <c r="T413" s="9">
        <f>(((M413/60)/60)/24)+DATE(1970,1,1)</f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(E414/D414)*100</f>
        <v>668.85714285714289</v>
      </c>
      <c r="G414" t="s">
        <v>20</v>
      </c>
      <c r="H414">
        <v>134</v>
      </c>
      <c r="I414" s="6">
        <f>IF(H414=0,0,E414/H414)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9">
        <f>(((L414/60)/60)/24)+DATE(1970,1,1)</f>
        <v>41642.25</v>
      </c>
      <c r="T414" s="9">
        <f>(((M414/60)/60)/24)+DATE(1970,1,1)</f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(E415/D415)*100</f>
        <v>62.072823218997364</v>
      </c>
      <c r="G415" t="s">
        <v>47</v>
      </c>
      <c r="H415">
        <v>1089</v>
      </c>
      <c r="I415" s="6">
        <f>IF(H415=0,0,E415/H415)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9">
        <f>(((L415/60)/60)/24)+DATE(1970,1,1)</f>
        <v>43431.25</v>
      </c>
      <c r="T415" s="9">
        <f>(((M415/60)/60)/24)+DATE(1970,1,1)</f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(E416/D416)*100</f>
        <v>84.699787460148784</v>
      </c>
      <c r="G416" t="s">
        <v>14</v>
      </c>
      <c r="H416">
        <v>5497</v>
      </c>
      <c r="I416" s="6">
        <f>IF(H416=0,0,E416/H416)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9">
        <f>(((L416/60)/60)/24)+DATE(1970,1,1)</f>
        <v>40288.208333333336</v>
      </c>
      <c r="T416" s="9">
        <f>(((M416/60)/60)/24)+DATE(1970,1,1)</f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(E417/D417)*100</f>
        <v>11.059030837004405</v>
      </c>
      <c r="G417" t="s">
        <v>14</v>
      </c>
      <c r="H417">
        <v>418</v>
      </c>
      <c r="I417" s="6">
        <f>IF(H417=0,0,E417/H417)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9">
        <f>(((L417/60)/60)/24)+DATE(1970,1,1)</f>
        <v>40921.25</v>
      </c>
      <c r="T417" s="9">
        <f>(((M417/60)/60)/24)+DATE(1970,1,1)</f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(E418/D418)*100</f>
        <v>43.838781575037146</v>
      </c>
      <c r="G418" t="s">
        <v>14</v>
      </c>
      <c r="H418">
        <v>1439</v>
      </c>
      <c r="I418" s="6">
        <f>IF(H418=0,0,E418/H418)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9">
        <f>(((L418/60)/60)/24)+DATE(1970,1,1)</f>
        <v>40560.25</v>
      </c>
      <c r="T418" s="9">
        <f>(((M418/60)/60)/24)+DATE(1970,1,1)</f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(E419/D419)*100</f>
        <v>55.470588235294116</v>
      </c>
      <c r="G419" t="s">
        <v>14</v>
      </c>
      <c r="H419">
        <v>15</v>
      </c>
      <c r="I419" s="6">
        <f>IF(H419=0,0,E419/H419)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9">
        <f>(((L419/60)/60)/24)+DATE(1970,1,1)</f>
        <v>43407.208333333328</v>
      </c>
      <c r="T419" s="9">
        <f>(((M419/60)/60)/24)+DATE(1970,1,1)</f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(E420/D420)*100</f>
        <v>57.399511301160658</v>
      </c>
      <c r="G420" t="s">
        <v>14</v>
      </c>
      <c r="H420">
        <v>1999</v>
      </c>
      <c r="I420" s="6">
        <f>IF(H420=0,0,E420/H420)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9">
        <f>(((L420/60)/60)/24)+DATE(1970,1,1)</f>
        <v>41035.208333333336</v>
      </c>
      <c r="T420" s="9">
        <f>(((M420/60)/60)/24)+DATE(1970,1,1)</f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(E421/D421)*100</f>
        <v>123.43497363796135</v>
      </c>
      <c r="G421" t="s">
        <v>20</v>
      </c>
      <c r="H421">
        <v>5203</v>
      </c>
      <c r="I421" s="6">
        <f>IF(H421=0,0,E421/H421)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9">
        <f>(((L421/60)/60)/24)+DATE(1970,1,1)</f>
        <v>40899.25</v>
      </c>
      <c r="T421" s="9">
        <f>(((M421/60)/60)/24)+DATE(1970,1,1)</f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(E422/D422)*100</f>
        <v>128.46</v>
      </c>
      <c r="G422" t="s">
        <v>20</v>
      </c>
      <c r="H422">
        <v>94</v>
      </c>
      <c r="I422" s="6">
        <f>IF(H422=0,0,E422/H422)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9">
        <f>(((L422/60)/60)/24)+DATE(1970,1,1)</f>
        <v>42911.208333333328</v>
      </c>
      <c r="T422" s="9">
        <f>(((M422/60)/60)/24)+DATE(1970,1,1)</f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(E423/D423)*100</f>
        <v>63.989361702127653</v>
      </c>
      <c r="G423" t="s">
        <v>14</v>
      </c>
      <c r="H423">
        <v>118</v>
      </c>
      <c r="I423" s="6">
        <f>IF(H423=0,0,E423/H423)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9">
        <f>(((L423/60)/60)/24)+DATE(1970,1,1)</f>
        <v>42915.208333333328</v>
      </c>
      <c r="T423" s="9">
        <f>(((M423/60)/60)/24)+DATE(1970,1,1)</f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(E424/D424)*100</f>
        <v>127.29885057471265</v>
      </c>
      <c r="G424" t="s">
        <v>20</v>
      </c>
      <c r="H424">
        <v>205</v>
      </c>
      <c r="I424" s="6">
        <f>IF(H424=0,0,E424/H424)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9">
        <f>(((L424/60)/60)/24)+DATE(1970,1,1)</f>
        <v>40285.208333333336</v>
      </c>
      <c r="T424" s="9">
        <f>(((M424/60)/60)/24)+DATE(1970,1,1)</f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(E425/D425)*100</f>
        <v>10.638024357239512</v>
      </c>
      <c r="G425" t="s">
        <v>14</v>
      </c>
      <c r="H425">
        <v>162</v>
      </c>
      <c r="I425" s="6">
        <f>IF(H425=0,0,E425/H425)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9">
        <f>(((L425/60)/60)/24)+DATE(1970,1,1)</f>
        <v>40808.208333333336</v>
      </c>
      <c r="T425" s="9">
        <f>(((M425/60)/60)/24)+DATE(1970,1,1)</f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(E426/D426)*100</f>
        <v>40.470588235294116</v>
      </c>
      <c r="G426" t="s">
        <v>14</v>
      </c>
      <c r="H426">
        <v>83</v>
      </c>
      <c r="I426" s="6">
        <f>IF(H426=0,0,E426/H426)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9">
        <f>(((L426/60)/60)/24)+DATE(1970,1,1)</f>
        <v>43208.208333333328</v>
      </c>
      <c r="T426" s="9">
        <f>(((M426/60)/60)/24)+DATE(1970,1,1)</f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(E427/D427)*100</f>
        <v>287.66666666666663</v>
      </c>
      <c r="G427" t="s">
        <v>20</v>
      </c>
      <c r="H427">
        <v>92</v>
      </c>
      <c r="I427" s="6">
        <f>IF(H427=0,0,E427/H427)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9">
        <f>(((L427/60)/60)/24)+DATE(1970,1,1)</f>
        <v>42213.208333333328</v>
      </c>
      <c r="T427" s="9">
        <f>(((M427/60)/60)/24)+DATE(1970,1,1)</f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(E428/D428)*100</f>
        <v>572.94444444444446</v>
      </c>
      <c r="G428" t="s">
        <v>20</v>
      </c>
      <c r="H428">
        <v>219</v>
      </c>
      <c r="I428" s="6">
        <f>IF(H428=0,0,E428/H428)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9">
        <f>(((L428/60)/60)/24)+DATE(1970,1,1)</f>
        <v>41332.25</v>
      </c>
      <c r="T428" s="9">
        <f>(((M428/60)/60)/24)+DATE(1970,1,1)</f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(E429/D429)*100</f>
        <v>112.90429799426933</v>
      </c>
      <c r="G429" t="s">
        <v>20</v>
      </c>
      <c r="H429">
        <v>2526</v>
      </c>
      <c r="I429" s="6">
        <f>IF(H429=0,0,E429/H429)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9">
        <f>(((L429/60)/60)/24)+DATE(1970,1,1)</f>
        <v>41895.208333333336</v>
      </c>
      <c r="T429" s="9">
        <f>(((M429/60)/60)/24)+DATE(1970,1,1)</f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(E430/D430)*100</f>
        <v>46.387573964497044</v>
      </c>
      <c r="G430" t="s">
        <v>14</v>
      </c>
      <c r="H430">
        <v>747</v>
      </c>
      <c r="I430" s="6">
        <f>IF(H430=0,0,E430/H430)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9">
        <f>(((L430/60)/60)/24)+DATE(1970,1,1)</f>
        <v>40585.25</v>
      </c>
      <c r="T430" s="9">
        <f>(((M430/60)/60)/24)+DATE(1970,1,1)</f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(E431/D431)*100</f>
        <v>90.675916230366497</v>
      </c>
      <c r="G431" t="s">
        <v>74</v>
      </c>
      <c r="H431">
        <v>2138</v>
      </c>
      <c r="I431" s="6">
        <f>IF(H431=0,0,E431/H431)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9">
        <f>(((L431/60)/60)/24)+DATE(1970,1,1)</f>
        <v>41680.25</v>
      </c>
      <c r="T431" s="9">
        <f>(((M431/60)/60)/24)+DATE(1970,1,1)</f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(E432/D432)*100</f>
        <v>67.740740740740748</v>
      </c>
      <c r="G432" t="s">
        <v>14</v>
      </c>
      <c r="H432">
        <v>84</v>
      </c>
      <c r="I432" s="6">
        <f>IF(H432=0,0,E432/H432)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9">
        <f>(((L432/60)/60)/24)+DATE(1970,1,1)</f>
        <v>43737.208333333328</v>
      </c>
      <c r="T432" s="9">
        <f>(((M432/60)/60)/24)+DATE(1970,1,1)</f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(E433/D433)*100</f>
        <v>192.49019607843135</v>
      </c>
      <c r="G433" t="s">
        <v>20</v>
      </c>
      <c r="H433">
        <v>94</v>
      </c>
      <c r="I433" s="6">
        <f>IF(H433=0,0,E433/H433)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9">
        <f>(((L433/60)/60)/24)+DATE(1970,1,1)</f>
        <v>43273.208333333328</v>
      </c>
      <c r="T433" s="9">
        <f>(((M433/60)/60)/24)+DATE(1970,1,1)</f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(E434/D434)*100</f>
        <v>82.714285714285722</v>
      </c>
      <c r="G434" t="s">
        <v>14</v>
      </c>
      <c r="H434">
        <v>91</v>
      </c>
      <c r="I434" s="6">
        <f>IF(H434=0,0,E434/H434)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9">
        <f>(((L434/60)/60)/24)+DATE(1970,1,1)</f>
        <v>41761.208333333336</v>
      </c>
      <c r="T434" s="9">
        <f>(((M434/60)/60)/24)+DATE(1970,1,1)</f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(E435/D435)*100</f>
        <v>54.163920922570021</v>
      </c>
      <c r="G435" t="s">
        <v>14</v>
      </c>
      <c r="H435">
        <v>792</v>
      </c>
      <c r="I435" s="6">
        <f>IF(H435=0,0,E435/H435)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9">
        <f>(((L435/60)/60)/24)+DATE(1970,1,1)</f>
        <v>41603.25</v>
      </c>
      <c r="T435" s="9">
        <f>(((M435/60)/60)/24)+DATE(1970,1,1)</f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(E436/D436)*100</f>
        <v>16.722222222222221</v>
      </c>
      <c r="G436" t="s">
        <v>74</v>
      </c>
      <c r="H436">
        <v>10</v>
      </c>
      <c r="I436" s="6">
        <f>IF(H436=0,0,E436/H436)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9">
        <f>(((L436/60)/60)/24)+DATE(1970,1,1)</f>
        <v>42705.25</v>
      </c>
      <c r="T436" s="9">
        <f>(((M436/60)/60)/24)+DATE(1970,1,1)</f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(E437/D437)*100</f>
        <v>116.87664041994749</v>
      </c>
      <c r="G437" t="s">
        <v>20</v>
      </c>
      <c r="H437">
        <v>1713</v>
      </c>
      <c r="I437" s="6">
        <f>IF(H437=0,0,E437/H437)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9">
        <f>(((L437/60)/60)/24)+DATE(1970,1,1)</f>
        <v>41988.25</v>
      </c>
      <c r="T437" s="9">
        <f>(((M437/60)/60)/24)+DATE(1970,1,1)</f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(E438/D438)*100</f>
        <v>1052.1538461538462</v>
      </c>
      <c r="G438" t="s">
        <v>20</v>
      </c>
      <c r="H438">
        <v>249</v>
      </c>
      <c r="I438" s="6">
        <f>IF(H438=0,0,E438/H438)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9">
        <f>(((L438/60)/60)/24)+DATE(1970,1,1)</f>
        <v>43575.208333333328</v>
      </c>
      <c r="T438" s="9">
        <f>(((M438/60)/60)/24)+DATE(1970,1,1)</f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(E439/D439)*100</f>
        <v>123.07407407407408</v>
      </c>
      <c r="G439" t="s">
        <v>20</v>
      </c>
      <c r="H439">
        <v>192</v>
      </c>
      <c r="I439" s="6">
        <f>IF(H439=0,0,E439/H439)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9">
        <f>(((L439/60)/60)/24)+DATE(1970,1,1)</f>
        <v>42260.208333333328</v>
      </c>
      <c r="T439" s="9">
        <f>(((M439/60)/60)/24)+DATE(1970,1,1)</f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(E440/D440)*100</f>
        <v>178.63855421686748</v>
      </c>
      <c r="G440" t="s">
        <v>20</v>
      </c>
      <c r="H440">
        <v>247</v>
      </c>
      <c r="I440" s="6">
        <f>IF(H440=0,0,E440/H440)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9">
        <f>(((L440/60)/60)/24)+DATE(1970,1,1)</f>
        <v>41337.25</v>
      </c>
      <c r="T440" s="9">
        <f>(((M440/60)/60)/24)+DATE(1970,1,1)</f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(E441/D441)*100</f>
        <v>355.28169014084506</v>
      </c>
      <c r="G441" t="s">
        <v>20</v>
      </c>
      <c r="H441">
        <v>2293</v>
      </c>
      <c r="I441" s="6">
        <f>IF(H441=0,0,E441/H441)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9">
        <f>(((L441/60)/60)/24)+DATE(1970,1,1)</f>
        <v>42680.208333333328</v>
      </c>
      <c r="T441" s="9">
        <f>(((M441/60)/60)/24)+DATE(1970,1,1)</f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(E442/D442)*100</f>
        <v>161.90634146341463</v>
      </c>
      <c r="G442" t="s">
        <v>20</v>
      </c>
      <c r="H442">
        <v>3131</v>
      </c>
      <c r="I442" s="6">
        <f>IF(H442=0,0,E442/H442)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9">
        <f>(((L442/60)/60)/24)+DATE(1970,1,1)</f>
        <v>42916.208333333328</v>
      </c>
      <c r="T442" s="9">
        <f>(((M442/60)/60)/24)+DATE(1970,1,1)</f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(E443/D443)*100</f>
        <v>24.914285714285715</v>
      </c>
      <c r="G443" t="s">
        <v>14</v>
      </c>
      <c r="H443">
        <v>32</v>
      </c>
      <c r="I443" s="6">
        <f>IF(H443=0,0,E443/H443)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9">
        <f>(((L443/60)/60)/24)+DATE(1970,1,1)</f>
        <v>41025.208333333336</v>
      </c>
      <c r="T443" s="9">
        <f>(((M443/60)/60)/24)+DATE(1970,1,1)</f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(E444/D444)*100</f>
        <v>198.72222222222223</v>
      </c>
      <c r="G444" t="s">
        <v>20</v>
      </c>
      <c r="H444">
        <v>143</v>
      </c>
      <c r="I444" s="6">
        <f>IF(H444=0,0,E444/H444)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9">
        <f>(((L444/60)/60)/24)+DATE(1970,1,1)</f>
        <v>42980.208333333328</v>
      </c>
      <c r="T444" s="9">
        <f>(((M444/60)/60)/24)+DATE(1970,1,1)</f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(E445/D445)*100</f>
        <v>34.752688172043008</v>
      </c>
      <c r="G445" t="s">
        <v>74</v>
      </c>
      <c r="H445">
        <v>90</v>
      </c>
      <c r="I445" s="6">
        <f>IF(H445=0,0,E445/H445)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9">
        <f>(((L445/60)/60)/24)+DATE(1970,1,1)</f>
        <v>40451.208333333336</v>
      </c>
      <c r="T445" s="9">
        <f>(((M445/60)/60)/24)+DATE(1970,1,1)</f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(E446/D446)*100</f>
        <v>176.41935483870967</v>
      </c>
      <c r="G446" t="s">
        <v>20</v>
      </c>
      <c r="H446">
        <v>296</v>
      </c>
      <c r="I446" s="6">
        <f>IF(H446=0,0,E446/H446)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9">
        <f>(((L446/60)/60)/24)+DATE(1970,1,1)</f>
        <v>40748.208333333336</v>
      </c>
      <c r="T446" s="9">
        <f>(((M446/60)/60)/24)+DATE(1970,1,1)</f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(E447/D447)*100</f>
        <v>511.38095238095235</v>
      </c>
      <c r="G447" t="s">
        <v>20</v>
      </c>
      <c r="H447">
        <v>170</v>
      </c>
      <c r="I447" s="6">
        <f>IF(H447=0,0,E447/H447)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9">
        <f>(((L447/60)/60)/24)+DATE(1970,1,1)</f>
        <v>40515.25</v>
      </c>
      <c r="T447" s="9">
        <f>(((M447/60)/60)/24)+DATE(1970,1,1)</f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(E448/D448)*100</f>
        <v>82.044117647058826</v>
      </c>
      <c r="G448" t="s">
        <v>14</v>
      </c>
      <c r="H448">
        <v>186</v>
      </c>
      <c r="I448" s="6">
        <f>IF(H448=0,0,E448/H448)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9">
        <f>(((L448/60)/60)/24)+DATE(1970,1,1)</f>
        <v>41261.25</v>
      </c>
      <c r="T448" s="9">
        <f>(((M448/60)/60)/24)+DATE(1970,1,1)</f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(E449/D449)*100</f>
        <v>24.326030927835053</v>
      </c>
      <c r="G449" t="s">
        <v>74</v>
      </c>
      <c r="H449">
        <v>439</v>
      </c>
      <c r="I449" s="6">
        <f>IF(H449=0,0,E449/H449)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9">
        <f>(((L449/60)/60)/24)+DATE(1970,1,1)</f>
        <v>43088.25</v>
      </c>
      <c r="T449" s="9">
        <f>(((M449/60)/60)/24)+DATE(1970,1,1)</f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(E450/D450)*100</f>
        <v>50.482758620689658</v>
      </c>
      <c r="G450" t="s">
        <v>14</v>
      </c>
      <c r="H450">
        <v>605</v>
      </c>
      <c r="I450" s="6">
        <f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9">
        <f>(((L450/60)/60)/24)+DATE(1970,1,1)</f>
        <v>41378.208333333336</v>
      </c>
      <c r="T450" s="9">
        <f>(((M450/60)/60)/24)+DATE(1970,1,1)</f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(E451/D451)*100</f>
        <v>967</v>
      </c>
      <c r="G451" t="s">
        <v>20</v>
      </c>
      <c r="H451">
        <v>86</v>
      </c>
      <c r="I451" s="6">
        <f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9">
        <f>(((L451/60)/60)/24)+DATE(1970,1,1)</f>
        <v>43530.25</v>
      </c>
      <c r="T451" s="9">
        <f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(E452/D452)*100</f>
        <v>4</v>
      </c>
      <c r="G452" t="s">
        <v>14</v>
      </c>
      <c r="H452">
        <v>1</v>
      </c>
      <c r="I452" s="6">
        <f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9">
        <f>(((L452/60)/60)/24)+DATE(1970,1,1)</f>
        <v>43394.208333333328</v>
      </c>
      <c r="T452" s="9">
        <f>(((M452/60)/60)/24)+DATE(1970,1,1)</f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(E453/D453)*100</f>
        <v>122.84501347708894</v>
      </c>
      <c r="G453" t="s">
        <v>20</v>
      </c>
      <c r="H453">
        <v>6286</v>
      </c>
      <c r="I453" s="6">
        <f>IF(H453=0,0,E453/H453)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9">
        <f>(((L453/60)/60)/24)+DATE(1970,1,1)</f>
        <v>42935.208333333328</v>
      </c>
      <c r="T453" s="9">
        <f>(((M453/60)/60)/24)+DATE(1970,1,1)</f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(E454/D454)*100</f>
        <v>63.4375</v>
      </c>
      <c r="G454" t="s">
        <v>14</v>
      </c>
      <c r="H454">
        <v>31</v>
      </c>
      <c r="I454" s="6">
        <f>IF(H454=0,0,E454/H454)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9">
        <f>(((L454/60)/60)/24)+DATE(1970,1,1)</f>
        <v>40365.208333333336</v>
      </c>
      <c r="T454" s="9">
        <f>(((M454/60)/60)/24)+DATE(1970,1,1)</f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(E455/D455)*100</f>
        <v>56.331688596491226</v>
      </c>
      <c r="G455" t="s">
        <v>14</v>
      </c>
      <c r="H455">
        <v>1181</v>
      </c>
      <c r="I455" s="6">
        <f>IF(H455=0,0,E455/H455)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9">
        <f>(((L455/60)/60)/24)+DATE(1970,1,1)</f>
        <v>42705.25</v>
      </c>
      <c r="T455" s="9">
        <f>(((M455/60)/60)/24)+DATE(1970,1,1)</f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(E456/D456)*100</f>
        <v>44.074999999999996</v>
      </c>
      <c r="G456" t="s">
        <v>14</v>
      </c>
      <c r="H456">
        <v>39</v>
      </c>
      <c r="I456" s="6">
        <f>IF(H456=0,0,E456/H456)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9">
        <f>(((L456/60)/60)/24)+DATE(1970,1,1)</f>
        <v>41568.208333333336</v>
      </c>
      <c r="T456" s="9">
        <f>(((M456/60)/60)/24)+DATE(1970,1,1)</f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(E457/D457)*100</f>
        <v>118.37253218884121</v>
      </c>
      <c r="G457" t="s">
        <v>20</v>
      </c>
      <c r="H457">
        <v>3727</v>
      </c>
      <c r="I457" s="6">
        <f>IF(H457=0,0,E457/H457)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9">
        <f>(((L457/60)/60)/24)+DATE(1970,1,1)</f>
        <v>40809.208333333336</v>
      </c>
      <c r="T457" s="9">
        <f>(((M457/60)/60)/24)+DATE(1970,1,1)</f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(E458/D458)*100</f>
        <v>104.1243169398907</v>
      </c>
      <c r="G458" t="s">
        <v>20</v>
      </c>
      <c r="H458">
        <v>1605</v>
      </c>
      <c r="I458" s="6">
        <f>IF(H458=0,0,E458/H458)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9">
        <f>(((L458/60)/60)/24)+DATE(1970,1,1)</f>
        <v>43141.25</v>
      </c>
      <c r="T458" s="9">
        <f>(((M458/60)/60)/24)+DATE(1970,1,1)</f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(E459/D459)*100</f>
        <v>26.640000000000004</v>
      </c>
      <c r="G459" t="s">
        <v>14</v>
      </c>
      <c r="H459">
        <v>46</v>
      </c>
      <c r="I459" s="6">
        <f>IF(H459=0,0,E459/H459)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9">
        <f>(((L459/60)/60)/24)+DATE(1970,1,1)</f>
        <v>42657.208333333328</v>
      </c>
      <c r="T459" s="9">
        <f>(((M459/60)/60)/24)+DATE(1970,1,1)</f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(E460/D460)*100</f>
        <v>351.20118343195264</v>
      </c>
      <c r="G460" t="s">
        <v>20</v>
      </c>
      <c r="H460">
        <v>2120</v>
      </c>
      <c r="I460" s="6">
        <f>IF(H460=0,0,E460/H460)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9">
        <f>(((L460/60)/60)/24)+DATE(1970,1,1)</f>
        <v>40265.208333333336</v>
      </c>
      <c r="T460" s="9">
        <f>(((M460/60)/60)/24)+DATE(1970,1,1)</f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(E461/D461)*100</f>
        <v>90.063492063492063</v>
      </c>
      <c r="G461" t="s">
        <v>14</v>
      </c>
      <c r="H461">
        <v>105</v>
      </c>
      <c r="I461" s="6">
        <f>IF(H461=0,0,E461/H461)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9">
        <f>(((L461/60)/60)/24)+DATE(1970,1,1)</f>
        <v>42001.25</v>
      </c>
      <c r="T461" s="9">
        <f>(((M461/60)/60)/24)+DATE(1970,1,1)</f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(E462/D462)*100</f>
        <v>171.625</v>
      </c>
      <c r="G462" t="s">
        <v>20</v>
      </c>
      <c r="H462">
        <v>50</v>
      </c>
      <c r="I462" s="6">
        <f>IF(H462=0,0,E462/H462)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9">
        <f>(((L462/60)/60)/24)+DATE(1970,1,1)</f>
        <v>40399.208333333336</v>
      </c>
      <c r="T462" s="9">
        <f>(((M462/60)/60)/24)+DATE(1970,1,1)</f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(E463/D463)*100</f>
        <v>141.04655870445345</v>
      </c>
      <c r="G463" t="s">
        <v>20</v>
      </c>
      <c r="H463">
        <v>2080</v>
      </c>
      <c r="I463" s="6">
        <f>IF(H463=0,0,E463/H463)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9">
        <f>(((L463/60)/60)/24)+DATE(1970,1,1)</f>
        <v>41757.208333333336</v>
      </c>
      <c r="T463" s="9">
        <f>(((M463/60)/60)/24)+DATE(1970,1,1)</f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(E464/D464)*100</f>
        <v>30.57944915254237</v>
      </c>
      <c r="G464" t="s">
        <v>14</v>
      </c>
      <c r="H464">
        <v>535</v>
      </c>
      <c r="I464" s="6">
        <f>IF(H464=0,0,E464/H464)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9">
        <f>(((L464/60)/60)/24)+DATE(1970,1,1)</f>
        <v>41304.25</v>
      </c>
      <c r="T464" s="9">
        <f>(((M464/60)/60)/24)+DATE(1970,1,1)</f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(E465/D465)*100</f>
        <v>108.16455696202532</v>
      </c>
      <c r="G465" t="s">
        <v>20</v>
      </c>
      <c r="H465">
        <v>2105</v>
      </c>
      <c r="I465" s="6">
        <f>IF(H465=0,0,E465/H465)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9">
        <f>(((L465/60)/60)/24)+DATE(1970,1,1)</f>
        <v>41639.25</v>
      </c>
      <c r="T465" s="9">
        <f>(((M465/60)/60)/24)+DATE(1970,1,1)</f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(E466/D466)*100</f>
        <v>133.45505617977528</v>
      </c>
      <c r="G466" t="s">
        <v>20</v>
      </c>
      <c r="H466">
        <v>2436</v>
      </c>
      <c r="I466" s="6">
        <f>IF(H466=0,0,E466/H466)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9">
        <f>(((L466/60)/60)/24)+DATE(1970,1,1)</f>
        <v>43142.25</v>
      </c>
      <c r="T466" s="9">
        <f>(((M466/60)/60)/24)+DATE(1970,1,1)</f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(E467/D467)*100</f>
        <v>187.85106382978722</v>
      </c>
      <c r="G467" t="s">
        <v>20</v>
      </c>
      <c r="H467">
        <v>80</v>
      </c>
      <c r="I467" s="6">
        <f>IF(H467=0,0,E467/H467)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9">
        <f>(((L467/60)/60)/24)+DATE(1970,1,1)</f>
        <v>43127.25</v>
      </c>
      <c r="T467" s="9">
        <f>(((M467/60)/60)/24)+DATE(1970,1,1)</f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(E468/D468)*100</f>
        <v>332</v>
      </c>
      <c r="G468" t="s">
        <v>20</v>
      </c>
      <c r="H468">
        <v>42</v>
      </c>
      <c r="I468" s="6">
        <f>IF(H468=0,0,E468/H468)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9">
        <f>(((L468/60)/60)/24)+DATE(1970,1,1)</f>
        <v>41409.208333333336</v>
      </c>
      <c r="T468" s="9">
        <f>(((M468/60)/60)/24)+DATE(1970,1,1)</f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(E469/D469)*100</f>
        <v>575.21428571428578</v>
      </c>
      <c r="G469" t="s">
        <v>20</v>
      </c>
      <c r="H469">
        <v>139</v>
      </c>
      <c r="I469" s="6">
        <f>IF(H469=0,0,E469/H469)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9">
        <f>(((L469/60)/60)/24)+DATE(1970,1,1)</f>
        <v>42331.25</v>
      </c>
      <c r="T469" s="9">
        <f>(((M469/60)/60)/24)+DATE(1970,1,1)</f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(E470/D470)*100</f>
        <v>40.5</v>
      </c>
      <c r="G470" t="s">
        <v>14</v>
      </c>
      <c r="H470">
        <v>16</v>
      </c>
      <c r="I470" s="6">
        <f>IF(H470=0,0,E470/H470)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9">
        <f>(((L470/60)/60)/24)+DATE(1970,1,1)</f>
        <v>43569.208333333328</v>
      </c>
      <c r="T470" s="9">
        <f>(((M470/60)/60)/24)+DATE(1970,1,1)</f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(E471/D471)*100</f>
        <v>184.42857142857144</v>
      </c>
      <c r="G471" t="s">
        <v>20</v>
      </c>
      <c r="H471">
        <v>159</v>
      </c>
      <c r="I471" s="6">
        <f>IF(H471=0,0,E471/H471)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9">
        <f>(((L471/60)/60)/24)+DATE(1970,1,1)</f>
        <v>42142.208333333328</v>
      </c>
      <c r="T471" s="9">
        <f>(((M471/60)/60)/24)+DATE(1970,1,1)</f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(E472/D472)*100</f>
        <v>285.80555555555554</v>
      </c>
      <c r="G472" t="s">
        <v>20</v>
      </c>
      <c r="H472">
        <v>381</v>
      </c>
      <c r="I472" s="6">
        <f>IF(H472=0,0,E472/H472)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9">
        <f>(((L472/60)/60)/24)+DATE(1970,1,1)</f>
        <v>42716.25</v>
      </c>
      <c r="T472" s="9">
        <f>(((M472/60)/60)/24)+DATE(1970,1,1)</f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(E473/D473)*100</f>
        <v>319</v>
      </c>
      <c r="G473" t="s">
        <v>20</v>
      </c>
      <c r="H473">
        <v>194</v>
      </c>
      <c r="I473" s="6">
        <f>IF(H473=0,0,E473/H473)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9">
        <f>(((L473/60)/60)/24)+DATE(1970,1,1)</f>
        <v>41031.208333333336</v>
      </c>
      <c r="T473" s="9">
        <f>(((M473/60)/60)/24)+DATE(1970,1,1)</f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(E474/D474)*100</f>
        <v>39.234070221066318</v>
      </c>
      <c r="G474" t="s">
        <v>14</v>
      </c>
      <c r="H474">
        <v>575</v>
      </c>
      <c r="I474" s="6">
        <f>IF(H474=0,0,E474/H474)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9">
        <f>(((L474/60)/60)/24)+DATE(1970,1,1)</f>
        <v>43535.208333333328</v>
      </c>
      <c r="T474" s="9">
        <f>(((M474/60)/60)/24)+DATE(1970,1,1)</f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(E475/D475)*100</f>
        <v>178.14000000000001</v>
      </c>
      <c r="G475" t="s">
        <v>20</v>
      </c>
      <c r="H475">
        <v>106</v>
      </c>
      <c r="I475" s="6">
        <f>IF(H475=0,0,E475/H475)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9">
        <f>(((L475/60)/60)/24)+DATE(1970,1,1)</f>
        <v>43277.208333333328</v>
      </c>
      <c r="T475" s="9">
        <f>(((M475/60)/60)/24)+DATE(1970,1,1)</f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(E476/D476)*100</f>
        <v>365.15</v>
      </c>
      <c r="G476" t="s">
        <v>20</v>
      </c>
      <c r="H476">
        <v>142</v>
      </c>
      <c r="I476" s="6">
        <f>IF(H476=0,0,E476/H476)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9">
        <f>(((L476/60)/60)/24)+DATE(1970,1,1)</f>
        <v>41989.25</v>
      </c>
      <c r="T476" s="9">
        <f>(((M476/60)/60)/24)+DATE(1970,1,1)</f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(E477/D477)*100</f>
        <v>113.94594594594594</v>
      </c>
      <c r="G477" t="s">
        <v>20</v>
      </c>
      <c r="H477">
        <v>211</v>
      </c>
      <c r="I477" s="6">
        <f>IF(H477=0,0,E477/H477)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9">
        <f>(((L477/60)/60)/24)+DATE(1970,1,1)</f>
        <v>41450.208333333336</v>
      </c>
      <c r="T477" s="9">
        <f>(((M477/60)/60)/24)+DATE(1970,1,1)</f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(E478/D478)*100</f>
        <v>29.828720626631856</v>
      </c>
      <c r="G478" t="s">
        <v>14</v>
      </c>
      <c r="H478">
        <v>1120</v>
      </c>
      <c r="I478" s="6">
        <f>IF(H478=0,0,E478/H478)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9">
        <f>(((L478/60)/60)/24)+DATE(1970,1,1)</f>
        <v>43322.208333333328</v>
      </c>
      <c r="T478" s="9">
        <f>(((M478/60)/60)/24)+DATE(1970,1,1)</f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(E479/D479)*100</f>
        <v>54.270588235294113</v>
      </c>
      <c r="G479" t="s">
        <v>14</v>
      </c>
      <c r="H479">
        <v>113</v>
      </c>
      <c r="I479" s="6">
        <f>IF(H479=0,0,E479/H479)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9">
        <f>(((L479/60)/60)/24)+DATE(1970,1,1)</f>
        <v>40720.208333333336</v>
      </c>
      <c r="T479" s="9">
        <f>(((M479/60)/60)/24)+DATE(1970,1,1)</f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(E480/D480)*100</f>
        <v>236.34156976744185</v>
      </c>
      <c r="G480" t="s">
        <v>20</v>
      </c>
      <c r="H480">
        <v>2756</v>
      </c>
      <c r="I480" s="6">
        <f>IF(H480=0,0,E480/H480)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9">
        <f>(((L480/60)/60)/24)+DATE(1970,1,1)</f>
        <v>42072.208333333328</v>
      </c>
      <c r="T480" s="9">
        <f>(((M480/60)/60)/24)+DATE(1970,1,1)</f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(E481/D481)*100</f>
        <v>512.91666666666663</v>
      </c>
      <c r="G481" t="s">
        <v>20</v>
      </c>
      <c r="H481">
        <v>173</v>
      </c>
      <c r="I481" s="6">
        <f>IF(H481=0,0,E481/H481)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9">
        <f>(((L481/60)/60)/24)+DATE(1970,1,1)</f>
        <v>42945.208333333328</v>
      </c>
      <c r="T481" s="9">
        <f>(((M481/60)/60)/24)+DATE(1970,1,1)</f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(E482/D482)*100</f>
        <v>100.65116279069768</v>
      </c>
      <c r="G482" t="s">
        <v>20</v>
      </c>
      <c r="H482">
        <v>87</v>
      </c>
      <c r="I482" s="6">
        <f>IF(H482=0,0,E482/H482)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9">
        <f>(((L482/60)/60)/24)+DATE(1970,1,1)</f>
        <v>40248.25</v>
      </c>
      <c r="T482" s="9">
        <f>(((M482/60)/60)/24)+DATE(1970,1,1)</f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(E483/D483)*100</f>
        <v>81.348423194303152</v>
      </c>
      <c r="G483" t="s">
        <v>14</v>
      </c>
      <c r="H483">
        <v>1538</v>
      </c>
      <c r="I483" s="6">
        <f>IF(H483=0,0,E483/H483)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9">
        <f>(((L483/60)/60)/24)+DATE(1970,1,1)</f>
        <v>41913.208333333336</v>
      </c>
      <c r="T483" s="9">
        <f>(((M483/60)/60)/24)+DATE(1970,1,1)</f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(E484/D484)*100</f>
        <v>16.404761904761905</v>
      </c>
      <c r="G484" t="s">
        <v>14</v>
      </c>
      <c r="H484">
        <v>9</v>
      </c>
      <c r="I484" s="6">
        <f>IF(H484=0,0,E484/H484)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9">
        <f>(((L484/60)/60)/24)+DATE(1970,1,1)</f>
        <v>40963.25</v>
      </c>
      <c r="T484" s="9">
        <f>(((M484/60)/60)/24)+DATE(1970,1,1)</f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(E485/D485)*100</f>
        <v>52.774617067833695</v>
      </c>
      <c r="G485" t="s">
        <v>14</v>
      </c>
      <c r="H485">
        <v>554</v>
      </c>
      <c r="I485" s="6">
        <f>IF(H485=0,0,E485/H485)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9">
        <f>(((L485/60)/60)/24)+DATE(1970,1,1)</f>
        <v>43811.25</v>
      </c>
      <c r="T485" s="9">
        <f>(((M485/60)/60)/24)+DATE(1970,1,1)</f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(E486/D486)*100</f>
        <v>260.20608108108109</v>
      </c>
      <c r="G486" t="s">
        <v>20</v>
      </c>
      <c r="H486">
        <v>1572</v>
      </c>
      <c r="I486" s="6">
        <f>IF(H486=0,0,E486/H486)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9">
        <f>(((L486/60)/60)/24)+DATE(1970,1,1)</f>
        <v>41855.208333333336</v>
      </c>
      <c r="T486" s="9">
        <f>(((M486/60)/60)/24)+DATE(1970,1,1)</f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(E487/D487)*100</f>
        <v>30.73289183222958</v>
      </c>
      <c r="G487" t="s">
        <v>14</v>
      </c>
      <c r="H487">
        <v>648</v>
      </c>
      <c r="I487" s="6">
        <f>IF(H487=0,0,E487/H487)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9">
        <f>(((L487/60)/60)/24)+DATE(1970,1,1)</f>
        <v>43626.208333333328</v>
      </c>
      <c r="T487" s="9">
        <f>(((M487/60)/60)/24)+DATE(1970,1,1)</f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(E488/D488)*100</f>
        <v>13.5</v>
      </c>
      <c r="G488" t="s">
        <v>14</v>
      </c>
      <c r="H488">
        <v>21</v>
      </c>
      <c r="I488" s="6">
        <f>IF(H488=0,0,E488/H488)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9">
        <f>(((L488/60)/60)/24)+DATE(1970,1,1)</f>
        <v>43168.25</v>
      </c>
      <c r="T488" s="9">
        <f>(((M488/60)/60)/24)+DATE(1970,1,1)</f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(E489/D489)*100</f>
        <v>178.62556663644605</v>
      </c>
      <c r="G489" t="s">
        <v>20</v>
      </c>
      <c r="H489">
        <v>2346</v>
      </c>
      <c r="I489" s="6">
        <f>IF(H489=0,0,E489/H489)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9">
        <f>(((L489/60)/60)/24)+DATE(1970,1,1)</f>
        <v>42845.208333333328</v>
      </c>
      <c r="T489" s="9">
        <f>(((M489/60)/60)/24)+DATE(1970,1,1)</f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(E490/D490)*100</f>
        <v>220.0566037735849</v>
      </c>
      <c r="G490" t="s">
        <v>20</v>
      </c>
      <c r="H490">
        <v>115</v>
      </c>
      <c r="I490" s="6">
        <f>IF(H490=0,0,E490/H490)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9">
        <f>(((L490/60)/60)/24)+DATE(1970,1,1)</f>
        <v>42403.25</v>
      </c>
      <c r="T490" s="9">
        <f>(((M490/60)/60)/24)+DATE(1970,1,1)</f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(E491/D491)*100</f>
        <v>101.5108695652174</v>
      </c>
      <c r="G491" t="s">
        <v>20</v>
      </c>
      <c r="H491">
        <v>85</v>
      </c>
      <c r="I491" s="6">
        <f>IF(H491=0,0,E491/H491)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9">
        <f>(((L491/60)/60)/24)+DATE(1970,1,1)</f>
        <v>40406.208333333336</v>
      </c>
      <c r="T491" s="9">
        <f>(((M491/60)/60)/24)+DATE(1970,1,1)</f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(E492/D492)*100</f>
        <v>191.5</v>
      </c>
      <c r="G492" t="s">
        <v>20</v>
      </c>
      <c r="H492">
        <v>144</v>
      </c>
      <c r="I492" s="6">
        <f>IF(H492=0,0,E492/H492)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9">
        <f>(((L492/60)/60)/24)+DATE(1970,1,1)</f>
        <v>43786.25</v>
      </c>
      <c r="T492" s="9">
        <f>(((M492/60)/60)/24)+DATE(1970,1,1)</f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(E493/D493)*100</f>
        <v>305.34683098591546</v>
      </c>
      <c r="G493" t="s">
        <v>20</v>
      </c>
      <c r="H493">
        <v>2443</v>
      </c>
      <c r="I493" s="6">
        <f>IF(H493=0,0,E493/H493)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9">
        <f>(((L493/60)/60)/24)+DATE(1970,1,1)</f>
        <v>41456.208333333336</v>
      </c>
      <c r="T493" s="9">
        <f>(((M493/60)/60)/24)+DATE(1970,1,1)</f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(E494/D494)*100</f>
        <v>23.995287958115181</v>
      </c>
      <c r="G494" t="s">
        <v>74</v>
      </c>
      <c r="H494">
        <v>595</v>
      </c>
      <c r="I494" s="6">
        <f>IF(H494=0,0,E494/H494)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9">
        <f>(((L494/60)/60)/24)+DATE(1970,1,1)</f>
        <v>40336.208333333336</v>
      </c>
      <c r="T494" s="9">
        <f>(((M494/60)/60)/24)+DATE(1970,1,1)</f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(E495/D495)*100</f>
        <v>723.77777777777771</v>
      </c>
      <c r="G495" t="s">
        <v>20</v>
      </c>
      <c r="H495">
        <v>64</v>
      </c>
      <c r="I495" s="6">
        <f>IF(H495=0,0,E495/H495)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9">
        <f>(((L495/60)/60)/24)+DATE(1970,1,1)</f>
        <v>43645.208333333328</v>
      </c>
      <c r="T495" s="9">
        <f>(((M495/60)/60)/24)+DATE(1970,1,1)</f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(E496/D496)*100</f>
        <v>547.36</v>
      </c>
      <c r="G496" t="s">
        <v>20</v>
      </c>
      <c r="H496">
        <v>268</v>
      </c>
      <c r="I496" s="6">
        <f>IF(H496=0,0,E496/H496)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9">
        <f>(((L496/60)/60)/24)+DATE(1970,1,1)</f>
        <v>40990.208333333336</v>
      </c>
      <c r="T496" s="9">
        <f>(((M496/60)/60)/24)+DATE(1970,1,1)</f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(E497/D497)*100</f>
        <v>414.49999999999994</v>
      </c>
      <c r="G497" t="s">
        <v>20</v>
      </c>
      <c r="H497">
        <v>195</v>
      </c>
      <c r="I497" s="6">
        <f>IF(H497=0,0,E497/H497)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9">
        <f>(((L497/60)/60)/24)+DATE(1970,1,1)</f>
        <v>41800.208333333336</v>
      </c>
      <c r="T497" s="9">
        <f>(((M497/60)/60)/24)+DATE(1970,1,1)</f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(E498/D498)*100</f>
        <v>0.90696409140369971</v>
      </c>
      <c r="G498" t="s">
        <v>14</v>
      </c>
      <c r="H498">
        <v>54</v>
      </c>
      <c r="I498" s="6">
        <f>IF(H498=0,0,E498/H498)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9">
        <f>(((L498/60)/60)/24)+DATE(1970,1,1)</f>
        <v>42876.208333333328</v>
      </c>
      <c r="T498" s="9">
        <f>(((M498/60)/60)/24)+DATE(1970,1,1)</f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(E499/D499)*100</f>
        <v>34.173469387755098</v>
      </c>
      <c r="G499" t="s">
        <v>14</v>
      </c>
      <c r="H499">
        <v>120</v>
      </c>
      <c r="I499" s="6">
        <f>IF(H499=0,0,E499/H499)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9">
        <f>(((L499/60)/60)/24)+DATE(1970,1,1)</f>
        <v>42724.25</v>
      </c>
      <c r="T499" s="9">
        <f>(((M499/60)/60)/24)+DATE(1970,1,1)</f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(E500/D500)*100</f>
        <v>23.948810754912099</v>
      </c>
      <c r="G500" t="s">
        <v>14</v>
      </c>
      <c r="H500">
        <v>579</v>
      </c>
      <c r="I500" s="6">
        <f>IF(H500=0,0,E500/H500)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9">
        <f>(((L500/60)/60)/24)+DATE(1970,1,1)</f>
        <v>42005.25</v>
      </c>
      <c r="T500" s="9">
        <f>(((M500/60)/60)/24)+DATE(1970,1,1)</f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(E501/D501)*100</f>
        <v>48.072649572649574</v>
      </c>
      <c r="G501" t="s">
        <v>14</v>
      </c>
      <c r="H501">
        <v>2072</v>
      </c>
      <c r="I501" s="6">
        <f>IF(H501=0,0,E501/H501)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9">
        <f>(((L501/60)/60)/24)+DATE(1970,1,1)</f>
        <v>42444.208333333328</v>
      </c>
      <c r="T501" s="9">
        <f>(((M501/60)/60)/24)+DATE(1970,1,1)</f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(E502/D502)*100</f>
        <v>0</v>
      </c>
      <c r="G502" t="s">
        <v>14</v>
      </c>
      <c r="H502">
        <v>0</v>
      </c>
      <c r="I502" s="6">
        <f>IF(H502=0,0,E502/H502)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9">
        <f>(((L502/60)/60)/24)+DATE(1970,1,1)</f>
        <v>41395.208333333336</v>
      </c>
      <c r="T502" s="9">
        <f>(((M502/60)/60)/24)+DATE(1970,1,1)</f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(E503/D503)*100</f>
        <v>70.145182291666657</v>
      </c>
      <c r="G503" t="s">
        <v>14</v>
      </c>
      <c r="H503">
        <v>1796</v>
      </c>
      <c r="I503" s="6">
        <f>IF(H503=0,0,E503/H503)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9">
        <f>(((L503/60)/60)/24)+DATE(1970,1,1)</f>
        <v>41345.208333333336</v>
      </c>
      <c r="T503" s="9">
        <f>(((M503/60)/60)/24)+DATE(1970,1,1)</f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(E504/D504)*100</f>
        <v>529.92307692307691</v>
      </c>
      <c r="G504" t="s">
        <v>20</v>
      </c>
      <c r="H504">
        <v>186</v>
      </c>
      <c r="I504" s="6">
        <f>IF(H504=0,0,E504/H504)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9">
        <f>(((L504/60)/60)/24)+DATE(1970,1,1)</f>
        <v>41117.208333333336</v>
      </c>
      <c r="T504" s="9">
        <f>(((M504/60)/60)/24)+DATE(1970,1,1)</f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(E505/D505)*100</f>
        <v>180.32549019607845</v>
      </c>
      <c r="G505" t="s">
        <v>20</v>
      </c>
      <c r="H505">
        <v>460</v>
      </c>
      <c r="I505" s="6">
        <f>IF(H505=0,0,E505/H505)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9">
        <f>(((L505/60)/60)/24)+DATE(1970,1,1)</f>
        <v>42186.208333333328</v>
      </c>
      <c r="T505" s="9">
        <f>(((M505/60)/60)/24)+DATE(1970,1,1)</f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(E506/D506)*100</f>
        <v>92.320000000000007</v>
      </c>
      <c r="G506" t="s">
        <v>14</v>
      </c>
      <c r="H506">
        <v>62</v>
      </c>
      <c r="I506" s="6">
        <f>IF(H506=0,0,E506/H506)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9">
        <f>(((L506/60)/60)/24)+DATE(1970,1,1)</f>
        <v>42142.208333333328</v>
      </c>
      <c r="T506" s="9">
        <f>(((M506/60)/60)/24)+DATE(1970,1,1)</f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(E507/D507)*100</f>
        <v>13.901001112347053</v>
      </c>
      <c r="G507" t="s">
        <v>14</v>
      </c>
      <c r="H507">
        <v>347</v>
      </c>
      <c r="I507" s="6">
        <f>IF(H507=0,0,E507/H507)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9">
        <f>(((L507/60)/60)/24)+DATE(1970,1,1)</f>
        <v>41341.25</v>
      </c>
      <c r="T507" s="9">
        <f>(((M507/60)/60)/24)+DATE(1970,1,1)</f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(E508/D508)*100</f>
        <v>927.07777777777767</v>
      </c>
      <c r="G508" t="s">
        <v>20</v>
      </c>
      <c r="H508">
        <v>2528</v>
      </c>
      <c r="I508" s="6">
        <f>IF(H508=0,0,E508/H508)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9">
        <f>(((L508/60)/60)/24)+DATE(1970,1,1)</f>
        <v>43062.25</v>
      </c>
      <c r="T508" s="9">
        <f>(((M508/60)/60)/24)+DATE(1970,1,1)</f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(E509/D509)*100</f>
        <v>39.857142857142861</v>
      </c>
      <c r="G509" t="s">
        <v>14</v>
      </c>
      <c r="H509">
        <v>19</v>
      </c>
      <c r="I509" s="6">
        <f>IF(H509=0,0,E509/H509)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9">
        <f>(((L509/60)/60)/24)+DATE(1970,1,1)</f>
        <v>41373.208333333336</v>
      </c>
      <c r="T509" s="9">
        <f>(((M509/60)/60)/24)+DATE(1970,1,1)</f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(E510/D510)*100</f>
        <v>112.22929936305732</v>
      </c>
      <c r="G510" t="s">
        <v>20</v>
      </c>
      <c r="H510">
        <v>3657</v>
      </c>
      <c r="I510" s="6">
        <f>IF(H510=0,0,E510/H510)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9">
        <f>(((L510/60)/60)/24)+DATE(1970,1,1)</f>
        <v>43310.208333333328</v>
      </c>
      <c r="T510" s="9">
        <f>(((M510/60)/60)/24)+DATE(1970,1,1)</f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(E511/D511)*100</f>
        <v>70.925816023738875</v>
      </c>
      <c r="G511" t="s">
        <v>14</v>
      </c>
      <c r="H511">
        <v>1258</v>
      </c>
      <c r="I511" s="6">
        <f>IF(H511=0,0,E511/H511)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9">
        <f>(((L511/60)/60)/24)+DATE(1970,1,1)</f>
        <v>41034.208333333336</v>
      </c>
      <c r="T511" s="9">
        <f>(((M511/60)/60)/24)+DATE(1970,1,1)</f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(E512/D512)*100</f>
        <v>119.08974358974358</v>
      </c>
      <c r="G512" t="s">
        <v>20</v>
      </c>
      <c r="H512">
        <v>131</v>
      </c>
      <c r="I512" s="6">
        <f>IF(H512=0,0,E512/H512)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9">
        <f>(((L512/60)/60)/24)+DATE(1970,1,1)</f>
        <v>43251.208333333328</v>
      </c>
      <c r="T512" s="9">
        <f>(((M512/60)/60)/24)+DATE(1970,1,1)</f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(E513/D513)*100</f>
        <v>24.017591339648174</v>
      </c>
      <c r="G513" t="s">
        <v>14</v>
      </c>
      <c r="H513">
        <v>362</v>
      </c>
      <c r="I513" s="6">
        <f>IF(H513=0,0,E513/H513)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9">
        <f>(((L513/60)/60)/24)+DATE(1970,1,1)</f>
        <v>43671.208333333328</v>
      </c>
      <c r="T513" s="9">
        <f>(((M513/60)/60)/24)+DATE(1970,1,1)</f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(E514/D514)*100</f>
        <v>139.31868131868131</v>
      </c>
      <c r="G514" t="s">
        <v>20</v>
      </c>
      <c r="H514">
        <v>239</v>
      </c>
      <c r="I514" s="6">
        <f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9">
        <f>(((L514/60)/60)/24)+DATE(1970,1,1)</f>
        <v>41825.208333333336</v>
      </c>
      <c r="T514" s="9">
        <f>(((M514/60)/60)/24)+DATE(1970,1,1)</f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(E515/D515)*100</f>
        <v>39.277108433734945</v>
      </c>
      <c r="G515" t="s">
        <v>74</v>
      </c>
      <c r="H515">
        <v>35</v>
      </c>
      <c r="I515" s="6">
        <f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9">
        <f>(((L515/60)/60)/24)+DATE(1970,1,1)</f>
        <v>40430.208333333336</v>
      </c>
      <c r="T515" s="9">
        <f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(E516/D516)*100</f>
        <v>22.439077144917089</v>
      </c>
      <c r="G516" t="s">
        <v>74</v>
      </c>
      <c r="H516">
        <v>528</v>
      </c>
      <c r="I516" s="6">
        <f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9">
        <f>(((L516/60)/60)/24)+DATE(1970,1,1)</f>
        <v>41614.25</v>
      </c>
      <c r="T516" s="9">
        <f>(((M516/60)/60)/24)+DATE(1970,1,1)</f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(E517/D517)*100</f>
        <v>55.779069767441861</v>
      </c>
      <c r="G517" t="s">
        <v>14</v>
      </c>
      <c r="H517">
        <v>133</v>
      </c>
      <c r="I517" s="6">
        <f>IF(H517=0,0,E517/H517)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9">
        <f>(((L517/60)/60)/24)+DATE(1970,1,1)</f>
        <v>40900.25</v>
      </c>
      <c r="T517" s="9">
        <f>(((M517/60)/60)/24)+DATE(1970,1,1)</f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(E518/D518)*100</f>
        <v>42.523125996810208</v>
      </c>
      <c r="G518" t="s">
        <v>14</v>
      </c>
      <c r="H518">
        <v>846</v>
      </c>
      <c r="I518" s="6">
        <f>IF(H518=0,0,E518/H518)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9">
        <f>(((L518/60)/60)/24)+DATE(1970,1,1)</f>
        <v>40396.208333333336</v>
      </c>
      <c r="T518" s="9">
        <f>(((M518/60)/60)/24)+DATE(1970,1,1)</f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(E519/D519)*100</f>
        <v>112.00000000000001</v>
      </c>
      <c r="G519" t="s">
        <v>20</v>
      </c>
      <c r="H519">
        <v>78</v>
      </c>
      <c r="I519" s="6">
        <f>IF(H519=0,0,E519/H519)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9">
        <f>(((L519/60)/60)/24)+DATE(1970,1,1)</f>
        <v>42860.208333333328</v>
      </c>
      <c r="T519" s="9">
        <f>(((M519/60)/60)/24)+DATE(1970,1,1)</f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(E520/D520)*100</f>
        <v>7.0681818181818183</v>
      </c>
      <c r="G520" t="s">
        <v>14</v>
      </c>
      <c r="H520">
        <v>10</v>
      </c>
      <c r="I520" s="6">
        <f>IF(H520=0,0,E520/H520)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9">
        <f>(((L520/60)/60)/24)+DATE(1970,1,1)</f>
        <v>43154.25</v>
      </c>
      <c r="T520" s="9">
        <f>(((M520/60)/60)/24)+DATE(1970,1,1)</f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(E521/D521)*100</f>
        <v>101.74563871693867</v>
      </c>
      <c r="G521" t="s">
        <v>20</v>
      </c>
      <c r="H521">
        <v>1773</v>
      </c>
      <c r="I521" s="6">
        <f>IF(H521=0,0,E521/H521)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9">
        <f>(((L521/60)/60)/24)+DATE(1970,1,1)</f>
        <v>42012.25</v>
      </c>
      <c r="T521" s="9">
        <f>(((M521/60)/60)/24)+DATE(1970,1,1)</f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(E522/D522)*100</f>
        <v>425.75</v>
      </c>
      <c r="G522" t="s">
        <v>20</v>
      </c>
      <c r="H522">
        <v>32</v>
      </c>
      <c r="I522" s="6">
        <f>IF(H522=0,0,E522/H522)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9">
        <f>(((L522/60)/60)/24)+DATE(1970,1,1)</f>
        <v>43574.208333333328</v>
      </c>
      <c r="T522" s="9">
        <f>(((M522/60)/60)/24)+DATE(1970,1,1)</f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(E523/D523)*100</f>
        <v>145.53947368421052</v>
      </c>
      <c r="G523" t="s">
        <v>20</v>
      </c>
      <c r="H523">
        <v>369</v>
      </c>
      <c r="I523" s="6">
        <f>IF(H523=0,0,E523/H523)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9">
        <f>(((L523/60)/60)/24)+DATE(1970,1,1)</f>
        <v>42605.208333333328</v>
      </c>
      <c r="T523" s="9">
        <f>(((M523/60)/60)/24)+DATE(1970,1,1)</f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(E524/D524)*100</f>
        <v>32.453465346534657</v>
      </c>
      <c r="G524" t="s">
        <v>14</v>
      </c>
      <c r="H524">
        <v>191</v>
      </c>
      <c r="I524" s="6">
        <f>IF(H524=0,0,E524/H524)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9">
        <f>(((L524/60)/60)/24)+DATE(1970,1,1)</f>
        <v>41093.208333333336</v>
      </c>
      <c r="T524" s="9">
        <f>(((M524/60)/60)/24)+DATE(1970,1,1)</f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(E525/D525)*100</f>
        <v>700.33333333333326</v>
      </c>
      <c r="G525" t="s">
        <v>20</v>
      </c>
      <c r="H525">
        <v>89</v>
      </c>
      <c r="I525" s="6">
        <f>IF(H525=0,0,E525/H525)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9">
        <f>(((L525/60)/60)/24)+DATE(1970,1,1)</f>
        <v>40241.25</v>
      </c>
      <c r="T525" s="9">
        <f>(((M525/60)/60)/24)+DATE(1970,1,1)</f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(E526/D526)*100</f>
        <v>83.904860392967933</v>
      </c>
      <c r="G526" t="s">
        <v>14</v>
      </c>
      <c r="H526">
        <v>1979</v>
      </c>
      <c r="I526" s="6">
        <f>IF(H526=0,0,E526/H526)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9">
        <f>(((L526/60)/60)/24)+DATE(1970,1,1)</f>
        <v>40294.208333333336</v>
      </c>
      <c r="T526" s="9">
        <f>(((M526/60)/60)/24)+DATE(1970,1,1)</f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(E527/D527)*100</f>
        <v>84.19047619047619</v>
      </c>
      <c r="G527" t="s">
        <v>14</v>
      </c>
      <c r="H527">
        <v>63</v>
      </c>
      <c r="I527" s="6">
        <f>IF(H527=0,0,E527/H527)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9">
        <f>(((L527/60)/60)/24)+DATE(1970,1,1)</f>
        <v>40505.25</v>
      </c>
      <c r="T527" s="9">
        <f>(((M527/60)/60)/24)+DATE(1970,1,1)</f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(E528/D528)*100</f>
        <v>155.95180722891567</v>
      </c>
      <c r="G528" t="s">
        <v>20</v>
      </c>
      <c r="H528">
        <v>147</v>
      </c>
      <c r="I528" s="6">
        <f>IF(H528=0,0,E528/H528)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9">
        <f>(((L528/60)/60)/24)+DATE(1970,1,1)</f>
        <v>42364.25</v>
      </c>
      <c r="T528" s="9">
        <f>(((M528/60)/60)/24)+DATE(1970,1,1)</f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(E529/D529)*100</f>
        <v>99.619450317124731</v>
      </c>
      <c r="G529" t="s">
        <v>14</v>
      </c>
      <c r="H529">
        <v>6080</v>
      </c>
      <c r="I529" s="6">
        <f>IF(H529=0,0,E529/H529)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9">
        <f>(((L529/60)/60)/24)+DATE(1970,1,1)</f>
        <v>42405.25</v>
      </c>
      <c r="T529" s="9">
        <f>(((M529/60)/60)/24)+DATE(1970,1,1)</f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(E530/D530)*100</f>
        <v>80.300000000000011</v>
      </c>
      <c r="G530" t="s">
        <v>14</v>
      </c>
      <c r="H530">
        <v>80</v>
      </c>
      <c r="I530" s="6">
        <f>IF(H530=0,0,E530/H530)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9">
        <f>(((L530/60)/60)/24)+DATE(1970,1,1)</f>
        <v>41601.25</v>
      </c>
      <c r="T530" s="9">
        <f>(((M530/60)/60)/24)+DATE(1970,1,1)</f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(E531/D531)*100</f>
        <v>11.254901960784313</v>
      </c>
      <c r="G531" t="s">
        <v>14</v>
      </c>
      <c r="H531">
        <v>9</v>
      </c>
      <c r="I531" s="6">
        <f>IF(H531=0,0,E531/H531)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9">
        <f>(((L531/60)/60)/24)+DATE(1970,1,1)</f>
        <v>41769.208333333336</v>
      </c>
      <c r="T531" s="9">
        <f>(((M531/60)/60)/24)+DATE(1970,1,1)</f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(E532/D532)*100</f>
        <v>91.740952380952379</v>
      </c>
      <c r="G532" t="s">
        <v>14</v>
      </c>
      <c r="H532">
        <v>1784</v>
      </c>
      <c r="I532" s="6">
        <f>IF(H532=0,0,E532/H532)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9">
        <f>(((L532/60)/60)/24)+DATE(1970,1,1)</f>
        <v>40421.208333333336</v>
      </c>
      <c r="T532" s="9">
        <f>(((M532/60)/60)/24)+DATE(1970,1,1)</f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(E533/D533)*100</f>
        <v>95.521156936261391</v>
      </c>
      <c r="G533" t="s">
        <v>47</v>
      </c>
      <c r="H533">
        <v>3640</v>
      </c>
      <c r="I533" s="6">
        <f>IF(H533=0,0,E533/H533)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9">
        <f>(((L533/60)/60)/24)+DATE(1970,1,1)</f>
        <v>41589.25</v>
      </c>
      <c r="T533" s="9">
        <f>(((M533/60)/60)/24)+DATE(1970,1,1)</f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(E534/D534)*100</f>
        <v>502.87499999999994</v>
      </c>
      <c r="G534" t="s">
        <v>20</v>
      </c>
      <c r="H534">
        <v>126</v>
      </c>
      <c r="I534" s="6">
        <f>IF(H534=0,0,E534/H534)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9">
        <f>(((L534/60)/60)/24)+DATE(1970,1,1)</f>
        <v>43125.25</v>
      </c>
      <c r="T534" s="9">
        <f>(((M534/60)/60)/24)+DATE(1970,1,1)</f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(E535/D535)*100</f>
        <v>159.24394463667818</v>
      </c>
      <c r="G535" t="s">
        <v>20</v>
      </c>
      <c r="H535">
        <v>2218</v>
      </c>
      <c r="I535" s="6">
        <f>IF(H535=0,0,E535/H535)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9">
        <f>(((L535/60)/60)/24)+DATE(1970,1,1)</f>
        <v>41479.208333333336</v>
      </c>
      <c r="T535" s="9">
        <f>(((M535/60)/60)/24)+DATE(1970,1,1)</f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(E536/D536)*100</f>
        <v>15.022446689113355</v>
      </c>
      <c r="G536" t="s">
        <v>14</v>
      </c>
      <c r="H536">
        <v>243</v>
      </c>
      <c r="I536" s="6">
        <f>IF(H536=0,0,E536/H536)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9">
        <f>(((L536/60)/60)/24)+DATE(1970,1,1)</f>
        <v>43329.208333333328</v>
      </c>
      <c r="T536" s="9">
        <f>(((M536/60)/60)/24)+DATE(1970,1,1)</f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(E537/D537)*100</f>
        <v>482.03846153846149</v>
      </c>
      <c r="G537" t="s">
        <v>20</v>
      </c>
      <c r="H537">
        <v>202</v>
      </c>
      <c r="I537" s="6">
        <f>IF(H537=0,0,E537/H537)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9">
        <f>(((L537/60)/60)/24)+DATE(1970,1,1)</f>
        <v>43259.208333333328</v>
      </c>
      <c r="T537" s="9">
        <f>(((M537/60)/60)/24)+DATE(1970,1,1)</f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(E538/D538)*100</f>
        <v>149.96938775510205</v>
      </c>
      <c r="G538" t="s">
        <v>20</v>
      </c>
      <c r="H538">
        <v>140</v>
      </c>
      <c r="I538" s="6">
        <f>IF(H538=0,0,E538/H538)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9">
        <f>(((L538/60)/60)/24)+DATE(1970,1,1)</f>
        <v>40414.208333333336</v>
      </c>
      <c r="T538" s="9">
        <f>(((M538/60)/60)/24)+DATE(1970,1,1)</f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(E539/D539)*100</f>
        <v>117.22156398104266</v>
      </c>
      <c r="G539" t="s">
        <v>20</v>
      </c>
      <c r="H539">
        <v>1052</v>
      </c>
      <c r="I539" s="6">
        <f>IF(H539=0,0,E539/H539)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9">
        <f>(((L539/60)/60)/24)+DATE(1970,1,1)</f>
        <v>43342.208333333328</v>
      </c>
      <c r="T539" s="9">
        <f>(((M539/60)/60)/24)+DATE(1970,1,1)</f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(E540/D540)*100</f>
        <v>37.695968274950431</v>
      </c>
      <c r="G540" t="s">
        <v>14</v>
      </c>
      <c r="H540">
        <v>1296</v>
      </c>
      <c r="I540" s="6">
        <f>IF(H540=0,0,E540/H540)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9">
        <f>(((L540/60)/60)/24)+DATE(1970,1,1)</f>
        <v>41539.208333333336</v>
      </c>
      <c r="T540" s="9">
        <f>(((M540/60)/60)/24)+DATE(1970,1,1)</f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(E541/D541)*100</f>
        <v>72.653061224489804</v>
      </c>
      <c r="G541" t="s">
        <v>14</v>
      </c>
      <c r="H541">
        <v>77</v>
      </c>
      <c r="I541" s="6">
        <f>IF(H541=0,0,E541/H541)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9">
        <f>(((L541/60)/60)/24)+DATE(1970,1,1)</f>
        <v>43647.208333333328</v>
      </c>
      <c r="T541" s="9">
        <f>(((M541/60)/60)/24)+DATE(1970,1,1)</f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(E542/D542)*100</f>
        <v>265.98113207547169</v>
      </c>
      <c r="G542" t="s">
        <v>20</v>
      </c>
      <c r="H542">
        <v>247</v>
      </c>
      <c r="I542" s="6">
        <f>IF(H542=0,0,E542/H542)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9">
        <f>(((L542/60)/60)/24)+DATE(1970,1,1)</f>
        <v>43225.208333333328</v>
      </c>
      <c r="T542" s="9">
        <f>(((M542/60)/60)/24)+DATE(1970,1,1)</f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(E543/D543)*100</f>
        <v>24.205617977528089</v>
      </c>
      <c r="G543" t="s">
        <v>14</v>
      </c>
      <c r="H543">
        <v>395</v>
      </c>
      <c r="I543" s="6">
        <f>IF(H543=0,0,E543/H543)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9">
        <f>(((L543/60)/60)/24)+DATE(1970,1,1)</f>
        <v>42165.208333333328</v>
      </c>
      <c r="T543" s="9">
        <f>(((M543/60)/60)/24)+DATE(1970,1,1)</f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(E544/D544)*100</f>
        <v>2.5064935064935066</v>
      </c>
      <c r="G544" t="s">
        <v>14</v>
      </c>
      <c r="H544">
        <v>49</v>
      </c>
      <c r="I544" s="6">
        <f>IF(H544=0,0,E544/H544)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9">
        <f>(((L544/60)/60)/24)+DATE(1970,1,1)</f>
        <v>42391.25</v>
      </c>
      <c r="T544" s="9">
        <f>(((M544/60)/60)/24)+DATE(1970,1,1)</f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(E545/D545)*100</f>
        <v>16.329799764428738</v>
      </c>
      <c r="G545" t="s">
        <v>14</v>
      </c>
      <c r="H545">
        <v>180</v>
      </c>
      <c r="I545" s="6">
        <f>IF(H545=0,0,E545/H545)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9">
        <f>(((L545/60)/60)/24)+DATE(1970,1,1)</f>
        <v>41528.208333333336</v>
      </c>
      <c r="T545" s="9">
        <f>(((M545/60)/60)/24)+DATE(1970,1,1)</f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(E546/D546)*100</f>
        <v>276.5</v>
      </c>
      <c r="G546" t="s">
        <v>20</v>
      </c>
      <c r="H546">
        <v>84</v>
      </c>
      <c r="I546" s="6">
        <f>IF(H546=0,0,E546/H546)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9">
        <f>(((L546/60)/60)/24)+DATE(1970,1,1)</f>
        <v>42377.25</v>
      </c>
      <c r="T546" s="9">
        <f>(((M546/60)/60)/24)+DATE(1970,1,1)</f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(E547/D547)*100</f>
        <v>88.803571428571431</v>
      </c>
      <c r="G547" t="s">
        <v>14</v>
      </c>
      <c r="H547">
        <v>2690</v>
      </c>
      <c r="I547" s="6">
        <f>IF(H547=0,0,E547/H547)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9">
        <f>(((L547/60)/60)/24)+DATE(1970,1,1)</f>
        <v>43824.25</v>
      </c>
      <c r="T547" s="9">
        <f>(((M547/60)/60)/24)+DATE(1970,1,1)</f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(E548/D548)*100</f>
        <v>163.57142857142856</v>
      </c>
      <c r="G548" t="s">
        <v>20</v>
      </c>
      <c r="H548">
        <v>88</v>
      </c>
      <c r="I548" s="6">
        <f>IF(H548=0,0,E548/H548)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9">
        <f>(((L548/60)/60)/24)+DATE(1970,1,1)</f>
        <v>43360.208333333328</v>
      </c>
      <c r="T548" s="9">
        <f>(((M548/60)/60)/24)+DATE(1970,1,1)</f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(E549/D549)*100</f>
        <v>969</v>
      </c>
      <c r="G549" t="s">
        <v>20</v>
      </c>
      <c r="H549">
        <v>156</v>
      </c>
      <c r="I549" s="6">
        <f>IF(H549=0,0,E549/H549)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9">
        <f>(((L549/60)/60)/24)+DATE(1970,1,1)</f>
        <v>42029.25</v>
      </c>
      <c r="T549" s="9">
        <f>(((M549/60)/60)/24)+DATE(1970,1,1)</f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(E550/D550)*100</f>
        <v>270.91376701966715</v>
      </c>
      <c r="G550" t="s">
        <v>20</v>
      </c>
      <c r="H550">
        <v>2985</v>
      </c>
      <c r="I550" s="6">
        <f>IF(H550=0,0,E550/H550)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9">
        <f>(((L550/60)/60)/24)+DATE(1970,1,1)</f>
        <v>42461.208333333328</v>
      </c>
      <c r="T550" s="9">
        <f>(((M550/60)/60)/24)+DATE(1970,1,1)</f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(E551/D551)*100</f>
        <v>284.21355932203392</v>
      </c>
      <c r="G551" t="s">
        <v>20</v>
      </c>
      <c r="H551">
        <v>762</v>
      </c>
      <c r="I551" s="6">
        <f>IF(H551=0,0,E551/H551)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9">
        <f>(((L551/60)/60)/24)+DATE(1970,1,1)</f>
        <v>41422.208333333336</v>
      </c>
      <c r="T551" s="9">
        <f>(((M551/60)/60)/24)+DATE(1970,1,1)</f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(E552/D552)*100</f>
        <v>4</v>
      </c>
      <c r="G552" t="s">
        <v>74</v>
      </c>
      <c r="H552">
        <v>1</v>
      </c>
      <c r="I552" s="6">
        <f>IF(H552=0,0,E552/H552)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9">
        <f>(((L552/60)/60)/24)+DATE(1970,1,1)</f>
        <v>40968.25</v>
      </c>
      <c r="T552" s="9">
        <f>(((M552/60)/60)/24)+DATE(1970,1,1)</f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(E553/D553)*100</f>
        <v>58.6329816768462</v>
      </c>
      <c r="G553" t="s">
        <v>14</v>
      </c>
      <c r="H553">
        <v>2779</v>
      </c>
      <c r="I553" s="6">
        <f>IF(H553=0,0,E553/H553)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9">
        <f>(((L553/60)/60)/24)+DATE(1970,1,1)</f>
        <v>41993.25</v>
      </c>
      <c r="T553" s="9">
        <f>(((M553/60)/60)/24)+DATE(1970,1,1)</f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(E554/D554)*100</f>
        <v>98.51111111111112</v>
      </c>
      <c r="G554" t="s">
        <v>14</v>
      </c>
      <c r="H554">
        <v>92</v>
      </c>
      <c r="I554" s="6">
        <f>IF(H554=0,0,E554/H554)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9">
        <f>(((L554/60)/60)/24)+DATE(1970,1,1)</f>
        <v>42700.25</v>
      </c>
      <c r="T554" s="9">
        <f>(((M554/60)/60)/24)+DATE(1970,1,1)</f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(E555/D555)*100</f>
        <v>43.975381008206334</v>
      </c>
      <c r="G555" t="s">
        <v>14</v>
      </c>
      <c r="H555">
        <v>1028</v>
      </c>
      <c r="I555" s="6">
        <f>IF(H555=0,0,E555/H555)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9">
        <f>(((L555/60)/60)/24)+DATE(1970,1,1)</f>
        <v>40545.25</v>
      </c>
      <c r="T555" s="9">
        <f>(((M555/60)/60)/24)+DATE(1970,1,1)</f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(E556/D556)*100</f>
        <v>151.66315789473683</v>
      </c>
      <c r="G556" t="s">
        <v>20</v>
      </c>
      <c r="H556">
        <v>554</v>
      </c>
      <c r="I556" s="6">
        <f>IF(H556=0,0,E556/H556)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9">
        <f>(((L556/60)/60)/24)+DATE(1970,1,1)</f>
        <v>42723.25</v>
      </c>
      <c r="T556" s="9">
        <f>(((M556/60)/60)/24)+DATE(1970,1,1)</f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(E557/D557)*100</f>
        <v>223.63492063492063</v>
      </c>
      <c r="G557" t="s">
        <v>20</v>
      </c>
      <c r="H557">
        <v>135</v>
      </c>
      <c r="I557" s="6">
        <f>IF(H557=0,0,E557/H557)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9">
        <f>(((L557/60)/60)/24)+DATE(1970,1,1)</f>
        <v>41731.208333333336</v>
      </c>
      <c r="T557" s="9">
        <f>(((M557/60)/60)/24)+DATE(1970,1,1)</f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(E558/D558)*100</f>
        <v>239.75</v>
      </c>
      <c r="G558" t="s">
        <v>20</v>
      </c>
      <c r="H558">
        <v>122</v>
      </c>
      <c r="I558" s="6">
        <f>IF(H558=0,0,E558/H558)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9">
        <f>(((L558/60)/60)/24)+DATE(1970,1,1)</f>
        <v>40792.208333333336</v>
      </c>
      <c r="T558" s="9">
        <f>(((M558/60)/60)/24)+DATE(1970,1,1)</f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(E559/D559)*100</f>
        <v>199.33333333333334</v>
      </c>
      <c r="G559" t="s">
        <v>20</v>
      </c>
      <c r="H559">
        <v>221</v>
      </c>
      <c r="I559" s="6">
        <f>IF(H559=0,0,E559/H559)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9">
        <f>(((L559/60)/60)/24)+DATE(1970,1,1)</f>
        <v>42279.208333333328</v>
      </c>
      <c r="T559" s="9">
        <f>(((M559/60)/60)/24)+DATE(1970,1,1)</f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(E560/D560)*100</f>
        <v>137.34482758620689</v>
      </c>
      <c r="G560" t="s">
        <v>20</v>
      </c>
      <c r="H560">
        <v>126</v>
      </c>
      <c r="I560" s="6">
        <f>IF(H560=0,0,E560/H560)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9">
        <f>(((L560/60)/60)/24)+DATE(1970,1,1)</f>
        <v>42424.25</v>
      </c>
      <c r="T560" s="9">
        <f>(((M560/60)/60)/24)+DATE(1970,1,1)</f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(E561/D561)*100</f>
        <v>100.9696106362773</v>
      </c>
      <c r="G561" t="s">
        <v>20</v>
      </c>
      <c r="H561">
        <v>1022</v>
      </c>
      <c r="I561" s="6">
        <f>IF(H561=0,0,E561/H561)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9">
        <f>(((L561/60)/60)/24)+DATE(1970,1,1)</f>
        <v>42584.208333333328</v>
      </c>
      <c r="T561" s="9">
        <f>(((M561/60)/60)/24)+DATE(1970,1,1)</f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(E562/D562)*100</f>
        <v>794.16</v>
      </c>
      <c r="G562" t="s">
        <v>20</v>
      </c>
      <c r="H562">
        <v>3177</v>
      </c>
      <c r="I562" s="6">
        <f>IF(H562=0,0,E562/H562)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9">
        <f>(((L562/60)/60)/24)+DATE(1970,1,1)</f>
        <v>40865.25</v>
      </c>
      <c r="T562" s="9">
        <f>(((M562/60)/60)/24)+DATE(1970,1,1)</f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(E563/D563)*100</f>
        <v>369.7</v>
      </c>
      <c r="G563" t="s">
        <v>20</v>
      </c>
      <c r="H563">
        <v>198</v>
      </c>
      <c r="I563" s="6">
        <f>IF(H563=0,0,E563/H563)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9">
        <f>(((L563/60)/60)/24)+DATE(1970,1,1)</f>
        <v>40833.208333333336</v>
      </c>
      <c r="T563" s="9">
        <f>(((M563/60)/60)/24)+DATE(1970,1,1)</f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(E564/D564)*100</f>
        <v>12.818181818181817</v>
      </c>
      <c r="G564" t="s">
        <v>14</v>
      </c>
      <c r="H564">
        <v>26</v>
      </c>
      <c r="I564" s="6">
        <f>IF(H564=0,0,E564/H564)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9">
        <f>(((L564/60)/60)/24)+DATE(1970,1,1)</f>
        <v>43536.208333333328</v>
      </c>
      <c r="T564" s="9">
        <f>(((M564/60)/60)/24)+DATE(1970,1,1)</f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(E565/D565)*100</f>
        <v>138.02702702702703</v>
      </c>
      <c r="G565" t="s">
        <v>20</v>
      </c>
      <c r="H565">
        <v>85</v>
      </c>
      <c r="I565" s="6">
        <f>IF(H565=0,0,E565/H565)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9">
        <f>(((L565/60)/60)/24)+DATE(1970,1,1)</f>
        <v>43417.25</v>
      </c>
      <c r="T565" s="9">
        <f>(((M565/60)/60)/24)+DATE(1970,1,1)</f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(E566/D566)*100</f>
        <v>83.813278008298752</v>
      </c>
      <c r="G566" t="s">
        <v>14</v>
      </c>
      <c r="H566">
        <v>1790</v>
      </c>
      <c r="I566" s="6">
        <f>IF(H566=0,0,E566/H566)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9">
        <f>(((L566/60)/60)/24)+DATE(1970,1,1)</f>
        <v>42078.208333333328</v>
      </c>
      <c r="T566" s="9">
        <f>(((M566/60)/60)/24)+DATE(1970,1,1)</f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(E567/D567)*100</f>
        <v>204.60063224446787</v>
      </c>
      <c r="G567" t="s">
        <v>20</v>
      </c>
      <c r="H567">
        <v>3596</v>
      </c>
      <c r="I567" s="6">
        <f>IF(H567=0,0,E567/H567)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9">
        <f>(((L567/60)/60)/24)+DATE(1970,1,1)</f>
        <v>40862.25</v>
      </c>
      <c r="T567" s="9">
        <f>(((M567/60)/60)/24)+DATE(1970,1,1)</f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(E568/D568)*100</f>
        <v>44.344086021505376</v>
      </c>
      <c r="G568" t="s">
        <v>14</v>
      </c>
      <c r="H568">
        <v>37</v>
      </c>
      <c r="I568" s="6">
        <f>IF(H568=0,0,E568/H568)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9">
        <f>(((L568/60)/60)/24)+DATE(1970,1,1)</f>
        <v>42424.25</v>
      </c>
      <c r="T568" s="9">
        <f>(((M568/60)/60)/24)+DATE(1970,1,1)</f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(E569/D569)*100</f>
        <v>218.60294117647058</v>
      </c>
      <c r="G569" t="s">
        <v>20</v>
      </c>
      <c r="H569">
        <v>244</v>
      </c>
      <c r="I569" s="6">
        <f>IF(H569=0,0,E569/H569)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9">
        <f>(((L569/60)/60)/24)+DATE(1970,1,1)</f>
        <v>41830.208333333336</v>
      </c>
      <c r="T569" s="9">
        <f>(((M569/60)/60)/24)+DATE(1970,1,1)</f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(E570/D570)*100</f>
        <v>186.03314917127071</v>
      </c>
      <c r="G570" t="s">
        <v>20</v>
      </c>
      <c r="H570">
        <v>5180</v>
      </c>
      <c r="I570" s="6">
        <f>IF(H570=0,0,E570/H570)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9">
        <f>(((L570/60)/60)/24)+DATE(1970,1,1)</f>
        <v>40374.208333333336</v>
      </c>
      <c r="T570" s="9">
        <f>(((M570/60)/60)/24)+DATE(1970,1,1)</f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(E571/D571)*100</f>
        <v>237.33830845771143</v>
      </c>
      <c r="G571" t="s">
        <v>20</v>
      </c>
      <c r="H571">
        <v>589</v>
      </c>
      <c r="I571" s="6">
        <f>IF(H571=0,0,E571/H571)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9">
        <f>(((L571/60)/60)/24)+DATE(1970,1,1)</f>
        <v>40554.25</v>
      </c>
      <c r="T571" s="9">
        <f>(((M571/60)/60)/24)+DATE(1970,1,1)</f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(E572/D572)*100</f>
        <v>305.65384615384613</v>
      </c>
      <c r="G572" t="s">
        <v>20</v>
      </c>
      <c r="H572">
        <v>2725</v>
      </c>
      <c r="I572" s="6">
        <f>IF(H572=0,0,E572/H572)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9">
        <f>(((L572/60)/60)/24)+DATE(1970,1,1)</f>
        <v>41993.25</v>
      </c>
      <c r="T572" s="9">
        <f>(((M572/60)/60)/24)+DATE(1970,1,1)</f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(E573/D573)*100</f>
        <v>94.142857142857139</v>
      </c>
      <c r="G573" t="s">
        <v>14</v>
      </c>
      <c r="H573">
        <v>35</v>
      </c>
      <c r="I573" s="6">
        <f>IF(H573=0,0,E573/H573)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9">
        <f>(((L573/60)/60)/24)+DATE(1970,1,1)</f>
        <v>42174.208333333328</v>
      </c>
      <c r="T573" s="9">
        <f>(((M573/60)/60)/24)+DATE(1970,1,1)</f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(E574/D574)*100</f>
        <v>54.400000000000006</v>
      </c>
      <c r="G574" t="s">
        <v>74</v>
      </c>
      <c r="H574">
        <v>94</v>
      </c>
      <c r="I574" s="6">
        <f>IF(H574=0,0,E574/H574)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9">
        <f>(((L574/60)/60)/24)+DATE(1970,1,1)</f>
        <v>42275.208333333328</v>
      </c>
      <c r="T574" s="9">
        <f>(((M574/60)/60)/24)+DATE(1970,1,1)</f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(E575/D575)*100</f>
        <v>111.88059701492537</v>
      </c>
      <c r="G575" t="s">
        <v>20</v>
      </c>
      <c r="H575">
        <v>300</v>
      </c>
      <c r="I575" s="6">
        <f>IF(H575=0,0,E575/H575)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9">
        <f>(((L575/60)/60)/24)+DATE(1970,1,1)</f>
        <v>41761.208333333336</v>
      </c>
      <c r="T575" s="9">
        <f>(((M575/60)/60)/24)+DATE(1970,1,1)</f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(E576/D576)*100</f>
        <v>369.14814814814815</v>
      </c>
      <c r="G576" t="s">
        <v>20</v>
      </c>
      <c r="H576">
        <v>144</v>
      </c>
      <c r="I576" s="6">
        <f>IF(H576=0,0,E576/H576)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9">
        <f>(((L576/60)/60)/24)+DATE(1970,1,1)</f>
        <v>43806.25</v>
      </c>
      <c r="T576" s="9">
        <f>(((M576/60)/60)/24)+DATE(1970,1,1)</f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(E577/D577)*100</f>
        <v>62.930372148859547</v>
      </c>
      <c r="G577" t="s">
        <v>14</v>
      </c>
      <c r="H577">
        <v>558</v>
      </c>
      <c r="I577" s="6">
        <f>IF(H577=0,0,E577/H577)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9">
        <f>(((L577/60)/60)/24)+DATE(1970,1,1)</f>
        <v>41779.208333333336</v>
      </c>
      <c r="T577" s="9">
        <f>(((M577/60)/60)/24)+DATE(1970,1,1)</f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(E578/D578)*100</f>
        <v>64.927835051546396</v>
      </c>
      <c r="G578" t="s">
        <v>14</v>
      </c>
      <c r="H578">
        <v>64</v>
      </c>
      <c r="I578" s="6">
        <f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9">
        <f>(((L578/60)/60)/24)+DATE(1970,1,1)</f>
        <v>43040.208333333328</v>
      </c>
      <c r="T578" s="9">
        <f>(((M578/60)/60)/24)+DATE(1970,1,1)</f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(E579/D579)*100</f>
        <v>18.853658536585368</v>
      </c>
      <c r="G579" t="s">
        <v>74</v>
      </c>
      <c r="H579">
        <v>37</v>
      </c>
      <c r="I579" s="6">
        <f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9">
        <f>(((L579/60)/60)/24)+DATE(1970,1,1)</f>
        <v>40613.25</v>
      </c>
      <c r="T579" s="9">
        <f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(E580/D580)*100</f>
        <v>16.754404145077721</v>
      </c>
      <c r="G580" t="s">
        <v>14</v>
      </c>
      <c r="H580">
        <v>245</v>
      </c>
      <c r="I580" s="6">
        <f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9">
        <f>(((L580/60)/60)/24)+DATE(1970,1,1)</f>
        <v>40878.25</v>
      </c>
      <c r="T580" s="9">
        <f>(((M580/60)/60)/24)+DATE(1970,1,1)</f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(E581/D581)*100</f>
        <v>101.11290322580646</v>
      </c>
      <c r="G581" t="s">
        <v>20</v>
      </c>
      <c r="H581">
        <v>87</v>
      </c>
      <c r="I581" s="6">
        <f>IF(H581=0,0,E581/H581)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9">
        <f>(((L581/60)/60)/24)+DATE(1970,1,1)</f>
        <v>40762.208333333336</v>
      </c>
      <c r="T581" s="9">
        <f>(((M581/60)/60)/24)+DATE(1970,1,1)</f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(E582/D582)*100</f>
        <v>341.5022831050228</v>
      </c>
      <c r="G582" t="s">
        <v>20</v>
      </c>
      <c r="H582">
        <v>3116</v>
      </c>
      <c r="I582" s="6">
        <f>IF(H582=0,0,E582/H582)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9">
        <f>(((L582/60)/60)/24)+DATE(1970,1,1)</f>
        <v>41696.25</v>
      </c>
      <c r="T582" s="9">
        <f>(((M582/60)/60)/24)+DATE(1970,1,1)</f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(E583/D583)*100</f>
        <v>64.016666666666666</v>
      </c>
      <c r="G583" t="s">
        <v>14</v>
      </c>
      <c r="H583">
        <v>71</v>
      </c>
      <c r="I583" s="6">
        <f>IF(H583=0,0,E583/H583)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9">
        <f>(((L583/60)/60)/24)+DATE(1970,1,1)</f>
        <v>40662.208333333336</v>
      </c>
      <c r="T583" s="9">
        <f>(((M583/60)/60)/24)+DATE(1970,1,1)</f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(E584/D584)*100</f>
        <v>52.080459770114942</v>
      </c>
      <c r="G584" t="s">
        <v>14</v>
      </c>
      <c r="H584">
        <v>42</v>
      </c>
      <c r="I584" s="6">
        <f>IF(H584=0,0,E584/H584)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9">
        <f>(((L584/60)/60)/24)+DATE(1970,1,1)</f>
        <v>42165.208333333328</v>
      </c>
      <c r="T584" s="9">
        <f>(((M584/60)/60)/24)+DATE(1970,1,1)</f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(E585/D585)*100</f>
        <v>322.40211640211641</v>
      </c>
      <c r="G585" t="s">
        <v>20</v>
      </c>
      <c r="H585">
        <v>909</v>
      </c>
      <c r="I585" s="6">
        <f>IF(H585=0,0,E585/H585)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9">
        <f>(((L585/60)/60)/24)+DATE(1970,1,1)</f>
        <v>40959.25</v>
      </c>
      <c r="T585" s="9">
        <f>(((M585/60)/60)/24)+DATE(1970,1,1)</f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(E586/D586)*100</f>
        <v>119.50810185185186</v>
      </c>
      <c r="G586" t="s">
        <v>20</v>
      </c>
      <c r="H586">
        <v>1613</v>
      </c>
      <c r="I586" s="6">
        <f>IF(H586=0,0,E586/H586)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9">
        <f>(((L586/60)/60)/24)+DATE(1970,1,1)</f>
        <v>41024.208333333336</v>
      </c>
      <c r="T586" s="9">
        <f>(((M586/60)/60)/24)+DATE(1970,1,1)</f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(E587/D587)*100</f>
        <v>146.79775280898878</v>
      </c>
      <c r="G587" t="s">
        <v>20</v>
      </c>
      <c r="H587">
        <v>136</v>
      </c>
      <c r="I587" s="6">
        <f>IF(H587=0,0,E587/H587)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9">
        <f>(((L587/60)/60)/24)+DATE(1970,1,1)</f>
        <v>40255.208333333336</v>
      </c>
      <c r="T587" s="9">
        <f>(((M587/60)/60)/24)+DATE(1970,1,1)</f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(E588/D588)*100</f>
        <v>950.57142857142856</v>
      </c>
      <c r="G588" t="s">
        <v>20</v>
      </c>
      <c r="H588">
        <v>130</v>
      </c>
      <c r="I588" s="6">
        <f>IF(H588=0,0,E588/H588)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9">
        <f>(((L588/60)/60)/24)+DATE(1970,1,1)</f>
        <v>40499.25</v>
      </c>
      <c r="T588" s="9">
        <f>(((M588/60)/60)/24)+DATE(1970,1,1)</f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(E589/D589)*100</f>
        <v>72.893617021276597</v>
      </c>
      <c r="G589" t="s">
        <v>14</v>
      </c>
      <c r="H589">
        <v>156</v>
      </c>
      <c r="I589" s="6">
        <f>IF(H589=0,0,E589/H589)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9">
        <f>(((L589/60)/60)/24)+DATE(1970,1,1)</f>
        <v>43484.25</v>
      </c>
      <c r="T589" s="9">
        <f>(((M589/60)/60)/24)+DATE(1970,1,1)</f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(E590/D590)*100</f>
        <v>79.008248730964468</v>
      </c>
      <c r="G590" t="s">
        <v>14</v>
      </c>
      <c r="H590">
        <v>1368</v>
      </c>
      <c r="I590" s="6">
        <f>IF(H590=0,0,E590/H590)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9">
        <f>(((L590/60)/60)/24)+DATE(1970,1,1)</f>
        <v>40262.208333333336</v>
      </c>
      <c r="T590" s="9">
        <f>(((M590/60)/60)/24)+DATE(1970,1,1)</f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(E591/D591)*100</f>
        <v>64.721518987341781</v>
      </c>
      <c r="G591" t="s">
        <v>14</v>
      </c>
      <c r="H591">
        <v>102</v>
      </c>
      <c r="I591" s="6">
        <f>IF(H591=0,0,E591/H591)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9">
        <f>(((L591/60)/60)/24)+DATE(1970,1,1)</f>
        <v>42190.208333333328</v>
      </c>
      <c r="T591" s="9">
        <f>(((M591/60)/60)/24)+DATE(1970,1,1)</f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(E592/D592)*100</f>
        <v>82.028169014084511</v>
      </c>
      <c r="G592" t="s">
        <v>14</v>
      </c>
      <c r="H592">
        <v>86</v>
      </c>
      <c r="I592" s="6">
        <f>IF(H592=0,0,E592/H592)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9">
        <f>(((L592/60)/60)/24)+DATE(1970,1,1)</f>
        <v>41994.25</v>
      </c>
      <c r="T592" s="9">
        <f>(((M592/60)/60)/24)+DATE(1970,1,1)</f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(E593/D593)*100</f>
        <v>1037.6666666666667</v>
      </c>
      <c r="G593" t="s">
        <v>20</v>
      </c>
      <c r="H593">
        <v>102</v>
      </c>
      <c r="I593" s="6">
        <f>IF(H593=0,0,E593/H593)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9">
        <f>(((L593/60)/60)/24)+DATE(1970,1,1)</f>
        <v>40373.208333333336</v>
      </c>
      <c r="T593" s="9">
        <f>(((M593/60)/60)/24)+DATE(1970,1,1)</f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(E594/D594)*100</f>
        <v>12.910076530612244</v>
      </c>
      <c r="G594" t="s">
        <v>14</v>
      </c>
      <c r="H594">
        <v>253</v>
      </c>
      <c r="I594" s="6">
        <f>IF(H594=0,0,E594/H594)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9">
        <f>(((L594/60)/60)/24)+DATE(1970,1,1)</f>
        <v>41789.208333333336</v>
      </c>
      <c r="T594" s="9">
        <f>(((M594/60)/60)/24)+DATE(1970,1,1)</f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(E595/D595)*100</f>
        <v>154.84210526315789</v>
      </c>
      <c r="G595" t="s">
        <v>20</v>
      </c>
      <c r="H595">
        <v>4006</v>
      </c>
      <c r="I595" s="6">
        <f>IF(H595=0,0,E595/H595)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9">
        <f>(((L595/60)/60)/24)+DATE(1970,1,1)</f>
        <v>41724.208333333336</v>
      </c>
      <c r="T595" s="9">
        <f>(((M595/60)/60)/24)+DATE(1970,1,1)</f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(E596/D596)*100</f>
        <v>7.0991735537190088</v>
      </c>
      <c r="G596" t="s">
        <v>14</v>
      </c>
      <c r="H596">
        <v>157</v>
      </c>
      <c r="I596" s="6">
        <f>IF(H596=0,0,E596/H596)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9">
        <f>(((L596/60)/60)/24)+DATE(1970,1,1)</f>
        <v>42548.208333333328</v>
      </c>
      <c r="T596" s="9">
        <f>(((M596/60)/60)/24)+DATE(1970,1,1)</f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(E597/D597)*100</f>
        <v>208.52773826458036</v>
      </c>
      <c r="G597" t="s">
        <v>20</v>
      </c>
      <c r="H597">
        <v>1629</v>
      </c>
      <c r="I597" s="6">
        <f>IF(H597=0,0,E597/H597)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9">
        <f>(((L597/60)/60)/24)+DATE(1970,1,1)</f>
        <v>40253.208333333336</v>
      </c>
      <c r="T597" s="9">
        <f>(((M597/60)/60)/24)+DATE(1970,1,1)</f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(E598/D598)*100</f>
        <v>99.683544303797461</v>
      </c>
      <c r="G598" t="s">
        <v>14</v>
      </c>
      <c r="H598">
        <v>183</v>
      </c>
      <c r="I598" s="6">
        <f>IF(H598=0,0,E598/H598)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9">
        <f>(((L598/60)/60)/24)+DATE(1970,1,1)</f>
        <v>42434.25</v>
      </c>
      <c r="T598" s="9">
        <f>(((M598/60)/60)/24)+DATE(1970,1,1)</f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(E599/D599)*100</f>
        <v>201.59756097560978</v>
      </c>
      <c r="G599" t="s">
        <v>20</v>
      </c>
      <c r="H599">
        <v>2188</v>
      </c>
      <c r="I599" s="6">
        <f>IF(H599=0,0,E599/H599)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9">
        <f>(((L599/60)/60)/24)+DATE(1970,1,1)</f>
        <v>43786.25</v>
      </c>
      <c r="T599" s="9">
        <f>(((M599/60)/60)/24)+DATE(1970,1,1)</f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(E600/D600)*100</f>
        <v>162.09032258064516</v>
      </c>
      <c r="G600" t="s">
        <v>20</v>
      </c>
      <c r="H600">
        <v>2409</v>
      </c>
      <c r="I600" s="6">
        <f>IF(H600=0,0,E600/H600)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9">
        <f>(((L600/60)/60)/24)+DATE(1970,1,1)</f>
        <v>40344.208333333336</v>
      </c>
      <c r="T600" s="9">
        <f>(((M600/60)/60)/24)+DATE(1970,1,1)</f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(E601/D601)*100</f>
        <v>3.6436208125445471</v>
      </c>
      <c r="G601" t="s">
        <v>14</v>
      </c>
      <c r="H601">
        <v>82</v>
      </c>
      <c r="I601" s="6">
        <f>IF(H601=0,0,E601/H601)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9">
        <f>(((L601/60)/60)/24)+DATE(1970,1,1)</f>
        <v>42047.25</v>
      </c>
      <c r="T601" s="9">
        <f>(((M601/60)/60)/24)+DATE(1970,1,1)</f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(E602/D602)*100</f>
        <v>5</v>
      </c>
      <c r="G602" t="s">
        <v>14</v>
      </c>
      <c r="H602">
        <v>1</v>
      </c>
      <c r="I602" s="6">
        <f>IF(H602=0,0,E602/H602)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9">
        <f>(((L602/60)/60)/24)+DATE(1970,1,1)</f>
        <v>41485.208333333336</v>
      </c>
      <c r="T602" s="9">
        <f>(((M602/60)/60)/24)+DATE(1970,1,1)</f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(E603/D603)*100</f>
        <v>206.63492063492063</v>
      </c>
      <c r="G603" t="s">
        <v>20</v>
      </c>
      <c r="H603">
        <v>194</v>
      </c>
      <c r="I603" s="6">
        <f>IF(H603=0,0,E603/H603)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9">
        <f>(((L603/60)/60)/24)+DATE(1970,1,1)</f>
        <v>41789.208333333336</v>
      </c>
      <c r="T603" s="9">
        <f>(((M603/60)/60)/24)+DATE(1970,1,1)</f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(E604/D604)*100</f>
        <v>128.23628691983123</v>
      </c>
      <c r="G604" t="s">
        <v>20</v>
      </c>
      <c r="H604">
        <v>1140</v>
      </c>
      <c r="I604" s="6">
        <f>IF(H604=0,0,E604/H604)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9">
        <f>(((L604/60)/60)/24)+DATE(1970,1,1)</f>
        <v>42160.208333333328</v>
      </c>
      <c r="T604" s="9">
        <f>(((M604/60)/60)/24)+DATE(1970,1,1)</f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(E605/D605)*100</f>
        <v>119.66037735849055</v>
      </c>
      <c r="G605" t="s">
        <v>20</v>
      </c>
      <c r="H605">
        <v>102</v>
      </c>
      <c r="I605" s="6">
        <f>IF(H605=0,0,E605/H605)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9">
        <f>(((L605/60)/60)/24)+DATE(1970,1,1)</f>
        <v>43573.208333333328</v>
      </c>
      <c r="T605" s="9">
        <f>(((M605/60)/60)/24)+DATE(1970,1,1)</f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(E606/D606)*100</f>
        <v>170.73055242390078</v>
      </c>
      <c r="G606" t="s">
        <v>20</v>
      </c>
      <c r="H606">
        <v>2857</v>
      </c>
      <c r="I606" s="6">
        <f>IF(H606=0,0,E606/H606)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9">
        <f>(((L606/60)/60)/24)+DATE(1970,1,1)</f>
        <v>40565.25</v>
      </c>
      <c r="T606" s="9">
        <f>(((M606/60)/60)/24)+DATE(1970,1,1)</f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(E607/D607)*100</f>
        <v>187.21212121212122</v>
      </c>
      <c r="G607" t="s">
        <v>20</v>
      </c>
      <c r="H607">
        <v>107</v>
      </c>
      <c r="I607" s="6">
        <f>IF(H607=0,0,E607/H607)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9">
        <f>(((L607/60)/60)/24)+DATE(1970,1,1)</f>
        <v>42280.208333333328</v>
      </c>
      <c r="T607" s="9">
        <f>(((M607/60)/60)/24)+DATE(1970,1,1)</f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(E608/D608)*100</f>
        <v>188.38235294117646</v>
      </c>
      <c r="G608" t="s">
        <v>20</v>
      </c>
      <c r="H608">
        <v>160</v>
      </c>
      <c r="I608" s="6">
        <f>IF(H608=0,0,E608/H608)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9">
        <f>(((L608/60)/60)/24)+DATE(1970,1,1)</f>
        <v>42436.25</v>
      </c>
      <c r="T608" s="9">
        <f>(((M608/60)/60)/24)+DATE(1970,1,1)</f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(E609/D609)*100</f>
        <v>131.29869186046511</v>
      </c>
      <c r="G609" t="s">
        <v>20</v>
      </c>
      <c r="H609">
        <v>2230</v>
      </c>
      <c r="I609" s="6">
        <f>IF(H609=0,0,E609/H609)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9">
        <f>(((L609/60)/60)/24)+DATE(1970,1,1)</f>
        <v>41721.208333333336</v>
      </c>
      <c r="T609" s="9">
        <f>(((M609/60)/60)/24)+DATE(1970,1,1)</f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(E610/D610)*100</f>
        <v>283.97435897435901</v>
      </c>
      <c r="G610" t="s">
        <v>20</v>
      </c>
      <c r="H610">
        <v>316</v>
      </c>
      <c r="I610" s="6">
        <f>IF(H610=0,0,E610/H610)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9">
        <f>(((L610/60)/60)/24)+DATE(1970,1,1)</f>
        <v>43530.25</v>
      </c>
      <c r="T610" s="9">
        <f>(((M610/60)/60)/24)+DATE(1970,1,1)</f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(E611/D611)*100</f>
        <v>120.41999999999999</v>
      </c>
      <c r="G611" t="s">
        <v>20</v>
      </c>
      <c r="H611">
        <v>117</v>
      </c>
      <c r="I611" s="6">
        <f>IF(H611=0,0,E611/H611)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9">
        <f>(((L611/60)/60)/24)+DATE(1970,1,1)</f>
        <v>43481.25</v>
      </c>
      <c r="T611" s="9">
        <f>(((M611/60)/60)/24)+DATE(1970,1,1)</f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(E612/D612)*100</f>
        <v>419.0560747663551</v>
      </c>
      <c r="G612" t="s">
        <v>20</v>
      </c>
      <c r="H612">
        <v>6406</v>
      </c>
      <c r="I612" s="6">
        <f>IF(H612=0,0,E612/H612)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9">
        <f>(((L612/60)/60)/24)+DATE(1970,1,1)</f>
        <v>41259.25</v>
      </c>
      <c r="T612" s="9">
        <f>(((M612/60)/60)/24)+DATE(1970,1,1)</f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(E613/D613)*100</f>
        <v>13.853658536585368</v>
      </c>
      <c r="G613" t="s">
        <v>74</v>
      </c>
      <c r="H613">
        <v>15</v>
      </c>
      <c r="I613" s="6">
        <f>IF(H613=0,0,E613/H613)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9">
        <f>(((L613/60)/60)/24)+DATE(1970,1,1)</f>
        <v>41480.208333333336</v>
      </c>
      <c r="T613" s="9">
        <f>(((M613/60)/60)/24)+DATE(1970,1,1)</f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(E614/D614)*100</f>
        <v>139.43548387096774</v>
      </c>
      <c r="G614" t="s">
        <v>20</v>
      </c>
      <c r="H614">
        <v>192</v>
      </c>
      <c r="I614" s="6">
        <f>IF(H614=0,0,E614/H614)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9">
        <f>(((L614/60)/60)/24)+DATE(1970,1,1)</f>
        <v>40474.208333333336</v>
      </c>
      <c r="T614" s="9">
        <f>(((M614/60)/60)/24)+DATE(1970,1,1)</f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(E615/D615)*100</f>
        <v>174</v>
      </c>
      <c r="G615" t="s">
        <v>20</v>
      </c>
      <c r="H615">
        <v>26</v>
      </c>
      <c r="I615" s="6">
        <f>IF(H615=0,0,E615/H615)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9">
        <f>(((L615/60)/60)/24)+DATE(1970,1,1)</f>
        <v>42973.208333333328</v>
      </c>
      <c r="T615" s="9">
        <f>(((M615/60)/60)/24)+DATE(1970,1,1)</f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(E616/D616)*100</f>
        <v>155.49056603773585</v>
      </c>
      <c r="G616" t="s">
        <v>20</v>
      </c>
      <c r="H616">
        <v>723</v>
      </c>
      <c r="I616" s="6">
        <f>IF(H616=0,0,E616/H616)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9">
        <f>(((L616/60)/60)/24)+DATE(1970,1,1)</f>
        <v>42746.25</v>
      </c>
      <c r="T616" s="9">
        <f>(((M616/60)/60)/24)+DATE(1970,1,1)</f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(E617/D617)*100</f>
        <v>170.44705882352943</v>
      </c>
      <c r="G617" t="s">
        <v>20</v>
      </c>
      <c r="H617">
        <v>170</v>
      </c>
      <c r="I617" s="6">
        <f>IF(H617=0,0,E617/H617)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9">
        <f>(((L617/60)/60)/24)+DATE(1970,1,1)</f>
        <v>42489.208333333328</v>
      </c>
      <c r="T617" s="9">
        <f>(((M617/60)/60)/24)+DATE(1970,1,1)</f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(E618/D618)*100</f>
        <v>189.515625</v>
      </c>
      <c r="G618" t="s">
        <v>20</v>
      </c>
      <c r="H618">
        <v>238</v>
      </c>
      <c r="I618" s="6">
        <f>IF(H618=0,0,E618/H618)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9">
        <f>(((L618/60)/60)/24)+DATE(1970,1,1)</f>
        <v>41537.208333333336</v>
      </c>
      <c r="T618" s="9">
        <f>(((M618/60)/60)/24)+DATE(1970,1,1)</f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(E619/D619)*100</f>
        <v>249.71428571428572</v>
      </c>
      <c r="G619" t="s">
        <v>20</v>
      </c>
      <c r="H619">
        <v>55</v>
      </c>
      <c r="I619" s="6">
        <f>IF(H619=0,0,E619/H619)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9">
        <f>(((L619/60)/60)/24)+DATE(1970,1,1)</f>
        <v>41794.208333333336</v>
      </c>
      <c r="T619" s="9">
        <f>(((M619/60)/60)/24)+DATE(1970,1,1)</f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(E620/D620)*100</f>
        <v>48.860523665659613</v>
      </c>
      <c r="G620" t="s">
        <v>14</v>
      </c>
      <c r="H620">
        <v>1198</v>
      </c>
      <c r="I620" s="6">
        <f>IF(H620=0,0,E620/H620)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9">
        <f>(((L620/60)/60)/24)+DATE(1970,1,1)</f>
        <v>41396.208333333336</v>
      </c>
      <c r="T620" s="9">
        <f>(((M620/60)/60)/24)+DATE(1970,1,1)</f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(E621/D621)*100</f>
        <v>28.461970393057683</v>
      </c>
      <c r="G621" t="s">
        <v>14</v>
      </c>
      <c r="H621">
        <v>648</v>
      </c>
      <c r="I621" s="6">
        <f>IF(H621=0,0,E621/H621)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9">
        <f>(((L621/60)/60)/24)+DATE(1970,1,1)</f>
        <v>40669.208333333336</v>
      </c>
      <c r="T621" s="9">
        <f>(((M621/60)/60)/24)+DATE(1970,1,1)</f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(E622/D622)*100</f>
        <v>268.02325581395348</v>
      </c>
      <c r="G622" t="s">
        <v>20</v>
      </c>
      <c r="H622">
        <v>128</v>
      </c>
      <c r="I622" s="6">
        <f>IF(H622=0,0,E622/H622)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9">
        <f>(((L622/60)/60)/24)+DATE(1970,1,1)</f>
        <v>42559.208333333328</v>
      </c>
      <c r="T622" s="9">
        <f>(((M622/60)/60)/24)+DATE(1970,1,1)</f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(E623/D623)*100</f>
        <v>619.80078125</v>
      </c>
      <c r="G623" t="s">
        <v>20</v>
      </c>
      <c r="H623">
        <v>2144</v>
      </c>
      <c r="I623" s="6">
        <f>IF(H623=0,0,E623/H623)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9">
        <f>(((L623/60)/60)/24)+DATE(1970,1,1)</f>
        <v>42626.208333333328</v>
      </c>
      <c r="T623" s="9">
        <f>(((M623/60)/60)/24)+DATE(1970,1,1)</f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(E624/D624)*100</f>
        <v>3.1301587301587301</v>
      </c>
      <c r="G624" t="s">
        <v>14</v>
      </c>
      <c r="H624">
        <v>64</v>
      </c>
      <c r="I624" s="6">
        <f>IF(H624=0,0,E624/H624)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9">
        <f>(((L624/60)/60)/24)+DATE(1970,1,1)</f>
        <v>43205.208333333328</v>
      </c>
      <c r="T624" s="9">
        <f>(((M624/60)/60)/24)+DATE(1970,1,1)</f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(E625/D625)*100</f>
        <v>159.92152704135739</v>
      </c>
      <c r="G625" t="s">
        <v>20</v>
      </c>
      <c r="H625">
        <v>2693</v>
      </c>
      <c r="I625" s="6">
        <f>IF(H625=0,0,E625/H625)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9">
        <f>(((L625/60)/60)/24)+DATE(1970,1,1)</f>
        <v>42201.208333333328</v>
      </c>
      <c r="T625" s="9">
        <f>(((M625/60)/60)/24)+DATE(1970,1,1)</f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(E626/D626)*100</f>
        <v>279.39215686274508</v>
      </c>
      <c r="G626" t="s">
        <v>20</v>
      </c>
      <c r="H626">
        <v>432</v>
      </c>
      <c r="I626" s="6">
        <f>IF(H626=0,0,E626/H626)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9">
        <f>(((L626/60)/60)/24)+DATE(1970,1,1)</f>
        <v>42029.25</v>
      </c>
      <c r="T626" s="9">
        <f>(((M626/60)/60)/24)+DATE(1970,1,1)</f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(E627/D627)*100</f>
        <v>77.373333333333335</v>
      </c>
      <c r="G627" t="s">
        <v>14</v>
      </c>
      <c r="H627">
        <v>62</v>
      </c>
      <c r="I627" s="6">
        <f>IF(H627=0,0,E627/H627)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9">
        <f>(((L627/60)/60)/24)+DATE(1970,1,1)</f>
        <v>43857.25</v>
      </c>
      <c r="T627" s="9">
        <f>(((M627/60)/60)/24)+DATE(1970,1,1)</f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(E628/D628)*100</f>
        <v>206.32812500000003</v>
      </c>
      <c r="G628" t="s">
        <v>20</v>
      </c>
      <c r="H628">
        <v>189</v>
      </c>
      <c r="I628" s="6">
        <f>IF(H628=0,0,E628/H628)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9">
        <f>(((L628/60)/60)/24)+DATE(1970,1,1)</f>
        <v>40449.208333333336</v>
      </c>
      <c r="T628" s="9">
        <f>(((M628/60)/60)/24)+DATE(1970,1,1)</f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(E629/D629)*100</f>
        <v>694.25</v>
      </c>
      <c r="G629" t="s">
        <v>20</v>
      </c>
      <c r="H629">
        <v>154</v>
      </c>
      <c r="I629" s="6">
        <f>IF(H629=0,0,E629/H629)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9">
        <f>(((L629/60)/60)/24)+DATE(1970,1,1)</f>
        <v>40345.208333333336</v>
      </c>
      <c r="T629" s="9">
        <f>(((M629/60)/60)/24)+DATE(1970,1,1)</f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(E630/D630)*100</f>
        <v>151.78947368421052</v>
      </c>
      <c r="G630" t="s">
        <v>20</v>
      </c>
      <c r="H630">
        <v>96</v>
      </c>
      <c r="I630" s="6">
        <f>IF(H630=0,0,E630/H630)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9">
        <f>(((L630/60)/60)/24)+DATE(1970,1,1)</f>
        <v>40455.208333333336</v>
      </c>
      <c r="T630" s="9">
        <f>(((M630/60)/60)/24)+DATE(1970,1,1)</f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(E631/D631)*100</f>
        <v>64.58207217694995</v>
      </c>
      <c r="G631" t="s">
        <v>14</v>
      </c>
      <c r="H631">
        <v>750</v>
      </c>
      <c r="I631" s="6">
        <f>IF(H631=0,0,E631/H631)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9">
        <f>(((L631/60)/60)/24)+DATE(1970,1,1)</f>
        <v>42557.208333333328</v>
      </c>
      <c r="T631" s="9">
        <f>(((M631/60)/60)/24)+DATE(1970,1,1)</f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(E632/D632)*100</f>
        <v>62.873684210526314</v>
      </c>
      <c r="G632" t="s">
        <v>74</v>
      </c>
      <c r="H632">
        <v>87</v>
      </c>
      <c r="I632" s="6">
        <f>IF(H632=0,0,E632/H632)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9">
        <f>(((L632/60)/60)/24)+DATE(1970,1,1)</f>
        <v>43586.208333333328</v>
      </c>
      <c r="T632" s="9">
        <f>(((M632/60)/60)/24)+DATE(1970,1,1)</f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(E633/D633)*100</f>
        <v>310.39864864864865</v>
      </c>
      <c r="G633" t="s">
        <v>20</v>
      </c>
      <c r="H633">
        <v>3063</v>
      </c>
      <c r="I633" s="6">
        <f>IF(H633=0,0,E633/H633)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9">
        <f>(((L633/60)/60)/24)+DATE(1970,1,1)</f>
        <v>43550.208333333328</v>
      </c>
      <c r="T633" s="9">
        <f>(((M633/60)/60)/24)+DATE(1970,1,1)</f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(E634/D634)*100</f>
        <v>42.859916782246884</v>
      </c>
      <c r="G634" t="s">
        <v>47</v>
      </c>
      <c r="H634">
        <v>278</v>
      </c>
      <c r="I634" s="6">
        <f>IF(H634=0,0,E634/H634)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9">
        <f>(((L634/60)/60)/24)+DATE(1970,1,1)</f>
        <v>41945.208333333336</v>
      </c>
      <c r="T634" s="9">
        <f>(((M634/60)/60)/24)+DATE(1970,1,1)</f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(E635/D635)*100</f>
        <v>83.119402985074629</v>
      </c>
      <c r="G635" t="s">
        <v>14</v>
      </c>
      <c r="H635">
        <v>105</v>
      </c>
      <c r="I635" s="6">
        <f>IF(H635=0,0,E635/H635)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9">
        <f>(((L635/60)/60)/24)+DATE(1970,1,1)</f>
        <v>42315.25</v>
      </c>
      <c r="T635" s="9">
        <f>(((M635/60)/60)/24)+DATE(1970,1,1)</f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(E636/D636)*100</f>
        <v>78.531302876480552</v>
      </c>
      <c r="G636" t="s">
        <v>74</v>
      </c>
      <c r="H636">
        <v>1658</v>
      </c>
      <c r="I636" s="6">
        <f>IF(H636=0,0,E636/H636)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9">
        <f>(((L636/60)/60)/24)+DATE(1970,1,1)</f>
        <v>42819.208333333328</v>
      </c>
      <c r="T636" s="9">
        <f>(((M636/60)/60)/24)+DATE(1970,1,1)</f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(E637/D637)*100</f>
        <v>114.09352517985612</v>
      </c>
      <c r="G637" t="s">
        <v>20</v>
      </c>
      <c r="H637">
        <v>2266</v>
      </c>
      <c r="I637" s="6">
        <f>IF(H637=0,0,E637/H637)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9">
        <f>(((L637/60)/60)/24)+DATE(1970,1,1)</f>
        <v>41314.25</v>
      </c>
      <c r="T637" s="9">
        <f>(((M637/60)/60)/24)+DATE(1970,1,1)</f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(E638/D638)*100</f>
        <v>64.537683358624179</v>
      </c>
      <c r="G638" t="s">
        <v>14</v>
      </c>
      <c r="H638">
        <v>2604</v>
      </c>
      <c r="I638" s="6">
        <f>IF(H638=0,0,E638/H638)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9">
        <f>(((L638/60)/60)/24)+DATE(1970,1,1)</f>
        <v>40926.25</v>
      </c>
      <c r="T638" s="9">
        <f>(((M638/60)/60)/24)+DATE(1970,1,1)</f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(E639/D639)*100</f>
        <v>79.411764705882348</v>
      </c>
      <c r="G639" t="s">
        <v>14</v>
      </c>
      <c r="H639">
        <v>65</v>
      </c>
      <c r="I639" s="6">
        <f>IF(H639=0,0,E639/H639)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9">
        <f>(((L639/60)/60)/24)+DATE(1970,1,1)</f>
        <v>42688.25</v>
      </c>
      <c r="T639" s="9">
        <f>(((M639/60)/60)/24)+DATE(1970,1,1)</f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(E640/D640)*100</f>
        <v>11.419117647058824</v>
      </c>
      <c r="G640" t="s">
        <v>14</v>
      </c>
      <c r="H640">
        <v>94</v>
      </c>
      <c r="I640" s="6">
        <f>IF(H640=0,0,E640/H640)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9">
        <f>(((L640/60)/60)/24)+DATE(1970,1,1)</f>
        <v>40386.208333333336</v>
      </c>
      <c r="T640" s="9">
        <f>(((M640/60)/60)/24)+DATE(1970,1,1)</f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(E641/D641)*100</f>
        <v>56.186046511627907</v>
      </c>
      <c r="G641" t="s">
        <v>47</v>
      </c>
      <c r="H641">
        <v>45</v>
      </c>
      <c r="I641" s="6">
        <f>IF(H641=0,0,E641/H641)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9">
        <f>(((L641/60)/60)/24)+DATE(1970,1,1)</f>
        <v>43309.208333333328</v>
      </c>
      <c r="T641" s="9">
        <f>(((M641/60)/60)/24)+DATE(1970,1,1)</f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(E642/D642)*100</f>
        <v>16.501669449081803</v>
      </c>
      <c r="G642" t="s">
        <v>14</v>
      </c>
      <c r="H642">
        <v>257</v>
      </c>
      <c r="I642" s="6">
        <f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9">
        <f>(((L642/60)/60)/24)+DATE(1970,1,1)</f>
        <v>42387.25</v>
      </c>
      <c r="T642" s="9">
        <f>(((M642/60)/60)/24)+DATE(1970,1,1)</f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(E643/D643)*100</f>
        <v>119.96808510638297</v>
      </c>
      <c r="G643" t="s">
        <v>20</v>
      </c>
      <c r="H643">
        <v>194</v>
      </c>
      <c r="I643" s="6">
        <f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9">
        <f>(((L643/60)/60)/24)+DATE(1970,1,1)</f>
        <v>42786.25</v>
      </c>
      <c r="T643" s="9">
        <f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(E644/D644)*100</f>
        <v>145.45652173913044</v>
      </c>
      <c r="G644" t="s">
        <v>20</v>
      </c>
      <c r="H644">
        <v>129</v>
      </c>
      <c r="I644" s="6">
        <f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9">
        <f>(((L644/60)/60)/24)+DATE(1970,1,1)</f>
        <v>43451.25</v>
      </c>
      <c r="T644" s="9">
        <f>(((M644/60)/60)/24)+DATE(1970,1,1)</f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(E645/D645)*100</f>
        <v>221.38255033557047</v>
      </c>
      <c r="G645" t="s">
        <v>20</v>
      </c>
      <c r="H645">
        <v>375</v>
      </c>
      <c r="I645" s="6">
        <f>IF(H645=0,0,E645/H645)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9">
        <f>(((L645/60)/60)/24)+DATE(1970,1,1)</f>
        <v>42795.25</v>
      </c>
      <c r="T645" s="9">
        <f>(((M645/60)/60)/24)+DATE(1970,1,1)</f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(E646/D646)*100</f>
        <v>48.396694214876035</v>
      </c>
      <c r="G646" t="s">
        <v>14</v>
      </c>
      <c r="H646">
        <v>2928</v>
      </c>
      <c r="I646" s="6">
        <f>IF(H646=0,0,E646/H646)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9">
        <f>(((L646/60)/60)/24)+DATE(1970,1,1)</f>
        <v>43452.25</v>
      </c>
      <c r="T646" s="9">
        <f>(((M646/60)/60)/24)+DATE(1970,1,1)</f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(E647/D647)*100</f>
        <v>92.911504424778755</v>
      </c>
      <c r="G647" t="s">
        <v>14</v>
      </c>
      <c r="H647">
        <v>4697</v>
      </c>
      <c r="I647" s="6">
        <f>IF(H647=0,0,E647/H647)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9">
        <f>(((L647/60)/60)/24)+DATE(1970,1,1)</f>
        <v>43369.208333333328</v>
      </c>
      <c r="T647" s="9">
        <f>(((M647/60)/60)/24)+DATE(1970,1,1)</f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(E648/D648)*100</f>
        <v>88.599797365754824</v>
      </c>
      <c r="G648" t="s">
        <v>14</v>
      </c>
      <c r="H648">
        <v>2915</v>
      </c>
      <c r="I648" s="6">
        <f>IF(H648=0,0,E648/H648)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9">
        <f>(((L648/60)/60)/24)+DATE(1970,1,1)</f>
        <v>41346.208333333336</v>
      </c>
      <c r="T648" s="9">
        <f>(((M648/60)/60)/24)+DATE(1970,1,1)</f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(E649/D649)*100</f>
        <v>41.4</v>
      </c>
      <c r="G649" t="s">
        <v>14</v>
      </c>
      <c r="H649">
        <v>18</v>
      </c>
      <c r="I649" s="6">
        <f>IF(H649=0,0,E649/H649)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9">
        <f>(((L649/60)/60)/24)+DATE(1970,1,1)</f>
        <v>43199.208333333328</v>
      </c>
      <c r="T649" s="9">
        <f>(((M649/60)/60)/24)+DATE(1970,1,1)</f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(E650/D650)*100</f>
        <v>63.056795131845846</v>
      </c>
      <c r="G650" t="s">
        <v>74</v>
      </c>
      <c r="H650">
        <v>723</v>
      </c>
      <c r="I650" s="6">
        <f>IF(H650=0,0,E650/H650)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9">
        <f>(((L650/60)/60)/24)+DATE(1970,1,1)</f>
        <v>42922.208333333328</v>
      </c>
      <c r="T650" s="9">
        <f>(((M650/60)/60)/24)+DATE(1970,1,1)</f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(E651/D651)*100</f>
        <v>48.482333607230892</v>
      </c>
      <c r="G651" t="s">
        <v>14</v>
      </c>
      <c r="H651">
        <v>602</v>
      </c>
      <c r="I651" s="6">
        <f>IF(H651=0,0,E651/H651)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9">
        <f>(((L651/60)/60)/24)+DATE(1970,1,1)</f>
        <v>40471.208333333336</v>
      </c>
      <c r="T651" s="9">
        <f>(((M651/60)/60)/24)+DATE(1970,1,1)</f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(E652/D652)*100</f>
        <v>2</v>
      </c>
      <c r="G652" t="s">
        <v>14</v>
      </c>
      <c r="H652">
        <v>1</v>
      </c>
      <c r="I652" s="6">
        <f>IF(H652=0,0,E652/H652)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9">
        <f>(((L652/60)/60)/24)+DATE(1970,1,1)</f>
        <v>41828.208333333336</v>
      </c>
      <c r="T652" s="9">
        <f>(((M652/60)/60)/24)+DATE(1970,1,1)</f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(E653/D653)*100</f>
        <v>88.47941026944585</v>
      </c>
      <c r="G653" t="s">
        <v>14</v>
      </c>
      <c r="H653">
        <v>3868</v>
      </c>
      <c r="I653" s="6">
        <f>IF(H653=0,0,E653/H653)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9">
        <f>(((L653/60)/60)/24)+DATE(1970,1,1)</f>
        <v>41692.25</v>
      </c>
      <c r="T653" s="9">
        <f>(((M653/60)/60)/24)+DATE(1970,1,1)</f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(E654/D654)*100</f>
        <v>126.84</v>
      </c>
      <c r="G654" t="s">
        <v>20</v>
      </c>
      <c r="H654">
        <v>409</v>
      </c>
      <c r="I654" s="6">
        <f>IF(H654=0,0,E654/H654)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9">
        <f>(((L654/60)/60)/24)+DATE(1970,1,1)</f>
        <v>42587.208333333328</v>
      </c>
      <c r="T654" s="9">
        <f>(((M654/60)/60)/24)+DATE(1970,1,1)</f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(E655/D655)*100</f>
        <v>2338.833333333333</v>
      </c>
      <c r="G655" t="s">
        <v>20</v>
      </c>
      <c r="H655">
        <v>234</v>
      </c>
      <c r="I655" s="6">
        <f>IF(H655=0,0,E655/H655)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9">
        <f>(((L655/60)/60)/24)+DATE(1970,1,1)</f>
        <v>42468.208333333328</v>
      </c>
      <c r="T655" s="9">
        <f>(((M655/60)/60)/24)+DATE(1970,1,1)</f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(E656/D656)*100</f>
        <v>508.38857142857148</v>
      </c>
      <c r="G656" t="s">
        <v>20</v>
      </c>
      <c r="H656">
        <v>3016</v>
      </c>
      <c r="I656" s="6">
        <f>IF(H656=0,0,E656/H656)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9">
        <f>(((L656/60)/60)/24)+DATE(1970,1,1)</f>
        <v>42240.208333333328</v>
      </c>
      <c r="T656" s="9">
        <f>(((M656/60)/60)/24)+DATE(1970,1,1)</f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(E657/D657)*100</f>
        <v>191.47826086956522</v>
      </c>
      <c r="G657" t="s">
        <v>20</v>
      </c>
      <c r="H657">
        <v>264</v>
      </c>
      <c r="I657" s="6">
        <f>IF(H657=0,0,E657/H657)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9">
        <f>(((L657/60)/60)/24)+DATE(1970,1,1)</f>
        <v>42796.25</v>
      </c>
      <c r="T657" s="9">
        <f>(((M657/60)/60)/24)+DATE(1970,1,1)</f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(E658/D658)*100</f>
        <v>42.127533783783782</v>
      </c>
      <c r="G658" t="s">
        <v>14</v>
      </c>
      <c r="H658">
        <v>504</v>
      </c>
      <c r="I658" s="6">
        <f>IF(H658=0,0,E658/H658)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9">
        <f>(((L658/60)/60)/24)+DATE(1970,1,1)</f>
        <v>43097.25</v>
      </c>
      <c r="T658" s="9">
        <f>(((M658/60)/60)/24)+DATE(1970,1,1)</f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(E659/D659)*100</f>
        <v>8.24</v>
      </c>
      <c r="G659" t="s">
        <v>14</v>
      </c>
      <c r="H659">
        <v>14</v>
      </c>
      <c r="I659" s="6">
        <f>IF(H659=0,0,E659/H659)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9">
        <f>(((L659/60)/60)/24)+DATE(1970,1,1)</f>
        <v>43096.25</v>
      </c>
      <c r="T659" s="9">
        <f>(((M659/60)/60)/24)+DATE(1970,1,1)</f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(E660/D660)*100</f>
        <v>60.064638783269963</v>
      </c>
      <c r="G660" t="s">
        <v>74</v>
      </c>
      <c r="H660">
        <v>390</v>
      </c>
      <c r="I660" s="6">
        <f>IF(H660=0,0,E660/H660)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9">
        <f>(((L660/60)/60)/24)+DATE(1970,1,1)</f>
        <v>42246.208333333328</v>
      </c>
      <c r="T660" s="9">
        <f>(((M660/60)/60)/24)+DATE(1970,1,1)</f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(E661/D661)*100</f>
        <v>47.232808616404313</v>
      </c>
      <c r="G661" t="s">
        <v>14</v>
      </c>
      <c r="H661">
        <v>750</v>
      </c>
      <c r="I661" s="6">
        <f>IF(H661=0,0,E661/H661)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9">
        <f>(((L661/60)/60)/24)+DATE(1970,1,1)</f>
        <v>40570.25</v>
      </c>
      <c r="T661" s="9">
        <f>(((M661/60)/60)/24)+DATE(1970,1,1)</f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(E662/D662)*100</f>
        <v>81.736263736263737</v>
      </c>
      <c r="G662" t="s">
        <v>14</v>
      </c>
      <c r="H662">
        <v>77</v>
      </c>
      <c r="I662" s="6">
        <f>IF(H662=0,0,E662/H662)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9">
        <f>(((L662/60)/60)/24)+DATE(1970,1,1)</f>
        <v>42237.208333333328</v>
      </c>
      <c r="T662" s="9">
        <f>(((M662/60)/60)/24)+DATE(1970,1,1)</f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(E663/D663)*100</f>
        <v>54.187265917603</v>
      </c>
      <c r="G663" t="s">
        <v>14</v>
      </c>
      <c r="H663">
        <v>752</v>
      </c>
      <c r="I663" s="6">
        <f>IF(H663=0,0,E663/H663)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9">
        <f>(((L663/60)/60)/24)+DATE(1970,1,1)</f>
        <v>40996.208333333336</v>
      </c>
      <c r="T663" s="9">
        <f>(((M663/60)/60)/24)+DATE(1970,1,1)</f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(E664/D664)*100</f>
        <v>97.868131868131869</v>
      </c>
      <c r="G664" t="s">
        <v>14</v>
      </c>
      <c r="H664">
        <v>131</v>
      </c>
      <c r="I664" s="6">
        <f>IF(H664=0,0,E664/H664)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9">
        <f>(((L664/60)/60)/24)+DATE(1970,1,1)</f>
        <v>43443.25</v>
      </c>
      <c r="T664" s="9">
        <f>(((M664/60)/60)/24)+DATE(1970,1,1)</f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(E665/D665)*100</f>
        <v>77.239999999999995</v>
      </c>
      <c r="G665" t="s">
        <v>14</v>
      </c>
      <c r="H665">
        <v>87</v>
      </c>
      <c r="I665" s="6">
        <f>IF(H665=0,0,E665/H665)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9">
        <f>(((L665/60)/60)/24)+DATE(1970,1,1)</f>
        <v>40458.208333333336</v>
      </c>
      <c r="T665" s="9">
        <f>(((M665/60)/60)/24)+DATE(1970,1,1)</f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(E666/D666)*100</f>
        <v>33.464735516372798</v>
      </c>
      <c r="G666" t="s">
        <v>14</v>
      </c>
      <c r="H666">
        <v>1063</v>
      </c>
      <c r="I666" s="6">
        <f>IF(H666=0,0,E666/H666)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9">
        <f>(((L666/60)/60)/24)+DATE(1970,1,1)</f>
        <v>40959.25</v>
      </c>
      <c r="T666" s="9">
        <f>(((M666/60)/60)/24)+DATE(1970,1,1)</f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(E667/D667)*100</f>
        <v>239.58823529411765</v>
      </c>
      <c r="G667" t="s">
        <v>20</v>
      </c>
      <c r="H667">
        <v>272</v>
      </c>
      <c r="I667" s="6">
        <f>IF(H667=0,0,E667/H667)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9">
        <f>(((L667/60)/60)/24)+DATE(1970,1,1)</f>
        <v>40733.208333333336</v>
      </c>
      <c r="T667" s="9">
        <f>(((M667/60)/60)/24)+DATE(1970,1,1)</f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(E668/D668)*100</f>
        <v>64.032258064516128</v>
      </c>
      <c r="G668" t="s">
        <v>74</v>
      </c>
      <c r="H668">
        <v>25</v>
      </c>
      <c r="I668" s="6">
        <f>IF(H668=0,0,E668/H668)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9">
        <f>(((L668/60)/60)/24)+DATE(1970,1,1)</f>
        <v>41516.208333333336</v>
      </c>
      <c r="T668" s="9">
        <f>(((M668/60)/60)/24)+DATE(1970,1,1)</f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(E669/D669)*100</f>
        <v>176.15942028985506</v>
      </c>
      <c r="G669" t="s">
        <v>20</v>
      </c>
      <c r="H669">
        <v>419</v>
      </c>
      <c r="I669" s="6">
        <f>IF(H669=0,0,E669/H669)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9">
        <f>(((L669/60)/60)/24)+DATE(1970,1,1)</f>
        <v>41892.208333333336</v>
      </c>
      <c r="T669" s="9">
        <f>(((M669/60)/60)/24)+DATE(1970,1,1)</f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(E670/D670)*100</f>
        <v>20.33818181818182</v>
      </c>
      <c r="G670" t="s">
        <v>14</v>
      </c>
      <c r="H670">
        <v>76</v>
      </c>
      <c r="I670" s="6">
        <f>IF(H670=0,0,E670/H670)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9">
        <f>(((L670/60)/60)/24)+DATE(1970,1,1)</f>
        <v>41122.208333333336</v>
      </c>
      <c r="T670" s="9">
        <f>(((M670/60)/60)/24)+DATE(1970,1,1)</f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(E671/D671)*100</f>
        <v>358.64754098360658</v>
      </c>
      <c r="G671" t="s">
        <v>20</v>
      </c>
      <c r="H671">
        <v>1621</v>
      </c>
      <c r="I671" s="6">
        <f>IF(H671=0,0,E671/H671)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9">
        <f>(((L671/60)/60)/24)+DATE(1970,1,1)</f>
        <v>42912.208333333328</v>
      </c>
      <c r="T671" s="9">
        <f>(((M671/60)/60)/24)+DATE(1970,1,1)</f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(E672/D672)*100</f>
        <v>468.85802469135803</v>
      </c>
      <c r="G672" t="s">
        <v>20</v>
      </c>
      <c r="H672">
        <v>1101</v>
      </c>
      <c r="I672" s="6">
        <f>IF(H672=0,0,E672/H672)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9">
        <f>(((L672/60)/60)/24)+DATE(1970,1,1)</f>
        <v>42425.25</v>
      </c>
      <c r="T672" s="9">
        <f>(((M672/60)/60)/24)+DATE(1970,1,1)</f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(E673/D673)*100</f>
        <v>122.05635245901641</v>
      </c>
      <c r="G673" t="s">
        <v>20</v>
      </c>
      <c r="H673">
        <v>1073</v>
      </c>
      <c r="I673" s="6">
        <f>IF(H673=0,0,E673/H673)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9">
        <f>(((L673/60)/60)/24)+DATE(1970,1,1)</f>
        <v>40390.208333333336</v>
      </c>
      <c r="T673" s="9">
        <f>(((M673/60)/60)/24)+DATE(1970,1,1)</f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(E674/D674)*100</f>
        <v>55.931783729156137</v>
      </c>
      <c r="G674" t="s">
        <v>14</v>
      </c>
      <c r="H674">
        <v>4428</v>
      </c>
      <c r="I674" s="6">
        <f>IF(H674=0,0,E674/H674)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9">
        <f>(((L674/60)/60)/24)+DATE(1970,1,1)</f>
        <v>43180.208333333328</v>
      </c>
      <c r="T674" s="9">
        <f>(((M674/60)/60)/24)+DATE(1970,1,1)</f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(E675/D675)*100</f>
        <v>43.660714285714285</v>
      </c>
      <c r="G675" t="s">
        <v>14</v>
      </c>
      <c r="H675">
        <v>58</v>
      </c>
      <c r="I675" s="6">
        <f>IF(H675=0,0,E675/H675)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9">
        <f>(((L675/60)/60)/24)+DATE(1970,1,1)</f>
        <v>42475.208333333328</v>
      </c>
      <c r="T675" s="9">
        <f>(((M675/60)/60)/24)+DATE(1970,1,1)</f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(E676/D676)*100</f>
        <v>33.53837141183363</v>
      </c>
      <c r="G676" t="s">
        <v>74</v>
      </c>
      <c r="H676">
        <v>1218</v>
      </c>
      <c r="I676" s="6">
        <f>IF(H676=0,0,E676/H676)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9">
        <f>(((L676/60)/60)/24)+DATE(1970,1,1)</f>
        <v>40774.208333333336</v>
      </c>
      <c r="T676" s="9">
        <f>(((M676/60)/60)/24)+DATE(1970,1,1)</f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(E677/D677)*100</f>
        <v>122.97938144329896</v>
      </c>
      <c r="G677" t="s">
        <v>20</v>
      </c>
      <c r="H677">
        <v>331</v>
      </c>
      <c r="I677" s="6">
        <f>IF(H677=0,0,E677/H677)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9">
        <f>(((L677/60)/60)/24)+DATE(1970,1,1)</f>
        <v>43719.208333333328</v>
      </c>
      <c r="T677" s="9">
        <f>(((M677/60)/60)/24)+DATE(1970,1,1)</f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(E678/D678)*100</f>
        <v>189.74959871589084</v>
      </c>
      <c r="G678" t="s">
        <v>20</v>
      </c>
      <c r="H678">
        <v>1170</v>
      </c>
      <c r="I678" s="6">
        <f>IF(H678=0,0,E678/H678)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9">
        <f>(((L678/60)/60)/24)+DATE(1970,1,1)</f>
        <v>41178.208333333336</v>
      </c>
      <c r="T678" s="9">
        <f>(((M678/60)/60)/24)+DATE(1970,1,1)</f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(E679/D679)*100</f>
        <v>83.622641509433961</v>
      </c>
      <c r="G679" t="s">
        <v>14</v>
      </c>
      <c r="H679">
        <v>111</v>
      </c>
      <c r="I679" s="6">
        <f>IF(H679=0,0,E679/H679)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9">
        <f>(((L679/60)/60)/24)+DATE(1970,1,1)</f>
        <v>42561.208333333328</v>
      </c>
      <c r="T679" s="9">
        <f>(((M679/60)/60)/24)+DATE(1970,1,1)</f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(E680/D680)*100</f>
        <v>17.968844221105527</v>
      </c>
      <c r="G680" t="s">
        <v>74</v>
      </c>
      <c r="H680">
        <v>215</v>
      </c>
      <c r="I680" s="6">
        <f>IF(H680=0,0,E680/H680)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9">
        <f>(((L680/60)/60)/24)+DATE(1970,1,1)</f>
        <v>43484.25</v>
      </c>
      <c r="T680" s="9">
        <f>(((M680/60)/60)/24)+DATE(1970,1,1)</f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(E681/D681)*100</f>
        <v>1036.5</v>
      </c>
      <c r="G681" t="s">
        <v>20</v>
      </c>
      <c r="H681">
        <v>363</v>
      </c>
      <c r="I681" s="6">
        <f>IF(H681=0,0,E681/H681)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9">
        <f>(((L681/60)/60)/24)+DATE(1970,1,1)</f>
        <v>43756.208333333328</v>
      </c>
      <c r="T681" s="9">
        <f>(((M681/60)/60)/24)+DATE(1970,1,1)</f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(E682/D682)*100</f>
        <v>97.405219780219781</v>
      </c>
      <c r="G682" t="s">
        <v>14</v>
      </c>
      <c r="H682">
        <v>2955</v>
      </c>
      <c r="I682" s="6">
        <f>IF(H682=0,0,E682/H682)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9">
        <f>(((L682/60)/60)/24)+DATE(1970,1,1)</f>
        <v>43813.25</v>
      </c>
      <c r="T682" s="9">
        <f>(((M682/60)/60)/24)+DATE(1970,1,1)</f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(E683/D683)*100</f>
        <v>86.386203150461711</v>
      </c>
      <c r="G683" t="s">
        <v>14</v>
      </c>
      <c r="H683">
        <v>1657</v>
      </c>
      <c r="I683" s="6">
        <f>IF(H683=0,0,E683/H683)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9">
        <f>(((L683/60)/60)/24)+DATE(1970,1,1)</f>
        <v>40898.25</v>
      </c>
      <c r="T683" s="9">
        <f>(((M683/60)/60)/24)+DATE(1970,1,1)</f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(E684/D684)*100</f>
        <v>150.16666666666666</v>
      </c>
      <c r="G684" t="s">
        <v>20</v>
      </c>
      <c r="H684">
        <v>103</v>
      </c>
      <c r="I684" s="6">
        <f>IF(H684=0,0,E684/H684)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9">
        <f>(((L684/60)/60)/24)+DATE(1970,1,1)</f>
        <v>41619.25</v>
      </c>
      <c r="T684" s="9">
        <f>(((M684/60)/60)/24)+DATE(1970,1,1)</f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(E685/D685)*100</f>
        <v>358.43478260869563</v>
      </c>
      <c r="G685" t="s">
        <v>20</v>
      </c>
      <c r="H685">
        <v>147</v>
      </c>
      <c r="I685" s="6">
        <f>IF(H685=0,0,E685/H685)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9">
        <f>(((L685/60)/60)/24)+DATE(1970,1,1)</f>
        <v>43359.208333333328</v>
      </c>
      <c r="T685" s="9">
        <f>(((M685/60)/60)/24)+DATE(1970,1,1)</f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(E686/D686)*100</f>
        <v>542.85714285714289</v>
      </c>
      <c r="G686" t="s">
        <v>20</v>
      </c>
      <c r="H686">
        <v>110</v>
      </c>
      <c r="I686" s="6">
        <f>IF(H686=0,0,E686/H686)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9">
        <f>(((L686/60)/60)/24)+DATE(1970,1,1)</f>
        <v>40358.208333333336</v>
      </c>
      <c r="T686" s="9">
        <f>(((M686/60)/60)/24)+DATE(1970,1,1)</f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(E687/D687)*100</f>
        <v>67.500714285714281</v>
      </c>
      <c r="G687" t="s">
        <v>14</v>
      </c>
      <c r="H687">
        <v>926</v>
      </c>
      <c r="I687" s="6">
        <f>IF(H687=0,0,E687/H687)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9">
        <f>(((L687/60)/60)/24)+DATE(1970,1,1)</f>
        <v>42239.208333333328</v>
      </c>
      <c r="T687" s="9">
        <f>(((M687/60)/60)/24)+DATE(1970,1,1)</f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(E688/D688)*100</f>
        <v>191.74666666666667</v>
      </c>
      <c r="G688" t="s">
        <v>20</v>
      </c>
      <c r="H688">
        <v>134</v>
      </c>
      <c r="I688" s="6">
        <f>IF(H688=0,0,E688/H688)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9">
        <f>(((L688/60)/60)/24)+DATE(1970,1,1)</f>
        <v>43186.208333333328</v>
      </c>
      <c r="T688" s="9">
        <f>(((M688/60)/60)/24)+DATE(1970,1,1)</f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(E689/D689)*100</f>
        <v>932</v>
      </c>
      <c r="G689" t="s">
        <v>20</v>
      </c>
      <c r="H689">
        <v>269</v>
      </c>
      <c r="I689" s="6">
        <f>IF(H689=0,0,E689/H689)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9">
        <f>(((L689/60)/60)/24)+DATE(1970,1,1)</f>
        <v>42806.25</v>
      </c>
      <c r="T689" s="9">
        <f>(((M689/60)/60)/24)+DATE(1970,1,1)</f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(E690/D690)*100</f>
        <v>429.27586206896552</v>
      </c>
      <c r="G690" t="s">
        <v>20</v>
      </c>
      <c r="H690">
        <v>175</v>
      </c>
      <c r="I690" s="6">
        <f>IF(H690=0,0,E690/H690)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9">
        <f>(((L690/60)/60)/24)+DATE(1970,1,1)</f>
        <v>43475.25</v>
      </c>
      <c r="T690" s="9">
        <f>(((M690/60)/60)/24)+DATE(1970,1,1)</f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(E691/D691)*100</f>
        <v>100.65753424657535</v>
      </c>
      <c r="G691" t="s">
        <v>20</v>
      </c>
      <c r="H691">
        <v>69</v>
      </c>
      <c r="I691" s="6">
        <f>IF(H691=0,0,E691/H691)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9">
        <f>(((L691/60)/60)/24)+DATE(1970,1,1)</f>
        <v>41576.208333333336</v>
      </c>
      <c r="T691" s="9">
        <f>(((M691/60)/60)/24)+DATE(1970,1,1)</f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(E692/D692)*100</f>
        <v>226.61111111111109</v>
      </c>
      <c r="G692" t="s">
        <v>20</v>
      </c>
      <c r="H692">
        <v>190</v>
      </c>
      <c r="I692" s="6">
        <f>IF(H692=0,0,E692/H692)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9">
        <f>(((L692/60)/60)/24)+DATE(1970,1,1)</f>
        <v>40874.25</v>
      </c>
      <c r="T692" s="9">
        <f>(((M692/60)/60)/24)+DATE(1970,1,1)</f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(E693/D693)*100</f>
        <v>142.38</v>
      </c>
      <c r="G693" t="s">
        <v>20</v>
      </c>
      <c r="H693">
        <v>237</v>
      </c>
      <c r="I693" s="6">
        <f>IF(H693=0,0,E693/H693)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9">
        <f>(((L693/60)/60)/24)+DATE(1970,1,1)</f>
        <v>41185.208333333336</v>
      </c>
      <c r="T693" s="9">
        <f>(((M693/60)/60)/24)+DATE(1970,1,1)</f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(E694/D694)*100</f>
        <v>90.633333333333326</v>
      </c>
      <c r="G694" t="s">
        <v>14</v>
      </c>
      <c r="H694">
        <v>77</v>
      </c>
      <c r="I694" s="6">
        <f>IF(H694=0,0,E694/H694)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9">
        <f>(((L694/60)/60)/24)+DATE(1970,1,1)</f>
        <v>43655.208333333328</v>
      </c>
      <c r="T694" s="9">
        <f>(((M694/60)/60)/24)+DATE(1970,1,1)</f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(E695/D695)*100</f>
        <v>63.966740576496676</v>
      </c>
      <c r="G695" t="s">
        <v>14</v>
      </c>
      <c r="H695">
        <v>1748</v>
      </c>
      <c r="I695" s="6">
        <f>IF(H695=0,0,E695/H695)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9">
        <f>(((L695/60)/60)/24)+DATE(1970,1,1)</f>
        <v>43025.208333333328</v>
      </c>
      <c r="T695" s="9">
        <f>(((M695/60)/60)/24)+DATE(1970,1,1)</f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(E696/D696)*100</f>
        <v>84.131868131868131</v>
      </c>
      <c r="G696" t="s">
        <v>14</v>
      </c>
      <c r="H696">
        <v>79</v>
      </c>
      <c r="I696" s="6">
        <f>IF(H696=0,0,E696/H696)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9">
        <f>(((L696/60)/60)/24)+DATE(1970,1,1)</f>
        <v>43066.25</v>
      </c>
      <c r="T696" s="9">
        <f>(((M696/60)/60)/24)+DATE(1970,1,1)</f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(E697/D697)*100</f>
        <v>133.93478260869566</v>
      </c>
      <c r="G697" t="s">
        <v>20</v>
      </c>
      <c r="H697">
        <v>196</v>
      </c>
      <c r="I697" s="6">
        <f>IF(H697=0,0,E697/H697)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9">
        <f>(((L697/60)/60)/24)+DATE(1970,1,1)</f>
        <v>42322.25</v>
      </c>
      <c r="T697" s="9">
        <f>(((M697/60)/60)/24)+DATE(1970,1,1)</f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(E698/D698)*100</f>
        <v>59.042047531992694</v>
      </c>
      <c r="G698" t="s">
        <v>14</v>
      </c>
      <c r="H698">
        <v>889</v>
      </c>
      <c r="I698" s="6">
        <f>IF(H698=0,0,E698/H698)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9">
        <f>(((L698/60)/60)/24)+DATE(1970,1,1)</f>
        <v>42114.208333333328</v>
      </c>
      <c r="T698" s="9">
        <f>(((M698/60)/60)/24)+DATE(1970,1,1)</f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(E699/D699)*100</f>
        <v>152.80062063615205</v>
      </c>
      <c r="G699" t="s">
        <v>20</v>
      </c>
      <c r="H699">
        <v>7295</v>
      </c>
      <c r="I699" s="6">
        <f>IF(H699=0,0,E699/H699)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9">
        <f>(((L699/60)/60)/24)+DATE(1970,1,1)</f>
        <v>43190.208333333328</v>
      </c>
      <c r="T699" s="9">
        <f>(((M699/60)/60)/24)+DATE(1970,1,1)</f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(E700/D700)*100</f>
        <v>446.69121140142522</v>
      </c>
      <c r="G700" t="s">
        <v>20</v>
      </c>
      <c r="H700">
        <v>2893</v>
      </c>
      <c r="I700" s="6">
        <f>IF(H700=0,0,E700/H700)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9">
        <f>(((L700/60)/60)/24)+DATE(1970,1,1)</f>
        <v>40871.25</v>
      </c>
      <c r="T700" s="9">
        <f>(((M700/60)/60)/24)+DATE(1970,1,1)</f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(E701/D701)*100</f>
        <v>84.391891891891888</v>
      </c>
      <c r="G701" t="s">
        <v>14</v>
      </c>
      <c r="H701">
        <v>56</v>
      </c>
      <c r="I701" s="6">
        <f>IF(H701=0,0,E701/H701)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9">
        <f>(((L701/60)/60)/24)+DATE(1970,1,1)</f>
        <v>43641.208333333328</v>
      </c>
      <c r="T701" s="9">
        <f>(((M701/60)/60)/24)+DATE(1970,1,1)</f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(E702/D702)*100</f>
        <v>3</v>
      </c>
      <c r="G702" t="s">
        <v>14</v>
      </c>
      <c r="H702">
        <v>1</v>
      </c>
      <c r="I702" s="6">
        <f>IF(H702=0,0,E702/H702)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9">
        <f>(((L702/60)/60)/24)+DATE(1970,1,1)</f>
        <v>40203.25</v>
      </c>
      <c r="T702" s="9">
        <f>(((M702/60)/60)/24)+DATE(1970,1,1)</f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(E703/D703)*100</f>
        <v>175.02692307692308</v>
      </c>
      <c r="G703" t="s">
        <v>20</v>
      </c>
      <c r="H703">
        <v>820</v>
      </c>
      <c r="I703" s="6">
        <f>IF(H703=0,0,E703/H703)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9">
        <f>(((L703/60)/60)/24)+DATE(1970,1,1)</f>
        <v>40629.208333333336</v>
      </c>
      <c r="T703" s="9">
        <f>(((M703/60)/60)/24)+DATE(1970,1,1)</f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(E704/D704)*100</f>
        <v>54.137931034482754</v>
      </c>
      <c r="G704" t="s">
        <v>14</v>
      </c>
      <c r="H704">
        <v>83</v>
      </c>
      <c r="I704" s="6">
        <f>IF(H704=0,0,E704/H704)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9">
        <f>(((L704/60)/60)/24)+DATE(1970,1,1)</f>
        <v>41477.208333333336</v>
      </c>
      <c r="T704" s="9">
        <f>(((M704/60)/60)/24)+DATE(1970,1,1)</f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(E705/D705)*100</f>
        <v>311.87381703470032</v>
      </c>
      <c r="G705" t="s">
        <v>20</v>
      </c>
      <c r="H705">
        <v>2038</v>
      </c>
      <c r="I705" s="6">
        <f>IF(H705=0,0,E705/H705)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9">
        <f>(((L705/60)/60)/24)+DATE(1970,1,1)</f>
        <v>41020.208333333336</v>
      </c>
      <c r="T705" s="9">
        <f>(((M705/60)/60)/24)+DATE(1970,1,1)</f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(E706/D706)*100</f>
        <v>122.78160919540231</v>
      </c>
      <c r="G706" t="s">
        <v>20</v>
      </c>
      <c r="H706">
        <v>116</v>
      </c>
      <c r="I706" s="6">
        <f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9">
        <f>(((L706/60)/60)/24)+DATE(1970,1,1)</f>
        <v>42555.208333333328</v>
      </c>
      <c r="T706" s="9">
        <f>(((M706/60)/60)/24)+DATE(1970,1,1)</f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(E707/D707)*100</f>
        <v>99.026517383618156</v>
      </c>
      <c r="G707" t="s">
        <v>14</v>
      </c>
      <c r="H707">
        <v>2025</v>
      </c>
      <c r="I707" s="6">
        <f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9">
        <f>(((L707/60)/60)/24)+DATE(1970,1,1)</f>
        <v>41619.25</v>
      </c>
      <c r="T707" s="9">
        <f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(E708/D708)*100</f>
        <v>127.84686346863469</v>
      </c>
      <c r="G708" t="s">
        <v>20</v>
      </c>
      <c r="H708">
        <v>1345</v>
      </c>
      <c r="I708" s="6">
        <f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9">
        <f>(((L708/60)/60)/24)+DATE(1970,1,1)</f>
        <v>43471.25</v>
      </c>
      <c r="T708" s="9">
        <f>(((M708/60)/60)/24)+DATE(1970,1,1)</f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(E709/D709)*100</f>
        <v>158.61643835616439</v>
      </c>
      <c r="G709" t="s">
        <v>20</v>
      </c>
      <c r="H709">
        <v>168</v>
      </c>
      <c r="I709" s="6">
        <f>IF(H709=0,0,E709/H709)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9">
        <f>(((L709/60)/60)/24)+DATE(1970,1,1)</f>
        <v>43442.25</v>
      </c>
      <c r="T709" s="9">
        <f>(((M709/60)/60)/24)+DATE(1970,1,1)</f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(E710/D710)*100</f>
        <v>707.05882352941171</v>
      </c>
      <c r="G710" t="s">
        <v>20</v>
      </c>
      <c r="H710">
        <v>137</v>
      </c>
      <c r="I710" s="6">
        <f>IF(H710=0,0,E710/H710)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9">
        <f>(((L710/60)/60)/24)+DATE(1970,1,1)</f>
        <v>42877.208333333328</v>
      </c>
      <c r="T710" s="9">
        <f>(((M710/60)/60)/24)+DATE(1970,1,1)</f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(E711/D711)*100</f>
        <v>142.38775510204081</v>
      </c>
      <c r="G711" t="s">
        <v>20</v>
      </c>
      <c r="H711">
        <v>186</v>
      </c>
      <c r="I711" s="6">
        <f>IF(H711=0,0,E711/H711)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9">
        <f>(((L711/60)/60)/24)+DATE(1970,1,1)</f>
        <v>41018.208333333336</v>
      </c>
      <c r="T711" s="9">
        <f>(((M711/60)/60)/24)+DATE(1970,1,1)</f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(E712/D712)*100</f>
        <v>147.86046511627907</v>
      </c>
      <c r="G712" t="s">
        <v>20</v>
      </c>
      <c r="H712">
        <v>125</v>
      </c>
      <c r="I712" s="6">
        <f>IF(H712=0,0,E712/H712)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9">
        <f>(((L712/60)/60)/24)+DATE(1970,1,1)</f>
        <v>43295.208333333328</v>
      </c>
      <c r="T712" s="9">
        <f>(((M712/60)/60)/24)+DATE(1970,1,1)</f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(E713/D713)*100</f>
        <v>20.322580645161288</v>
      </c>
      <c r="G713" t="s">
        <v>14</v>
      </c>
      <c r="H713">
        <v>14</v>
      </c>
      <c r="I713" s="6">
        <f>IF(H713=0,0,E713/H713)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9">
        <f>(((L713/60)/60)/24)+DATE(1970,1,1)</f>
        <v>42393.25</v>
      </c>
      <c r="T713" s="9">
        <f>(((M713/60)/60)/24)+DATE(1970,1,1)</f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(E714/D714)*100</f>
        <v>1840.625</v>
      </c>
      <c r="G714" t="s">
        <v>20</v>
      </c>
      <c r="H714">
        <v>202</v>
      </c>
      <c r="I714" s="6">
        <f>IF(H714=0,0,E714/H714)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9">
        <f>(((L714/60)/60)/24)+DATE(1970,1,1)</f>
        <v>42559.208333333328</v>
      </c>
      <c r="T714" s="9">
        <f>(((M714/60)/60)/24)+DATE(1970,1,1)</f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(E715/D715)*100</f>
        <v>161.94202898550725</v>
      </c>
      <c r="G715" t="s">
        <v>20</v>
      </c>
      <c r="H715">
        <v>103</v>
      </c>
      <c r="I715" s="6">
        <f>IF(H715=0,0,E715/H715)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9">
        <f>(((L715/60)/60)/24)+DATE(1970,1,1)</f>
        <v>42604.208333333328</v>
      </c>
      <c r="T715" s="9">
        <f>(((M715/60)/60)/24)+DATE(1970,1,1)</f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(E716/D716)*100</f>
        <v>472.82077922077923</v>
      </c>
      <c r="G716" t="s">
        <v>20</v>
      </c>
      <c r="H716">
        <v>1785</v>
      </c>
      <c r="I716" s="6">
        <f>IF(H716=0,0,E716/H716)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9">
        <f>(((L716/60)/60)/24)+DATE(1970,1,1)</f>
        <v>41870.208333333336</v>
      </c>
      <c r="T716" s="9">
        <f>(((M716/60)/60)/24)+DATE(1970,1,1)</f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(E717/D717)*100</f>
        <v>24.466101694915253</v>
      </c>
      <c r="G717" t="s">
        <v>14</v>
      </c>
      <c r="H717">
        <v>656</v>
      </c>
      <c r="I717" s="6">
        <f>IF(H717=0,0,E717/H717)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9">
        <f>(((L717/60)/60)/24)+DATE(1970,1,1)</f>
        <v>40397.208333333336</v>
      </c>
      <c r="T717" s="9">
        <f>(((M717/60)/60)/24)+DATE(1970,1,1)</f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(E718/D718)*100</f>
        <v>517.65</v>
      </c>
      <c r="G718" t="s">
        <v>20</v>
      </c>
      <c r="H718">
        <v>157</v>
      </c>
      <c r="I718" s="6">
        <f>IF(H718=0,0,E718/H718)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9">
        <f>(((L718/60)/60)/24)+DATE(1970,1,1)</f>
        <v>41465.208333333336</v>
      </c>
      <c r="T718" s="9">
        <f>(((M718/60)/60)/24)+DATE(1970,1,1)</f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(E719/D719)*100</f>
        <v>247.64285714285714</v>
      </c>
      <c r="G719" t="s">
        <v>20</v>
      </c>
      <c r="H719">
        <v>555</v>
      </c>
      <c r="I719" s="6">
        <f>IF(H719=0,0,E719/H719)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9">
        <f>(((L719/60)/60)/24)+DATE(1970,1,1)</f>
        <v>40777.208333333336</v>
      </c>
      <c r="T719" s="9">
        <f>(((M719/60)/60)/24)+DATE(1970,1,1)</f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(E720/D720)*100</f>
        <v>100.20481927710843</v>
      </c>
      <c r="G720" t="s">
        <v>20</v>
      </c>
      <c r="H720">
        <v>297</v>
      </c>
      <c r="I720" s="6">
        <f>IF(H720=0,0,E720/H720)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9">
        <f>(((L720/60)/60)/24)+DATE(1970,1,1)</f>
        <v>41442.208333333336</v>
      </c>
      <c r="T720" s="9">
        <f>(((M720/60)/60)/24)+DATE(1970,1,1)</f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(E721/D721)*100</f>
        <v>153</v>
      </c>
      <c r="G721" t="s">
        <v>20</v>
      </c>
      <c r="H721">
        <v>123</v>
      </c>
      <c r="I721" s="6">
        <f>IF(H721=0,0,E721/H721)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9">
        <f>(((L721/60)/60)/24)+DATE(1970,1,1)</f>
        <v>41058.208333333336</v>
      </c>
      <c r="T721" s="9">
        <f>(((M721/60)/60)/24)+DATE(1970,1,1)</f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(E722/D722)*100</f>
        <v>37.091954022988503</v>
      </c>
      <c r="G722" t="s">
        <v>74</v>
      </c>
      <c r="H722">
        <v>38</v>
      </c>
      <c r="I722" s="6">
        <f>IF(H722=0,0,E722/H722)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9">
        <f>(((L722/60)/60)/24)+DATE(1970,1,1)</f>
        <v>43152.25</v>
      </c>
      <c r="T722" s="9">
        <f>(((M722/60)/60)/24)+DATE(1970,1,1)</f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(E723/D723)*100</f>
        <v>4.392394822006473</v>
      </c>
      <c r="G723" t="s">
        <v>74</v>
      </c>
      <c r="H723">
        <v>60</v>
      </c>
      <c r="I723" s="6">
        <f>IF(H723=0,0,E723/H723)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9">
        <f>(((L723/60)/60)/24)+DATE(1970,1,1)</f>
        <v>43194.208333333328</v>
      </c>
      <c r="T723" s="9">
        <f>(((M723/60)/60)/24)+DATE(1970,1,1)</f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(E724/D724)*100</f>
        <v>156.50721649484535</v>
      </c>
      <c r="G724" t="s">
        <v>20</v>
      </c>
      <c r="H724">
        <v>3036</v>
      </c>
      <c r="I724" s="6">
        <f>IF(H724=0,0,E724/H724)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9">
        <f>(((L724/60)/60)/24)+DATE(1970,1,1)</f>
        <v>43045.25</v>
      </c>
      <c r="T724" s="9">
        <f>(((M724/60)/60)/24)+DATE(1970,1,1)</f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(E725/D725)*100</f>
        <v>270.40816326530609</v>
      </c>
      <c r="G725" t="s">
        <v>20</v>
      </c>
      <c r="H725">
        <v>144</v>
      </c>
      <c r="I725" s="6">
        <f>IF(H725=0,0,E725/H725)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9">
        <f>(((L725/60)/60)/24)+DATE(1970,1,1)</f>
        <v>42431.25</v>
      </c>
      <c r="T725" s="9">
        <f>(((M725/60)/60)/24)+DATE(1970,1,1)</f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(E726/D726)*100</f>
        <v>134.05952380952382</v>
      </c>
      <c r="G726" t="s">
        <v>20</v>
      </c>
      <c r="H726">
        <v>121</v>
      </c>
      <c r="I726" s="6">
        <f>IF(H726=0,0,E726/H726)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9">
        <f>(((L726/60)/60)/24)+DATE(1970,1,1)</f>
        <v>41934.208333333336</v>
      </c>
      <c r="T726" s="9">
        <f>(((M726/60)/60)/24)+DATE(1970,1,1)</f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(E727/D727)*100</f>
        <v>50.398033126293996</v>
      </c>
      <c r="G727" t="s">
        <v>14</v>
      </c>
      <c r="H727">
        <v>1596</v>
      </c>
      <c r="I727" s="6">
        <f>IF(H727=0,0,E727/H727)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9">
        <f>(((L727/60)/60)/24)+DATE(1970,1,1)</f>
        <v>41958.25</v>
      </c>
      <c r="T727" s="9">
        <f>(((M727/60)/60)/24)+DATE(1970,1,1)</f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(E728/D728)*100</f>
        <v>88.815837937384899</v>
      </c>
      <c r="G728" t="s">
        <v>74</v>
      </c>
      <c r="H728">
        <v>524</v>
      </c>
      <c r="I728" s="6">
        <f>IF(H728=0,0,E728/H728)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9">
        <f>(((L728/60)/60)/24)+DATE(1970,1,1)</f>
        <v>40476.208333333336</v>
      </c>
      <c r="T728" s="9">
        <f>(((M728/60)/60)/24)+DATE(1970,1,1)</f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(E729/D729)*100</f>
        <v>165</v>
      </c>
      <c r="G729" t="s">
        <v>20</v>
      </c>
      <c r="H729">
        <v>181</v>
      </c>
      <c r="I729" s="6">
        <f>IF(H729=0,0,E729/H729)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9">
        <f>(((L729/60)/60)/24)+DATE(1970,1,1)</f>
        <v>43485.25</v>
      </c>
      <c r="T729" s="9">
        <f>(((M729/60)/60)/24)+DATE(1970,1,1)</f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(E730/D730)*100</f>
        <v>17.5</v>
      </c>
      <c r="G730" t="s">
        <v>14</v>
      </c>
      <c r="H730">
        <v>10</v>
      </c>
      <c r="I730" s="6">
        <f>IF(H730=0,0,E730/H730)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9">
        <f>(((L730/60)/60)/24)+DATE(1970,1,1)</f>
        <v>42515.208333333328</v>
      </c>
      <c r="T730" s="9">
        <f>(((M730/60)/60)/24)+DATE(1970,1,1)</f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(E731/D731)*100</f>
        <v>185.66071428571428</v>
      </c>
      <c r="G731" t="s">
        <v>20</v>
      </c>
      <c r="H731">
        <v>122</v>
      </c>
      <c r="I731" s="6">
        <f>IF(H731=0,0,E731/H731)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9">
        <f>(((L731/60)/60)/24)+DATE(1970,1,1)</f>
        <v>41309.25</v>
      </c>
      <c r="T731" s="9">
        <f>(((M731/60)/60)/24)+DATE(1970,1,1)</f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(E732/D732)*100</f>
        <v>412.6631944444444</v>
      </c>
      <c r="G732" t="s">
        <v>20</v>
      </c>
      <c r="H732">
        <v>1071</v>
      </c>
      <c r="I732" s="6">
        <f>IF(H732=0,0,E732/H732)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9">
        <f>(((L732/60)/60)/24)+DATE(1970,1,1)</f>
        <v>42147.208333333328</v>
      </c>
      <c r="T732" s="9">
        <f>(((M732/60)/60)/24)+DATE(1970,1,1)</f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(E733/D733)*100</f>
        <v>90.25</v>
      </c>
      <c r="G733" t="s">
        <v>74</v>
      </c>
      <c r="H733">
        <v>219</v>
      </c>
      <c r="I733" s="6">
        <f>IF(H733=0,0,E733/H733)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9">
        <f>(((L733/60)/60)/24)+DATE(1970,1,1)</f>
        <v>42939.208333333328</v>
      </c>
      <c r="T733" s="9">
        <f>(((M733/60)/60)/24)+DATE(1970,1,1)</f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(E734/D734)*100</f>
        <v>91.984615384615381</v>
      </c>
      <c r="G734" t="s">
        <v>14</v>
      </c>
      <c r="H734">
        <v>1121</v>
      </c>
      <c r="I734" s="6">
        <f>IF(H734=0,0,E734/H734)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9">
        <f>(((L734/60)/60)/24)+DATE(1970,1,1)</f>
        <v>42816.208333333328</v>
      </c>
      <c r="T734" s="9">
        <f>(((M734/60)/60)/24)+DATE(1970,1,1)</f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(E735/D735)*100</f>
        <v>527.00632911392404</v>
      </c>
      <c r="G735" t="s">
        <v>20</v>
      </c>
      <c r="H735">
        <v>980</v>
      </c>
      <c r="I735" s="6">
        <f>IF(H735=0,0,E735/H735)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9">
        <f>(((L735/60)/60)/24)+DATE(1970,1,1)</f>
        <v>41844.208333333336</v>
      </c>
      <c r="T735" s="9">
        <f>(((M735/60)/60)/24)+DATE(1970,1,1)</f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(E736/D736)*100</f>
        <v>319.14285714285711</v>
      </c>
      <c r="G736" t="s">
        <v>20</v>
      </c>
      <c r="H736">
        <v>536</v>
      </c>
      <c r="I736" s="6">
        <f>IF(H736=0,0,E736/H736)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9">
        <f>(((L736/60)/60)/24)+DATE(1970,1,1)</f>
        <v>42763.25</v>
      </c>
      <c r="T736" s="9">
        <f>(((M736/60)/60)/24)+DATE(1970,1,1)</f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(E737/D737)*100</f>
        <v>354.18867924528303</v>
      </c>
      <c r="G737" t="s">
        <v>20</v>
      </c>
      <c r="H737">
        <v>1991</v>
      </c>
      <c r="I737" s="6">
        <f>IF(H737=0,0,E737/H737)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9">
        <f>(((L737/60)/60)/24)+DATE(1970,1,1)</f>
        <v>42459.208333333328</v>
      </c>
      <c r="T737" s="9">
        <f>(((M737/60)/60)/24)+DATE(1970,1,1)</f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(E738/D738)*100</f>
        <v>32.896103896103895</v>
      </c>
      <c r="G738" t="s">
        <v>74</v>
      </c>
      <c r="H738">
        <v>29</v>
      </c>
      <c r="I738" s="6">
        <f>IF(H738=0,0,E738/H738)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9">
        <f>(((L738/60)/60)/24)+DATE(1970,1,1)</f>
        <v>42055.25</v>
      </c>
      <c r="T738" s="9">
        <f>(((M738/60)/60)/24)+DATE(1970,1,1)</f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(E739/D739)*100</f>
        <v>135.8918918918919</v>
      </c>
      <c r="G739" t="s">
        <v>20</v>
      </c>
      <c r="H739">
        <v>180</v>
      </c>
      <c r="I739" s="6">
        <f>IF(H739=0,0,E739/H739)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9">
        <f>(((L739/60)/60)/24)+DATE(1970,1,1)</f>
        <v>42685.25</v>
      </c>
      <c r="T739" s="9">
        <f>(((M739/60)/60)/24)+DATE(1970,1,1)</f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(E740/D740)*100</f>
        <v>2.0843373493975905</v>
      </c>
      <c r="G740" t="s">
        <v>14</v>
      </c>
      <c r="H740">
        <v>15</v>
      </c>
      <c r="I740" s="6">
        <f>IF(H740=0,0,E740/H740)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9">
        <f>(((L740/60)/60)/24)+DATE(1970,1,1)</f>
        <v>41959.25</v>
      </c>
      <c r="T740" s="9">
        <f>(((M740/60)/60)/24)+DATE(1970,1,1)</f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(E741/D741)*100</f>
        <v>61</v>
      </c>
      <c r="G741" t="s">
        <v>14</v>
      </c>
      <c r="H741">
        <v>191</v>
      </c>
      <c r="I741" s="6">
        <f>IF(H741=0,0,E741/H741)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9">
        <f>(((L741/60)/60)/24)+DATE(1970,1,1)</f>
        <v>41089.208333333336</v>
      </c>
      <c r="T741" s="9">
        <f>(((M741/60)/60)/24)+DATE(1970,1,1)</f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(E742/D742)*100</f>
        <v>30.037735849056602</v>
      </c>
      <c r="G742" t="s">
        <v>14</v>
      </c>
      <c r="H742">
        <v>16</v>
      </c>
      <c r="I742" s="6">
        <f>IF(H742=0,0,E742/H742)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9">
        <f>(((L742/60)/60)/24)+DATE(1970,1,1)</f>
        <v>42769.25</v>
      </c>
      <c r="T742" s="9">
        <f>(((M742/60)/60)/24)+DATE(1970,1,1)</f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(E743/D743)*100</f>
        <v>1179.1666666666665</v>
      </c>
      <c r="G743" t="s">
        <v>20</v>
      </c>
      <c r="H743">
        <v>130</v>
      </c>
      <c r="I743" s="6">
        <f>IF(H743=0,0,E743/H743)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9">
        <f>(((L743/60)/60)/24)+DATE(1970,1,1)</f>
        <v>40321.208333333336</v>
      </c>
      <c r="T743" s="9">
        <f>(((M743/60)/60)/24)+DATE(1970,1,1)</f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(E744/D744)*100</f>
        <v>1126.0833333333335</v>
      </c>
      <c r="G744" t="s">
        <v>20</v>
      </c>
      <c r="H744">
        <v>122</v>
      </c>
      <c r="I744" s="6">
        <f>IF(H744=0,0,E744/H744)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9">
        <f>(((L744/60)/60)/24)+DATE(1970,1,1)</f>
        <v>40197.25</v>
      </c>
      <c r="T744" s="9">
        <f>(((M744/60)/60)/24)+DATE(1970,1,1)</f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(E745/D745)*100</f>
        <v>12.923076923076923</v>
      </c>
      <c r="G745" t="s">
        <v>14</v>
      </c>
      <c r="H745">
        <v>17</v>
      </c>
      <c r="I745" s="6">
        <f>IF(H745=0,0,E745/H745)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9">
        <f>(((L745/60)/60)/24)+DATE(1970,1,1)</f>
        <v>42298.208333333328</v>
      </c>
      <c r="T745" s="9">
        <f>(((M745/60)/60)/24)+DATE(1970,1,1)</f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(E746/D746)*100</f>
        <v>712</v>
      </c>
      <c r="G746" t="s">
        <v>20</v>
      </c>
      <c r="H746">
        <v>140</v>
      </c>
      <c r="I746" s="6">
        <f>IF(H746=0,0,E746/H746)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9">
        <f>(((L746/60)/60)/24)+DATE(1970,1,1)</f>
        <v>43322.208333333328</v>
      </c>
      <c r="T746" s="9">
        <f>(((M746/60)/60)/24)+DATE(1970,1,1)</f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(E747/D747)*100</f>
        <v>30.304347826086957</v>
      </c>
      <c r="G747" t="s">
        <v>14</v>
      </c>
      <c r="H747">
        <v>34</v>
      </c>
      <c r="I747" s="6">
        <f>IF(H747=0,0,E747/H747)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9">
        <f>(((L747/60)/60)/24)+DATE(1970,1,1)</f>
        <v>40328.208333333336</v>
      </c>
      <c r="T747" s="9">
        <f>(((M747/60)/60)/24)+DATE(1970,1,1)</f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(E748/D748)*100</f>
        <v>212.50896057347671</v>
      </c>
      <c r="G748" t="s">
        <v>20</v>
      </c>
      <c r="H748">
        <v>3388</v>
      </c>
      <c r="I748" s="6">
        <f>IF(H748=0,0,E748/H748)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9">
        <f>(((L748/60)/60)/24)+DATE(1970,1,1)</f>
        <v>40825.208333333336</v>
      </c>
      <c r="T748" s="9">
        <f>(((M748/60)/60)/24)+DATE(1970,1,1)</f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(E749/D749)*100</f>
        <v>228.85714285714286</v>
      </c>
      <c r="G749" t="s">
        <v>20</v>
      </c>
      <c r="H749">
        <v>280</v>
      </c>
      <c r="I749" s="6">
        <f>IF(H749=0,0,E749/H749)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9">
        <f>(((L749/60)/60)/24)+DATE(1970,1,1)</f>
        <v>40423.208333333336</v>
      </c>
      <c r="T749" s="9">
        <f>(((M749/60)/60)/24)+DATE(1970,1,1)</f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(E750/D750)*100</f>
        <v>34.959979476654695</v>
      </c>
      <c r="G750" t="s">
        <v>74</v>
      </c>
      <c r="H750">
        <v>614</v>
      </c>
      <c r="I750" s="6">
        <f>IF(H750=0,0,E750/H750)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9">
        <f>(((L750/60)/60)/24)+DATE(1970,1,1)</f>
        <v>40238.25</v>
      </c>
      <c r="T750" s="9">
        <f>(((M750/60)/60)/24)+DATE(1970,1,1)</f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(E751/D751)*100</f>
        <v>157.29069767441862</v>
      </c>
      <c r="G751" t="s">
        <v>20</v>
      </c>
      <c r="H751">
        <v>366</v>
      </c>
      <c r="I751" s="6">
        <f>IF(H751=0,0,E751/H751)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9">
        <f>(((L751/60)/60)/24)+DATE(1970,1,1)</f>
        <v>41920.208333333336</v>
      </c>
      <c r="T751" s="9">
        <f>(((M751/60)/60)/24)+DATE(1970,1,1)</f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(E752/D752)*100</f>
        <v>1</v>
      </c>
      <c r="G752" t="s">
        <v>14</v>
      </c>
      <c r="H752">
        <v>1</v>
      </c>
      <c r="I752" s="6">
        <f>IF(H752=0,0,E752/H752)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9">
        <f>(((L752/60)/60)/24)+DATE(1970,1,1)</f>
        <v>40360.208333333336</v>
      </c>
      <c r="T752" s="9">
        <f>(((M752/60)/60)/24)+DATE(1970,1,1)</f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(E753/D753)*100</f>
        <v>232.30555555555554</v>
      </c>
      <c r="G753" t="s">
        <v>20</v>
      </c>
      <c r="H753">
        <v>270</v>
      </c>
      <c r="I753" s="6">
        <f>IF(H753=0,0,E753/H753)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9">
        <f>(((L753/60)/60)/24)+DATE(1970,1,1)</f>
        <v>42446.208333333328</v>
      </c>
      <c r="T753" s="9">
        <f>(((M753/60)/60)/24)+DATE(1970,1,1)</f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(E754/D754)*100</f>
        <v>92.448275862068968</v>
      </c>
      <c r="G754" t="s">
        <v>74</v>
      </c>
      <c r="H754">
        <v>114</v>
      </c>
      <c r="I754" s="6">
        <f>IF(H754=0,0,E754/H754)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9">
        <f>(((L754/60)/60)/24)+DATE(1970,1,1)</f>
        <v>40395.208333333336</v>
      </c>
      <c r="T754" s="9">
        <f>(((M754/60)/60)/24)+DATE(1970,1,1)</f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(E755/D755)*100</f>
        <v>256.70212765957444</v>
      </c>
      <c r="G755" t="s">
        <v>20</v>
      </c>
      <c r="H755">
        <v>137</v>
      </c>
      <c r="I755" s="6">
        <f>IF(H755=0,0,E755/H755)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9">
        <f>(((L755/60)/60)/24)+DATE(1970,1,1)</f>
        <v>40321.208333333336</v>
      </c>
      <c r="T755" s="9">
        <f>(((M755/60)/60)/24)+DATE(1970,1,1)</f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(E756/D756)*100</f>
        <v>168.47017045454547</v>
      </c>
      <c r="G756" t="s">
        <v>20</v>
      </c>
      <c r="H756">
        <v>3205</v>
      </c>
      <c r="I756" s="6">
        <f>IF(H756=0,0,E756/H756)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9">
        <f>(((L756/60)/60)/24)+DATE(1970,1,1)</f>
        <v>41210.208333333336</v>
      </c>
      <c r="T756" s="9">
        <f>(((M756/60)/60)/24)+DATE(1970,1,1)</f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(E757/D757)*100</f>
        <v>166.57777777777778</v>
      </c>
      <c r="G757" t="s">
        <v>20</v>
      </c>
      <c r="H757">
        <v>288</v>
      </c>
      <c r="I757" s="6">
        <f>IF(H757=0,0,E757/H757)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9">
        <f>(((L757/60)/60)/24)+DATE(1970,1,1)</f>
        <v>43096.25</v>
      </c>
      <c r="T757" s="9">
        <f>(((M757/60)/60)/24)+DATE(1970,1,1)</f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(E758/D758)*100</f>
        <v>772.07692307692309</v>
      </c>
      <c r="G758" t="s">
        <v>20</v>
      </c>
      <c r="H758">
        <v>148</v>
      </c>
      <c r="I758" s="6">
        <f>IF(H758=0,0,E758/H758)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9">
        <f>(((L758/60)/60)/24)+DATE(1970,1,1)</f>
        <v>42024.25</v>
      </c>
      <c r="T758" s="9">
        <f>(((M758/60)/60)/24)+DATE(1970,1,1)</f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(E759/D759)*100</f>
        <v>406.85714285714283</v>
      </c>
      <c r="G759" t="s">
        <v>20</v>
      </c>
      <c r="H759">
        <v>114</v>
      </c>
      <c r="I759" s="6">
        <f>IF(H759=0,0,E759/H759)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9">
        <f>(((L759/60)/60)/24)+DATE(1970,1,1)</f>
        <v>40675.208333333336</v>
      </c>
      <c r="T759" s="9">
        <f>(((M759/60)/60)/24)+DATE(1970,1,1)</f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(E760/D760)*100</f>
        <v>564.20608108108115</v>
      </c>
      <c r="G760" t="s">
        <v>20</v>
      </c>
      <c r="H760">
        <v>1518</v>
      </c>
      <c r="I760" s="6">
        <f>IF(H760=0,0,E760/H760)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9">
        <f>(((L760/60)/60)/24)+DATE(1970,1,1)</f>
        <v>41936.208333333336</v>
      </c>
      <c r="T760" s="9">
        <f>(((M760/60)/60)/24)+DATE(1970,1,1)</f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(E761/D761)*100</f>
        <v>68.426865671641792</v>
      </c>
      <c r="G761" t="s">
        <v>14</v>
      </c>
      <c r="H761">
        <v>1274</v>
      </c>
      <c r="I761" s="6">
        <f>IF(H761=0,0,E761/H761)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9">
        <f>(((L761/60)/60)/24)+DATE(1970,1,1)</f>
        <v>43136.25</v>
      </c>
      <c r="T761" s="9">
        <f>(((M761/60)/60)/24)+DATE(1970,1,1)</f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(E762/D762)*100</f>
        <v>34.351966873706004</v>
      </c>
      <c r="G762" t="s">
        <v>14</v>
      </c>
      <c r="H762">
        <v>210</v>
      </c>
      <c r="I762" s="6">
        <f>IF(H762=0,0,E762/H762)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9">
        <f>(((L762/60)/60)/24)+DATE(1970,1,1)</f>
        <v>43678.208333333328</v>
      </c>
      <c r="T762" s="9">
        <f>(((M762/60)/60)/24)+DATE(1970,1,1)</f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(E763/D763)*100</f>
        <v>655.4545454545455</v>
      </c>
      <c r="G763" t="s">
        <v>20</v>
      </c>
      <c r="H763">
        <v>166</v>
      </c>
      <c r="I763" s="6">
        <f>IF(H763=0,0,E763/H763)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9">
        <f>(((L763/60)/60)/24)+DATE(1970,1,1)</f>
        <v>42938.208333333328</v>
      </c>
      <c r="T763" s="9">
        <f>(((M763/60)/60)/24)+DATE(1970,1,1)</f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(E764/D764)*100</f>
        <v>177.25714285714284</v>
      </c>
      <c r="G764" t="s">
        <v>20</v>
      </c>
      <c r="H764">
        <v>100</v>
      </c>
      <c r="I764" s="6">
        <f>IF(H764=0,0,E764/H764)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9">
        <f>(((L764/60)/60)/24)+DATE(1970,1,1)</f>
        <v>41241.25</v>
      </c>
      <c r="T764" s="9">
        <f>(((M764/60)/60)/24)+DATE(1970,1,1)</f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(E765/D765)*100</f>
        <v>113.17857142857144</v>
      </c>
      <c r="G765" t="s">
        <v>20</v>
      </c>
      <c r="H765">
        <v>235</v>
      </c>
      <c r="I765" s="6">
        <f>IF(H765=0,0,E765/H765)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9">
        <f>(((L765/60)/60)/24)+DATE(1970,1,1)</f>
        <v>41037.208333333336</v>
      </c>
      <c r="T765" s="9">
        <f>(((M765/60)/60)/24)+DATE(1970,1,1)</f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(E766/D766)*100</f>
        <v>728.18181818181824</v>
      </c>
      <c r="G766" t="s">
        <v>20</v>
      </c>
      <c r="H766">
        <v>148</v>
      </c>
      <c r="I766" s="6">
        <f>IF(H766=0,0,E766/H766)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9">
        <f>(((L766/60)/60)/24)+DATE(1970,1,1)</f>
        <v>40676.208333333336</v>
      </c>
      <c r="T766" s="9">
        <f>(((M766/60)/60)/24)+DATE(1970,1,1)</f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(E767/D767)*100</f>
        <v>208.33333333333334</v>
      </c>
      <c r="G767" t="s">
        <v>20</v>
      </c>
      <c r="H767">
        <v>198</v>
      </c>
      <c r="I767" s="6">
        <f>IF(H767=0,0,E767/H767)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9">
        <f>(((L767/60)/60)/24)+DATE(1970,1,1)</f>
        <v>42840.208333333328</v>
      </c>
      <c r="T767" s="9">
        <f>(((M767/60)/60)/24)+DATE(1970,1,1)</f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(E768/D768)*100</f>
        <v>31.171232876712331</v>
      </c>
      <c r="G768" t="s">
        <v>14</v>
      </c>
      <c r="H768">
        <v>248</v>
      </c>
      <c r="I768" s="6">
        <f>IF(H768=0,0,E768/H768)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9">
        <f>(((L768/60)/60)/24)+DATE(1970,1,1)</f>
        <v>43362.208333333328</v>
      </c>
      <c r="T768" s="9">
        <f>(((M768/60)/60)/24)+DATE(1970,1,1)</f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(E769/D769)*100</f>
        <v>56.967078189300416</v>
      </c>
      <c r="G769" t="s">
        <v>14</v>
      </c>
      <c r="H769">
        <v>513</v>
      </c>
      <c r="I769" s="6">
        <f>IF(H769=0,0,E769/H769)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9">
        <f>(((L769/60)/60)/24)+DATE(1970,1,1)</f>
        <v>42283.208333333328</v>
      </c>
      <c r="T769" s="9">
        <f>(((M769/60)/60)/24)+DATE(1970,1,1)</f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(E770/D770)*100</f>
        <v>231</v>
      </c>
      <c r="G770" t="s">
        <v>20</v>
      </c>
      <c r="H770">
        <v>150</v>
      </c>
      <c r="I770" s="6">
        <f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9">
        <f>(((L770/60)/60)/24)+DATE(1970,1,1)</f>
        <v>41619.25</v>
      </c>
      <c r="T770" s="9">
        <f>(((M770/60)/60)/24)+DATE(1970,1,1)</f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(E771/D771)*100</f>
        <v>86.867834394904463</v>
      </c>
      <c r="G771" t="s">
        <v>14</v>
      </c>
      <c r="H771">
        <v>3410</v>
      </c>
      <c r="I771" s="6">
        <f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9">
        <f>(((L771/60)/60)/24)+DATE(1970,1,1)</f>
        <v>41501.208333333336</v>
      </c>
      <c r="T771" s="9">
        <f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(E772/D772)*100</f>
        <v>270.74418604651163</v>
      </c>
      <c r="G772" t="s">
        <v>20</v>
      </c>
      <c r="H772">
        <v>216</v>
      </c>
      <c r="I772" s="6">
        <f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9">
        <f>(((L772/60)/60)/24)+DATE(1970,1,1)</f>
        <v>41743.208333333336</v>
      </c>
      <c r="T772" s="9">
        <f>(((M772/60)/60)/24)+DATE(1970,1,1)</f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(E773/D773)*100</f>
        <v>49.446428571428569</v>
      </c>
      <c r="G773" t="s">
        <v>74</v>
      </c>
      <c r="H773">
        <v>26</v>
      </c>
      <c r="I773" s="6">
        <f>IF(H773=0,0,E773/H773)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9">
        <f>(((L773/60)/60)/24)+DATE(1970,1,1)</f>
        <v>43491.25</v>
      </c>
      <c r="T773" s="9">
        <f>(((M773/60)/60)/24)+DATE(1970,1,1)</f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(E774/D774)*100</f>
        <v>113.3596256684492</v>
      </c>
      <c r="G774" t="s">
        <v>20</v>
      </c>
      <c r="H774">
        <v>5139</v>
      </c>
      <c r="I774" s="6">
        <f>IF(H774=0,0,E774/H774)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9">
        <f>(((L774/60)/60)/24)+DATE(1970,1,1)</f>
        <v>43505.25</v>
      </c>
      <c r="T774" s="9">
        <f>(((M774/60)/60)/24)+DATE(1970,1,1)</f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(E775/D775)*100</f>
        <v>190.55555555555554</v>
      </c>
      <c r="G775" t="s">
        <v>20</v>
      </c>
      <c r="H775">
        <v>2353</v>
      </c>
      <c r="I775" s="6">
        <f>IF(H775=0,0,E775/H775)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9">
        <f>(((L775/60)/60)/24)+DATE(1970,1,1)</f>
        <v>42838.208333333328</v>
      </c>
      <c r="T775" s="9">
        <f>(((M775/60)/60)/24)+DATE(1970,1,1)</f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(E776/D776)*100</f>
        <v>135.5</v>
      </c>
      <c r="G776" t="s">
        <v>20</v>
      </c>
      <c r="H776">
        <v>78</v>
      </c>
      <c r="I776" s="6">
        <f>IF(H776=0,0,E776/H776)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9">
        <f>(((L776/60)/60)/24)+DATE(1970,1,1)</f>
        <v>42513.208333333328</v>
      </c>
      <c r="T776" s="9">
        <f>(((M776/60)/60)/24)+DATE(1970,1,1)</f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(E777/D777)*100</f>
        <v>10.297872340425531</v>
      </c>
      <c r="G777" t="s">
        <v>14</v>
      </c>
      <c r="H777">
        <v>10</v>
      </c>
      <c r="I777" s="6">
        <f>IF(H777=0,0,E777/H777)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9">
        <f>(((L777/60)/60)/24)+DATE(1970,1,1)</f>
        <v>41949.25</v>
      </c>
      <c r="T777" s="9">
        <f>(((M777/60)/60)/24)+DATE(1970,1,1)</f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(E778/D778)*100</f>
        <v>65.544223826714799</v>
      </c>
      <c r="G778" t="s">
        <v>14</v>
      </c>
      <c r="H778">
        <v>2201</v>
      </c>
      <c r="I778" s="6">
        <f>IF(H778=0,0,E778/H778)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9">
        <f>(((L778/60)/60)/24)+DATE(1970,1,1)</f>
        <v>43650.208333333328</v>
      </c>
      <c r="T778" s="9">
        <f>(((M778/60)/60)/24)+DATE(1970,1,1)</f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(E779/D779)*100</f>
        <v>49.026652452025587</v>
      </c>
      <c r="G779" t="s">
        <v>14</v>
      </c>
      <c r="H779">
        <v>676</v>
      </c>
      <c r="I779" s="6">
        <f>IF(H779=0,0,E779/H779)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9">
        <f>(((L779/60)/60)/24)+DATE(1970,1,1)</f>
        <v>40809.208333333336</v>
      </c>
      <c r="T779" s="9">
        <f>(((M779/60)/60)/24)+DATE(1970,1,1)</f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(E780/D780)*100</f>
        <v>787.92307692307691</v>
      </c>
      <c r="G780" t="s">
        <v>20</v>
      </c>
      <c r="H780">
        <v>174</v>
      </c>
      <c r="I780" s="6">
        <f>IF(H780=0,0,E780/H780)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9">
        <f>(((L780/60)/60)/24)+DATE(1970,1,1)</f>
        <v>40768.208333333336</v>
      </c>
      <c r="T780" s="9">
        <f>(((M780/60)/60)/24)+DATE(1970,1,1)</f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(E781/D781)*100</f>
        <v>80.306347746090154</v>
      </c>
      <c r="G781" t="s">
        <v>14</v>
      </c>
      <c r="H781">
        <v>831</v>
      </c>
      <c r="I781" s="6">
        <f>IF(H781=0,0,E781/H781)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9">
        <f>(((L781/60)/60)/24)+DATE(1970,1,1)</f>
        <v>42230.208333333328</v>
      </c>
      <c r="T781" s="9">
        <f>(((M781/60)/60)/24)+DATE(1970,1,1)</f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(E782/D782)*100</f>
        <v>106.29411764705883</v>
      </c>
      <c r="G782" t="s">
        <v>20</v>
      </c>
      <c r="H782">
        <v>164</v>
      </c>
      <c r="I782" s="6">
        <f>IF(H782=0,0,E782/H782)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9">
        <f>(((L782/60)/60)/24)+DATE(1970,1,1)</f>
        <v>42573.208333333328</v>
      </c>
      <c r="T782" s="9">
        <f>(((M782/60)/60)/24)+DATE(1970,1,1)</f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(E783/D783)*100</f>
        <v>50.735632183908038</v>
      </c>
      <c r="G783" t="s">
        <v>74</v>
      </c>
      <c r="H783">
        <v>56</v>
      </c>
      <c r="I783" s="6">
        <f>IF(H783=0,0,E783/H783)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9">
        <f>(((L783/60)/60)/24)+DATE(1970,1,1)</f>
        <v>40482.208333333336</v>
      </c>
      <c r="T783" s="9">
        <f>(((M783/60)/60)/24)+DATE(1970,1,1)</f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(E784/D784)*100</f>
        <v>215.31372549019611</v>
      </c>
      <c r="G784" t="s">
        <v>20</v>
      </c>
      <c r="H784">
        <v>161</v>
      </c>
      <c r="I784" s="6">
        <f>IF(H784=0,0,E784/H784)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9">
        <f>(((L784/60)/60)/24)+DATE(1970,1,1)</f>
        <v>40603.25</v>
      </c>
      <c r="T784" s="9">
        <f>(((M784/60)/60)/24)+DATE(1970,1,1)</f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(E785/D785)*100</f>
        <v>141.22972972972974</v>
      </c>
      <c r="G785" t="s">
        <v>20</v>
      </c>
      <c r="H785">
        <v>138</v>
      </c>
      <c r="I785" s="6">
        <f>IF(H785=0,0,E785/H785)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9">
        <f>(((L785/60)/60)/24)+DATE(1970,1,1)</f>
        <v>41625.25</v>
      </c>
      <c r="T785" s="9">
        <f>(((M785/60)/60)/24)+DATE(1970,1,1)</f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(E786/D786)*100</f>
        <v>115.33745781777279</v>
      </c>
      <c r="G786" t="s">
        <v>20</v>
      </c>
      <c r="H786">
        <v>3308</v>
      </c>
      <c r="I786" s="6">
        <f>IF(H786=0,0,E786/H786)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9">
        <f>(((L786/60)/60)/24)+DATE(1970,1,1)</f>
        <v>42435.25</v>
      </c>
      <c r="T786" s="9">
        <f>(((M786/60)/60)/24)+DATE(1970,1,1)</f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(E787/D787)*100</f>
        <v>193.11940298507463</v>
      </c>
      <c r="G787" t="s">
        <v>20</v>
      </c>
      <c r="H787">
        <v>127</v>
      </c>
      <c r="I787" s="6">
        <f>IF(H787=0,0,E787/H787)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9">
        <f>(((L787/60)/60)/24)+DATE(1970,1,1)</f>
        <v>43582.208333333328</v>
      </c>
      <c r="T787" s="9">
        <f>(((M787/60)/60)/24)+DATE(1970,1,1)</f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(E788/D788)*100</f>
        <v>729.73333333333335</v>
      </c>
      <c r="G788" t="s">
        <v>20</v>
      </c>
      <c r="H788">
        <v>207</v>
      </c>
      <c r="I788" s="6">
        <f>IF(H788=0,0,E788/H788)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9">
        <f>(((L788/60)/60)/24)+DATE(1970,1,1)</f>
        <v>43186.208333333328</v>
      </c>
      <c r="T788" s="9">
        <f>(((M788/60)/60)/24)+DATE(1970,1,1)</f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(E789/D789)*100</f>
        <v>99.66339869281046</v>
      </c>
      <c r="G789" t="s">
        <v>14</v>
      </c>
      <c r="H789">
        <v>859</v>
      </c>
      <c r="I789" s="6">
        <f>IF(H789=0,0,E789/H789)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9">
        <f>(((L789/60)/60)/24)+DATE(1970,1,1)</f>
        <v>40684.208333333336</v>
      </c>
      <c r="T789" s="9">
        <f>(((M789/60)/60)/24)+DATE(1970,1,1)</f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(E790/D790)*100</f>
        <v>88.166666666666671</v>
      </c>
      <c r="G790" t="s">
        <v>47</v>
      </c>
      <c r="H790">
        <v>31</v>
      </c>
      <c r="I790" s="6">
        <f>IF(H790=0,0,E790/H790)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9">
        <f>(((L790/60)/60)/24)+DATE(1970,1,1)</f>
        <v>41202.208333333336</v>
      </c>
      <c r="T790" s="9">
        <f>(((M790/60)/60)/24)+DATE(1970,1,1)</f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(E791/D791)*100</f>
        <v>37.233333333333334</v>
      </c>
      <c r="G791" t="s">
        <v>14</v>
      </c>
      <c r="H791">
        <v>45</v>
      </c>
      <c r="I791" s="6">
        <f>IF(H791=0,0,E791/H791)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9">
        <f>(((L791/60)/60)/24)+DATE(1970,1,1)</f>
        <v>41786.208333333336</v>
      </c>
      <c r="T791" s="9">
        <f>(((M791/60)/60)/24)+DATE(1970,1,1)</f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(E792/D792)*100</f>
        <v>30.540075309306079</v>
      </c>
      <c r="G792" t="s">
        <v>74</v>
      </c>
      <c r="H792">
        <v>1113</v>
      </c>
      <c r="I792" s="6">
        <f>IF(H792=0,0,E792/H792)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9">
        <f>(((L792/60)/60)/24)+DATE(1970,1,1)</f>
        <v>40223.25</v>
      </c>
      <c r="T792" s="9">
        <f>(((M792/60)/60)/24)+DATE(1970,1,1)</f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(E793/D793)*100</f>
        <v>25.714285714285712</v>
      </c>
      <c r="G793" t="s">
        <v>14</v>
      </c>
      <c r="H793">
        <v>6</v>
      </c>
      <c r="I793" s="6">
        <f>IF(H793=0,0,E793/H793)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9">
        <f>(((L793/60)/60)/24)+DATE(1970,1,1)</f>
        <v>42715.25</v>
      </c>
      <c r="T793" s="9">
        <f>(((M793/60)/60)/24)+DATE(1970,1,1)</f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(E794/D794)*100</f>
        <v>34</v>
      </c>
      <c r="G794" t="s">
        <v>14</v>
      </c>
      <c r="H794">
        <v>7</v>
      </c>
      <c r="I794" s="6">
        <f>IF(H794=0,0,E794/H794)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9">
        <f>(((L794/60)/60)/24)+DATE(1970,1,1)</f>
        <v>41451.208333333336</v>
      </c>
      <c r="T794" s="9">
        <f>(((M794/60)/60)/24)+DATE(1970,1,1)</f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(E795/D795)*100</f>
        <v>1185.909090909091</v>
      </c>
      <c r="G795" t="s">
        <v>20</v>
      </c>
      <c r="H795">
        <v>181</v>
      </c>
      <c r="I795" s="6">
        <f>IF(H795=0,0,E795/H795)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9">
        <f>(((L795/60)/60)/24)+DATE(1970,1,1)</f>
        <v>41450.208333333336</v>
      </c>
      <c r="T795" s="9">
        <f>(((M795/60)/60)/24)+DATE(1970,1,1)</f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(E796/D796)*100</f>
        <v>125.39393939393939</v>
      </c>
      <c r="G796" t="s">
        <v>20</v>
      </c>
      <c r="H796">
        <v>110</v>
      </c>
      <c r="I796" s="6">
        <f>IF(H796=0,0,E796/H796)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9">
        <f>(((L796/60)/60)/24)+DATE(1970,1,1)</f>
        <v>43091.25</v>
      </c>
      <c r="T796" s="9">
        <f>(((M796/60)/60)/24)+DATE(1970,1,1)</f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(E797/D797)*100</f>
        <v>14.394366197183098</v>
      </c>
      <c r="G797" t="s">
        <v>14</v>
      </c>
      <c r="H797">
        <v>31</v>
      </c>
      <c r="I797" s="6">
        <f>IF(H797=0,0,E797/H797)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9">
        <f>(((L797/60)/60)/24)+DATE(1970,1,1)</f>
        <v>42675.208333333328</v>
      </c>
      <c r="T797" s="9">
        <f>(((M797/60)/60)/24)+DATE(1970,1,1)</f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(E798/D798)*100</f>
        <v>54.807692307692314</v>
      </c>
      <c r="G798" t="s">
        <v>14</v>
      </c>
      <c r="H798">
        <v>78</v>
      </c>
      <c r="I798" s="6">
        <f>IF(H798=0,0,E798/H798)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9">
        <f>(((L798/60)/60)/24)+DATE(1970,1,1)</f>
        <v>41859.208333333336</v>
      </c>
      <c r="T798" s="9">
        <f>(((M798/60)/60)/24)+DATE(1970,1,1)</f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(E799/D799)*100</f>
        <v>109.63157894736841</v>
      </c>
      <c r="G799" t="s">
        <v>20</v>
      </c>
      <c r="H799">
        <v>185</v>
      </c>
      <c r="I799" s="6">
        <f>IF(H799=0,0,E799/H799)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9">
        <f>(((L799/60)/60)/24)+DATE(1970,1,1)</f>
        <v>43464.25</v>
      </c>
      <c r="T799" s="9">
        <f>(((M799/60)/60)/24)+DATE(1970,1,1)</f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(E800/D800)*100</f>
        <v>188.47058823529412</v>
      </c>
      <c r="G800" t="s">
        <v>20</v>
      </c>
      <c r="H800">
        <v>121</v>
      </c>
      <c r="I800" s="6">
        <f>IF(H800=0,0,E800/H800)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9">
        <f>(((L800/60)/60)/24)+DATE(1970,1,1)</f>
        <v>41060.208333333336</v>
      </c>
      <c r="T800" s="9">
        <f>(((M800/60)/60)/24)+DATE(1970,1,1)</f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(E801/D801)*100</f>
        <v>87.008284023668637</v>
      </c>
      <c r="G801" t="s">
        <v>14</v>
      </c>
      <c r="H801">
        <v>1225</v>
      </c>
      <c r="I801" s="6">
        <f>IF(H801=0,0,E801/H801)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9">
        <f>(((L801/60)/60)/24)+DATE(1970,1,1)</f>
        <v>42399.25</v>
      </c>
      <c r="T801" s="9">
        <f>(((M801/60)/60)/24)+DATE(1970,1,1)</f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(E802/D802)*100</f>
        <v>1</v>
      </c>
      <c r="G802" t="s">
        <v>14</v>
      </c>
      <c r="H802">
        <v>1</v>
      </c>
      <c r="I802" s="6">
        <f>IF(H802=0,0,E802/H802)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9">
        <f>(((L802/60)/60)/24)+DATE(1970,1,1)</f>
        <v>42167.208333333328</v>
      </c>
      <c r="T802" s="9">
        <f>(((M802/60)/60)/24)+DATE(1970,1,1)</f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(E803/D803)*100</f>
        <v>202.9130434782609</v>
      </c>
      <c r="G803" t="s">
        <v>20</v>
      </c>
      <c r="H803">
        <v>106</v>
      </c>
      <c r="I803" s="6">
        <f>IF(H803=0,0,E803/H803)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9">
        <f>(((L803/60)/60)/24)+DATE(1970,1,1)</f>
        <v>43830.25</v>
      </c>
      <c r="T803" s="9">
        <f>(((M803/60)/60)/24)+DATE(1970,1,1)</f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(E804/D804)*100</f>
        <v>197.03225806451613</v>
      </c>
      <c r="G804" t="s">
        <v>20</v>
      </c>
      <c r="H804">
        <v>142</v>
      </c>
      <c r="I804" s="6">
        <f>IF(H804=0,0,E804/H804)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9">
        <f>(((L804/60)/60)/24)+DATE(1970,1,1)</f>
        <v>43650.208333333328</v>
      </c>
      <c r="T804" s="9">
        <f>(((M804/60)/60)/24)+DATE(1970,1,1)</f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(E805/D805)*100</f>
        <v>107</v>
      </c>
      <c r="G805" t="s">
        <v>20</v>
      </c>
      <c r="H805">
        <v>233</v>
      </c>
      <c r="I805" s="6">
        <f>IF(H805=0,0,E805/H805)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9">
        <f>(((L805/60)/60)/24)+DATE(1970,1,1)</f>
        <v>43492.25</v>
      </c>
      <c r="T805" s="9">
        <f>(((M805/60)/60)/24)+DATE(1970,1,1)</f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(E806/D806)*100</f>
        <v>268.73076923076923</v>
      </c>
      <c r="G806" t="s">
        <v>20</v>
      </c>
      <c r="H806">
        <v>218</v>
      </c>
      <c r="I806" s="6">
        <f>IF(H806=0,0,E806/H806)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9">
        <f>(((L806/60)/60)/24)+DATE(1970,1,1)</f>
        <v>43102.25</v>
      </c>
      <c r="T806" s="9">
        <f>(((M806/60)/60)/24)+DATE(1970,1,1)</f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(E807/D807)*100</f>
        <v>50.845360824742272</v>
      </c>
      <c r="G807" t="s">
        <v>14</v>
      </c>
      <c r="H807">
        <v>67</v>
      </c>
      <c r="I807" s="6">
        <f>IF(H807=0,0,E807/H807)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9">
        <f>(((L807/60)/60)/24)+DATE(1970,1,1)</f>
        <v>41958.25</v>
      </c>
      <c r="T807" s="9">
        <f>(((M807/60)/60)/24)+DATE(1970,1,1)</f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(E808/D808)*100</f>
        <v>1180.2857142857142</v>
      </c>
      <c r="G808" t="s">
        <v>20</v>
      </c>
      <c r="H808">
        <v>76</v>
      </c>
      <c r="I808" s="6">
        <f>IF(H808=0,0,E808/H808)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9">
        <f>(((L808/60)/60)/24)+DATE(1970,1,1)</f>
        <v>40973.25</v>
      </c>
      <c r="T808" s="9">
        <f>(((M808/60)/60)/24)+DATE(1970,1,1)</f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(E809/D809)*100</f>
        <v>264</v>
      </c>
      <c r="G809" t="s">
        <v>20</v>
      </c>
      <c r="H809">
        <v>43</v>
      </c>
      <c r="I809" s="6">
        <f>IF(H809=0,0,E809/H809)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9">
        <f>(((L809/60)/60)/24)+DATE(1970,1,1)</f>
        <v>43753.208333333328</v>
      </c>
      <c r="T809" s="9">
        <f>(((M809/60)/60)/24)+DATE(1970,1,1)</f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(E810/D810)*100</f>
        <v>30.44230769230769</v>
      </c>
      <c r="G810" t="s">
        <v>14</v>
      </c>
      <c r="H810">
        <v>19</v>
      </c>
      <c r="I810" s="6">
        <f>IF(H810=0,0,E810/H810)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9">
        <f>(((L810/60)/60)/24)+DATE(1970,1,1)</f>
        <v>42507.208333333328</v>
      </c>
      <c r="T810" s="9">
        <f>(((M810/60)/60)/24)+DATE(1970,1,1)</f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(E811/D811)*100</f>
        <v>62.880681818181813</v>
      </c>
      <c r="G811" t="s">
        <v>14</v>
      </c>
      <c r="H811">
        <v>2108</v>
      </c>
      <c r="I811" s="6">
        <f>IF(H811=0,0,E811/H811)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9">
        <f>(((L811/60)/60)/24)+DATE(1970,1,1)</f>
        <v>41135.208333333336</v>
      </c>
      <c r="T811" s="9">
        <f>(((M811/60)/60)/24)+DATE(1970,1,1)</f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(E812/D812)*100</f>
        <v>193.125</v>
      </c>
      <c r="G812" t="s">
        <v>20</v>
      </c>
      <c r="H812">
        <v>221</v>
      </c>
      <c r="I812" s="6">
        <f>IF(H812=0,0,E812/H812)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9">
        <f>(((L812/60)/60)/24)+DATE(1970,1,1)</f>
        <v>43067.25</v>
      </c>
      <c r="T812" s="9">
        <f>(((M812/60)/60)/24)+DATE(1970,1,1)</f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(E813/D813)*100</f>
        <v>77.102702702702715</v>
      </c>
      <c r="G813" t="s">
        <v>14</v>
      </c>
      <c r="H813">
        <v>679</v>
      </c>
      <c r="I813" s="6">
        <f>IF(H813=0,0,E813/H813)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9">
        <f>(((L813/60)/60)/24)+DATE(1970,1,1)</f>
        <v>42378.25</v>
      </c>
      <c r="T813" s="9">
        <f>(((M813/60)/60)/24)+DATE(1970,1,1)</f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(E814/D814)*100</f>
        <v>225.52763819095478</v>
      </c>
      <c r="G814" t="s">
        <v>20</v>
      </c>
      <c r="H814">
        <v>2805</v>
      </c>
      <c r="I814" s="6">
        <f>IF(H814=0,0,E814/H814)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9">
        <f>(((L814/60)/60)/24)+DATE(1970,1,1)</f>
        <v>43206.208333333328</v>
      </c>
      <c r="T814" s="9">
        <f>(((M814/60)/60)/24)+DATE(1970,1,1)</f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(E815/D815)*100</f>
        <v>239.40625</v>
      </c>
      <c r="G815" t="s">
        <v>20</v>
      </c>
      <c r="H815">
        <v>68</v>
      </c>
      <c r="I815" s="6">
        <f>IF(H815=0,0,E815/H815)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9">
        <f>(((L815/60)/60)/24)+DATE(1970,1,1)</f>
        <v>41148.208333333336</v>
      </c>
      <c r="T815" s="9">
        <f>(((M815/60)/60)/24)+DATE(1970,1,1)</f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(E816/D816)*100</f>
        <v>92.1875</v>
      </c>
      <c r="G816" t="s">
        <v>14</v>
      </c>
      <c r="H816">
        <v>36</v>
      </c>
      <c r="I816" s="6">
        <f>IF(H816=0,0,E816/H816)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9">
        <f>(((L816/60)/60)/24)+DATE(1970,1,1)</f>
        <v>42517.208333333328</v>
      </c>
      <c r="T816" s="9">
        <f>(((M816/60)/60)/24)+DATE(1970,1,1)</f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(E817/D817)*100</f>
        <v>130.23333333333335</v>
      </c>
      <c r="G817" t="s">
        <v>20</v>
      </c>
      <c r="H817">
        <v>183</v>
      </c>
      <c r="I817" s="6">
        <f>IF(H817=0,0,E817/H817)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9">
        <f>(((L817/60)/60)/24)+DATE(1970,1,1)</f>
        <v>43068.25</v>
      </c>
      <c r="T817" s="9">
        <f>(((M817/60)/60)/24)+DATE(1970,1,1)</f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(E818/D818)*100</f>
        <v>615.21739130434787</v>
      </c>
      <c r="G818" t="s">
        <v>20</v>
      </c>
      <c r="H818">
        <v>133</v>
      </c>
      <c r="I818" s="6">
        <f>IF(H818=0,0,E818/H818)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9">
        <f>(((L818/60)/60)/24)+DATE(1970,1,1)</f>
        <v>41680.25</v>
      </c>
      <c r="T818" s="9">
        <f>(((M818/60)/60)/24)+DATE(1970,1,1)</f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(E819/D819)*100</f>
        <v>368.79532163742692</v>
      </c>
      <c r="G819" t="s">
        <v>20</v>
      </c>
      <c r="H819">
        <v>2489</v>
      </c>
      <c r="I819" s="6">
        <f>IF(H819=0,0,E819/H819)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9">
        <f>(((L819/60)/60)/24)+DATE(1970,1,1)</f>
        <v>43589.208333333328</v>
      </c>
      <c r="T819" s="9">
        <f>(((M819/60)/60)/24)+DATE(1970,1,1)</f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(E820/D820)*100</f>
        <v>1094.8571428571429</v>
      </c>
      <c r="G820" t="s">
        <v>20</v>
      </c>
      <c r="H820">
        <v>69</v>
      </c>
      <c r="I820" s="6">
        <f>IF(H820=0,0,E820/H820)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9">
        <f>(((L820/60)/60)/24)+DATE(1970,1,1)</f>
        <v>43486.25</v>
      </c>
      <c r="T820" s="9">
        <f>(((M820/60)/60)/24)+DATE(1970,1,1)</f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(E821/D821)*100</f>
        <v>50.662921348314605</v>
      </c>
      <c r="G821" t="s">
        <v>14</v>
      </c>
      <c r="H821">
        <v>47</v>
      </c>
      <c r="I821" s="6">
        <f>IF(H821=0,0,E821/H821)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9">
        <f>(((L821/60)/60)/24)+DATE(1970,1,1)</f>
        <v>41237.25</v>
      </c>
      <c r="T821" s="9">
        <f>(((M821/60)/60)/24)+DATE(1970,1,1)</f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(E822/D822)*100</f>
        <v>800.6</v>
      </c>
      <c r="G822" t="s">
        <v>20</v>
      </c>
      <c r="H822">
        <v>279</v>
      </c>
      <c r="I822" s="6">
        <f>IF(H822=0,0,E822/H822)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9">
        <f>(((L822/60)/60)/24)+DATE(1970,1,1)</f>
        <v>43310.208333333328</v>
      </c>
      <c r="T822" s="9">
        <f>(((M822/60)/60)/24)+DATE(1970,1,1)</f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(E823/D823)*100</f>
        <v>291.28571428571428</v>
      </c>
      <c r="G823" t="s">
        <v>20</v>
      </c>
      <c r="H823">
        <v>210</v>
      </c>
      <c r="I823" s="6">
        <f>IF(H823=0,0,E823/H823)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9">
        <f>(((L823/60)/60)/24)+DATE(1970,1,1)</f>
        <v>42794.25</v>
      </c>
      <c r="T823" s="9">
        <f>(((M823/60)/60)/24)+DATE(1970,1,1)</f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(E824/D824)*100</f>
        <v>349.9666666666667</v>
      </c>
      <c r="G824" t="s">
        <v>20</v>
      </c>
      <c r="H824">
        <v>2100</v>
      </c>
      <c r="I824" s="6">
        <f>IF(H824=0,0,E824/H824)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9">
        <f>(((L824/60)/60)/24)+DATE(1970,1,1)</f>
        <v>41698.25</v>
      </c>
      <c r="T824" s="9">
        <f>(((M824/60)/60)/24)+DATE(1970,1,1)</f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(E825/D825)*100</f>
        <v>357.07317073170731</v>
      </c>
      <c r="G825" t="s">
        <v>20</v>
      </c>
      <c r="H825">
        <v>252</v>
      </c>
      <c r="I825" s="6">
        <f>IF(H825=0,0,E825/H825)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9">
        <f>(((L825/60)/60)/24)+DATE(1970,1,1)</f>
        <v>41892.208333333336</v>
      </c>
      <c r="T825" s="9">
        <f>(((M825/60)/60)/24)+DATE(1970,1,1)</f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(E826/D826)*100</f>
        <v>126.48941176470588</v>
      </c>
      <c r="G826" t="s">
        <v>20</v>
      </c>
      <c r="H826">
        <v>1280</v>
      </c>
      <c r="I826" s="6">
        <f>IF(H826=0,0,E826/H826)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9">
        <f>(((L826/60)/60)/24)+DATE(1970,1,1)</f>
        <v>40348.208333333336</v>
      </c>
      <c r="T826" s="9">
        <f>(((M826/60)/60)/24)+DATE(1970,1,1)</f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(E827/D827)*100</f>
        <v>387.5</v>
      </c>
      <c r="G827" t="s">
        <v>20</v>
      </c>
      <c r="H827">
        <v>157</v>
      </c>
      <c r="I827" s="6">
        <f>IF(H827=0,0,E827/H827)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9">
        <f>(((L827/60)/60)/24)+DATE(1970,1,1)</f>
        <v>42941.208333333328</v>
      </c>
      <c r="T827" s="9">
        <f>(((M827/60)/60)/24)+DATE(1970,1,1)</f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(E828/D828)*100</f>
        <v>457.03571428571428</v>
      </c>
      <c r="G828" t="s">
        <v>20</v>
      </c>
      <c r="H828">
        <v>194</v>
      </c>
      <c r="I828" s="6">
        <f>IF(H828=0,0,E828/H828)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9">
        <f>(((L828/60)/60)/24)+DATE(1970,1,1)</f>
        <v>40525.25</v>
      </c>
      <c r="T828" s="9">
        <f>(((M828/60)/60)/24)+DATE(1970,1,1)</f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(E829/D829)*100</f>
        <v>266.69565217391306</v>
      </c>
      <c r="G829" t="s">
        <v>20</v>
      </c>
      <c r="H829">
        <v>82</v>
      </c>
      <c r="I829" s="6">
        <f>IF(H829=0,0,E829/H829)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9">
        <f>(((L829/60)/60)/24)+DATE(1970,1,1)</f>
        <v>40666.208333333336</v>
      </c>
      <c r="T829" s="9">
        <f>(((M829/60)/60)/24)+DATE(1970,1,1)</f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(E830/D830)*100</f>
        <v>69</v>
      </c>
      <c r="G830" t="s">
        <v>14</v>
      </c>
      <c r="H830">
        <v>70</v>
      </c>
      <c r="I830" s="6">
        <f>IF(H830=0,0,E830/H830)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9">
        <f>(((L830/60)/60)/24)+DATE(1970,1,1)</f>
        <v>43340.208333333328</v>
      </c>
      <c r="T830" s="9">
        <f>(((M830/60)/60)/24)+DATE(1970,1,1)</f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(E831/D831)*100</f>
        <v>51.34375</v>
      </c>
      <c r="G831" t="s">
        <v>14</v>
      </c>
      <c r="H831">
        <v>154</v>
      </c>
      <c r="I831" s="6">
        <f>IF(H831=0,0,E831/H831)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9">
        <f>(((L831/60)/60)/24)+DATE(1970,1,1)</f>
        <v>42164.208333333328</v>
      </c>
      <c r="T831" s="9">
        <f>(((M831/60)/60)/24)+DATE(1970,1,1)</f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(E832/D832)*100</f>
        <v>1.1710526315789473</v>
      </c>
      <c r="G832" t="s">
        <v>14</v>
      </c>
      <c r="H832">
        <v>22</v>
      </c>
      <c r="I832" s="6">
        <f>IF(H832=0,0,E832/H832)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9">
        <f>(((L832/60)/60)/24)+DATE(1970,1,1)</f>
        <v>43103.25</v>
      </c>
      <c r="T832" s="9">
        <f>(((M832/60)/60)/24)+DATE(1970,1,1)</f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(E833/D833)*100</f>
        <v>108.97734294541709</v>
      </c>
      <c r="G833" t="s">
        <v>20</v>
      </c>
      <c r="H833">
        <v>4233</v>
      </c>
      <c r="I833" s="6">
        <f>IF(H833=0,0,E833/H833)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9">
        <f>(((L833/60)/60)/24)+DATE(1970,1,1)</f>
        <v>40994.208333333336</v>
      </c>
      <c r="T833" s="9">
        <f>(((M833/60)/60)/24)+DATE(1970,1,1)</f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(E834/D834)*100</f>
        <v>315.17592592592592</v>
      </c>
      <c r="G834" t="s">
        <v>20</v>
      </c>
      <c r="H834">
        <v>1297</v>
      </c>
      <c r="I834" s="6">
        <f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9">
        <f>(((L834/60)/60)/24)+DATE(1970,1,1)</f>
        <v>42299.208333333328</v>
      </c>
      <c r="T834" s="9">
        <f>(((M834/60)/60)/24)+DATE(1970,1,1)</f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(E835/D835)*100</f>
        <v>157.69117647058823</v>
      </c>
      <c r="G835" t="s">
        <v>20</v>
      </c>
      <c r="H835">
        <v>165</v>
      </c>
      <c r="I835" s="6">
        <f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9">
        <f>(((L835/60)/60)/24)+DATE(1970,1,1)</f>
        <v>40588.25</v>
      </c>
      <c r="T835" s="9">
        <f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(E836/D836)*100</f>
        <v>153.8082191780822</v>
      </c>
      <c r="G836" t="s">
        <v>20</v>
      </c>
      <c r="H836">
        <v>119</v>
      </c>
      <c r="I836" s="6">
        <f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9">
        <f>(((L836/60)/60)/24)+DATE(1970,1,1)</f>
        <v>41448.208333333336</v>
      </c>
      <c r="T836" s="9">
        <f>(((M836/60)/60)/24)+DATE(1970,1,1)</f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(E837/D837)*100</f>
        <v>89.738979118329468</v>
      </c>
      <c r="G837" t="s">
        <v>14</v>
      </c>
      <c r="H837">
        <v>1758</v>
      </c>
      <c r="I837" s="6">
        <f>IF(H837=0,0,E837/H837)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9">
        <f>(((L837/60)/60)/24)+DATE(1970,1,1)</f>
        <v>42063.25</v>
      </c>
      <c r="T837" s="9">
        <f>(((M837/60)/60)/24)+DATE(1970,1,1)</f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(E838/D838)*100</f>
        <v>75.135802469135797</v>
      </c>
      <c r="G838" t="s">
        <v>14</v>
      </c>
      <c r="H838">
        <v>94</v>
      </c>
      <c r="I838" s="6">
        <f>IF(H838=0,0,E838/H838)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9">
        <f>(((L838/60)/60)/24)+DATE(1970,1,1)</f>
        <v>40214.25</v>
      </c>
      <c r="T838" s="9">
        <f>(((M838/60)/60)/24)+DATE(1970,1,1)</f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(E839/D839)*100</f>
        <v>852.88135593220341</v>
      </c>
      <c r="G839" t="s">
        <v>20</v>
      </c>
      <c r="H839">
        <v>1797</v>
      </c>
      <c r="I839" s="6">
        <f>IF(H839=0,0,E839/H839)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9">
        <f>(((L839/60)/60)/24)+DATE(1970,1,1)</f>
        <v>40629.208333333336</v>
      </c>
      <c r="T839" s="9">
        <f>(((M839/60)/60)/24)+DATE(1970,1,1)</f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(E840/D840)*100</f>
        <v>138.90625</v>
      </c>
      <c r="G840" t="s">
        <v>20</v>
      </c>
      <c r="H840">
        <v>261</v>
      </c>
      <c r="I840" s="6">
        <f>IF(H840=0,0,E840/H840)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9">
        <f>(((L840/60)/60)/24)+DATE(1970,1,1)</f>
        <v>43370.208333333328</v>
      </c>
      <c r="T840" s="9">
        <f>(((M840/60)/60)/24)+DATE(1970,1,1)</f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(E841/D841)*100</f>
        <v>190.18181818181819</v>
      </c>
      <c r="G841" t="s">
        <v>20</v>
      </c>
      <c r="H841">
        <v>157</v>
      </c>
      <c r="I841" s="6">
        <f>IF(H841=0,0,E841/H841)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9">
        <f>(((L841/60)/60)/24)+DATE(1970,1,1)</f>
        <v>41715.208333333336</v>
      </c>
      <c r="T841" s="9">
        <f>(((M841/60)/60)/24)+DATE(1970,1,1)</f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(E842/D842)*100</f>
        <v>100.24333619948409</v>
      </c>
      <c r="G842" t="s">
        <v>20</v>
      </c>
      <c r="H842">
        <v>3533</v>
      </c>
      <c r="I842" s="6">
        <f>IF(H842=0,0,E842/H842)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9">
        <f>(((L842/60)/60)/24)+DATE(1970,1,1)</f>
        <v>41836.208333333336</v>
      </c>
      <c r="T842" s="9">
        <f>(((M842/60)/60)/24)+DATE(1970,1,1)</f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(E843/D843)*100</f>
        <v>142.75824175824175</v>
      </c>
      <c r="G843" t="s">
        <v>20</v>
      </c>
      <c r="H843">
        <v>155</v>
      </c>
      <c r="I843" s="6">
        <f>IF(H843=0,0,E843/H843)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9">
        <f>(((L843/60)/60)/24)+DATE(1970,1,1)</f>
        <v>42419.25</v>
      </c>
      <c r="T843" s="9">
        <f>(((M843/60)/60)/24)+DATE(1970,1,1)</f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(E844/D844)*100</f>
        <v>563.13333333333333</v>
      </c>
      <c r="G844" t="s">
        <v>20</v>
      </c>
      <c r="H844">
        <v>132</v>
      </c>
      <c r="I844" s="6">
        <f>IF(H844=0,0,E844/H844)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9">
        <f>(((L844/60)/60)/24)+DATE(1970,1,1)</f>
        <v>43266.208333333328</v>
      </c>
      <c r="T844" s="9">
        <f>(((M844/60)/60)/24)+DATE(1970,1,1)</f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(E845/D845)*100</f>
        <v>30.715909090909086</v>
      </c>
      <c r="G845" t="s">
        <v>14</v>
      </c>
      <c r="H845">
        <v>33</v>
      </c>
      <c r="I845" s="6">
        <f>IF(H845=0,0,E845/H845)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9">
        <f>(((L845/60)/60)/24)+DATE(1970,1,1)</f>
        <v>43338.208333333328</v>
      </c>
      <c r="T845" s="9">
        <f>(((M845/60)/60)/24)+DATE(1970,1,1)</f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(E846/D846)*100</f>
        <v>99.39772727272728</v>
      </c>
      <c r="G846" t="s">
        <v>74</v>
      </c>
      <c r="H846">
        <v>94</v>
      </c>
      <c r="I846" s="6">
        <f>IF(H846=0,0,E846/H846)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9">
        <f>(((L846/60)/60)/24)+DATE(1970,1,1)</f>
        <v>40930.25</v>
      </c>
      <c r="T846" s="9">
        <f>(((M846/60)/60)/24)+DATE(1970,1,1)</f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(E847/D847)*100</f>
        <v>197.54935622317598</v>
      </c>
      <c r="G847" t="s">
        <v>20</v>
      </c>
      <c r="H847">
        <v>1354</v>
      </c>
      <c r="I847" s="6">
        <f>IF(H847=0,0,E847/H847)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9">
        <f>(((L847/60)/60)/24)+DATE(1970,1,1)</f>
        <v>43235.208333333328</v>
      </c>
      <c r="T847" s="9">
        <f>(((M847/60)/60)/24)+DATE(1970,1,1)</f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(E848/D848)*100</f>
        <v>508.5</v>
      </c>
      <c r="G848" t="s">
        <v>20</v>
      </c>
      <c r="H848">
        <v>48</v>
      </c>
      <c r="I848" s="6">
        <f>IF(H848=0,0,E848/H848)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9">
        <f>(((L848/60)/60)/24)+DATE(1970,1,1)</f>
        <v>43302.208333333328</v>
      </c>
      <c r="T848" s="9">
        <f>(((M848/60)/60)/24)+DATE(1970,1,1)</f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(E849/D849)*100</f>
        <v>237.74468085106383</v>
      </c>
      <c r="G849" t="s">
        <v>20</v>
      </c>
      <c r="H849">
        <v>110</v>
      </c>
      <c r="I849" s="6">
        <f>IF(H849=0,0,E849/H849)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9">
        <f>(((L849/60)/60)/24)+DATE(1970,1,1)</f>
        <v>43107.25</v>
      </c>
      <c r="T849" s="9">
        <f>(((M849/60)/60)/24)+DATE(1970,1,1)</f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(E850/D850)*100</f>
        <v>338.46875</v>
      </c>
      <c r="G850" t="s">
        <v>20</v>
      </c>
      <c r="H850">
        <v>172</v>
      </c>
      <c r="I850" s="6">
        <f>IF(H850=0,0,E850/H850)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9">
        <f>(((L850/60)/60)/24)+DATE(1970,1,1)</f>
        <v>40341.208333333336</v>
      </c>
      <c r="T850" s="9">
        <f>(((M850/60)/60)/24)+DATE(1970,1,1)</f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(E851/D851)*100</f>
        <v>133.08955223880596</v>
      </c>
      <c r="G851" t="s">
        <v>20</v>
      </c>
      <c r="H851">
        <v>307</v>
      </c>
      <c r="I851" s="6">
        <f>IF(H851=0,0,E851/H851)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9">
        <f>(((L851/60)/60)/24)+DATE(1970,1,1)</f>
        <v>40948.25</v>
      </c>
      <c r="T851" s="9">
        <f>(((M851/60)/60)/24)+DATE(1970,1,1)</f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(E852/D852)*100</f>
        <v>1</v>
      </c>
      <c r="G852" t="s">
        <v>14</v>
      </c>
      <c r="H852">
        <v>1</v>
      </c>
      <c r="I852" s="6">
        <f>IF(H852=0,0,E852/H852)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9">
        <f>(((L852/60)/60)/24)+DATE(1970,1,1)</f>
        <v>40866.25</v>
      </c>
      <c r="T852" s="9">
        <f>(((M852/60)/60)/24)+DATE(1970,1,1)</f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(E853/D853)*100</f>
        <v>207.79999999999998</v>
      </c>
      <c r="G853" t="s">
        <v>20</v>
      </c>
      <c r="H853">
        <v>160</v>
      </c>
      <c r="I853" s="6">
        <f>IF(H853=0,0,E853/H853)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9">
        <f>(((L853/60)/60)/24)+DATE(1970,1,1)</f>
        <v>41031.208333333336</v>
      </c>
      <c r="T853" s="9">
        <f>(((M853/60)/60)/24)+DATE(1970,1,1)</f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(E854/D854)*100</f>
        <v>51.122448979591837</v>
      </c>
      <c r="G854" t="s">
        <v>14</v>
      </c>
      <c r="H854">
        <v>31</v>
      </c>
      <c r="I854" s="6">
        <f>IF(H854=0,0,E854/H854)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9">
        <f>(((L854/60)/60)/24)+DATE(1970,1,1)</f>
        <v>40740.208333333336</v>
      </c>
      <c r="T854" s="9">
        <f>(((M854/60)/60)/24)+DATE(1970,1,1)</f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(E855/D855)*100</f>
        <v>652.05847953216369</v>
      </c>
      <c r="G855" t="s">
        <v>20</v>
      </c>
      <c r="H855">
        <v>1467</v>
      </c>
      <c r="I855" s="6">
        <f>IF(H855=0,0,E855/H855)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9">
        <f>(((L855/60)/60)/24)+DATE(1970,1,1)</f>
        <v>40714.208333333336</v>
      </c>
      <c r="T855" s="9">
        <f>(((M855/60)/60)/24)+DATE(1970,1,1)</f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(E856/D856)*100</f>
        <v>113.63099415204678</v>
      </c>
      <c r="G856" t="s">
        <v>20</v>
      </c>
      <c r="H856">
        <v>2662</v>
      </c>
      <c r="I856" s="6">
        <f>IF(H856=0,0,E856/H856)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9">
        <f>(((L856/60)/60)/24)+DATE(1970,1,1)</f>
        <v>43787.25</v>
      </c>
      <c r="T856" s="9">
        <f>(((M856/60)/60)/24)+DATE(1970,1,1)</f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(E857/D857)*100</f>
        <v>102.37606837606839</v>
      </c>
      <c r="G857" t="s">
        <v>20</v>
      </c>
      <c r="H857">
        <v>452</v>
      </c>
      <c r="I857" s="6">
        <f>IF(H857=0,0,E857/H857)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9">
        <f>(((L857/60)/60)/24)+DATE(1970,1,1)</f>
        <v>40712.208333333336</v>
      </c>
      <c r="T857" s="9">
        <f>(((M857/60)/60)/24)+DATE(1970,1,1)</f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(E858/D858)*100</f>
        <v>356.58333333333331</v>
      </c>
      <c r="G858" t="s">
        <v>20</v>
      </c>
      <c r="H858">
        <v>158</v>
      </c>
      <c r="I858" s="6">
        <f>IF(H858=0,0,E858/H858)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9">
        <f>(((L858/60)/60)/24)+DATE(1970,1,1)</f>
        <v>41023.208333333336</v>
      </c>
      <c r="T858" s="9">
        <f>(((M858/60)/60)/24)+DATE(1970,1,1)</f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(E859/D859)*100</f>
        <v>139.86792452830187</v>
      </c>
      <c r="G859" t="s">
        <v>20</v>
      </c>
      <c r="H859">
        <v>225</v>
      </c>
      <c r="I859" s="6">
        <f>IF(H859=0,0,E859/H859)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9">
        <f>(((L859/60)/60)/24)+DATE(1970,1,1)</f>
        <v>40944.25</v>
      </c>
      <c r="T859" s="9">
        <f>(((M859/60)/60)/24)+DATE(1970,1,1)</f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(E860/D860)*100</f>
        <v>69.45</v>
      </c>
      <c r="G860" t="s">
        <v>14</v>
      </c>
      <c r="H860">
        <v>35</v>
      </c>
      <c r="I860" s="6">
        <f>IF(H860=0,0,E860/H860)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9">
        <f>(((L860/60)/60)/24)+DATE(1970,1,1)</f>
        <v>43211.208333333328</v>
      </c>
      <c r="T860" s="9">
        <f>(((M860/60)/60)/24)+DATE(1970,1,1)</f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(E861/D861)*100</f>
        <v>35.534246575342465</v>
      </c>
      <c r="G861" t="s">
        <v>14</v>
      </c>
      <c r="H861">
        <v>63</v>
      </c>
      <c r="I861" s="6">
        <f>IF(H861=0,0,E861/H861)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9">
        <f>(((L861/60)/60)/24)+DATE(1970,1,1)</f>
        <v>41334.25</v>
      </c>
      <c r="T861" s="9">
        <f>(((M861/60)/60)/24)+DATE(1970,1,1)</f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(E862/D862)*100</f>
        <v>251.65</v>
      </c>
      <c r="G862" t="s">
        <v>20</v>
      </c>
      <c r="H862">
        <v>65</v>
      </c>
      <c r="I862" s="6">
        <f>IF(H862=0,0,E862/H862)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9">
        <f>(((L862/60)/60)/24)+DATE(1970,1,1)</f>
        <v>43515.25</v>
      </c>
      <c r="T862" s="9">
        <f>(((M862/60)/60)/24)+DATE(1970,1,1)</f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(E863/D863)*100</f>
        <v>105.87500000000001</v>
      </c>
      <c r="G863" t="s">
        <v>20</v>
      </c>
      <c r="H863">
        <v>163</v>
      </c>
      <c r="I863" s="6">
        <f>IF(H863=0,0,E863/H863)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9">
        <f>(((L863/60)/60)/24)+DATE(1970,1,1)</f>
        <v>40258.208333333336</v>
      </c>
      <c r="T863" s="9">
        <f>(((M863/60)/60)/24)+DATE(1970,1,1)</f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(E864/D864)*100</f>
        <v>187.42857142857144</v>
      </c>
      <c r="G864" t="s">
        <v>20</v>
      </c>
      <c r="H864">
        <v>85</v>
      </c>
      <c r="I864" s="6">
        <f>IF(H864=0,0,E864/H864)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9">
        <f>(((L864/60)/60)/24)+DATE(1970,1,1)</f>
        <v>40756.208333333336</v>
      </c>
      <c r="T864" s="9">
        <f>(((M864/60)/60)/24)+DATE(1970,1,1)</f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(E865/D865)*100</f>
        <v>386.78571428571428</v>
      </c>
      <c r="G865" t="s">
        <v>20</v>
      </c>
      <c r="H865">
        <v>217</v>
      </c>
      <c r="I865" s="6">
        <f>IF(H865=0,0,E865/H865)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9">
        <f>(((L865/60)/60)/24)+DATE(1970,1,1)</f>
        <v>42172.208333333328</v>
      </c>
      <c r="T865" s="9">
        <f>(((M865/60)/60)/24)+DATE(1970,1,1)</f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(E866/D866)*100</f>
        <v>347.07142857142856</v>
      </c>
      <c r="G866" t="s">
        <v>20</v>
      </c>
      <c r="H866">
        <v>150</v>
      </c>
      <c r="I866" s="6">
        <f>IF(H866=0,0,E866/H866)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9">
        <f>(((L866/60)/60)/24)+DATE(1970,1,1)</f>
        <v>42601.208333333328</v>
      </c>
      <c r="T866" s="9">
        <f>(((M866/60)/60)/24)+DATE(1970,1,1)</f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(E867/D867)*100</f>
        <v>185.82098765432099</v>
      </c>
      <c r="G867" t="s">
        <v>20</v>
      </c>
      <c r="H867">
        <v>3272</v>
      </c>
      <c r="I867" s="6">
        <f>IF(H867=0,0,E867/H867)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9">
        <f>(((L867/60)/60)/24)+DATE(1970,1,1)</f>
        <v>41897.208333333336</v>
      </c>
      <c r="T867" s="9">
        <f>(((M867/60)/60)/24)+DATE(1970,1,1)</f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(E868/D868)*100</f>
        <v>43.241247264770237</v>
      </c>
      <c r="G868" t="s">
        <v>74</v>
      </c>
      <c r="H868">
        <v>898</v>
      </c>
      <c r="I868" s="6">
        <f>IF(H868=0,0,E868/H868)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9">
        <f>(((L868/60)/60)/24)+DATE(1970,1,1)</f>
        <v>40671.208333333336</v>
      </c>
      <c r="T868" s="9">
        <f>(((M868/60)/60)/24)+DATE(1970,1,1)</f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(E869/D869)*100</f>
        <v>162.4375</v>
      </c>
      <c r="G869" t="s">
        <v>20</v>
      </c>
      <c r="H869">
        <v>300</v>
      </c>
      <c r="I869" s="6">
        <f>IF(H869=0,0,E869/H869)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9">
        <f>(((L869/60)/60)/24)+DATE(1970,1,1)</f>
        <v>43382.208333333328</v>
      </c>
      <c r="T869" s="9">
        <f>(((M869/60)/60)/24)+DATE(1970,1,1)</f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(E870/D870)*100</f>
        <v>184.84285714285716</v>
      </c>
      <c r="G870" t="s">
        <v>20</v>
      </c>
      <c r="H870">
        <v>126</v>
      </c>
      <c r="I870" s="6">
        <f>IF(H870=0,0,E870/H870)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9">
        <f>(((L870/60)/60)/24)+DATE(1970,1,1)</f>
        <v>41559.208333333336</v>
      </c>
      <c r="T870" s="9">
        <f>(((M870/60)/60)/24)+DATE(1970,1,1)</f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(E871/D871)*100</f>
        <v>23.703520691785052</v>
      </c>
      <c r="G871" t="s">
        <v>14</v>
      </c>
      <c r="H871">
        <v>526</v>
      </c>
      <c r="I871" s="6">
        <f>IF(H871=0,0,E871/H871)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9">
        <f>(((L871/60)/60)/24)+DATE(1970,1,1)</f>
        <v>40350.208333333336</v>
      </c>
      <c r="T871" s="9">
        <f>(((M871/60)/60)/24)+DATE(1970,1,1)</f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(E872/D872)*100</f>
        <v>89.870129870129873</v>
      </c>
      <c r="G872" t="s">
        <v>14</v>
      </c>
      <c r="H872">
        <v>121</v>
      </c>
      <c r="I872" s="6">
        <f>IF(H872=0,0,E872/H872)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9">
        <f>(((L872/60)/60)/24)+DATE(1970,1,1)</f>
        <v>42240.208333333328</v>
      </c>
      <c r="T872" s="9">
        <f>(((M872/60)/60)/24)+DATE(1970,1,1)</f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(E873/D873)*100</f>
        <v>272.6041958041958</v>
      </c>
      <c r="G873" t="s">
        <v>20</v>
      </c>
      <c r="H873">
        <v>2320</v>
      </c>
      <c r="I873" s="6">
        <f>IF(H873=0,0,E873/H873)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9">
        <f>(((L873/60)/60)/24)+DATE(1970,1,1)</f>
        <v>43040.208333333328</v>
      </c>
      <c r="T873" s="9">
        <f>(((M873/60)/60)/24)+DATE(1970,1,1)</f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(E874/D874)*100</f>
        <v>170.04255319148936</v>
      </c>
      <c r="G874" t="s">
        <v>20</v>
      </c>
      <c r="H874">
        <v>81</v>
      </c>
      <c r="I874" s="6">
        <f>IF(H874=0,0,E874/H874)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9">
        <f>(((L874/60)/60)/24)+DATE(1970,1,1)</f>
        <v>43346.208333333328</v>
      </c>
      <c r="T874" s="9">
        <f>(((M874/60)/60)/24)+DATE(1970,1,1)</f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(E875/D875)*100</f>
        <v>188.28503562945369</v>
      </c>
      <c r="G875" t="s">
        <v>20</v>
      </c>
      <c r="H875">
        <v>1887</v>
      </c>
      <c r="I875" s="6">
        <f>IF(H875=0,0,E875/H875)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9">
        <f>(((L875/60)/60)/24)+DATE(1970,1,1)</f>
        <v>41647.25</v>
      </c>
      <c r="T875" s="9">
        <f>(((M875/60)/60)/24)+DATE(1970,1,1)</f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(E876/D876)*100</f>
        <v>346.93532338308455</v>
      </c>
      <c r="G876" t="s">
        <v>20</v>
      </c>
      <c r="H876">
        <v>4358</v>
      </c>
      <c r="I876" s="6">
        <f>IF(H876=0,0,E876/H876)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9">
        <f>(((L876/60)/60)/24)+DATE(1970,1,1)</f>
        <v>40291.208333333336</v>
      </c>
      <c r="T876" s="9">
        <f>(((M876/60)/60)/24)+DATE(1970,1,1)</f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(E877/D877)*100</f>
        <v>69.177215189873422</v>
      </c>
      <c r="G877" t="s">
        <v>14</v>
      </c>
      <c r="H877">
        <v>67</v>
      </c>
      <c r="I877" s="6">
        <f>IF(H877=0,0,E877/H877)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9">
        <f>(((L877/60)/60)/24)+DATE(1970,1,1)</f>
        <v>40556.25</v>
      </c>
      <c r="T877" s="9">
        <f>(((M877/60)/60)/24)+DATE(1970,1,1)</f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(E878/D878)*100</f>
        <v>25.433734939759034</v>
      </c>
      <c r="G878" t="s">
        <v>14</v>
      </c>
      <c r="H878">
        <v>57</v>
      </c>
      <c r="I878" s="6">
        <f>IF(H878=0,0,E878/H878)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9">
        <f>(((L878/60)/60)/24)+DATE(1970,1,1)</f>
        <v>43624.208333333328</v>
      </c>
      <c r="T878" s="9">
        <f>(((M878/60)/60)/24)+DATE(1970,1,1)</f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(E879/D879)*100</f>
        <v>77.400977995110026</v>
      </c>
      <c r="G879" t="s">
        <v>14</v>
      </c>
      <c r="H879">
        <v>1229</v>
      </c>
      <c r="I879" s="6">
        <f>IF(H879=0,0,E879/H879)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9">
        <f>(((L879/60)/60)/24)+DATE(1970,1,1)</f>
        <v>42577.208333333328</v>
      </c>
      <c r="T879" s="9">
        <f>(((M879/60)/60)/24)+DATE(1970,1,1)</f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(E880/D880)*100</f>
        <v>37.481481481481481</v>
      </c>
      <c r="G880" t="s">
        <v>14</v>
      </c>
      <c r="H880">
        <v>12</v>
      </c>
      <c r="I880" s="6">
        <f>IF(H880=0,0,E880/H880)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9">
        <f>(((L880/60)/60)/24)+DATE(1970,1,1)</f>
        <v>43845.25</v>
      </c>
      <c r="T880" s="9">
        <f>(((M880/60)/60)/24)+DATE(1970,1,1)</f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(E881/D881)*100</f>
        <v>543.79999999999995</v>
      </c>
      <c r="G881" t="s">
        <v>20</v>
      </c>
      <c r="H881">
        <v>53</v>
      </c>
      <c r="I881" s="6">
        <f>IF(H881=0,0,E881/H881)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9">
        <f>(((L881/60)/60)/24)+DATE(1970,1,1)</f>
        <v>42788.25</v>
      </c>
      <c r="T881" s="9">
        <f>(((M881/60)/60)/24)+DATE(1970,1,1)</f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(E882/D882)*100</f>
        <v>228.52189349112427</v>
      </c>
      <c r="G882" t="s">
        <v>20</v>
      </c>
      <c r="H882">
        <v>2414</v>
      </c>
      <c r="I882" s="6">
        <f>IF(H882=0,0,E882/H882)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9">
        <f>(((L882/60)/60)/24)+DATE(1970,1,1)</f>
        <v>43667.208333333328</v>
      </c>
      <c r="T882" s="9">
        <f>(((M882/60)/60)/24)+DATE(1970,1,1)</f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(E883/D883)*100</f>
        <v>38.948339483394832</v>
      </c>
      <c r="G883" t="s">
        <v>14</v>
      </c>
      <c r="H883">
        <v>452</v>
      </c>
      <c r="I883" s="6">
        <f>IF(H883=0,0,E883/H883)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9">
        <f>(((L883/60)/60)/24)+DATE(1970,1,1)</f>
        <v>42194.208333333328</v>
      </c>
      <c r="T883" s="9">
        <f>(((M883/60)/60)/24)+DATE(1970,1,1)</f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(E884/D884)*100</f>
        <v>370</v>
      </c>
      <c r="G884" t="s">
        <v>20</v>
      </c>
      <c r="H884">
        <v>80</v>
      </c>
      <c r="I884" s="6">
        <f>IF(H884=0,0,E884/H884)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9">
        <f>(((L884/60)/60)/24)+DATE(1970,1,1)</f>
        <v>42025.25</v>
      </c>
      <c r="T884" s="9">
        <f>(((M884/60)/60)/24)+DATE(1970,1,1)</f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(E885/D885)*100</f>
        <v>237.91176470588232</v>
      </c>
      <c r="G885" t="s">
        <v>20</v>
      </c>
      <c r="H885">
        <v>193</v>
      </c>
      <c r="I885" s="6">
        <f>IF(H885=0,0,E885/H885)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9">
        <f>(((L885/60)/60)/24)+DATE(1970,1,1)</f>
        <v>40323.208333333336</v>
      </c>
      <c r="T885" s="9">
        <f>(((M885/60)/60)/24)+DATE(1970,1,1)</f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(E886/D886)*100</f>
        <v>64.036299765807954</v>
      </c>
      <c r="G886" t="s">
        <v>14</v>
      </c>
      <c r="H886">
        <v>1886</v>
      </c>
      <c r="I886" s="6">
        <f>IF(H886=0,0,E886/H886)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9">
        <f>(((L886/60)/60)/24)+DATE(1970,1,1)</f>
        <v>41763.208333333336</v>
      </c>
      <c r="T886" s="9">
        <f>(((M886/60)/60)/24)+DATE(1970,1,1)</f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(E887/D887)*100</f>
        <v>118.27777777777777</v>
      </c>
      <c r="G887" t="s">
        <v>20</v>
      </c>
      <c r="H887">
        <v>52</v>
      </c>
      <c r="I887" s="6">
        <f>IF(H887=0,0,E887/H887)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9">
        <f>(((L887/60)/60)/24)+DATE(1970,1,1)</f>
        <v>40335.208333333336</v>
      </c>
      <c r="T887" s="9">
        <f>(((M887/60)/60)/24)+DATE(1970,1,1)</f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(E888/D888)*100</f>
        <v>84.824037184594957</v>
      </c>
      <c r="G888" t="s">
        <v>14</v>
      </c>
      <c r="H888">
        <v>1825</v>
      </c>
      <c r="I888" s="6">
        <f>IF(H888=0,0,E888/H888)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9">
        <f>(((L888/60)/60)/24)+DATE(1970,1,1)</f>
        <v>40416.208333333336</v>
      </c>
      <c r="T888" s="9">
        <f>(((M888/60)/60)/24)+DATE(1970,1,1)</f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(E889/D889)*100</f>
        <v>29.346153846153843</v>
      </c>
      <c r="G889" t="s">
        <v>14</v>
      </c>
      <c r="H889">
        <v>31</v>
      </c>
      <c r="I889" s="6">
        <f>IF(H889=0,0,E889/H889)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9">
        <f>(((L889/60)/60)/24)+DATE(1970,1,1)</f>
        <v>42202.208333333328</v>
      </c>
      <c r="T889" s="9">
        <f>(((M889/60)/60)/24)+DATE(1970,1,1)</f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(E890/D890)*100</f>
        <v>209.89655172413794</v>
      </c>
      <c r="G890" t="s">
        <v>20</v>
      </c>
      <c r="H890">
        <v>290</v>
      </c>
      <c r="I890" s="6">
        <f>IF(H890=0,0,E890/H890)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9">
        <f>(((L890/60)/60)/24)+DATE(1970,1,1)</f>
        <v>42836.208333333328</v>
      </c>
      <c r="T890" s="9">
        <f>(((M890/60)/60)/24)+DATE(1970,1,1)</f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(E891/D891)*100</f>
        <v>169.78571428571431</v>
      </c>
      <c r="G891" t="s">
        <v>20</v>
      </c>
      <c r="H891">
        <v>122</v>
      </c>
      <c r="I891" s="6">
        <f>IF(H891=0,0,E891/H891)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9">
        <f>(((L891/60)/60)/24)+DATE(1970,1,1)</f>
        <v>41710.208333333336</v>
      </c>
      <c r="T891" s="9">
        <f>(((M891/60)/60)/24)+DATE(1970,1,1)</f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(E892/D892)*100</f>
        <v>115.95907738095239</v>
      </c>
      <c r="G892" t="s">
        <v>20</v>
      </c>
      <c r="H892">
        <v>1470</v>
      </c>
      <c r="I892" s="6">
        <f>IF(H892=0,0,E892/H892)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9">
        <f>(((L892/60)/60)/24)+DATE(1970,1,1)</f>
        <v>43640.208333333328</v>
      </c>
      <c r="T892" s="9">
        <f>(((M892/60)/60)/24)+DATE(1970,1,1)</f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(E893/D893)*100</f>
        <v>258.59999999999997</v>
      </c>
      <c r="G893" t="s">
        <v>20</v>
      </c>
      <c r="H893">
        <v>165</v>
      </c>
      <c r="I893" s="6">
        <f>IF(H893=0,0,E893/H893)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9">
        <f>(((L893/60)/60)/24)+DATE(1970,1,1)</f>
        <v>40880.25</v>
      </c>
      <c r="T893" s="9">
        <f>(((M893/60)/60)/24)+DATE(1970,1,1)</f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(E894/D894)*100</f>
        <v>230.58333333333331</v>
      </c>
      <c r="G894" t="s">
        <v>20</v>
      </c>
      <c r="H894">
        <v>182</v>
      </c>
      <c r="I894" s="6">
        <f>IF(H894=0,0,E894/H894)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9">
        <f>(((L894/60)/60)/24)+DATE(1970,1,1)</f>
        <v>40319.208333333336</v>
      </c>
      <c r="T894" s="9">
        <f>(((M894/60)/60)/24)+DATE(1970,1,1)</f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(E895/D895)*100</f>
        <v>128.21428571428572</v>
      </c>
      <c r="G895" t="s">
        <v>20</v>
      </c>
      <c r="H895">
        <v>199</v>
      </c>
      <c r="I895" s="6">
        <f>IF(H895=0,0,E895/H895)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9">
        <f>(((L895/60)/60)/24)+DATE(1970,1,1)</f>
        <v>42170.208333333328</v>
      </c>
      <c r="T895" s="9">
        <f>(((M895/60)/60)/24)+DATE(1970,1,1)</f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(E896/D896)*100</f>
        <v>188.70588235294116</v>
      </c>
      <c r="G896" t="s">
        <v>20</v>
      </c>
      <c r="H896">
        <v>56</v>
      </c>
      <c r="I896" s="6">
        <f>IF(H896=0,0,E896/H896)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9">
        <f>(((L896/60)/60)/24)+DATE(1970,1,1)</f>
        <v>41466.208333333336</v>
      </c>
      <c r="T896" s="9">
        <f>(((M896/60)/60)/24)+DATE(1970,1,1)</f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(E897/D897)*100</f>
        <v>6.9511889862327907</v>
      </c>
      <c r="G897" t="s">
        <v>14</v>
      </c>
      <c r="H897">
        <v>107</v>
      </c>
      <c r="I897" s="6">
        <f>IF(H897=0,0,E897/H897)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9">
        <f>(((L897/60)/60)/24)+DATE(1970,1,1)</f>
        <v>43134.25</v>
      </c>
      <c r="T897" s="9">
        <f>(((M897/60)/60)/24)+DATE(1970,1,1)</f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(E898/D898)*100</f>
        <v>774.43434343434342</v>
      </c>
      <c r="G898" t="s">
        <v>20</v>
      </c>
      <c r="H898">
        <v>1460</v>
      </c>
      <c r="I898" s="6">
        <f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9">
        <f>(((L898/60)/60)/24)+DATE(1970,1,1)</f>
        <v>40738.208333333336</v>
      </c>
      <c r="T898" s="9">
        <f>(((M898/60)/60)/24)+DATE(1970,1,1)</f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(E899/D899)*100</f>
        <v>27.693181818181817</v>
      </c>
      <c r="G899" t="s">
        <v>14</v>
      </c>
      <c r="H899">
        <v>27</v>
      </c>
      <c r="I899" s="6">
        <f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9">
        <f>(((L899/60)/60)/24)+DATE(1970,1,1)</f>
        <v>43583.208333333328</v>
      </c>
      <c r="T899" s="9">
        <f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(E900/D900)*100</f>
        <v>52.479620323841424</v>
      </c>
      <c r="G900" t="s">
        <v>14</v>
      </c>
      <c r="H900">
        <v>1221</v>
      </c>
      <c r="I900" s="6">
        <f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9">
        <f>(((L900/60)/60)/24)+DATE(1970,1,1)</f>
        <v>43815.25</v>
      </c>
      <c r="T900" s="9">
        <f>(((M900/60)/60)/24)+DATE(1970,1,1)</f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(E901/D901)*100</f>
        <v>407.09677419354841</v>
      </c>
      <c r="G901" t="s">
        <v>20</v>
      </c>
      <c r="H901">
        <v>123</v>
      </c>
      <c r="I901" s="6">
        <f>IF(H901=0,0,E901/H901)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9">
        <f>(((L901/60)/60)/24)+DATE(1970,1,1)</f>
        <v>41554.208333333336</v>
      </c>
      <c r="T901" s="9">
        <f>(((M901/60)/60)/24)+DATE(1970,1,1)</f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(E902/D902)*100</f>
        <v>2</v>
      </c>
      <c r="G902" t="s">
        <v>14</v>
      </c>
      <c r="H902">
        <v>1</v>
      </c>
      <c r="I902" s="6">
        <f>IF(H902=0,0,E902/H902)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9">
        <f>(((L902/60)/60)/24)+DATE(1970,1,1)</f>
        <v>41901.208333333336</v>
      </c>
      <c r="T902" s="9">
        <f>(((M902/60)/60)/24)+DATE(1970,1,1)</f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(E903/D903)*100</f>
        <v>156.17857142857144</v>
      </c>
      <c r="G903" t="s">
        <v>20</v>
      </c>
      <c r="H903">
        <v>159</v>
      </c>
      <c r="I903" s="6">
        <f>IF(H903=0,0,E903/H903)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9">
        <f>(((L903/60)/60)/24)+DATE(1970,1,1)</f>
        <v>43298.208333333328</v>
      </c>
      <c r="T903" s="9">
        <f>(((M903/60)/60)/24)+DATE(1970,1,1)</f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(E904/D904)*100</f>
        <v>252.42857142857144</v>
      </c>
      <c r="G904" t="s">
        <v>20</v>
      </c>
      <c r="H904">
        <v>110</v>
      </c>
      <c r="I904" s="6">
        <f>IF(H904=0,0,E904/H904)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9">
        <f>(((L904/60)/60)/24)+DATE(1970,1,1)</f>
        <v>42399.25</v>
      </c>
      <c r="T904" s="9">
        <f>(((M904/60)/60)/24)+DATE(1970,1,1)</f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(E905/D905)*100</f>
        <v>1.729268292682927</v>
      </c>
      <c r="G905" t="s">
        <v>47</v>
      </c>
      <c r="H905">
        <v>14</v>
      </c>
      <c r="I905" s="6">
        <f>IF(H905=0,0,E905/H905)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9">
        <f>(((L905/60)/60)/24)+DATE(1970,1,1)</f>
        <v>41034.208333333336</v>
      </c>
      <c r="T905" s="9">
        <f>(((M905/60)/60)/24)+DATE(1970,1,1)</f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(E906/D906)*100</f>
        <v>12.230769230769232</v>
      </c>
      <c r="G906" t="s">
        <v>14</v>
      </c>
      <c r="H906">
        <v>16</v>
      </c>
      <c r="I906" s="6">
        <f>IF(H906=0,0,E906/H906)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9">
        <f>(((L906/60)/60)/24)+DATE(1970,1,1)</f>
        <v>41186.208333333336</v>
      </c>
      <c r="T906" s="9">
        <f>(((M906/60)/60)/24)+DATE(1970,1,1)</f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(E907/D907)*100</f>
        <v>163.98734177215189</v>
      </c>
      <c r="G907" t="s">
        <v>20</v>
      </c>
      <c r="H907">
        <v>236</v>
      </c>
      <c r="I907" s="6">
        <f>IF(H907=0,0,E907/H907)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9">
        <f>(((L907/60)/60)/24)+DATE(1970,1,1)</f>
        <v>41536.208333333336</v>
      </c>
      <c r="T907" s="9">
        <f>(((M907/60)/60)/24)+DATE(1970,1,1)</f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(E908/D908)*100</f>
        <v>162.98181818181817</v>
      </c>
      <c r="G908" t="s">
        <v>20</v>
      </c>
      <c r="H908">
        <v>191</v>
      </c>
      <c r="I908" s="6">
        <f>IF(H908=0,0,E908/H908)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9">
        <f>(((L908/60)/60)/24)+DATE(1970,1,1)</f>
        <v>42868.208333333328</v>
      </c>
      <c r="T908" s="9">
        <f>(((M908/60)/60)/24)+DATE(1970,1,1)</f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(E909/D909)*100</f>
        <v>20.252747252747252</v>
      </c>
      <c r="G909" t="s">
        <v>14</v>
      </c>
      <c r="H909">
        <v>41</v>
      </c>
      <c r="I909" s="6">
        <f>IF(H909=0,0,E909/H909)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9">
        <f>(((L909/60)/60)/24)+DATE(1970,1,1)</f>
        <v>40660.208333333336</v>
      </c>
      <c r="T909" s="9">
        <f>(((M909/60)/60)/24)+DATE(1970,1,1)</f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(E910/D910)*100</f>
        <v>319.24083769633506</v>
      </c>
      <c r="G910" t="s">
        <v>20</v>
      </c>
      <c r="H910">
        <v>3934</v>
      </c>
      <c r="I910" s="6">
        <f>IF(H910=0,0,E910/H910)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9">
        <f>(((L910/60)/60)/24)+DATE(1970,1,1)</f>
        <v>41031.208333333336</v>
      </c>
      <c r="T910" s="9">
        <f>(((M910/60)/60)/24)+DATE(1970,1,1)</f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(E911/D911)*100</f>
        <v>478.94444444444446</v>
      </c>
      <c r="G911" t="s">
        <v>20</v>
      </c>
      <c r="H911">
        <v>80</v>
      </c>
      <c r="I911" s="6">
        <f>IF(H911=0,0,E911/H911)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9">
        <f>(((L911/60)/60)/24)+DATE(1970,1,1)</f>
        <v>43255.208333333328</v>
      </c>
      <c r="T911" s="9">
        <f>(((M911/60)/60)/24)+DATE(1970,1,1)</f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(E912/D912)*100</f>
        <v>19.556634304207122</v>
      </c>
      <c r="G912" t="s">
        <v>74</v>
      </c>
      <c r="H912">
        <v>296</v>
      </c>
      <c r="I912" s="6">
        <f>IF(H912=0,0,E912/H912)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9">
        <f>(((L912/60)/60)/24)+DATE(1970,1,1)</f>
        <v>42026.25</v>
      </c>
      <c r="T912" s="9">
        <f>(((M912/60)/60)/24)+DATE(1970,1,1)</f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(E913/D913)*100</f>
        <v>198.94827586206895</v>
      </c>
      <c r="G913" t="s">
        <v>20</v>
      </c>
      <c r="H913">
        <v>462</v>
      </c>
      <c r="I913" s="6">
        <f>IF(H913=0,0,E913/H913)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9">
        <f>(((L913/60)/60)/24)+DATE(1970,1,1)</f>
        <v>43717.208333333328</v>
      </c>
      <c r="T913" s="9">
        <f>(((M913/60)/60)/24)+DATE(1970,1,1)</f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(E914/D914)*100</f>
        <v>795</v>
      </c>
      <c r="G914" t="s">
        <v>20</v>
      </c>
      <c r="H914">
        <v>179</v>
      </c>
      <c r="I914" s="6">
        <f>IF(H914=0,0,E914/H914)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9">
        <f>(((L914/60)/60)/24)+DATE(1970,1,1)</f>
        <v>41157.208333333336</v>
      </c>
      <c r="T914" s="9">
        <f>(((M914/60)/60)/24)+DATE(1970,1,1)</f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(E915/D915)*100</f>
        <v>50.621082621082621</v>
      </c>
      <c r="G915" t="s">
        <v>14</v>
      </c>
      <c r="H915">
        <v>523</v>
      </c>
      <c r="I915" s="6">
        <f>IF(H915=0,0,E915/H915)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9">
        <f>(((L915/60)/60)/24)+DATE(1970,1,1)</f>
        <v>43597.208333333328</v>
      </c>
      <c r="T915" s="9">
        <f>(((M915/60)/60)/24)+DATE(1970,1,1)</f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(E916/D916)*100</f>
        <v>57.4375</v>
      </c>
      <c r="G916" t="s">
        <v>14</v>
      </c>
      <c r="H916">
        <v>141</v>
      </c>
      <c r="I916" s="6">
        <f>IF(H916=0,0,E916/H916)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9">
        <f>(((L916/60)/60)/24)+DATE(1970,1,1)</f>
        <v>41490.208333333336</v>
      </c>
      <c r="T916" s="9">
        <f>(((M916/60)/60)/24)+DATE(1970,1,1)</f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(E917/D917)*100</f>
        <v>155.62827640984909</v>
      </c>
      <c r="G917" t="s">
        <v>20</v>
      </c>
      <c r="H917">
        <v>1866</v>
      </c>
      <c r="I917" s="6">
        <f>IF(H917=0,0,E917/H917)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9">
        <f>(((L917/60)/60)/24)+DATE(1970,1,1)</f>
        <v>42976.208333333328</v>
      </c>
      <c r="T917" s="9">
        <f>(((M917/60)/60)/24)+DATE(1970,1,1)</f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(E918/D918)*100</f>
        <v>36.297297297297298</v>
      </c>
      <c r="G918" t="s">
        <v>14</v>
      </c>
      <c r="H918">
        <v>52</v>
      </c>
      <c r="I918" s="6">
        <f>IF(H918=0,0,E918/H918)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9">
        <f>(((L918/60)/60)/24)+DATE(1970,1,1)</f>
        <v>41991.25</v>
      </c>
      <c r="T918" s="9">
        <f>(((M918/60)/60)/24)+DATE(1970,1,1)</f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(E919/D919)*100</f>
        <v>58.25</v>
      </c>
      <c r="G919" t="s">
        <v>47</v>
      </c>
      <c r="H919">
        <v>27</v>
      </c>
      <c r="I919" s="6">
        <f>IF(H919=0,0,E919/H919)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9">
        <f>(((L919/60)/60)/24)+DATE(1970,1,1)</f>
        <v>40722.208333333336</v>
      </c>
      <c r="T919" s="9">
        <f>(((M919/60)/60)/24)+DATE(1970,1,1)</f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(E920/D920)*100</f>
        <v>237.39473684210526</v>
      </c>
      <c r="G920" t="s">
        <v>20</v>
      </c>
      <c r="H920">
        <v>156</v>
      </c>
      <c r="I920" s="6">
        <f>IF(H920=0,0,E920/H920)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9">
        <f>(((L920/60)/60)/24)+DATE(1970,1,1)</f>
        <v>41117.208333333336</v>
      </c>
      <c r="T920" s="9">
        <f>(((M920/60)/60)/24)+DATE(1970,1,1)</f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(E921/D921)*100</f>
        <v>58.75</v>
      </c>
      <c r="G921" t="s">
        <v>14</v>
      </c>
      <c r="H921">
        <v>225</v>
      </c>
      <c r="I921" s="6">
        <f>IF(H921=0,0,E921/H921)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9">
        <f>(((L921/60)/60)/24)+DATE(1970,1,1)</f>
        <v>43022.208333333328</v>
      </c>
      <c r="T921" s="9">
        <f>(((M921/60)/60)/24)+DATE(1970,1,1)</f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(E922/D922)*100</f>
        <v>182.56603773584905</v>
      </c>
      <c r="G922" t="s">
        <v>20</v>
      </c>
      <c r="H922">
        <v>255</v>
      </c>
      <c r="I922" s="6">
        <f>IF(H922=0,0,E922/H922)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9">
        <f>(((L922/60)/60)/24)+DATE(1970,1,1)</f>
        <v>43503.25</v>
      </c>
      <c r="T922" s="9">
        <f>(((M922/60)/60)/24)+DATE(1970,1,1)</f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(E923/D923)*100</f>
        <v>0.75436408977556113</v>
      </c>
      <c r="G923" t="s">
        <v>14</v>
      </c>
      <c r="H923">
        <v>38</v>
      </c>
      <c r="I923" s="6">
        <f>IF(H923=0,0,E923/H923)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9">
        <f>(((L923/60)/60)/24)+DATE(1970,1,1)</f>
        <v>40951.25</v>
      </c>
      <c r="T923" s="9">
        <f>(((M923/60)/60)/24)+DATE(1970,1,1)</f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(E924/D924)*100</f>
        <v>175.95330739299609</v>
      </c>
      <c r="G924" t="s">
        <v>20</v>
      </c>
      <c r="H924">
        <v>2261</v>
      </c>
      <c r="I924" s="6">
        <f>IF(H924=0,0,E924/H924)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9">
        <f>(((L924/60)/60)/24)+DATE(1970,1,1)</f>
        <v>43443.25</v>
      </c>
      <c r="T924" s="9">
        <f>(((M924/60)/60)/24)+DATE(1970,1,1)</f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(E925/D925)*100</f>
        <v>237.88235294117646</v>
      </c>
      <c r="G925" t="s">
        <v>20</v>
      </c>
      <c r="H925">
        <v>40</v>
      </c>
      <c r="I925" s="6">
        <f>IF(H925=0,0,E925/H925)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9">
        <f>(((L925/60)/60)/24)+DATE(1970,1,1)</f>
        <v>40373.208333333336</v>
      </c>
      <c r="T925" s="9">
        <f>(((M925/60)/60)/24)+DATE(1970,1,1)</f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(E926/D926)*100</f>
        <v>488.05076142131981</v>
      </c>
      <c r="G926" t="s">
        <v>20</v>
      </c>
      <c r="H926">
        <v>2289</v>
      </c>
      <c r="I926" s="6">
        <f>IF(H926=0,0,E926/H926)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9">
        <f>(((L926/60)/60)/24)+DATE(1970,1,1)</f>
        <v>43769.208333333328</v>
      </c>
      <c r="T926" s="9">
        <f>(((M926/60)/60)/24)+DATE(1970,1,1)</f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(E927/D927)*100</f>
        <v>224.06666666666669</v>
      </c>
      <c r="G927" t="s">
        <v>20</v>
      </c>
      <c r="H927">
        <v>65</v>
      </c>
      <c r="I927" s="6">
        <f>IF(H927=0,0,E927/H927)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9">
        <f>(((L927/60)/60)/24)+DATE(1970,1,1)</f>
        <v>43000.208333333328</v>
      </c>
      <c r="T927" s="9">
        <f>(((M927/60)/60)/24)+DATE(1970,1,1)</f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(E928/D928)*100</f>
        <v>18.126436781609197</v>
      </c>
      <c r="G928" t="s">
        <v>14</v>
      </c>
      <c r="H928">
        <v>15</v>
      </c>
      <c r="I928" s="6">
        <f>IF(H928=0,0,E928/H928)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9">
        <f>(((L928/60)/60)/24)+DATE(1970,1,1)</f>
        <v>42502.208333333328</v>
      </c>
      <c r="T928" s="9">
        <f>(((M928/60)/60)/24)+DATE(1970,1,1)</f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(E929/D929)*100</f>
        <v>45.847222222222221</v>
      </c>
      <c r="G929" t="s">
        <v>14</v>
      </c>
      <c r="H929">
        <v>37</v>
      </c>
      <c r="I929" s="6">
        <f>IF(H929=0,0,E929/H929)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9">
        <f>(((L929/60)/60)/24)+DATE(1970,1,1)</f>
        <v>41102.208333333336</v>
      </c>
      <c r="T929" s="9">
        <f>(((M929/60)/60)/24)+DATE(1970,1,1)</f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(E930/D930)*100</f>
        <v>117.31541218637993</v>
      </c>
      <c r="G930" t="s">
        <v>20</v>
      </c>
      <c r="H930">
        <v>3777</v>
      </c>
      <c r="I930" s="6">
        <f>IF(H930=0,0,E930/H930)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9">
        <f>(((L930/60)/60)/24)+DATE(1970,1,1)</f>
        <v>41637.25</v>
      </c>
      <c r="T930" s="9">
        <f>(((M930/60)/60)/24)+DATE(1970,1,1)</f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(E931/D931)*100</f>
        <v>217.30909090909088</v>
      </c>
      <c r="G931" t="s">
        <v>20</v>
      </c>
      <c r="H931">
        <v>184</v>
      </c>
      <c r="I931" s="6">
        <f>IF(H931=0,0,E931/H931)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9">
        <f>(((L931/60)/60)/24)+DATE(1970,1,1)</f>
        <v>42858.208333333328</v>
      </c>
      <c r="T931" s="9">
        <f>(((M931/60)/60)/24)+DATE(1970,1,1)</f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(E932/D932)*100</f>
        <v>112.28571428571428</v>
      </c>
      <c r="G932" t="s">
        <v>20</v>
      </c>
      <c r="H932">
        <v>85</v>
      </c>
      <c r="I932" s="6">
        <f>IF(H932=0,0,E932/H932)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9">
        <f>(((L932/60)/60)/24)+DATE(1970,1,1)</f>
        <v>42060.25</v>
      </c>
      <c r="T932" s="9">
        <f>(((M932/60)/60)/24)+DATE(1970,1,1)</f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(E933/D933)*100</f>
        <v>72.51898734177216</v>
      </c>
      <c r="G933" t="s">
        <v>14</v>
      </c>
      <c r="H933">
        <v>112</v>
      </c>
      <c r="I933" s="6">
        <f>IF(H933=0,0,E933/H933)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9">
        <f>(((L933/60)/60)/24)+DATE(1970,1,1)</f>
        <v>41818.208333333336</v>
      </c>
      <c r="T933" s="9">
        <f>(((M933/60)/60)/24)+DATE(1970,1,1)</f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(E934/D934)*100</f>
        <v>212.30434782608697</v>
      </c>
      <c r="G934" t="s">
        <v>20</v>
      </c>
      <c r="H934">
        <v>144</v>
      </c>
      <c r="I934" s="6">
        <f>IF(H934=0,0,E934/H934)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9">
        <f>(((L934/60)/60)/24)+DATE(1970,1,1)</f>
        <v>41709.208333333336</v>
      </c>
      <c r="T934" s="9">
        <f>(((M934/60)/60)/24)+DATE(1970,1,1)</f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(E935/D935)*100</f>
        <v>239.74657534246577</v>
      </c>
      <c r="G935" t="s">
        <v>20</v>
      </c>
      <c r="H935">
        <v>1902</v>
      </c>
      <c r="I935" s="6">
        <f>IF(H935=0,0,E935/H935)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9">
        <f>(((L935/60)/60)/24)+DATE(1970,1,1)</f>
        <v>41372.208333333336</v>
      </c>
      <c r="T935" s="9">
        <f>(((M935/60)/60)/24)+DATE(1970,1,1)</f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(E936/D936)*100</f>
        <v>181.93548387096774</v>
      </c>
      <c r="G936" t="s">
        <v>20</v>
      </c>
      <c r="H936">
        <v>105</v>
      </c>
      <c r="I936" s="6">
        <f>IF(H936=0,0,E936/H936)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9">
        <f>(((L936/60)/60)/24)+DATE(1970,1,1)</f>
        <v>42422.25</v>
      </c>
      <c r="T936" s="9">
        <f>(((M936/60)/60)/24)+DATE(1970,1,1)</f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(E937/D937)*100</f>
        <v>164.13114754098362</v>
      </c>
      <c r="G937" t="s">
        <v>20</v>
      </c>
      <c r="H937">
        <v>132</v>
      </c>
      <c r="I937" s="6">
        <f>IF(H937=0,0,E937/H937)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9">
        <f>(((L937/60)/60)/24)+DATE(1970,1,1)</f>
        <v>42209.208333333328</v>
      </c>
      <c r="T937" s="9">
        <f>(((M937/60)/60)/24)+DATE(1970,1,1)</f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(E938/D938)*100</f>
        <v>1.6375968992248062</v>
      </c>
      <c r="G938" t="s">
        <v>14</v>
      </c>
      <c r="H938">
        <v>21</v>
      </c>
      <c r="I938" s="6">
        <f>IF(H938=0,0,E938/H938)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9">
        <f>(((L938/60)/60)/24)+DATE(1970,1,1)</f>
        <v>43668.208333333328</v>
      </c>
      <c r="T938" s="9">
        <f>(((M938/60)/60)/24)+DATE(1970,1,1)</f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(E939/D939)*100</f>
        <v>49.64385964912281</v>
      </c>
      <c r="G939" t="s">
        <v>74</v>
      </c>
      <c r="H939">
        <v>976</v>
      </c>
      <c r="I939" s="6">
        <f>IF(H939=0,0,E939/H939)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9">
        <f>(((L939/60)/60)/24)+DATE(1970,1,1)</f>
        <v>42334.25</v>
      </c>
      <c r="T939" s="9">
        <f>(((M939/60)/60)/24)+DATE(1970,1,1)</f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(E940/D940)*100</f>
        <v>109.70652173913042</v>
      </c>
      <c r="G940" t="s">
        <v>20</v>
      </c>
      <c r="H940">
        <v>96</v>
      </c>
      <c r="I940" s="6">
        <f>IF(H940=0,0,E940/H940)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9">
        <f>(((L940/60)/60)/24)+DATE(1970,1,1)</f>
        <v>43263.208333333328</v>
      </c>
      <c r="T940" s="9">
        <f>(((M940/60)/60)/24)+DATE(1970,1,1)</f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(E941/D941)*100</f>
        <v>49.217948717948715</v>
      </c>
      <c r="G941" t="s">
        <v>14</v>
      </c>
      <c r="H941">
        <v>67</v>
      </c>
      <c r="I941" s="6">
        <f>IF(H941=0,0,E941/H941)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9">
        <f>(((L941/60)/60)/24)+DATE(1970,1,1)</f>
        <v>40670.208333333336</v>
      </c>
      <c r="T941" s="9">
        <f>(((M941/60)/60)/24)+DATE(1970,1,1)</f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(E942/D942)*100</f>
        <v>62.232323232323225</v>
      </c>
      <c r="G942" t="s">
        <v>47</v>
      </c>
      <c r="H942">
        <v>66</v>
      </c>
      <c r="I942" s="6">
        <f>IF(H942=0,0,E942/H942)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9">
        <f>(((L942/60)/60)/24)+DATE(1970,1,1)</f>
        <v>41244.25</v>
      </c>
      <c r="T942" s="9">
        <f>(((M942/60)/60)/24)+DATE(1970,1,1)</f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(E943/D943)*100</f>
        <v>13.05813953488372</v>
      </c>
      <c r="G943" t="s">
        <v>14</v>
      </c>
      <c r="H943">
        <v>78</v>
      </c>
      <c r="I943" s="6">
        <f>IF(H943=0,0,E943/H943)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9">
        <f>(((L943/60)/60)/24)+DATE(1970,1,1)</f>
        <v>40552.25</v>
      </c>
      <c r="T943" s="9">
        <f>(((M943/60)/60)/24)+DATE(1970,1,1)</f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(E944/D944)*100</f>
        <v>64.635416666666671</v>
      </c>
      <c r="G944" t="s">
        <v>14</v>
      </c>
      <c r="H944">
        <v>67</v>
      </c>
      <c r="I944" s="6">
        <f>IF(H944=0,0,E944/H944)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9">
        <f>(((L944/60)/60)/24)+DATE(1970,1,1)</f>
        <v>40568.25</v>
      </c>
      <c r="T944" s="9">
        <f>(((M944/60)/60)/24)+DATE(1970,1,1)</f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(E945/D945)*100</f>
        <v>159.58666666666667</v>
      </c>
      <c r="G945" t="s">
        <v>20</v>
      </c>
      <c r="H945">
        <v>114</v>
      </c>
      <c r="I945" s="6">
        <f>IF(H945=0,0,E945/H945)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9">
        <f>(((L945/60)/60)/24)+DATE(1970,1,1)</f>
        <v>41906.208333333336</v>
      </c>
      <c r="T945" s="9">
        <f>(((M945/60)/60)/24)+DATE(1970,1,1)</f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(E946/D946)*100</f>
        <v>81.42</v>
      </c>
      <c r="G946" t="s">
        <v>14</v>
      </c>
      <c r="H946">
        <v>263</v>
      </c>
      <c r="I946" s="6">
        <f>IF(H946=0,0,E946/H946)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9">
        <f>(((L946/60)/60)/24)+DATE(1970,1,1)</f>
        <v>42776.25</v>
      </c>
      <c r="T946" s="9">
        <f>(((M946/60)/60)/24)+DATE(1970,1,1)</f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(E947/D947)*100</f>
        <v>32.444767441860463</v>
      </c>
      <c r="G947" t="s">
        <v>14</v>
      </c>
      <c r="H947">
        <v>1691</v>
      </c>
      <c r="I947" s="6">
        <f>IF(H947=0,0,E947/H947)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9">
        <f>(((L947/60)/60)/24)+DATE(1970,1,1)</f>
        <v>41004.208333333336</v>
      </c>
      <c r="T947" s="9">
        <f>(((M947/60)/60)/24)+DATE(1970,1,1)</f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(E948/D948)*100</f>
        <v>9.9141184124918666</v>
      </c>
      <c r="G948" t="s">
        <v>14</v>
      </c>
      <c r="H948">
        <v>181</v>
      </c>
      <c r="I948" s="6">
        <f>IF(H948=0,0,E948/H948)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9">
        <f>(((L948/60)/60)/24)+DATE(1970,1,1)</f>
        <v>40710.208333333336</v>
      </c>
      <c r="T948" s="9">
        <f>(((M948/60)/60)/24)+DATE(1970,1,1)</f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(E949/D949)*100</f>
        <v>26.694444444444443</v>
      </c>
      <c r="G949" t="s">
        <v>14</v>
      </c>
      <c r="H949">
        <v>13</v>
      </c>
      <c r="I949" s="6">
        <f>IF(H949=0,0,E949/H949)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9">
        <f>(((L949/60)/60)/24)+DATE(1970,1,1)</f>
        <v>41908.208333333336</v>
      </c>
      <c r="T949" s="9">
        <f>(((M949/60)/60)/24)+DATE(1970,1,1)</f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(E950/D950)*100</f>
        <v>62.957446808510639</v>
      </c>
      <c r="G950" t="s">
        <v>74</v>
      </c>
      <c r="H950">
        <v>160</v>
      </c>
      <c r="I950" s="6">
        <f>IF(H950=0,0,E950/H950)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9">
        <f>(((L950/60)/60)/24)+DATE(1970,1,1)</f>
        <v>41985.25</v>
      </c>
      <c r="T950" s="9">
        <f>(((M950/60)/60)/24)+DATE(1970,1,1)</f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(E951/D951)*100</f>
        <v>161.35593220338984</v>
      </c>
      <c r="G951" t="s">
        <v>20</v>
      </c>
      <c r="H951">
        <v>203</v>
      </c>
      <c r="I951" s="6">
        <f>IF(H951=0,0,E951/H951)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9">
        <f>(((L951/60)/60)/24)+DATE(1970,1,1)</f>
        <v>42112.208333333328</v>
      </c>
      <c r="T951" s="9">
        <f>(((M951/60)/60)/24)+DATE(1970,1,1)</f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(E952/D952)*100</f>
        <v>5</v>
      </c>
      <c r="G952" t="s">
        <v>14</v>
      </c>
      <c r="H952">
        <v>1</v>
      </c>
      <c r="I952" s="6">
        <f>IF(H952=0,0,E952/H952)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9">
        <f>(((L952/60)/60)/24)+DATE(1970,1,1)</f>
        <v>43571.208333333328</v>
      </c>
      <c r="T952" s="9">
        <f>(((M952/60)/60)/24)+DATE(1970,1,1)</f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(E953/D953)*100</f>
        <v>1096.9379310344827</v>
      </c>
      <c r="G953" t="s">
        <v>20</v>
      </c>
      <c r="H953">
        <v>1559</v>
      </c>
      <c r="I953" s="6">
        <f>IF(H953=0,0,E953/H953)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9">
        <f>(((L953/60)/60)/24)+DATE(1970,1,1)</f>
        <v>42730.25</v>
      </c>
      <c r="T953" s="9">
        <f>(((M953/60)/60)/24)+DATE(1970,1,1)</f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(E954/D954)*100</f>
        <v>70.094158075601371</v>
      </c>
      <c r="G954" t="s">
        <v>74</v>
      </c>
      <c r="H954">
        <v>2266</v>
      </c>
      <c r="I954" s="6">
        <f>IF(H954=0,0,E954/H954)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9">
        <f>(((L954/60)/60)/24)+DATE(1970,1,1)</f>
        <v>42591.208333333328</v>
      </c>
      <c r="T954" s="9">
        <f>(((M954/60)/60)/24)+DATE(1970,1,1)</f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(E955/D955)*100</f>
        <v>60</v>
      </c>
      <c r="G955" t="s">
        <v>14</v>
      </c>
      <c r="H955">
        <v>21</v>
      </c>
      <c r="I955" s="6">
        <f>IF(H955=0,0,E955/H955)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9">
        <f>(((L955/60)/60)/24)+DATE(1970,1,1)</f>
        <v>42358.25</v>
      </c>
      <c r="T955" s="9">
        <f>(((M955/60)/60)/24)+DATE(1970,1,1)</f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(E956/D956)*100</f>
        <v>367.0985915492958</v>
      </c>
      <c r="G956" t="s">
        <v>20</v>
      </c>
      <c r="H956">
        <v>1548</v>
      </c>
      <c r="I956" s="6">
        <f>IF(H956=0,0,E956/H956)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9">
        <f>(((L956/60)/60)/24)+DATE(1970,1,1)</f>
        <v>41174.208333333336</v>
      </c>
      <c r="T956" s="9">
        <f>(((M956/60)/60)/24)+DATE(1970,1,1)</f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(E957/D957)*100</f>
        <v>1109</v>
      </c>
      <c r="G957" t="s">
        <v>20</v>
      </c>
      <c r="H957">
        <v>80</v>
      </c>
      <c r="I957" s="6">
        <f>IF(H957=0,0,E957/H957)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9">
        <f>(((L957/60)/60)/24)+DATE(1970,1,1)</f>
        <v>41238.25</v>
      </c>
      <c r="T957" s="9">
        <f>(((M957/60)/60)/24)+DATE(1970,1,1)</f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(E958/D958)*100</f>
        <v>19.028784648187631</v>
      </c>
      <c r="G958" t="s">
        <v>14</v>
      </c>
      <c r="H958">
        <v>830</v>
      </c>
      <c r="I958" s="6">
        <f>IF(H958=0,0,E958/H958)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9">
        <f>(((L958/60)/60)/24)+DATE(1970,1,1)</f>
        <v>42360.25</v>
      </c>
      <c r="T958" s="9">
        <f>(((M958/60)/60)/24)+DATE(1970,1,1)</f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(E959/D959)*100</f>
        <v>126.87755102040816</v>
      </c>
      <c r="G959" t="s">
        <v>20</v>
      </c>
      <c r="H959">
        <v>131</v>
      </c>
      <c r="I959" s="6">
        <f>IF(H959=0,0,E959/H959)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9">
        <f>(((L959/60)/60)/24)+DATE(1970,1,1)</f>
        <v>40955.25</v>
      </c>
      <c r="T959" s="9">
        <f>(((M959/60)/60)/24)+DATE(1970,1,1)</f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(E960/D960)*100</f>
        <v>734.63636363636363</v>
      </c>
      <c r="G960" t="s">
        <v>20</v>
      </c>
      <c r="H960">
        <v>112</v>
      </c>
      <c r="I960" s="6">
        <f>IF(H960=0,0,E960/H960)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9">
        <f>(((L960/60)/60)/24)+DATE(1970,1,1)</f>
        <v>40350.208333333336</v>
      </c>
      <c r="T960" s="9">
        <f>(((M960/60)/60)/24)+DATE(1970,1,1)</f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(E961/D961)*100</f>
        <v>4.5731034482758623</v>
      </c>
      <c r="G961" t="s">
        <v>14</v>
      </c>
      <c r="H961">
        <v>130</v>
      </c>
      <c r="I961" s="6">
        <f>IF(H961=0,0,E961/H961)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9">
        <f>(((L961/60)/60)/24)+DATE(1970,1,1)</f>
        <v>40357.208333333336</v>
      </c>
      <c r="T961" s="9">
        <f>(((M961/60)/60)/24)+DATE(1970,1,1)</f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(E962/D962)*100</f>
        <v>85.054545454545448</v>
      </c>
      <c r="G962" t="s">
        <v>14</v>
      </c>
      <c r="H962">
        <v>55</v>
      </c>
      <c r="I962" s="6">
        <f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9">
        <f>(((L962/60)/60)/24)+DATE(1970,1,1)</f>
        <v>42408.25</v>
      </c>
      <c r="T962" s="9">
        <f>(((M962/60)/60)/24)+DATE(1970,1,1)</f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(E963/D963)*100</f>
        <v>119.29824561403508</v>
      </c>
      <c r="G963" t="s">
        <v>20</v>
      </c>
      <c r="H963">
        <v>155</v>
      </c>
      <c r="I963" s="6">
        <f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9">
        <f>(((L963/60)/60)/24)+DATE(1970,1,1)</f>
        <v>40591.25</v>
      </c>
      <c r="T963" s="9">
        <f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(E964/D964)*100</f>
        <v>296.02777777777777</v>
      </c>
      <c r="G964" t="s">
        <v>20</v>
      </c>
      <c r="H964">
        <v>266</v>
      </c>
      <c r="I964" s="6">
        <f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9">
        <f>(((L964/60)/60)/24)+DATE(1970,1,1)</f>
        <v>41592.25</v>
      </c>
      <c r="T964" s="9">
        <f>(((M964/60)/60)/24)+DATE(1970,1,1)</f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(E965/D965)*100</f>
        <v>84.694915254237287</v>
      </c>
      <c r="G965" t="s">
        <v>14</v>
      </c>
      <c r="H965">
        <v>114</v>
      </c>
      <c r="I965" s="6">
        <f>IF(H965=0,0,E965/H965)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9">
        <f>(((L965/60)/60)/24)+DATE(1970,1,1)</f>
        <v>40607.25</v>
      </c>
      <c r="T965" s="9">
        <f>(((M965/60)/60)/24)+DATE(1970,1,1)</f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(E966/D966)*100</f>
        <v>355.7837837837838</v>
      </c>
      <c r="G966" t="s">
        <v>20</v>
      </c>
      <c r="H966">
        <v>155</v>
      </c>
      <c r="I966" s="6">
        <f>IF(H966=0,0,E966/H966)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9">
        <f>(((L966/60)/60)/24)+DATE(1970,1,1)</f>
        <v>42135.208333333328</v>
      </c>
      <c r="T966" s="9">
        <f>(((M966/60)/60)/24)+DATE(1970,1,1)</f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(E967/D967)*100</f>
        <v>386.40909090909093</v>
      </c>
      <c r="G967" t="s">
        <v>20</v>
      </c>
      <c r="H967">
        <v>207</v>
      </c>
      <c r="I967" s="6">
        <f>IF(H967=0,0,E967/H967)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9">
        <f>(((L967/60)/60)/24)+DATE(1970,1,1)</f>
        <v>40203.25</v>
      </c>
      <c r="T967" s="9">
        <f>(((M967/60)/60)/24)+DATE(1970,1,1)</f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(E968/D968)*100</f>
        <v>792.23529411764707</v>
      </c>
      <c r="G968" t="s">
        <v>20</v>
      </c>
      <c r="H968">
        <v>245</v>
      </c>
      <c r="I968" s="6">
        <f>IF(H968=0,0,E968/H968)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9">
        <f>(((L968/60)/60)/24)+DATE(1970,1,1)</f>
        <v>42901.208333333328</v>
      </c>
      <c r="T968" s="9">
        <f>(((M968/60)/60)/24)+DATE(1970,1,1)</f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(E969/D969)*100</f>
        <v>137.03393665158373</v>
      </c>
      <c r="G969" t="s">
        <v>20</v>
      </c>
      <c r="H969">
        <v>1573</v>
      </c>
      <c r="I969" s="6">
        <f>IF(H969=0,0,E969/H969)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9">
        <f>(((L969/60)/60)/24)+DATE(1970,1,1)</f>
        <v>41005.208333333336</v>
      </c>
      <c r="T969" s="9">
        <f>(((M969/60)/60)/24)+DATE(1970,1,1)</f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(E970/D970)*100</f>
        <v>338.20833333333337</v>
      </c>
      <c r="G970" t="s">
        <v>20</v>
      </c>
      <c r="H970">
        <v>114</v>
      </c>
      <c r="I970" s="6">
        <f>IF(H970=0,0,E970/H970)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9">
        <f>(((L970/60)/60)/24)+DATE(1970,1,1)</f>
        <v>40544.25</v>
      </c>
      <c r="T970" s="9">
        <f>(((M970/60)/60)/24)+DATE(1970,1,1)</f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(E971/D971)*100</f>
        <v>108.22784810126582</v>
      </c>
      <c r="G971" t="s">
        <v>20</v>
      </c>
      <c r="H971">
        <v>93</v>
      </c>
      <c r="I971" s="6">
        <f>IF(H971=0,0,E971/H971)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9">
        <f>(((L971/60)/60)/24)+DATE(1970,1,1)</f>
        <v>43821.25</v>
      </c>
      <c r="T971" s="9">
        <f>(((M971/60)/60)/24)+DATE(1970,1,1)</f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(E972/D972)*100</f>
        <v>60.757639620653315</v>
      </c>
      <c r="G972" t="s">
        <v>14</v>
      </c>
      <c r="H972">
        <v>594</v>
      </c>
      <c r="I972" s="6">
        <f>IF(H972=0,0,E972/H972)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9">
        <f>(((L972/60)/60)/24)+DATE(1970,1,1)</f>
        <v>40672.208333333336</v>
      </c>
      <c r="T972" s="9">
        <f>(((M972/60)/60)/24)+DATE(1970,1,1)</f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(E973/D973)*100</f>
        <v>27.725490196078432</v>
      </c>
      <c r="G973" t="s">
        <v>14</v>
      </c>
      <c r="H973">
        <v>24</v>
      </c>
      <c r="I973" s="6">
        <f>IF(H973=0,0,E973/H973)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9">
        <f>(((L973/60)/60)/24)+DATE(1970,1,1)</f>
        <v>41555.208333333336</v>
      </c>
      <c r="T973" s="9">
        <f>(((M973/60)/60)/24)+DATE(1970,1,1)</f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(E974/D974)*100</f>
        <v>228.3934426229508</v>
      </c>
      <c r="G974" t="s">
        <v>20</v>
      </c>
      <c r="H974">
        <v>1681</v>
      </c>
      <c r="I974" s="6">
        <f>IF(H974=0,0,E974/H974)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9">
        <f>(((L974/60)/60)/24)+DATE(1970,1,1)</f>
        <v>41792.208333333336</v>
      </c>
      <c r="T974" s="9">
        <f>(((M974/60)/60)/24)+DATE(1970,1,1)</f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(E975/D975)*100</f>
        <v>21.615194054500414</v>
      </c>
      <c r="G975" t="s">
        <v>14</v>
      </c>
      <c r="H975">
        <v>252</v>
      </c>
      <c r="I975" s="6">
        <f>IF(H975=0,0,E975/H975)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9">
        <f>(((L975/60)/60)/24)+DATE(1970,1,1)</f>
        <v>40522.25</v>
      </c>
      <c r="T975" s="9">
        <f>(((M975/60)/60)/24)+DATE(1970,1,1)</f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(E976/D976)*100</f>
        <v>373.875</v>
      </c>
      <c r="G976" t="s">
        <v>20</v>
      </c>
      <c r="H976">
        <v>32</v>
      </c>
      <c r="I976" s="6">
        <f>IF(H976=0,0,E976/H976)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9">
        <f>(((L976/60)/60)/24)+DATE(1970,1,1)</f>
        <v>41412.208333333336</v>
      </c>
      <c r="T976" s="9">
        <f>(((M976/60)/60)/24)+DATE(1970,1,1)</f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(E977/D977)*100</f>
        <v>154.92592592592592</v>
      </c>
      <c r="G977" t="s">
        <v>20</v>
      </c>
      <c r="H977">
        <v>135</v>
      </c>
      <c r="I977" s="6">
        <f>IF(H977=0,0,E977/H977)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9">
        <f>(((L977/60)/60)/24)+DATE(1970,1,1)</f>
        <v>42337.25</v>
      </c>
      <c r="T977" s="9">
        <f>(((M977/60)/60)/24)+DATE(1970,1,1)</f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(E978/D978)*100</f>
        <v>322.14999999999998</v>
      </c>
      <c r="G978" t="s">
        <v>20</v>
      </c>
      <c r="H978">
        <v>140</v>
      </c>
      <c r="I978" s="6">
        <f>IF(H978=0,0,E978/H978)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9">
        <f>(((L978/60)/60)/24)+DATE(1970,1,1)</f>
        <v>40571.25</v>
      </c>
      <c r="T978" s="9">
        <f>(((M978/60)/60)/24)+DATE(1970,1,1)</f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(E979/D979)*100</f>
        <v>73.957142857142856</v>
      </c>
      <c r="G979" t="s">
        <v>14</v>
      </c>
      <c r="H979">
        <v>67</v>
      </c>
      <c r="I979" s="6">
        <f>IF(H979=0,0,E979/H979)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9">
        <f>(((L979/60)/60)/24)+DATE(1970,1,1)</f>
        <v>43138.25</v>
      </c>
      <c r="T979" s="9">
        <f>(((M979/60)/60)/24)+DATE(1970,1,1)</f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(E980/D980)*100</f>
        <v>864.1</v>
      </c>
      <c r="G980" t="s">
        <v>20</v>
      </c>
      <c r="H980">
        <v>92</v>
      </c>
      <c r="I980" s="6">
        <f>IF(H980=0,0,E980/H980)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9">
        <f>(((L980/60)/60)/24)+DATE(1970,1,1)</f>
        <v>42686.25</v>
      </c>
      <c r="T980" s="9">
        <f>(((M980/60)/60)/24)+DATE(1970,1,1)</f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(E981/D981)*100</f>
        <v>143.26245847176079</v>
      </c>
      <c r="G981" t="s">
        <v>20</v>
      </c>
      <c r="H981">
        <v>1015</v>
      </c>
      <c r="I981" s="6">
        <f>IF(H981=0,0,E981/H981)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9">
        <f>(((L981/60)/60)/24)+DATE(1970,1,1)</f>
        <v>42078.208333333328</v>
      </c>
      <c r="T981" s="9">
        <f>(((M981/60)/60)/24)+DATE(1970,1,1)</f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(E982/D982)*100</f>
        <v>40.281762295081968</v>
      </c>
      <c r="G982" t="s">
        <v>14</v>
      </c>
      <c r="H982">
        <v>742</v>
      </c>
      <c r="I982" s="6">
        <f>IF(H982=0,0,E982/H982)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9">
        <f>(((L982/60)/60)/24)+DATE(1970,1,1)</f>
        <v>42307.208333333328</v>
      </c>
      <c r="T982" s="9">
        <f>(((M982/60)/60)/24)+DATE(1970,1,1)</f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(E983/D983)*100</f>
        <v>178.22388059701493</v>
      </c>
      <c r="G983" t="s">
        <v>20</v>
      </c>
      <c r="H983">
        <v>323</v>
      </c>
      <c r="I983" s="6">
        <f>IF(H983=0,0,E983/H983)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9">
        <f>(((L983/60)/60)/24)+DATE(1970,1,1)</f>
        <v>43094.25</v>
      </c>
      <c r="T983" s="9">
        <f>(((M983/60)/60)/24)+DATE(1970,1,1)</f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(E984/D984)*100</f>
        <v>84.930555555555557</v>
      </c>
      <c r="G984" t="s">
        <v>14</v>
      </c>
      <c r="H984">
        <v>75</v>
      </c>
      <c r="I984" s="6">
        <f>IF(H984=0,0,E984/H984)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9">
        <f>(((L984/60)/60)/24)+DATE(1970,1,1)</f>
        <v>40743.208333333336</v>
      </c>
      <c r="T984" s="9">
        <f>(((M984/60)/60)/24)+DATE(1970,1,1)</f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(E985/D985)*100</f>
        <v>145.93648334624322</v>
      </c>
      <c r="G985" t="s">
        <v>20</v>
      </c>
      <c r="H985">
        <v>2326</v>
      </c>
      <c r="I985" s="6">
        <f>IF(H985=0,0,E985/H985)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9">
        <f>(((L985/60)/60)/24)+DATE(1970,1,1)</f>
        <v>43681.208333333328</v>
      </c>
      <c r="T985" s="9">
        <f>(((M985/60)/60)/24)+DATE(1970,1,1)</f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(E986/D986)*100</f>
        <v>152.46153846153848</v>
      </c>
      <c r="G986" t="s">
        <v>20</v>
      </c>
      <c r="H986">
        <v>381</v>
      </c>
      <c r="I986" s="6">
        <f>IF(H986=0,0,E986/H986)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9">
        <f>(((L986/60)/60)/24)+DATE(1970,1,1)</f>
        <v>43716.208333333328</v>
      </c>
      <c r="T986" s="9">
        <f>(((M986/60)/60)/24)+DATE(1970,1,1)</f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(E987/D987)*100</f>
        <v>67.129542790152414</v>
      </c>
      <c r="G987" t="s">
        <v>14</v>
      </c>
      <c r="H987">
        <v>4405</v>
      </c>
      <c r="I987" s="6">
        <f>IF(H987=0,0,E987/H987)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9">
        <f>(((L987/60)/60)/24)+DATE(1970,1,1)</f>
        <v>41614.25</v>
      </c>
      <c r="T987" s="9">
        <f>(((M987/60)/60)/24)+DATE(1970,1,1)</f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(E988/D988)*100</f>
        <v>40.307692307692307</v>
      </c>
      <c r="G988" t="s">
        <v>14</v>
      </c>
      <c r="H988">
        <v>92</v>
      </c>
      <c r="I988" s="6">
        <f>IF(H988=0,0,E988/H988)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9">
        <f>(((L988/60)/60)/24)+DATE(1970,1,1)</f>
        <v>40638.208333333336</v>
      </c>
      <c r="T988" s="9">
        <f>(((M988/60)/60)/24)+DATE(1970,1,1)</f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(E989/D989)*100</f>
        <v>216.79032258064518</v>
      </c>
      <c r="G989" t="s">
        <v>20</v>
      </c>
      <c r="H989">
        <v>480</v>
      </c>
      <c r="I989" s="6">
        <f>IF(H989=0,0,E989/H989)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9">
        <f>(((L989/60)/60)/24)+DATE(1970,1,1)</f>
        <v>42852.208333333328</v>
      </c>
      <c r="T989" s="9">
        <f>(((M989/60)/60)/24)+DATE(1970,1,1)</f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(E990/D990)*100</f>
        <v>52.117021276595743</v>
      </c>
      <c r="G990" t="s">
        <v>14</v>
      </c>
      <c r="H990">
        <v>64</v>
      </c>
      <c r="I990" s="6">
        <f>IF(H990=0,0,E990/H990)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9">
        <f>(((L990/60)/60)/24)+DATE(1970,1,1)</f>
        <v>42686.25</v>
      </c>
      <c r="T990" s="9">
        <f>(((M990/60)/60)/24)+DATE(1970,1,1)</f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(E991/D991)*100</f>
        <v>499.58333333333337</v>
      </c>
      <c r="G991" t="s">
        <v>20</v>
      </c>
      <c r="H991">
        <v>226</v>
      </c>
      <c r="I991" s="6">
        <f>IF(H991=0,0,E991/H991)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9">
        <f>(((L991/60)/60)/24)+DATE(1970,1,1)</f>
        <v>43571.208333333328</v>
      </c>
      <c r="T991" s="9">
        <f>(((M991/60)/60)/24)+DATE(1970,1,1)</f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(E992/D992)*100</f>
        <v>87.679487179487182</v>
      </c>
      <c r="G992" t="s">
        <v>14</v>
      </c>
      <c r="H992">
        <v>64</v>
      </c>
      <c r="I992" s="6">
        <f>IF(H992=0,0,E992/H992)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9">
        <f>(((L992/60)/60)/24)+DATE(1970,1,1)</f>
        <v>42432.25</v>
      </c>
      <c r="T992" s="9">
        <f>(((M992/60)/60)/24)+DATE(1970,1,1)</f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(E993/D993)*100</f>
        <v>113.17346938775511</v>
      </c>
      <c r="G993" t="s">
        <v>20</v>
      </c>
      <c r="H993">
        <v>241</v>
      </c>
      <c r="I993" s="6">
        <f>IF(H993=0,0,E993/H993)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9">
        <f>(((L993/60)/60)/24)+DATE(1970,1,1)</f>
        <v>41907.208333333336</v>
      </c>
      <c r="T993" s="9">
        <f>(((M993/60)/60)/24)+DATE(1970,1,1)</f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(E994/D994)*100</f>
        <v>426.54838709677421</v>
      </c>
      <c r="G994" t="s">
        <v>20</v>
      </c>
      <c r="H994">
        <v>132</v>
      </c>
      <c r="I994" s="6">
        <f>IF(H994=0,0,E994/H994)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9">
        <f>(((L994/60)/60)/24)+DATE(1970,1,1)</f>
        <v>43227.208333333328</v>
      </c>
      <c r="T994" s="9">
        <f>(((M994/60)/60)/24)+DATE(1970,1,1)</f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(E995/D995)*100</f>
        <v>77.632653061224488</v>
      </c>
      <c r="G995" t="s">
        <v>74</v>
      </c>
      <c r="H995">
        <v>75</v>
      </c>
      <c r="I995" s="6">
        <f>IF(H995=0,0,E995/H995)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9">
        <f>(((L995/60)/60)/24)+DATE(1970,1,1)</f>
        <v>42362.25</v>
      </c>
      <c r="T995" s="9">
        <f>(((M995/60)/60)/24)+DATE(1970,1,1)</f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(E996/D996)*100</f>
        <v>52.496810772501767</v>
      </c>
      <c r="G996" t="s">
        <v>14</v>
      </c>
      <c r="H996">
        <v>842</v>
      </c>
      <c r="I996" s="6">
        <f>IF(H996=0,0,E996/H996)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9">
        <f>(((L996/60)/60)/24)+DATE(1970,1,1)</f>
        <v>41929.208333333336</v>
      </c>
      <c r="T996" s="9">
        <f>(((M996/60)/60)/24)+DATE(1970,1,1)</f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(E997/D997)*100</f>
        <v>157.46762589928059</v>
      </c>
      <c r="G997" t="s">
        <v>20</v>
      </c>
      <c r="H997">
        <v>2043</v>
      </c>
      <c r="I997" s="6">
        <f>IF(H997=0,0,E997/H997)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9">
        <f>(((L997/60)/60)/24)+DATE(1970,1,1)</f>
        <v>43408.208333333328</v>
      </c>
      <c r="T997" s="9">
        <f>(((M997/60)/60)/24)+DATE(1970,1,1)</f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(E998/D998)*100</f>
        <v>72.939393939393938</v>
      </c>
      <c r="G998" t="s">
        <v>14</v>
      </c>
      <c r="H998">
        <v>112</v>
      </c>
      <c r="I998" s="6">
        <f>IF(H998=0,0,E998/H998)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9">
        <f>(((L998/60)/60)/24)+DATE(1970,1,1)</f>
        <v>41276.25</v>
      </c>
      <c r="T998" s="9">
        <f>(((M998/60)/60)/24)+DATE(1970,1,1)</f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(E999/D999)*100</f>
        <v>60.565789473684205</v>
      </c>
      <c r="G999" t="s">
        <v>74</v>
      </c>
      <c r="H999">
        <v>139</v>
      </c>
      <c r="I999" s="6">
        <f>IF(H999=0,0,E999/H999)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9">
        <f>(((L999/60)/60)/24)+DATE(1970,1,1)</f>
        <v>41659.25</v>
      </c>
      <c r="T999" s="9">
        <f>(((M999/60)/60)/24)+DATE(1970,1,1)</f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(E1000/D1000)*100</f>
        <v>56.791291291291287</v>
      </c>
      <c r="G1000" t="s">
        <v>14</v>
      </c>
      <c r="H1000">
        <v>374</v>
      </c>
      <c r="I1000" s="6">
        <f>IF(H1000=0,0,E1000/H1000)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9">
        <f>(((L1000/60)/60)/24)+DATE(1970,1,1)</f>
        <v>40220.25</v>
      </c>
      <c r="T1000" s="9">
        <f>(((M1000/60)/60)/24)+DATE(1970,1,1)</f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(E1001/D1001)*100</f>
        <v>56.542754275427541</v>
      </c>
      <c r="G1001" t="s">
        <v>74</v>
      </c>
      <c r="H1001">
        <v>1122</v>
      </c>
      <c r="I1001" s="6">
        <f>IF(H1001=0,0,E1001/H1001)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9">
        <f>(((L1001/60)/60)/24)+DATE(1970,1,1)</f>
        <v>42550.208333333328</v>
      </c>
      <c r="T1001" s="9">
        <f>(((M1001/60)/60)/24)+DATE(1970,1,1)</f>
        <v>42557.208333333328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G2:G1001">
    <cfRule type="containsText" dxfId="11" priority="4" operator="containsText" text="live">
      <formula>NOT(ISERROR(SEARCH("live",G2)))</formula>
    </cfRule>
    <cfRule type="containsText" dxfId="10" priority="5" operator="containsText" text="canceled">
      <formula>NOT(ISERROR(SEARCH("canceled",G2)))</formula>
    </cfRule>
    <cfRule type="containsText" dxfId="9" priority="6" operator="containsText" text="successful">
      <formula>NOT(ISERROR(SEARCH("successful",G2)))</formula>
    </cfRule>
    <cfRule type="containsText" dxfId="8" priority="7" operator="containsText" text="failed">
      <formula>NOT(ISERROR(SEARCH("failed",G2)))</formula>
    </cfRule>
    <cfRule type="colorScale" priority="10">
      <colorScale>
        <cfvo type="formula" val="&quot;failed&quot;"/>
        <cfvo type="formula" val="&quot;successful&quot;"/>
        <color rgb="FFF8696B"/>
        <color rgb="FF63BE7B"/>
      </colorScale>
    </cfRule>
  </conditionalFormatting>
  <conditionalFormatting sqref="F37:F1048576">
    <cfRule type="colorScale" priority="2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conditionalFormatting sqref="F2:F1001">
    <cfRule type="colorScale" priority="1">
      <colorScale>
        <cfvo type="percent" val="0"/>
        <cfvo type="num" val="100"/>
        <cfvo type="num" val="200"/>
        <color rgb="FFC0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CCC2-625A-483F-BB25-55877A81DB17}">
  <sheetPr codeName="Sheet2"/>
  <dimension ref="G30:L43"/>
  <sheetViews>
    <sheetView topLeftCell="A17" workbookViewId="0">
      <selection activeCell="G32" sqref="G32:G33"/>
    </sheetView>
  </sheetViews>
  <sheetFormatPr defaultRowHeight="15.75" x14ac:dyDescent="0.25"/>
  <cols>
    <col min="7" max="7" width="16.5" bestFit="1" customWidth="1"/>
    <col min="8" max="8" width="15.25" bestFit="1" customWidth="1"/>
    <col min="9" max="9" width="5.625" bestFit="1" customWidth="1"/>
    <col min="10" max="10" width="3.875" bestFit="1" customWidth="1"/>
    <col min="11" max="11" width="9.25" bestFit="1" customWidth="1"/>
    <col min="12" max="12" width="11" bestFit="1" customWidth="1"/>
  </cols>
  <sheetData>
    <row r="30" spans="7:8" x14ac:dyDescent="0.25">
      <c r="G30" s="7" t="s">
        <v>6</v>
      </c>
      <c r="H30" t="s">
        <v>2069</v>
      </c>
    </row>
    <row r="32" spans="7:8" x14ac:dyDescent="0.25">
      <c r="G32" s="7" t="s">
        <v>2070</v>
      </c>
      <c r="H32" s="7" t="s">
        <v>2068</v>
      </c>
    </row>
    <row r="33" spans="7:12" x14ac:dyDescent="0.25">
      <c r="G33" s="7" t="s">
        <v>2066</v>
      </c>
      <c r="H33" t="s">
        <v>74</v>
      </c>
      <c r="I33" t="s">
        <v>14</v>
      </c>
      <c r="J33" t="s">
        <v>47</v>
      </c>
      <c r="K33" t="s">
        <v>20</v>
      </c>
      <c r="L33" t="s">
        <v>2067</v>
      </c>
    </row>
    <row r="34" spans="7:12" x14ac:dyDescent="0.25">
      <c r="G34" s="8" t="s">
        <v>2041</v>
      </c>
      <c r="H34" s="13">
        <v>11</v>
      </c>
      <c r="I34" s="13">
        <v>60</v>
      </c>
      <c r="J34" s="13">
        <v>5</v>
      </c>
      <c r="K34" s="13">
        <v>102</v>
      </c>
      <c r="L34" s="13">
        <v>178</v>
      </c>
    </row>
    <row r="35" spans="7:12" x14ac:dyDescent="0.25">
      <c r="G35" s="8" t="s">
        <v>2033</v>
      </c>
      <c r="H35" s="13">
        <v>4</v>
      </c>
      <c r="I35" s="13">
        <v>20</v>
      </c>
      <c r="J35" s="13"/>
      <c r="K35" s="13">
        <v>22</v>
      </c>
      <c r="L35" s="13">
        <v>46</v>
      </c>
    </row>
    <row r="36" spans="7:12" x14ac:dyDescent="0.25">
      <c r="G36" s="8" t="s">
        <v>2050</v>
      </c>
      <c r="H36" s="13">
        <v>1</v>
      </c>
      <c r="I36" s="13">
        <v>23</v>
      </c>
      <c r="J36" s="13">
        <v>3</v>
      </c>
      <c r="K36" s="13">
        <v>21</v>
      </c>
      <c r="L36" s="13">
        <v>48</v>
      </c>
    </row>
    <row r="37" spans="7:12" x14ac:dyDescent="0.25">
      <c r="G37" s="8" t="s">
        <v>2064</v>
      </c>
      <c r="H37" s="13"/>
      <c r="I37" s="13"/>
      <c r="J37" s="13"/>
      <c r="K37" s="13">
        <v>4</v>
      </c>
      <c r="L37" s="13">
        <v>4</v>
      </c>
    </row>
    <row r="38" spans="7:12" x14ac:dyDescent="0.25">
      <c r="G38" s="8" t="s">
        <v>2035</v>
      </c>
      <c r="H38" s="13">
        <v>10</v>
      </c>
      <c r="I38" s="13">
        <v>66</v>
      </c>
      <c r="J38" s="13"/>
      <c r="K38" s="13">
        <v>99</v>
      </c>
      <c r="L38" s="13">
        <v>175</v>
      </c>
    </row>
    <row r="39" spans="7:12" x14ac:dyDescent="0.25">
      <c r="G39" s="8" t="s">
        <v>2054</v>
      </c>
      <c r="H39" s="13">
        <v>4</v>
      </c>
      <c r="I39" s="13">
        <v>11</v>
      </c>
      <c r="J39" s="13">
        <v>1</v>
      </c>
      <c r="K39" s="13">
        <v>26</v>
      </c>
      <c r="L39" s="13">
        <v>42</v>
      </c>
    </row>
    <row r="40" spans="7:12" x14ac:dyDescent="0.25">
      <c r="G40" s="8" t="s">
        <v>2047</v>
      </c>
      <c r="H40" s="13">
        <v>2</v>
      </c>
      <c r="I40" s="13">
        <v>24</v>
      </c>
      <c r="J40" s="13">
        <v>1</v>
      </c>
      <c r="K40" s="13">
        <v>40</v>
      </c>
      <c r="L40" s="13">
        <v>67</v>
      </c>
    </row>
    <row r="41" spans="7:12" x14ac:dyDescent="0.25">
      <c r="G41" s="8" t="s">
        <v>2037</v>
      </c>
      <c r="H41" s="13">
        <v>2</v>
      </c>
      <c r="I41" s="13">
        <v>28</v>
      </c>
      <c r="J41" s="13">
        <v>2</v>
      </c>
      <c r="K41" s="13">
        <v>64</v>
      </c>
      <c r="L41" s="13">
        <v>96</v>
      </c>
    </row>
    <row r="42" spans="7:12" x14ac:dyDescent="0.25">
      <c r="G42" s="8" t="s">
        <v>2039</v>
      </c>
      <c r="H42" s="13">
        <v>23</v>
      </c>
      <c r="I42" s="13">
        <v>132</v>
      </c>
      <c r="J42" s="13">
        <v>2</v>
      </c>
      <c r="K42" s="13">
        <v>187</v>
      </c>
      <c r="L42" s="13">
        <v>344</v>
      </c>
    </row>
    <row r="43" spans="7:12" x14ac:dyDescent="0.25">
      <c r="G43" s="8" t="s">
        <v>2067</v>
      </c>
      <c r="H43" s="13">
        <v>57</v>
      </c>
      <c r="I43" s="13">
        <v>364</v>
      </c>
      <c r="J43" s="13">
        <v>14</v>
      </c>
      <c r="K43" s="13">
        <v>565</v>
      </c>
      <c r="L43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4F68-1843-4E9B-91CB-63BDE8D8E71A}">
  <sheetPr codeName="Sheet3"/>
  <dimension ref="G20:L49"/>
  <sheetViews>
    <sheetView topLeftCell="A10" workbookViewId="0">
      <selection activeCell="H25" sqref="H25"/>
    </sheetView>
  </sheetViews>
  <sheetFormatPr defaultRowHeight="15.75" x14ac:dyDescent="0.25"/>
  <cols>
    <col min="7" max="7" width="27.625" bestFit="1" customWidth="1"/>
    <col min="8" max="8" width="15.25" bestFit="1" customWidth="1"/>
    <col min="9" max="9" width="5.625" bestFit="1" customWidth="1"/>
    <col min="10" max="10" width="3.875" bestFit="1" customWidth="1"/>
    <col min="11" max="11" width="9.25" bestFit="1" customWidth="1"/>
    <col min="12" max="12" width="11" bestFit="1" customWidth="1"/>
  </cols>
  <sheetData>
    <row r="20" spans="7:12" x14ac:dyDescent="0.25">
      <c r="G20" s="7" t="s">
        <v>6</v>
      </c>
      <c r="H20" t="s">
        <v>2069</v>
      </c>
    </row>
    <row r="21" spans="7:12" x14ac:dyDescent="0.25">
      <c r="G21" s="7" t="s">
        <v>2031</v>
      </c>
      <c r="H21" t="s">
        <v>2069</v>
      </c>
    </row>
    <row r="23" spans="7:12" x14ac:dyDescent="0.25">
      <c r="G23" s="7" t="s">
        <v>2070</v>
      </c>
      <c r="H23" s="7" t="s">
        <v>2068</v>
      </c>
    </row>
    <row r="24" spans="7:12" x14ac:dyDescent="0.25">
      <c r="G24" s="7" t="s">
        <v>2066</v>
      </c>
      <c r="H24" t="s">
        <v>74</v>
      </c>
      <c r="I24" t="s">
        <v>14</v>
      </c>
      <c r="J24" t="s">
        <v>47</v>
      </c>
      <c r="K24" t="s">
        <v>20</v>
      </c>
      <c r="L24" t="s">
        <v>2067</v>
      </c>
    </row>
    <row r="25" spans="7:12" x14ac:dyDescent="0.25">
      <c r="G25" s="8" t="s">
        <v>71</v>
      </c>
      <c r="H25">
        <v>1</v>
      </c>
      <c r="I25">
        <v>10</v>
      </c>
      <c r="J25">
        <v>2</v>
      </c>
      <c r="K25">
        <v>21</v>
      </c>
      <c r="L25">
        <v>34</v>
      </c>
    </row>
    <row r="26" spans="7:12" x14ac:dyDescent="0.25">
      <c r="G26" s="8" t="s">
        <v>42</v>
      </c>
      <c r="H26">
        <v>4</v>
      </c>
      <c r="I26">
        <v>21</v>
      </c>
      <c r="J26">
        <v>1</v>
      </c>
      <c r="K26">
        <v>34</v>
      </c>
      <c r="L26">
        <v>60</v>
      </c>
    </row>
    <row r="27" spans="7:12" x14ac:dyDescent="0.25">
      <c r="G27" s="8" t="s">
        <v>53</v>
      </c>
      <c r="H27">
        <v>2</v>
      </c>
      <c r="I27">
        <v>12</v>
      </c>
      <c r="J27">
        <v>1</v>
      </c>
      <c r="K27">
        <v>22</v>
      </c>
      <c r="L27">
        <v>37</v>
      </c>
    </row>
    <row r="28" spans="7:12" x14ac:dyDescent="0.25">
      <c r="G28" s="8" t="s">
        <v>474</v>
      </c>
      <c r="I28">
        <v>9</v>
      </c>
      <c r="K28">
        <v>5</v>
      </c>
      <c r="L28">
        <v>14</v>
      </c>
    </row>
    <row r="29" spans="7:12" x14ac:dyDescent="0.25">
      <c r="G29" s="8" t="s">
        <v>100</v>
      </c>
      <c r="H29">
        <v>1</v>
      </c>
      <c r="I29">
        <v>5</v>
      </c>
      <c r="J29">
        <v>1</v>
      </c>
      <c r="K29">
        <v>9</v>
      </c>
      <c r="L29">
        <v>16</v>
      </c>
    </row>
    <row r="30" spans="7:12" x14ac:dyDescent="0.25">
      <c r="G30" s="8" t="s">
        <v>269</v>
      </c>
      <c r="H30">
        <v>3</v>
      </c>
      <c r="I30">
        <v>3</v>
      </c>
      <c r="K30">
        <v>11</v>
      </c>
      <c r="L30">
        <v>17</v>
      </c>
    </row>
    <row r="31" spans="7:12" x14ac:dyDescent="0.25">
      <c r="G31" s="8" t="s">
        <v>17</v>
      </c>
      <c r="H31">
        <v>4</v>
      </c>
      <c r="I31">
        <v>20</v>
      </c>
      <c r="K31">
        <v>22</v>
      </c>
      <c r="L31">
        <v>46</v>
      </c>
    </row>
    <row r="32" spans="7:12" x14ac:dyDescent="0.25">
      <c r="G32" s="8" t="s">
        <v>292</v>
      </c>
      <c r="I32">
        <v>8</v>
      </c>
      <c r="J32">
        <v>1</v>
      </c>
      <c r="K32">
        <v>4</v>
      </c>
      <c r="L32">
        <v>13</v>
      </c>
    </row>
    <row r="33" spans="7:12" x14ac:dyDescent="0.25">
      <c r="G33" s="8" t="s">
        <v>89</v>
      </c>
      <c r="H33">
        <v>1</v>
      </c>
      <c r="I33">
        <v>15</v>
      </c>
      <c r="J33">
        <v>2</v>
      </c>
      <c r="K33">
        <v>17</v>
      </c>
      <c r="L33">
        <v>35</v>
      </c>
    </row>
    <row r="34" spans="7:12" x14ac:dyDescent="0.25">
      <c r="G34" s="8" t="s">
        <v>1029</v>
      </c>
      <c r="K34">
        <v>4</v>
      </c>
      <c r="L34">
        <v>4</v>
      </c>
    </row>
    <row r="35" spans="7:12" x14ac:dyDescent="0.25">
      <c r="G35" s="8" t="s">
        <v>50</v>
      </c>
      <c r="I35">
        <v>8</v>
      </c>
      <c r="K35">
        <v>10</v>
      </c>
      <c r="L35">
        <v>18</v>
      </c>
    </row>
    <row r="36" spans="7:12" x14ac:dyDescent="0.25">
      <c r="G36" s="8" t="s">
        <v>60</v>
      </c>
      <c r="H36">
        <v>3</v>
      </c>
      <c r="I36">
        <v>19</v>
      </c>
      <c r="K36">
        <v>23</v>
      </c>
      <c r="L36">
        <v>45</v>
      </c>
    </row>
    <row r="37" spans="7:12" x14ac:dyDescent="0.25">
      <c r="G37" s="8" t="s">
        <v>159</v>
      </c>
      <c r="H37">
        <v>1</v>
      </c>
      <c r="I37">
        <v>6</v>
      </c>
      <c r="K37">
        <v>10</v>
      </c>
      <c r="L37">
        <v>17</v>
      </c>
    </row>
    <row r="38" spans="7:12" x14ac:dyDescent="0.25">
      <c r="G38" s="8" t="s">
        <v>148</v>
      </c>
      <c r="I38">
        <v>3</v>
      </c>
      <c r="K38">
        <v>4</v>
      </c>
      <c r="L38">
        <v>7</v>
      </c>
    </row>
    <row r="39" spans="7:12" x14ac:dyDescent="0.25">
      <c r="G39" s="8" t="s">
        <v>23</v>
      </c>
      <c r="H39">
        <v>6</v>
      </c>
      <c r="I39">
        <v>30</v>
      </c>
      <c r="K39">
        <v>49</v>
      </c>
      <c r="L39">
        <v>85</v>
      </c>
    </row>
    <row r="40" spans="7:12" x14ac:dyDescent="0.25">
      <c r="G40" s="8" t="s">
        <v>319</v>
      </c>
      <c r="K40">
        <v>3</v>
      </c>
      <c r="L40">
        <v>3</v>
      </c>
    </row>
    <row r="41" spans="7:12" x14ac:dyDescent="0.25">
      <c r="G41" s="8" t="s">
        <v>122</v>
      </c>
      <c r="H41">
        <v>4</v>
      </c>
      <c r="I41">
        <v>11</v>
      </c>
      <c r="J41">
        <v>1</v>
      </c>
      <c r="K41">
        <v>26</v>
      </c>
      <c r="L41">
        <v>42</v>
      </c>
    </row>
    <row r="42" spans="7:12" x14ac:dyDescent="0.25">
      <c r="G42" s="8" t="s">
        <v>119</v>
      </c>
      <c r="H42">
        <v>1</v>
      </c>
      <c r="I42">
        <v>7</v>
      </c>
      <c r="K42">
        <v>9</v>
      </c>
      <c r="L42">
        <v>17</v>
      </c>
    </row>
    <row r="43" spans="7:12" x14ac:dyDescent="0.25">
      <c r="G43" s="8" t="s">
        <v>68</v>
      </c>
      <c r="H43">
        <v>1</v>
      </c>
      <c r="I43">
        <v>6</v>
      </c>
      <c r="J43">
        <v>1</v>
      </c>
      <c r="K43">
        <v>13</v>
      </c>
      <c r="L43">
        <v>21</v>
      </c>
    </row>
    <row r="44" spans="7:12" x14ac:dyDescent="0.25">
      <c r="G44" s="8" t="s">
        <v>133</v>
      </c>
      <c r="I44">
        <v>4</v>
      </c>
      <c r="K44">
        <v>4</v>
      </c>
      <c r="L44">
        <v>8</v>
      </c>
    </row>
    <row r="45" spans="7:12" x14ac:dyDescent="0.25">
      <c r="G45" s="8" t="s">
        <v>206</v>
      </c>
      <c r="I45">
        <v>7</v>
      </c>
      <c r="K45">
        <v>14</v>
      </c>
      <c r="L45">
        <v>21</v>
      </c>
    </row>
    <row r="46" spans="7:12" x14ac:dyDescent="0.25">
      <c r="G46" s="8" t="s">
        <v>65</v>
      </c>
      <c r="I46">
        <v>16</v>
      </c>
      <c r="J46">
        <v>1</v>
      </c>
      <c r="K46">
        <v>28</v>
      </c>
      <c r="L46">
        <v>45</v>
      </c>
    </row>
    <row r="47" spans="7:12" x14ac:dyDescent="0.25">
      <c r="G47" s="8" t="s">
        <v>28</v>
      </c>
      <c r="H47">
        <v>2</v>
      </c>
      <c r="I47">
        <v>12</v>
      </c>
      <c r="J47">
        <v>1</v>
      </c>
      <c r="K47">
        <v>36</v>
      </c>
      <c r="L47">
        <v>51</v>
      </c>
    </row>
    <row r="48" spans="7:12" x14ac:dyDescent="0.25">
      <c r="G48" s="8" t="s">
        <v>33</v>
      </c>
      <c r="H48">
        <v>23</v>
      </c>
      <c r="I48">
        <v>132</v>
      </c>
      <c r="J48">
        <v>2</v>
      </c>
      <c r="K48">
        <v>187</v>
      </c>
      <c r="L48">
        <v>344</v>
      </c>
    </row>
    <row r="49" spans="7:12" x14ac:dyDescent="0.25">
      <c r="G49" s="8" t="s">
        <v>2067</v>
      </c>
      <c r="H49">
        <v>57</v>
      </c>
      <c r="I49">
        <v>364</v>
      </c>
      <c r="J49">
        <v>14</v>
      </c>
      <c r="K49">
        <v>565</v>
      </c>
      <c r="L4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36D1-C2EF-41E4-B792-452BFA61B952}">
  <sheetPr codeName="Sheet4"/>
  <dimension ref="J29:O46"/>
  <sheetViews>
    <sheetView topLeftCell="A16" workbookViewId="0">
      <selection activeCell="M35" sqref="M35"/>
    </sheetView>
  </sheetViews>
  <sheetFormatPr defaultRowHeight="15.75" x14ac:dyDescent="0.25"/>
  <cols>
    <col min="10" max="10" width="16.375" bestFit="1" customWidth="1"/>
    <col min="11" max="11" width="15.2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" bestFit="1" customWidth="1"/>
  </cols>
  <sheetData>
    <row r="29" spans="10:11" x14ac:dyDescent="0.25">
      <c r="J29" s="7" t="s">
        <v>2085</v>
      </c>
      <c r="K29" t="s">
        <v>2069</v>
      </c>
    </row>
    <row r="30" spans="10:11" x14ac:dyDescent="0.25">
      <c r="J30" s="7" t="s">
        <v>2031</v>
      </c>
      <c r="K30" t="s">
        <v>2069</v>
      </c>
    </row>
    <row r="32" spans="10:11" x14ac:dyDescent="0.25">
      <c r="J32" s="7" t="s">
        <v>2086</v>
      </c>
      <c r="K32" s="7" t="s">
        <v>2068</v>
      </c>
    </row>
    <row r="33" spans="10:15" x14ac:dyDescent="0.25">
      <c r="J33" s="7" t="s">
        <v>2066</v>
      </c>
      <c r="K33" t="s">
        <v>74</v>
      </c>
      <c r="L33" t="s">
        <v>14</v>
      </c>
      <c r="M33" t="s">
        <v>47</v>
      </c>
      <c r="N33" t="s">
        <v>20</v>
      </c>
      <c r="O33" t="s">
        <v>2067</v>
      </c>
    </row>
    <row r="34" spans="10:15" x14ac:dyDescent="0.25">
      <c r="J34" s="10" t="s">
        <v>2073</v>
      </c>
      <c r="K34">
        <v>6</v>
      </c>
      <c r="L34">
        <v>36</v>
      </c>
      <c r="M34">
        <v>1</v>
      </c>
      <c r="N34">
        <v>49</v>
      </c>
      <c r="O34">
        <v>92</v>
      </c>
    </row>
    <row r="35" spans="10:15" x14ac:dyDescent="0.25">
      <c r="J35" s="10" t="s">
        <v>2074</v>
      </c>
      <c r="K35">
        <v>7</v>
      </c>
      <c r="L35">
        <v>28</v>
      </c>
      <c r="N35">
        <v>44</v>
      </c>
      <c r="O35">
        <v>79</v>
      </c>
    </row>
    <row r="36" spans="10:15" x14ac:dyDescent="0.25">
      <c r="J36" s="10" t="s">
        <v>2075</v>
      </c>
      <c r="K36">
        <v>4</v>
      </c>
      <c r="L36">
        <v>33</v>
      </c>
      <c r="N36">
        <v>49</v>
      </c>
      <c r="O36">
        <v>86</v>
      </c>
    </row>
    <row r="37" spans="10:15" x14ac:dyDescent="0.25">
      <c r="J37" s="10" t="s">
        <v>2076</v>
      </c>
      <c r="K37">
        <v>1</v>
      </c>
      <c r="L37">
        <v>30</v>
      </c>
      <c r="M37">
        <v>1</v>
      </c>
      <c r="N37">
        <v>46</v>
      </c>
      <c r="O37">
        <v>78</v>
      </c>
    </row>
    <row r="38" spans="10:15" x14ac:dyDescent="0.25">
      <c r="J38" s="10" t="s">
        <v>2077</v>
      </c>
      <c r="K38">
        <v>3</v>
      </c>
      <c r="L38">
        <v>35</v>
      </c>
      <c r="M38">
        <v>2</v>
      </c>
      <c r="N38">
        <v>46</v>
      </c>
      <c r="O38">
        <v>86</v>
      </c>
    </row>
    <row r="39" spans="10:15" x14ac:dyDescent="0.25">
      <c r="J39" s="10" t="s">
        <v>2078</v>
      </c>
      <c r="K39">
        <v>3</v>
      </c>
      <c r="L39">
        <v>28</v>
      </c>
      <c r="M39">
        <v>1</v>
      </c>
      <c r="N39">
        <v>55</v>
      </c>
      <c r="O39">
        <v>87</v>
      </c>
    </row>
    <row r="40" spans="10:15" x14ac:dyDescent="0.25">
      <c r="J40" s="10" t="s">
        <v>2079</v>
      </c>
      <c r="K40">
        <v>4</v>
      </c>
      <c r="L40">
        <v>31</v>
      </c>
      <c r="M40">
        <v>1</v>
      </c>
      <c r="N40">
        <v>58</v>
      </c>
      <c r="O40">
        <v>94</v>
      </c>
    </row>
    <row r="41" spans="10:15" x14ac:dyDescent="0.25">
      <c r="J41" s="10" t="s">
        <v>2080</v>
      </c>
      <c r="K41">
        <v>8</v>
      </c>
      <c r="L41">
        <v>35</v>
      </c>
      <c r="M41">
        <v>1</v>
      </c>
      <c r="N41">
        <v>41</v>
      </c>
      <c r="O41">
        <v>85</v>
      </c>
    </row>
    <row r="42" spans="10:15" x14ac:dyDescent="0.25">
      <c r="J42" s="10" t="s">
        <v>2081</v>
      </c>
      <c r="K42">
        <v>5</v>
      </c>
      <c r="L42">
        <v>23</v>
      </c>
      <c r="N42">
        <v>45</v>
      </c>
      <c r="O42">
        <v>73</v>
      </c>
    </row>
    <row r="43" spans="10:15" x14ac:dyDescent="0.25">
      <c r="J43" s="10" t="s">
        <v>2082</v>
      </c>
      <c r="K43">
        <v>6</v>
      </c>
      <c r="L43">
        <v>26</v>
      </c>
      <c r="M43">
        <v>1</v>
      </c>
      <c r="N43">
        <v>45</v>
      </c>
      <c r="O43">
        <v>78</v>
      </c>
    </row>
    <row r="44" spans="10:15" x14ac:dyDescent="0.25">
      <c r="J44" s="10" t="s">
        <v>2083</v>
      </c>
      <c r="K44">
        <v>3</v>
      </c>
      <c r="L44">
        <v>27</v>
      </c>
      <c r="M44">
        <v>3</v>
      </c>
      <c r="N44">
        <v>45</v>
      </c>
      <c r="O44">
        <v>78</v>
      </c>
    </row>
    <row r="45" spans="10:15" x14ac:dyDescent="0.25">
      <c r="J45" s="10" t="s">
        <v>2084</v>
      </c>
      <c r="K45">
        <v>7</v>
      </c>
      <c r="L45">
        <v>32</v>
      </c>
      <c r="M45">
        <v>3</v>
      </c>
      <c r="N45">
        <v>42</v>
      </c>
      <c r="O45">
        <v>84</v>
      </c>
    </row>
    <row r="46" spans="10:15" x14ac:dyDescent="0.25">
      <c r="J46" s="10" t="s">
        <v>2067</v>
      </c>
      <c r="K46">
        <v>57</v>
      </c>
      <c r="L46">
        <v>364</v>
      </c>
      <c r="M46">
        <v>14</v>
      </c>
      <c r="N46">
        <v>565</v>
      </c>
      <c r="O4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9E13-69CC-400B-B488-5681694C1047}">
  <sheetPr codeName="Sheet5"/>
  <dimension ref="A1:H13"/>
  <sheetViews>
    <sheetView workbookViewId="0">
      <selection activeCell="L28" sqref="L28"/>
    </sheetView>
  </sheetViews>
  <sheetFormatPr defaultRowHeight="15.75" x14ac:dyDescent="0.25"/>
  <cols>
    <col min="1" max="1" width="25.875" customWidth="1"/>
    <col min="2" max="2" width="16" customWidth="1"/>
    <col min="3" max="3" width="14.75" customWidth="1"/>
    <col min="4" max="4" width="15.5" customWidth="1"/>
    <col min="5" max="5" width="12.125" customWidth="1"/>
    <col min="6" max="6" width="19.25" customWidth="1"/>
    <col min="7" max="7" width="15.375" customWidth="1"/>
    <col min="8" max="8" width="17.2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ht="17.25" customHeight="1" x14ac:dyDescent="0.25">
      <c r="A2" s="11" t="s">
        <v>2095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B2+C2+D2</f>
        <v>51</v>
      </c>
      <c r="F2" s="4">
        <f>B2/E2</f>
        <v>0.58823529411764708</v>
      </c>
      <c r="G2" s="4">
        <f>B2/E2</f>
        <v>0.58823529411764708</v>
      </c>
      <c r="H2" s="4">
        <f>D2/E2</f>
        <v>1.9607843137254902E-2</v>
      </c>
    </row>
    <row r="3" spans="1:8" ht="16.5" customHeight="1" x14ac:dyDescent="0.25">
      <c r="A3" s="11" t="s">
        <v>2096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B3/E3</f>
        <v>0.82683982683982682</v>
      </c>
      <c r="H3" s="4">
        <f t="shared" ref="H3:H13" si="3">D3/E3</f>
        <v>8.658008658008658E-3</v>
      </c>
    </row>
    <row r="4" spans="1:8" ht="15.75" customHeight="1" x14ac:dyDescent="0.25">
      <c r="A4" s="11" t="s">
        <v>2097</v>
      </c>
      <c r="B4">
        <f>COUNTIFS(Crowdfunding!G:G,"successful",Crowdfunding!D:D,"&gt;=4999",Crowdfunding!D:D,"&lt;9999")</f>
        <v>164</v>
      </c>
      <c r="C4">
        <f>COUNTIFS(Crowdfunding!G:G,"failed",Crowdfunding!D:D,"&gt;=4999",Crowdfunding!D:D,"&lt;9999")</f>
        <v>126</v>
      </c>
      <c r="D4">
        <f>COUNTIFS(Crowdfunding!G:G,"canceled",Crowdfunding!D:D,"&gt;=4999",Crowdfunding!D:D,"&lt;9999")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0.52063492063492067</v>
      </c>
      <c r="H4" s="4">
        <f t="shared" si="3"/>
        <v>7.9365079365079361E-2</v>
      </c>
    </row>
    <row r="5" spans="1:8" ht="21" customHeight="1" x14ac:dyDescent="0.25">
      <c r="A5" s="11" t="s">
        <v>2098</v>
      </c>
      <c r="B5">
        <f>COUNTIFS(Crowdfunding!G:G,"successful",Crowdfunding!D:D,"&gt;=9999",Crowdfunding!D:D,"&lt;14999")</f>
        <v>4</v>
      </c>
      <c r="C5">
        <f>COUNTIFS(Crowdfunding!G:G,"failed",Crowdfunding!D:D,"&gt;=9999",Crowdfunding!D:D,"&lt;14999")</f>
        <v>5</v>
      </c>
      <c r="D5">
        <f>COUNTIFS(Crowdfunding!G:G,"canceled",Crowdfunding!D:D,"&gt;=9999",Crowdfunding!D:D,"&lt;14999")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0.44444444444444442</v>
      </c>
      <c r="H5" s="4">
        <f t="shared" si="3"/>
        <v>0</v>
      </c>
    </row>
    <row r="6" spans="1:8" ht="21" customHeight="1" x14ac:dyDescent="0.25">
      <c r="A6" s="11" t="s">
        <v>2099</v>
      </c>
      <c r="B6">
        <f>COUNTIFS(Crowdfunding!G:G,"successful",Crowdfunding!D:D,"&gt;=14999",Crowdfunding!D:D,"&lt;19999")</f>
        <v>10</v>
      </c>
      <c r="C6">
        <f>COUNTIFS(Crowdfunding!G:G,"failed",Crowdfunding!D:D,"&gt;=14999",Crowdfunding!D:D,"&lt;19999")</f>
        <v>0</v>
      </c>
      <c r="D6">
        <f>COUNTIFS(Crowdfunding!G:G,"canceled",Crowdfunding!D:D,"&gt;=14999",Crowdfunding!D:D,"&lt;19999")</f>
        <v>0</v>
      </c>
      <c r="E6">
        <f t="shared" si="0"/>
        <v>10</v>
      </c>
      <c r="F6" s="4">
        <f t="shared" si="1"/>
        <v>1</v>
      </c>
      <c r="G6" s="4">
        <f t="shared" si="2"/>
        <v>1</v>
      </c>
      <c r="H6" s="4">
        <f t="shared" si="3"/>
        <v>0</v>
      </c>
    </row>
    <row r="7" spans="1:8" ht="16.5" customHeight="1" x14ac:dyDescent="0.25">
      <c r="A7" s="11" t="s">
        <v>2100</v>
      </c>
      <c r="B7">
        <f>COUNTIFS(Crowdfunding!G:G,"successful",Crowdfunding!D:D,"&gt;=19999",Crowdfunding!D:D,"&lt;24999")</f>
        <v>7</v>
      </c>
      <c r="C7">
        <f>COUNTIFS(Crowdfunding!G:G,"failed",Crowdfunding!D:D,"&gt;=19999",Crowdfunding!D:D,"&lt;24999")</f>
        <v>0</v>
      </c>
      <c r="D7">
        <f>COUNTIFS(Crowdfunding!G:G,"canceled",Crowdfunding!D:D,"&gt;=19999",Crowdfunding!D:D,"&lt;24999")</f>
        <v>0</v>
      </c>
      <c r="E7">
        <f t="shared" si="0"/>
        <v>7</v>
      </c>
      <c r="F7" s="4">
        <f t="shared" si="1"/>
        <v>1</v>
      </c>
      <c r="G7" s="4">
        <f t="shared" si="2"/>
        <v>1</v>
      </c>
      <c r="H7" s="4">
        <f t="shared" si="3"/>
        <v>0</v>
      </c>
    </row>
    <row r="8" spans="1:8" ht="21" customHeight="1" x14ac:dyDescent="0.25">
      <c r="A8" s="11" t="s">
        <v>2101</v>
      </c>
      <c r="B8">
        <f>COUNTIFS(Crowdfunding!G:G,"successful",Crowdfunding!D:D,"&gt;=24999",Crowdfunding!D:D,"&lt;29999")</f>
        <v>11</v>
      </c>
      <c r="C8">
        <f>COUNTIFS(Crowdfunding!G:G,"failed",Crowdfunding!D:D,"&gt;=24999",Crowdfunding!D:D,"&lt;29999")</f>
        <v>3</v>
      </c>
      <c r="D8">
        <f>COUNTIFS(Crowdfunding!G:G,"canceled",Crowdfunding!D:D,"&gt;=24999",Crowdfunding!D:D,"&lt;29999")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0.7857142857142857</v>
      </c>
      <c r="H8" s="4">
        <f t="shared" si="3"/>
        <v>0</v>
      </c>
    </row>
    <row r="9" spans="1:8" ht="27.75" customHeight="1" x14ac:dyDescent="0.25">
      <c r="A9" s="11" t="s">
        <v>2102</v>
      </c>
      <c r="B9">
        <f>COUNTIFS(Crowdfunding!G:G,"successful",Crowdfunding!D:D,"&gt;=29999",Crowdfunding!D:D,"&lt;34999")</f>
        <v>7</v>
      </c>
      <c r="C9">
        <f>COUNTIFS(Crowdfunding!G:G,"failed",Crowdfunding!D:D,"&gt;=29999",Crowdfunding!D:D,"&lt;34999")</f>
        <v>0</v>
      </c>
      <c r="D9">
        <f>COUNTIFS(Crowdfunding!G:G,"canceled",Crowdfunding!D:D,"&gt;=29999",Crowdfunding!D:D,"&lt;34999")</f>
        <v>0</v>
      </c>
      <c r="E9">
        <f t="shared" si="0"/>
        <v>7</v>
      </c>
      <c r="F9" s="4">
        <f t="shared" si="1"/>
        <v>1</v>
      </c>
      <c r="G9" s="4">
        <f t="shared" si="2"/>
        <v>1</v>
      </c>
      <c r="H9" s="4">
        <f t="shared" si="3"/>
        <v>0</v>
      </c>
    </row>
    <row r="10" spans="1:8" ht="18" customHeight="1" x14ac:dyDescent="0.25">
      <c r="A10" s="11" t="s">
        <v>2103</v>
      </c>
      <c r="B10">
        <f>COUNTIFS(Crowdfunding!G:G,"successful",Crowdfunding!D:D,"&gt;=34999",Crowdfunding!D:D,"&lt;39999")</f>
        <v>8</v>
      </c>
      <c r="C10">
        <f>COUNTIFS(Crowdfunding!G:G,"failed",Crowdfunding!D:D,"&gt;=34999",Crowdfunding!D:D,"&lt;39999")</f>
        <v>3</v>
      </c>
      <c r="D10">
        <f>COUNTIFS(Crowdfunding!G:G,"canceled",Crowdfunding!D:D,"&gt;=34999",Crowdfunding!D:D,"&lt;39999")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0.66666666666666663</v>
      </c>
      <c r="H10" s="4">
        <f t="shared" si="3"/>
        <v>8.3333333333333329E-2</v>
      </c>
    </row>
    <row r="11" spans="1:8" ht="22.5" customHeight="1" x14ac:dyDescent="0.25">
      <c r="A11" s="11" t="s">
        <v>2104</v>
      </c>
      <c r="B11">
        <f>COUNTIFS(Crowdfunding!G:G,"successful",Crowdfunding!D:D,"&gt;=39999",Crowdfunding!D:D,"&lt;44999")</f>
        <v>11</v>
      </c>
      <c r="C11">
        <f>COUNTIFS(Crowdfunding!G:G,"failed",Crowdfunding!D:D,"&gt;=39999",Crowdfunding!D:D,"&lt;44999")</f>
        <v>3</v>
      </c>
      <c r="D11">
        <f>COUNTIFS(Crowdfunding!G:G,"canceled",Crowdfunding!D:D,"&gt;=39999",Crowdfunding!D:D,"&lt;44999")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0.7857142857142857</v>
      </c>
      <c r="H11" s="4">
        <f t="shared" si="3"/>
        <v>0</v>
      </c>
    </row>
    <row r="12" spans="1:8" ht="21" customHeight="1" x14ac:dyDescent="0.25">
      <c r="A12" s="11" t="s">
        <v>2105</v>
      </c>
      <c r="B12">
        <f>COUNTIFS(Crowdfunding!G:G,"successful",Crowdfunding!D:D,"&gt;=44999",Crowdfunding!D:D,"&lt;49999")</f>
        <v>8</v>
      </c>
      <c r="C12">
        <f>COUNTIFS(Crowdfunding!G:G,"failed",Crowdfunding!D:D,"&gt;=44999",Crowdfunding!D:D,"&lt;49999")</f>
        <v>3</v>
      </c>
      <c r="D12">
        <f>COUNTIFS(Crowdfunding!G:G,"canceled",Crowdfunding!D:D,"&gt;=44999",Crowdfunding!D:D,"&lt;49999")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0.72727272727272729</v>
      </c>
      <c r="H12" s="4">
        <f t="shared" si="3"/>
        <v>0</v>
      </c>
    </row>
    <row r="13" spans="1:8" ht="36" customHeight="1" x14ac:dyDescent="0.25">
      <c r="A13" s="11" t="s">
        <v>2106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0.3737704918032787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4A71-694D-4D63-BF3F-00C125BF9496}">
  <sheetPr codeName="Sheet6"/>
  <dimension ref="A1:M566"/>
  <sheetViews>
    <sheetView workbookViewId="0">
      <selection activeCell="L23" sqref="L23"/>
    </sheetView>
  </sheetViews>
  <sheetFormatPr defaultRowHeight="15.75" x14ac:dyDescent="0.25"/>
  <cols>
    <col min="2" max="2" width="12.5" customWidth="1"/>
    <col min="5" max="5" width="9" customWidth="1"/>
    <col min="9" max="9" width="17" customWidth="1"/>
    <col min="10" max="10" width="13.75" customWidth="1"/>
    <col min="12" max="12" width="17.375" customWidth="1"/>
    <col min="13" max="13" width="15" customWidth="1"/>
  </cols>
  <sheetData>
    <row r="1" spans="1:13" x14ac:dyDescent="0.25">
      <c r="A1" t="s">
        <v>2107</v>
      </c>
      <c r="B1" t="s">
        <v>2108</v>
      </c>
      <c r="D1" t="s">
        <v>2107</v>
      </c>
      <c r="E1" t="s">
        <v>2108</v>
      </c>
    </row>
    <row r="2" spans="1:13" x14ac:dyDescent="0.25">
      <c r="A2" t="s">
        <v>20</v>
      </c>
      <c r="B2">
        <v>0</v>
      </c>
      <c r="D2" t="s">
        <v>14</v>
      </c>
      <c r="E2">
        <v>0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ht="16.5" thickBot="1" x14ac:dyDescent="0.3">
      <c r="A5" t="s">
        <v>20</v>
      </c>
      <c r="B5">
        <v>227</v>
      </c>
      <c r="D5" t="s">
        <v>14</v>
      </c>
      <c r="E5">
        <v>18</v>
      </c>
      <c r="I5" s="12"/>
      <c r="J5" s="12"/>
    </row>
    <row r="6" spans="1:13" x14ac:dyDescent="0.25">
      <c r="A6" t="s">
        <v>20</v>
      </c>
      <c r="B6">
        <v>220</v>
      </c>
      <c r="D6" t="s">
        <v>14</v>
      </c>
      <c r="E6">
        <v>44</v>
      </c>
      <c r="I6" s="14" t="s">
        <v>2114</v>
      </c>
      <c r="J6" s="15"/>
      <c r="L6" s="14" t="s">
        <v>2115</v>
      </c>
      <c r="M6" s="15"/>
    </row>
    <row r="7" spans="1:13" x14ac:dyDescent="0.25">
      <c r="A7" t="s">
        <v>20</v>
      </c>
      <c r="B7">
        <v>98</v>
      </c>
      <c r="D7" t="s">
        <v>14</v>
      </c>
      <c r="E7">
        <v>27</v>
      </c>
      <c r="I7" s="16"/>
      <c r="J7" s="17"/>
      <c r="L7" s="16"/>
      <c r="M7" s="17"/>
    </row>
    <row r="8" spans="1:13" x14ac:dyDescent="0.25">
      <c r="A8" t="s">
        <v>20</v>
      </c>
      <c r="B8">
        <v>100</v>
      </c>
      <c r="D8" t="s">
        <v>14</v>
      </c>
      <c r="E8">
        <v>55</v>
      </c>
      <c r="I8" s="16" t="s">
        <v>2109</v>
      </c>
      <c r="J8" s="18">
        <f>AVERAGE(B:B)</f>
        <v>850.86725663716811</v>
      </c>
      <c r="L8" s="16" t="s">
        <v>2109</v>
      </c>
      <c r="M8" s="18">
        <f>AVERAGE(E:E)</f>
        <v>585.61538461538464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  <c r="I9" s="16" t="s">
        <v>2110</v>
      </c>
      <c r="J9" s="18">
        <f>MEDIAN(B:B)</f>
        <v>201</v>
      </c>
      <c r="L9" s="16" t="s">
        <v>2110</v>
      </c>
      <c r="M9" s="18">
        <f>MEDIAN(E:E)</f>
        <v>114.5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  <c r="I10" s="16" t="s">
        <v>2111</v>
      </c>
      <c r="J10" s="18">
        <f>MODE(B:B)</f>
        <v>85</v>
      </c>
      <c r="L10" s="16" t="s">
        <v>2111</v>
      </c>
      <c r="M10" s="18">
        <f>_xlfn.MODE.SNGL(E:E)</f>
        <v>1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  <c r="I11" s="16" t="s">
        <v>2112</v>
      </c>
      <c r="J11" s="18">
        <f>_xlfn.STDEV.S(B:B)</f>
        <v>1267.5366411284829</v>
      </c>
      <c r="L11" s="16" t="s">
        <v>2112</v>
      </c>
      <c r="M11" s="18">
        <f>_xlfn.STDEV.S(E:E)</f>
        <v>961.30819978260524</v>
      </c>
    </row>
    <row r="12" spans="1:13" ht="16.5" thickBot="1" x14ac:dyDescent="0.3">
      <c r="A12" t="s">
        <v>20</v>
      </c>
      <c r="B12">
        <v>142</v>
      </c>
      <c r="D12" t="s">
        <v>14</v>
      </c>
      <c r="E12">
        <v>558</v>
      </c>
      <c r="I12" s="19" t="s">
        <v>2113</v>
      </c>
      <c r="J12" s="20">
        <f>_xlfn.VAR.S(B:B)</f>
        <v>1606649.1366032762</v>
      </c>
      <c r="L12" s="19" t="s">
        <v>2113</v>
      </c>
      <c r="M12" s="20">
        <f>_xlfn.VAR.S(E:E)</f>
        <v>924113.45496927318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6" operator="containsText" text="live">
      <formula>NOT(ISERROR(SEARCH("live",A2)))</formula>
    </cfRule>
    <cfRule type="containsText" dxfId="6" priority="7" operator="containsText" text="canceled">
      <formula>NOT(ISERROR(SEARCH("canceled",A2)))</formula>
    </cfRule>
    <cfRule type="containsText" dxfId="5" priority="8" operator="containsText" text="successful">
      <formula>NOT(ISERROR(SEARCH("successful",A2)))</formula>
    </cfRule>
    <cfRule type="containsText" dxfId="4" priority="9" operator="containsText" text="failed">
      <formula>NOT(ISERROR(SEARCH("failed",A2)))</formula>
    </cfRule>
    <cfRule type="colorScale" priority="10">
      <colorScale>
        <cfvo type="formula" val="&quot;failed&quot;"/>
        <cfvo type="formula" val="&quot;successful&quot;"/>
        <color rgb="FFF8696B"/>
        <color rgb="FF63BE7B"/>
      </colorScale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  <cfRule type="colorScale" priority="5">
      <colorScale>
        <cfvo type="formula" val="&quot;failed&quot;"/>
        <cfvo type="formula" val="&quot;successful&quot;"/>
        <color rgb="FFF8696B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seth beverley</cp:lastModifiedBy>
  <dcterms:created xsi:type="dcterms:W3CDTF">2021-09-29T18:52:28Z</dcterms:created>
  <dcterms:modified xsi:type="dcterms:W3CDTF">2023-03-10T03:30:19Z</dcterms:modified>
</cp:coreProperties>
</file>