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Speshilov\Титан\"/>
    </mc:Choice>
  </mc:AlternateContent>
  <xr:revisionPtr revIDLastSave="0" documentId="13_ncr:1_{72C100A1-1584-4D55-8E2D-6BF686D2E8BF}" xr6:coauthVersionLast="47" xr6:coauthVersionMax="47" xr10:uidLastSave="{00000000-0000-0000-0000-000000000000}"/>
  <bookViews>
    <workbookView xWindow="-100" yWindow="-100" windowWidth="21467" windowHeight="11443" tabRatio="500" firstSheet="2" activeTab="5" xr2:uid="{00000000-000D-0000-FFFF-FFFF00000000}"/>
  </bookViews>
  <sheets>
    <sheet name="game1" sheetId="2" r:id="rId1"/>
    <sheet name="game2" sheetId="3" r:id="rId2"/>
    <sheet name="game3" sheetId="4" r:id="rId3"/>
    <sheet name="game4" sheetId="5" r:id="rId4"/>
    <sheet name="game5" sheetId="6" r:id="rId5"/>
    <sheet name="5 Волки-Арыстан" sheetId="12" r:id="rId6"/>
    <sheet name="game6" sheetId="7" r:id="rId7"/>
    <sheet name="1 Титан-Комета" sheetId="8" r:id="rId8"/>
    <sheet name="2 Титан-Динамо" sheetId="9" r:id="rId9"/>
    <sheet name="3 Титан-Лада" sheetId="10" r:id="rId10"/>
    <sheet name="4 Титан-Лада" sheetId="11" r:id="rId11"/>
    <sheet name="Лист1" sheetId="1" r:id="rId12"/>
    <sheet name="6 Титан-Лада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6" i="6" l="1"/>
  <c r="C141" i="6"/>
  <c r="C125" i="6"/>
  <c r="B141" i="6"/>
  <c r="B125" i="6"/>
  <c r="B127" i="6"/>
  <c r="C12" i="12"/>
  <c r="C133" i="6"/>
  <c r="D133" i="6"/>
  <c r="B133" i="6"/>
  <c r="C135" i="6"/>
  <c r="B135" i="6"/>
  <c r="B139" i="6"/>
  <c r="B137" i="6"/>
  <c r="C131" i="6"/>
  <c r="B131" i="6"/>
  <c r="B129" i="6"/>
  <c r="D129" i="6"/>
  <c r="C129" i="6"/>
  <c r="K20" i="13"/>
  <c r="O20" i="13"/>
  <c r="S20" i="13"/>
  <c r="W20" i="13"/>
  <c r="W7" i="13"/>
  <c r="S7" i="13"/>
  <c r="O7" i="13"/>
  <c r="K7" i="13"/>
  <c r="W19" i="13"/>
  <c r="S19" i="13"/>
  <c r="W17" i="13"/>
  <c r="S17" i="13"/>
  <c r="W15" i="13"/>
  <c r="S15" i="13"/>
  <c r="W6" i="13"/>
  <c r="S6" i="13"/>
  <c r="W4" i="13"/>
  <c r="S4" i="13"/>
  <c r="W2" i="13"/>
  <c r="S2" i="13"/>
  <c r="O19" i="13"/>
  <c r="K19" i="13"/>
  <c r="O17" i="13"/>
  <c r="K17" i="13"/>
  <c r="O15" i="13"/>
  <c r="K15" i="13"/>
  <c r="O6" i="13"/>
  <c r="K6" i="13"/>
  <c r="O4" i="13"/>
  <c r="K4" i="13"/>
  <c r="O2" i="13"/>
  <c r="K2" i="13"/>
  <c r="G16" i="13"/>
  <c r="G14" i="13"/>
  <c r="G10" i="13"/>
  <c r="G8" i="13"/>
  <c r="G4" i="13"/>
  <c r="G2" i="13"/>
  <c r="A10" i="13"/>
  <c r="C7" i="13"/>
  <c r="A7" i="13"/>
  <c r="K20" i="12"/>
  <c r="O20" i="12"/>
  <c r="S20" i="12"/>
  <c r="W20" i="12"/>
  <c r="W7" i="12"/>
  <c r="S7" i="12"/>
  <c r="O7" i="12"/>
  <c r="K7" i="12"/>
  <c r="W19" i="12"/>
  <c r="S19" i="12"/>
  <c r="W17" i="12"/>
  <c r="S17" i="12"/>
  <c r="W15" i="12"/>
  <c r="S15" i="12"/>
  <c r="W6" i="12"/>
  <c r="S6" i="12"/>
  <c r="W4" i="12"/>
  <c r="S4" i="12"/>
  <c r="W2" i="12"/>
  <c r="S2" i="12"/>
  <c r="O19" i="12"/>
  <c r="K19" i="12"/>
  <c r="O17" i="12"/>
  <c r="K17" i="12"/>
  <c r="O15" i="12"/>
  <c r="K15" i="12"/>
  <c r="O6" i="12"/>
  <c r="K6" i="12"/>
  <c r="O4" i="12"/>
  <c r="K4" i="12"/>
  <c r="O2" i="12"/>
  <c r="K2" i="12"/>
  <c r="G10" i="12"/>
  <c r="G8" i="12"/>
  <c r="G4" i="12"/>
  <c r="G2" i="12"/>
  <c r="A10" i="12"/>
  <c r="C7" i="12"/>
  <c r="A7" i="12"/>
  <c r="W20" i="11"/>
  <c r="S20" i="11"/>
  <c r="O20" i="11"/>
  <c r="K20" i="11"/>
  <c r="W7" i="11"/>
  <c r="S7" i="11"/>
  <c r="O7" i="11"/>
  <c r="K7" i="11"/>
  <c r="W19" i="11"/>
  <c r="S19" i="11"/>
  <c r="W17" i="11"/>
  <c r="S17" i="11"/>
  <c r="W15" i="11"/>
  <c r="S15" i="11"/>
  <c r="W6" i="11"/>
  <c r="S6" i="11"/>
  <c r="W4" i="11"/>
  <c r="S4" i="11"/>
  <c r="W2" i="11"/>
  <c r="S2" i="11"/>
  <c r="O19" i="11"/>
  <c r="K19" i="11"/>
  <c r="O17" i="11"/>
  <c r="K17" i="11"/>
  <c r="O15" i="11"/>
  <c r="K15" i="11"/>
  <c r="O6" i="11"/>
  <c r="K6" i="11"/>
  <c r="O4" i="11"/>
  <c r="K4" i="11"/>
  <c r="O2" i="11"/>
  <c r="K2" i="11"/>
  <c r="G16" i="11"/>
  <c r="G14" i="11"/>
  <c r="G10" i="11"/>
  <c r="G8" i="11"/>
  <c r="G4" i="11"/>
  <c r="G2" i="11"/>
  <c r="A10" i="11"/>
  <c r="C7" i="11"/>
  <c r="A7" i="11"/>
  <c r="K20" i="10"/>
  <c r="O20" i="10"/>
  <c r="S20" i="10"/>
  <c r="W20" i="10"/>
  <c r="W7" i="10"/>
  <c r="S7" i="10"/>
  <c r="K7" i="10"/>
  <c r="W19" i="10"/>
  <c r="S19" i="10"/>
  <c r="W17" i="10"/>
  <c r="S17" i="10"/>
  <c r="W15" i="10"/>
  <c r="S15" i="10"/>
  <c r="W6" i="10"/>
  <c r="S6" i="10"/>
  <c r="W4" i="10"/>
  <c r="S4" i="10"/>
  <c r="W2" i="10"/>
  <c r="S2" i="10"/>
  <c r="O19" i="10"/>
  <c r="K19" i="10"/>
  <c r="O17" i="10"/>
  <c r="K17" i="10"/>
  <c r="O15" i="10"/>
  <c r="K15" i="10"/>
  <c r="O7" i="10"/>
  <c r="O6" i="10"/>
  <c r="K6" i="10"/>
  <c r="O4" i="10"/>
  <c r="K4" i="10"/>
  <c r="O2" i="10"/>
  <c r="K2" i="10"/>
  <c r="G22" i="10"/>
  <c r="G20" i="10"/>
  <c r="G16" i="10"/>
  <c r="G14" i="10"/>
  <c r="G10" i="10"/>
  <c r="G8" i="10"/>
  <c r="G4" i="10"/>
  <c r="G2" i="10"/>
  <c r="A10" i="10"/>
  <c r="C7" i="10"/>
  <c r="A7" i="10"/>
  <c r="K20" i="9"/>
  <c r="O20" i="9"/>
  <c r="S20" i="9"/>
  <c r="W20" i="9"/>
  <c r="W7" i="9"/>
  <c r="S7" i="9"/>
  <c r="O7" i="9"/>
  <c r="K7" i="9"/>
  <c r="W19" i="9"/>
  <c r="W17" i="9"/>
  <c r="W15" i="9"/>
  <c r="S19" i="9"/>
  <c r="S17" i="9"/>
  <c r="S15" i="9"/>
  <c r="O19" i="9"/>
  <c r="O17" i="9"/>
  <c r="O15" i="9"/>
  <c r="K19" i="9"/>
  <c r="K17" i="9"/>
  <c r="K15" i="9"/>
  <c r="W6" i="9"/>
  <c r="W4" i="9"/>
  <c r="W2" i="9"/>
  <c r="S6" i="9"/>
  <c r="S4" i="9"/>
  <c r="S2" i="9"/>
  <c r="O6" i="9"/>
  <c r="O4" i="9"/>
  <c r="O2" i="9"/>
  <c r="K6" i="9" l="1"/>
  <c r="K4" i="9"/>
  <c r="K2" i="9"/>
  <c r="G16" i="9"/>
  <c r="G14" i="9"/>
  <c r="G10" i="9"/>
  <c r="G8" i="9"/>
  <c r="G4" i="9"/>
  <c r="G2" i="9"/>
  <c r="A10" i="9"/>
  <c r="C7" i="9"/>
  <c r="A7" i="9"/>
  <c r="W20" i="8"/>
  <c r="W19" i="8"/>
  <c r="W17" i="8"/>
  <c r="W15" i="8"/>
  <c r="S20" i="8"/>
  <c r="S19" i="8"/>
  <c r="S17" i="8"/>
  <c r="S15" i="8"/>
  <c r="W7" i="8"/>
  <c r="W6" i="8"/>
  <c r="W4" i="8"/>
  <c r="W2" i="8"/>
  <c r="S7" i="8"/>
  <c r="S6" i="8"/>
  <c r="S4" i="8"/>
  <c r="S2" i="8"/>
  <c r="O20" i="8"/>
  <c r="K20" i="8"/>
  <c r="O19" i="8"/>
  <c r="K19" i="8"/>
  <c r="O17" i="8"/>
  <c r="K17" i="8"/>
  <c r="O15" i="8"/>
  <c r="K15" i="8"/>
  <c r="O7" i="8"/>
  <c r="K4" i="8"/>
  <c r="K7" i="8"/>
  <c r="O6" i="8"/>
  <c r="K6" i="8"/>
  <c r="O4" i="8"/>
  <c r="O2" i="8"/>
  <c r="K2" i="8"/>
  <c r="A10" i="8"/>
  <c r="C7" i="8"/>
  <c r="A7" i="8"/>
  <c r="G16" i="8"/>
  <c r="G14" i="8"/>
  <c r="G10" i="8"/>
  <c r="G8" i="8"/>
  <c r="G4" i="8"/>
  <c r="G2" i="8"/>
  <c r="B91" i="7"/>
  <c r="B89" i="7"/>
  <c r="C87" i="7"/>
  <c r="B87" i="7"/>
  <c r="D85" i="7"/>
  <c r="C85" i="7"/>
  <c r="B85" i="7"/>
  <c r="C83" i="7"/>
  <c r="B83" i="7"/>
  <c r="D81" i="7"/>
  <c r="C81" i="7"/>
  <c r="B81" i="7"/>
  <c r="B94" i="5"/>
  <c r="B92" i="5"/>
  <c r="C90" i="5"/>
  <c r="B90" i="5"/>
  <c r="D88" i="5"/>
  <c r="C88" i="5"/>
  <c r="B88" i="5"/>
  <c r="C86" i="5"/>
  <c r="B86" i="5"/>
  <c r="D84" i="5"/>
  <c r="C84" i="5"/>
  <c r="B84" i="5"/>
  <c r="B74" i="4"/>
  <c r="B72" i="4"/>
  <c r="C70" i="4"/>
  <c r="B70" i="4"/>
  <c r="D68" i="4"/>
  <c r="C68" i="4"/>
  <c r="B68" i="4"/>
  <c r="C66" i="4"/>
  <c r="B66" i="4"/>
  <c r="D64" i="4"/>
  <c r="C64" i="4"/>
  <c r="B64" i="4"/>
  <c r="B164" i="3"/>
  <c r="B162" i="3"/>
  <c r="C160" i="3"/>
  <c r="B160" i="3"/>
  <c r="D158" i="3"/>
  <c r="C158" i="3"/>
  <c r="B158" i="3"/>
  <c r="C156" i="3"/>
  <c r="B156" i="3"/>
  <c r="D154" i="3"/>
  <c r="C154" i="3"/>
  <c r="B154" i="3"/>
  <c r="B144" i="2"/>
  <c r="B142" i="2"/>
  <c r="C140" i="2"/>
  <c r="B140" i="2"/>
  <c r="D138" i="2"/>
  <c r="C138" i="2"/>
  <c r="B138" i="2"/>
  <c r="C136" i="2"/>
  <c r="B136" i="2"/>
  <c r="D134" i="2"/>
  <c r="C134" i="2"/>
  <c r="B134" i="2"/>
  <c r="C94" i="1"/>
  <c r="D92" i="1"/>
  <c r="D91" i="1"/>
  <c r="D90" i="1"/>
  <c r="D89" i="1"/>
  <c r="D88" i="1"/>
  <c r="D87" i="1"/>
  <c r="D86" i="1"/>
  <c r="AU71" i="1"/>
  <c r="AQ71" i="1"/>
  <c r="AM71" i="1"/>
  <c r="AI71" i="1"/>
  <c r="AE71" i="1"/>
  <c r="AA71" i="1"/>
  <c r="W71" i="1"/>
  <c r="S71" i="1"/>
  <c r="O71" i="1"/>
  <c r="K71" i="1"/>
  <c r="G71" i="1"/>
  <c r="C71" i="1"/>
  <c r="AU70" i="1"/>
  <c r="AQ70" i="1"/>
  <c r="AM70" i="1"/>
  <c r="AI70" i="1"/>
  <c r="AE70" i="1"/>
  <c r="AA70" i="1"/>
  <c r="W70" i="1"/>
  <c r="S70" i="1"/>
  <c r="O70" i="1"/>
  <c r="K70" i="1"/>
  <c r="G70" i="1"/>
  <c r="C70" i="1"/>
  <c r="AU68" i="1"/>
  <c r="AQ68" i="1"/>
  <c r="AM68" i="1"/>
  <c r="AI68" i="1"/>
  <c r="AE68" i="1"/>
  <c r="AA68" i="1"/>
  <c r="W68" i="1"/>
  <c r="S68" i="1"/>
  <c r="O68" i="1"/>
  <c r="K68" i="1"/>
  <c r="G68" i="1"/>
  <c r="C68" i="1"/>
  <c r="AU66" i="1"/>
  <c r="AQ66" i="1"/>
  <c r="AM66" i="1"/>
  <c r="AI66" i="1"/>
  <c r="AE66" i="1"/>
  <c r="AA66" i="1"/>
  <c r="W66" i="1"/>
  <c r="S66" i="1"/>
  <c r="O66" i="1"/>
  <c r="K66" i="1"/>
  <c r="G66" i="1"/>
  <c r="C66" i="1"/>
  <c r="AU58" i="1"/>
  <c r="AQ58" i="1"/>
  <c r="AM58" i="1"/>
  <c r="AI58" i="1"/>
  <c r="AE58" i="1"/>
  <c r="AA58" i="1"/>
  <c r="W58" i="1"/>
  <c r="S58" i="1"/>
  <c r="O58" i="1"/>
  <c r="K58" i="1"/>
  <c r="G58" i="1"/>
  <c r="C58" i="1"/>
  <c r="AU57" i="1"/>
  <c r="AQ57" i="1"/>
  <c r="AM57" i="1"/>
  <c r="AI57" i="1"/>
  <c r="AE57" i="1"/>
  <c r="AA57" i="1"/>
  <c r="W57" i="1"/>
  <c r="S57" i="1"/>
  <c r="O57" i="1"/>
  <c r="K57" i="1"/>
  <c r="G57" i="1"/>
  <c r="C57" i="1"/>
  <c r="AU55" i="1"/>
  <c r="AQ55" i="1"/>
  <c r="AM55" i="1"/>
  <c r="AI55" i="1"/>
  <c r="AE55" i="1"/>
  <c r="AA55" i="1"/>
  <c r="W55" i="1"/>
  <c r="S55" i="1"/>
  <c r="O55" i="1"/>
  <c r="K55" i="1"/>
  <c r="G55" i="1"/>
  <c r="C55" i="1"/>
  <c r="AU53" i="1"/>
  <c r="AQ53" i="1"/>
  <c r="AM53" i="1"/>
  <c r="AI53" i="1"/>
  <c r="AE53" i="1"/>
  <c r="AA53" i="1"/>
  <c r="W53" i="1"/>
  <c r="S53" i="1"/>
  <c r="O53" i="1"/>
  <c r="K53" i="1"/>
  <c r="G53" i="1"/>
  <c r="C53" i="1"/>
  <c r="AU45" i="1"/>
  <c r="AQ45" i="1"/>
  <c r="AM45" i="1"/>
  <c r="AI45" i="1"/>
  <c r="AE45" i="1"/>
  <c r="AA45" i="1"/>
  <c r="W45" i="1"/>
  <c r="S45" i="1"/>
  <c r="O45" i="1"/>
  <c r="K45" i="1"/>
  <c r="G45" i="1"/>
  <c r="C45" i="1"/>
  <c r="AU44" i="1"/>
  <c r="AQ44" i="1"/>
  <c r="AM44" i="1"/>
  <c r="AI44" i="1"/>
  <c r="AE44" i="1"/>
  <c r="AA44" i="1"/>
  <c r="W44" i="1"/>
  <c r="S44" i="1"/>
  <c r="O44" i="1"/>
  <c r="K44" i="1"/>
  <c r="G44" i="1"/>
  <c r="C44" i="1"/>
  <c r="AU42" i="1"/>
  <c r="AQ42" i="1"/>
  <c r="AM42" i="1"/>
  <c r="AI42" i="1"/>
  <c r="AE42" i="1"/>
  <c r="AA42" i="1"/>
  <c r="W42" i="1"/>
  <c r="S42" i="1"/>
  <c r="O42" i="1"/>
  <c r="K42" i="1"/>
  <c r="G42" i="1"/>
  <c r="C42" i="1"/>
  <c r="AU40" i="1"/>
  <c r="AQ40" i="1"/>
  <c r="AM40" i="1"/>
  <c r="AI40" i="1"/>
  <c r="AE40" i="1"/>
  <c r="AA40" i="1"/>
  <c r="W40" i="1"/>
  <c r="S40" i="1"/>
  <c r="O40" i="1"/>
  <c r="K40" i="1"/>
  <c r="G40" i="1"/>
  <c r="C40" i="1"/>
  <c r="AU32" i="1"/>
  <c r="AQ32" i="1"/>
  <c r="AM32" i="1"/>
  <c r="AI32" i="1"/>
  <c r="AE32" i="1"/>
  <c r="AA32" i="1"/>
  <c r="W32" i="1"/>
  <c r="S32" i="1"/>
  <c r="O32" i="1"/>
  <c r="K32" i="1"/>
  <c r="G32" i="1"/>
  <c r="C32" i="1"/>
  <c r="AU31" i="1"/>
  <c r="AQ31" i="1"/>
  <c r="AM31" i="1"/>
  <c r="AI31" i="1"/>
  <c r="AE31" i="1"/>
  <c r="AA31" i="1"/>
  <c r="W31" i="1"/>
  <c r="S31" i="1"/>
  <c r="O31" i="1"/>
  <c r="K31" i="1"/>
  <c r="G31" i="1"/>
  <c r="C31" i="1"/>
  <c r="AU29" i="1"/>
  <c r="AQ29" i="1"/>
  <c r="AM29" i="1"/>
  <c r="AI29" i="1"/>
  <c r="AE29" i="1"/>
  <c r="AA29" i="1"/>
  <c r="W29" i="1"/>
  <c r="S29" i="1"/>
  <c r="O29" i="1"/>
  <c r="K29" i="1"/>
  <c r="G29" i="1"/>
  <c r="C29" i="1"/>
  <c r="AU27" i="1"/>
  <c r="AQ27" i="1"/>
  <c r="AM27" i="1"/>
  <c r="AI27" i="1"/>
  <c r="AE27" i="1"/>
  <c r="AA27" i="1"/>
  <c r="W27" i="1"/>
  <c r="S27" i="1"/>
  <c r="O27" i="1"/>
  <c r="K27" i="1"/>
  <c r="G27" i="1"/>
  <c r="C27" i="1"/>
  <c r="AM23" i="1"/>
  <c r="W23" i="1"/>
  <c r="AM21" i="1"/>
  <c r="W21" i="1"/>
  <c r="AU17" i="1"/>
  <c r="AM17" i="1"/>
  <c r="AE17" i="1"/>
  <c r="W17" i="1"/>
  <c r="O17" i="1"/>
  <c r="G17" i="1"/>
  <c r="AU15" i="1"/>
  <c r="AM15" i="1"/>
  <c r="AE15" i="1"/>
  <c r="W15" i="1"/>
  <c r="O15" i="1"/>
  <c r="G15" i="1"/>
  <c r="AO12" i="1"/>
  <c r="AG12" i="1"/>
  <c r="Y12" i="1"/>
  <c r="Q12" i="1"/>
  <c r="I12" i="1"/>
  <c r="A12" i="1"/>
  <c r="AU11" i="1"/>
  <c r="AM11" i="1"/>
  <c r="AE11" i="1"/>
  <c r="W11" i="1"/>
  <c r="O11" i="1"/>
  <c r="G11" i="1"/>
  <c r="AU9" i="1"/>
  <c r="AQ9" i="1"/>
  <c r="AO9" i="1"/>
  <c r="AM9" i="1"/>
  <c r="AI9" i="1"/>
  <c r="AG9" i="1"/>
  <c r="AE9" i="1"/>
  <c r="AA9" i="1"/>
  <c r="Y9" i="1"/>
  <c r="W9" i="1"/>
  <c r="S9" i="1"/>
  <c r="Q9" i="1"/>
  <c r="O9" i="1"/>
  <c r="K9" i="1"/>
  <c r="I9" i="1"/>
  <c r="G9" i="1"/>
  <c r="C9" i="1"/>
  <c r="A9" i="1"/>
  <c r="AU5" i="1"/>
  <c r="AM5" i="1"/>
  <c r="AE5" i="1"/>
  <c r="W5" i="1"/>
  <c r="O5" i="1"/>
  <c r="D94" i="1" s="1"/>
  <c r="B94" i="1" s="1"/>
  <c r="I94" i="1" s="1"/>
  <c r="G5" i="1"/>
  <c r="AU3" i="1"/>
  <c r="AM3" i="1"/>
  <c r="AE3" i="1"/>
  <c r="W3" i="1"/>
  <c r="O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EE1B32DD-0428-4085-921D-F854448DE315}">
      <text>
        <r>
          <rPr>
            <sz val="11"/>
            <color rgb="FF000000"/>
            <rFont val="Aptos Narrow"/>
            <family val="2"/>
            <charset val="204"/>
          </rPr>
          <t>Ошибочно: соперник сам упал при попытке бросить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2" authorId="0" shapeId="0" xr:uid="{00000000-0006-0000-0000-000001000000}">
      <text>
        <r>
          <rPr>
            <sz val="11"/>
            <color rgb="FF000000"/>
            <rFont val="Aptos Narrow"/>
            <family val="2"/>
            <charset val="204"/>
          </rPr>
          <t>Ошибочно: соперник сам упал при попытке бросить</t>
        </r>
      </text>
    </comment>
  </commentList>
</comments>
</file>

<file path=xl/sharedStrings.xml><?xml version="1.0" encoding="utf-8"?>
<sst xmlns="http://schemas.openxmlformats.org/spreadsheetml/2006/main" count="3895" uniqueCount="111">
  <si>
    <t>18 мая (суббота) - 1 игра</t>
  </si>
  <si>
    <t>Гусаров</t>
  </si>
  <si>
    <t>Точные</t>
  </si>
  <si>
    <t>18 мая (суббота) — 2 игра</t>
  </si>
  <si>
    <t>18 мая (суббота) — 3 игра</t>
  </si>
  <si>
    <t>19 мая (воскресенье) — 1 игра</t>
  </si>
  <si>
    <t>19 мая (воскресенье) — 2 игра</t>
  </si>
  <si>
    <t>19 мая (воскресенье) — 3 игра</t>
  </si>
  <si>
    <t>Броски</t>
  </si>
  <si>
    <t>Титан</t>
  </si>
  <si>
    <t>Комета</t>
  </si>
  <si>
    <t>Голы</t>
  </si>
  <si>
    <t>Динамо</t>
  </si>
  <si>
    <t>Лада</t>
  </si>
  <si>
    <t>Грифоны</t>
  </si>
  <si>
    <t>Лада 17</t>
  </si>
  <si>
    <t>буллит</t>
  </si>
  <si>
    <t>в створ</t>
  </si>
  <si>
    <t>забито</t>
  </si>
  <si>
    <t>штраф</t>
  </si>
  <si>
    <t>Спешилов</t>
  </si>
  <si>
    <t>реализация</t>
  </si>
  <si>
    <t>Пасы</t>
  </si>
  <si>
    <t>Точных</t>
  </si>
  <si>
    <t>точность</t>
  </si>
  <si>
    <t>Забивали:</t>
  </si>
  <si>
    <t>гол + пас</t>
  </si>
  <si>
    <t>Комета (63 номер)</t>
  </si>
  <si>
    <t>Динамо (8 номер)</t>
  </si>
  <si>
    <t>Лада (2 номер)</t>
  </si>
  <si>
    <t>Лада (35 номер)</t>
  </si>
  <si>
    <t>Богдан</t>
  </si>
  <si>
    <t>Лада 17 (35 номер)</t>
  </si>
  <si>
    <t>Абрамов</t>
  </si>
  <si>
    <t>2 + 0</t>
  </si>
  <si>
    <t>1 буллит</t>
  </si>
  <si>
    <t>3 + 0</t>
  </si>
  <si>
    <t>1 + 0</t>
  </si>
  <si>
    <t>0 + 1</t>
  </si>
  <si>
    <t>Остудин</t>
  </si>
  <si>
    <t>Ванюшин</t>
  </si>
  <si>
    <t>1 + 1</t>
  </si>
  <si>
    <t>Сипатров</t>
  </si>
  <si>
    <t>2 + 1</t>
  </si>
  <si>
    <t>Биктимиров</t>
  </si>
  <si>
    <t>0 + 2</t>
  </si>
  <si>
    <t>Рафиков</t>
  </si>
  <si>
    <t>Душаев</t>
  </si>
  <si>
    <t>4 + 1</t>
  </si>
  <si>
    <t>Пономарев</t>
  </si>
  <si>
    <t>1 + 2</t>
  </si>
  <si>
    <t>Платон</t>
  </si>
  <si>
    <t>Пас</t>
  </si>
  <si>
    <t>Гол + пас</t>
  </si>
  <si>
    <t>0 + 0</t>
  </si>
  <si>
    <t>блокировка</t>
  </si>
  <si>
    <t>+</t>
  </si>
  <si>
    <t>вбрасывание</t>
  </si>
  <si>
    <t>потери</t>
  </si>
  <si>
    <t>- -</t>
  </si>
  <si>
    <t>-</t>
  </si>
  <si>
    <t>гол</t>
  </si>
  <si>
    <t>пас</t>
  </si>
  <si>
    <t>отбил</t>
  </si>
  <si>
    <t>пропустил</t>
  </si>
  <si>
    <t>б</t>
  </si>
  <si>
    <t>душаев</t>
  </si>
  <si>
    <t>п</t>
  </si>
  <si>
    <t>сипатров</t>
  </si>
  <si>
    <t>остудин</t>
  </si>
  <si>
    <t>биктимиров</t>
  </si>
  <si>
    <t>ванюшин</t>
  </si>
  <si>
    <t>рафиков</t>
  </si>
  <si>
    <t>абрамов</t>
  </si>
  <si>
    <t>фол</t>
  </si>
  <si>
    <t>пономарев</t>
  </si>
  <si>
    <t>комета</t>
  </si>
  <si>
    <t>бул</t>
  </si>
  <si>
    <t>блок</t>
  </si>
  <si>
    <t>броски</t>
  </si>
  <si>
    <t>пасы</t>
  </si>
  <si>
    <t>динамо</t>
  </si>
  <si>
    <t>лада</t>
  </si>
  <si>
    <t>18 мая (суббота) - 2 игра</t>
  </si>
  <si>
    <t>18 мая (суббота) - 3 игра</t>
  </si>
  <si>
    <t>вб</t>
  </si>
  <si>
    <t>кузнецов</t>
  </si>
  <si>
    <t>бакшеев</t>
  </si>
  <si>
    <t>батршин</t>
  </si>
  <si>
    <t>яковлев</t>
  </si>
  <si>
    <t>отб</t>
  </si>
  <si>
    <t>филякин</t>
  </si>
  <si>
    <t>евстропов</t>
  </si>
  <si>
    <t>без номера</t>
  </si>
  <si>
    <t>королев</t>
  </si>
  <si>
    <t>катин</t>
  </si>
  <si>
    <t>22 сентября (воскресенье) — 2 игра</t>
  </si>
  <si>
    <t>Волки</t>
  </si>
  <si>
    <t>Арыстан</t>
  </si>
  <si>
    <t>Арыстан (88 номер)</t>
  </si>
  <si>
    <t>Королев</t>
  </si>
  <si>
    <t>Бакшеев</t>
  </si>
  <si>
    <t>Катин</t>
  </si>
  <si>
    <t>Евстропов</t>
  </si>
  <si>
    <t>Филякин</t>
  </si>
  <si>
    <t>вбрасывания</t>
  </si>
  <si>
    <t>Вбрасыания</t>
  </si>
  <si>
    <t>Выиграно</t>
  </si>
  <si>
    <t>Отбор</t>
  </si>
  <si>
    <t>Блокировка</t>
  </si>
  <si>
    <t>отбор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</si>
</sst>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204"/>
    </font>
    <font>
      <sz val="10"/>
      <color rgb="FF000000"/>
      <name val="Aptos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0" fontId="1" fillId="3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4" borderId="0" xfId="0" applyFont="1" applyFill="1"/>
    <xf numFmtId="0" fontId="0" fillId="4" borderId="0" xfId="0" applyFill="1"/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44"/>
  <sheetViews>
    <sheetView topLeftCell="A49" zoomScale="120" zoomScaleNormal="120" workbookViewId="0">
      <selection activeCell="I65" sqref="I65"/>
    </sheetView>
  </sheetViews>
  <sheetFormatPr defaultColWidth="9.09765625" defaultRowHeight="14.4" x14ac:dyDescent="0.3"/>
  <cols>
    <col min="2" max="2" width="4.796875" style="11" customWidth="1"/>
    <col min="3" max="3" width="5" customWidth="1"/>
    <col min="4" max="4" width="4.69921875" customWidth="1"/>
    <col min="5" max="5" width="13.296875" customWidth="1"/>
  </cols>
  <sheetData>
    <row r="3" spans="2:5" x14ac:dyDescent="0.3">
      <c r="B3" s="11" t="s">
        <v>65</v>
      </c>
      <c r="C3" s="12" t="s">
        <v>56</v>
      </c>
      <c r="D3" s="12" t="s">
        <v>60</v>
      </c>
      <c r="E3" s="11" t="s">
        <v>66</v>
      </c>
    </row>
    <row r="4" spans="2:5" x14ac:dyDescent="0.3">
      <c r="B4" s="11" t="s">
        <v>67</v>
      </c>
      <c r="C4" s="12" t="s">
        <v>56</v>
      </c>
      <c r="D4" s="12"/>
      <c r="E4" s="11" t="s">
        <v>68</v>
      </c>
    </row>
    <row r="5" spans="2:5" x14ac:dyDescent="0.3">
      <c r="B5" s="11" t="s">
        <v>67</v>
      </c>
      <c r="C5" s="12" t="s">
        <v>56</v>
      </c>
      <c r="D5" s="12"/>
      <c r="E5" s="11" t="s">
        <v>66</v>
      </c>
    </row>
    <row r="6" spans="2:5" x14ac:dyDescent="0.3">
      <c r="B6" s="11" t="s">
        <v>67</v>
      </c>
      <c r="C6" s="12" t="s">
        <v>60</v>
      </c>
      <c r="D6" s="12"/>
      <c r="E6" s="11" t="s">
        <v>68</v>
      </c>
    </row>
    <row r="7" spans="2:5" x14ac:dyDescent="0.3">
      <c r="B7" s="11" t="s">
        <v>67</v>
      </c>
      <c r="C7" s="12" t="s">
        <v>56</v>
      </c>
      <c r="D7" s="12"/>
      <c r="E7" s="11" t="s">
        <v>69</v>
      </c>
    </row>
    <row r="8" spans="2:5" x14ac:dyDescent="0.3">
      <c r="B8" s="11" t="s">
        <v>65</v>
      </c>
      <c r="C8" s="12" t="s">
        <v>56</v>
      </c>
      <c r="D8" s="12" t="s">
        <v>60</v>
      </c>
      <c r="E8" s="11" t="s">
        <v>66</v>
      </c>
    </row>
    <row r="9" spans="2:5" x14ac:dyDescent="0.3">
      <c r="B9" s="11" t="s">
        <v>67</v>
      </c>
      <c r="C9" s="12" t="s">
        <v>56</v>
      </c>
      <c r="D9" s="12"/>
      <c r="E9" s="11" t="s">
        <v>68</v>
      </c>
    </row>
    <row r="10" spans="2:5" x14ac:dyDescent="0.3">
      <c r="B10" s="11" t="s">
        <v>67</v>
      </c>
      <c r="C10" s="12" t="s">
        <v>56</v>
      </c>
      <c r="D10" s="12"/>
      <c r="E10" s="11" t="s">
        <v>69</v>
      </c>
    </row>
    <row r="11" spans="2:5" x14ac:dyDescent="0.3">
      <c r="B11" s="11" t="s">
        <v>67</v>
      </c>
      <c r="C11" s="12" t="s">
        <v>56</v>
      </c>
      <c r="D11" s="12"/>
      <c r="E11" s="11" t="s">
        <v>66</v>
      </c>
    </row>
    <row r="12" spans="2:5" x14ac:dyDescent="0.3">
      <c r="B12" s="11" t="s">
        <v>65</v>
      </c>
      <c r="C12" s="12" t="s">
        <v>60</v>
      </c>
      <c r="D12" s="12"/>
      <c r="E12" s="11" t="s">
        <v>68</v>
      </c>
    </row>
    <row r="13" spans="2:5" x14ac:dyDescent="0.3">
      <c r="B13" s="11" t="s">
        <v>67</v>
      </c>
      <c r="C13" s="12" t="s">
        <v>56</v>
      </c>
      <c r="D13" s="12"/>
      <c r="E13" s="11" t="s">
        <v>69</v>
      </c>
    </row>
    <row r="14" spans="2:5" x14ac:dyDescent="0.3">
      <c r="B14" s="11" t="s">
        <v>67</v>
      </c>
      <c r="C14" s="12" t="s">
        <v>56</v>
      </c>
      <c r="D14" s="12"/>
      <c r="E14" s="11" t="s">
        <v>66</v>
      </c>
    </row>
    <row r="15" spans="2:5" x14ac:dyDescent="0.3">
      <c r="B15" s="11" t="s">
        <v>65</v>
      </c>
      <c r="C15" s="12" t="s">
        <v>56</v>
      </c>
      <c r="D15" s="12" t="s">
        <v>60</v>
      </c>
      <c r="E15" s="11" t="s">
        <v>68</v>
      </c>
    </row>
    <row r="16" spans="2:5" x14ac:dyDescent="0.3">
      <c r="B16" s="11" t="s">
        <v>67</v>
      </c>
      <c r="C16" s="12" t="s">
        <v>56</v>
      </c>
      <c r="D16" s="12"/>
      <c r="E16" s="11" t="s">
        <v>70</v>
      </c>
    </row>
    <row r="17" spans="2:5" x14ac:dyDescent="0.3">
      <c r="B17" s="11" t="s">
        <v>67</v>
      </c>
      <c r="C17" s="12" t="s">
        <v>56</v>
      </c>
      <c r="D17" s="12"/>
      <c r="E17" s="11" t="s">
        <v>71</v>
      </c>
    </row>
    <row r="18" spans="2:5" x14ac:dyDescent="0.3">
      <c r="B18" s="11" t="s">
        <v>65</v>
      </c>
      <c r="C18" s="12" t="s">
        <v>56</v>
      </c>
      <c r="D18" s="12" t="s">
        <v>60</v>
      </c>
      <c r="E18" s="11" t="s">
        <v>70</v>
      </c>
    </row>
    <row r="19" spans="2:5" x14ac:dyDescent="0.3">
      <c r="B19" s="11" t="s">
        <v>67</v>
      </c>
      <c r="C19" s="12" t="s">
        <v>56</v>
      </c>
      <c r="D19" s="12"/>
      <c r="E19" s="11" t="s">
        <v>72</v>
      </c>
    </row>
    <row r="20" spans="2:5" x14ac:dyDescent="0.3">
      <c r="B20" s="11" t="s">
        <v>67</v>
      </c>
      <c r="C20" s="12" t="s">
        <v>56</v>
      </c>
      <c r="D20" s="12"/>
      <c r="E20" s="11" t="s">
        <v>68</v>
      </c>
    </row>
    <row r="21" spans="2:5" x14ac:dyDescent="0.3">
      <c r="B21" s="11" t="s">
        <v>65</v>
      </c>
      <c r="C21" s="12" t="s">
        <v>56</v>
      </c>
      <c r="D21" s="12" t="s">
        <v>60</v>
      </c>
      <c r="E21" s="11" t="s">
        <v>73</v>
      </c>
    </row>
    <row r="22" spans="2:5" x14ac:dyDescent="0.3">
      <c r="B22" s="11" t="s">
        <v>65</v>
      </c>
      <c r="C22" s="12" t="s">
        <v>60</v>
      </c>
      <c r="D22" s="12"/>
      <c r="E22" s="11" t="s">
        <v>73</v>
      </c>
    </row>
    <row r="23" spans="2:5" x14ac:dyDescent="0.3">
      <c r="B23" s="11" t="s">
        <v>67</v>
      </c>
      <c r="C23" s="12" t="s">
        <v>60</v>
      </c>
      <c r="D23" s="11"/>
      <c r="E23" s="11" t="s">
        <v>68</v>
      </c>
    </row>
    <row r="24" spans="2:5" x14ac:dyDescent="0.3">
      <c r="B24" s="11" t="s">
        <v>67</v>
      </c>
      <c r="C24" s="12" t="s">
        <v>56</v>
      </c>
      <c r="D24" s="11"/>
      <c r="E24" s="11" t="s">
        <v>72</v>
      </c>
    </row>
    <row r="25" spans="2:5" x14ac:dyDescent="0.3">
      <c r="B25" s="11" t="s">
        <v>67</v>
      </c>
      <c r="C25" s="12" t="s">
        <v>60</v>
      </c>
      <c r="D25" s="11"/>
      <c r="E25" s="11" t="s">
        <v>68</v>
      </c>
    </row>
    <row r="26" spans="2:5" x14ac:dyDescent="0.3">
      <c r="B26" s="11" t="s">
        <v>67</v>
      </c>
      <c r="C26" s="12" t="s">
        <v>56</v>
      </c>
      <c r="D26" s="11"/>
      <c r="E26" s="11" t="s">
        <v>72</v>
      </c>
    </row>
    <row r="27" spans="2:5" x14ac:dyDescent="0.3">
      <c r="B27" s="11" t="s">
        <v>74</v>
      </c>
      <c r="C27" s="11"/>
      <c r="D27" s="11"/>
      <c r="E27" s="11" t="s">
        <v>73</v>
      </c>
    </row>
    <row r="28" spans="2:5" x14ac:dyDescent="0.3">
      <c r="B28" s="11" t="s">
        <v>67</v>
      </c>
      <c r="C28" s="11" t="s">
        <v>60</v>
      </c>
      <c r="D28" s="11"/>
      <c r="E28" s="11" t="s">
        <v>68</v>
      </c>
    </row>
    <row r="29" spans="2:5" x14ac:dyDescent="0.3">
      <c r="B29" s="11" t="s">
        <v>67</v>
      </c>
      <c r="C29" s="11" t="s">
        <v>60</v>
      </c>
      <c r="D29" s="11"/>
      <c r="E29" s="11" t="s">
        <v>66</v>
      </c>
    </row>
    <row r="30" spans="2:5" x14ac:dyDescent="0.3">
      <c r="B30" s="11" t="s">
        <v>67</v>
      </c>
      <c r="C30" s="11" t="s">
        <v>60</v>
      </c>
      <c r="D30" s="11"/>
      <c r="E30" s="11" t="s">
        <v>66</v>
      </c>
    </row>
    <row r="31" spans="2:5" x14ac:dyDescent="0.3">
      <c r="B31" s="11" t="s">
        <v>67</v>
      </c>
      <c r="C31" s="11" t="s">
        <v>56</v>
      </c>
      <c r="D31" s="11"/>
      <c r="E31" s="11" t="s">
        <v>69</v>
      </c>
    </row>
    <row r="32" spans="2:5" x14ac:dyDescent="0.3">
      <c r="B32" s="11" t="s">
        <v>67</v>
      </c>
      <c r="C32" s="11" t="s">
        <v>56</v>
      </c>
      <c r="D32" s="11"/>
      <c r="E32" s="11" t="s">
        <v>66</v>
      </c>
    </row>
    <row r="33" spans="2:5" x14ac:dyDescent="0.3">
      <c r="B33" s="11" t="s">
        <v>67</v>
      </c>
      <c r="C33" s="11" t="s">
        <v>56</v>
      </c>
      <c r="D33" s="11"/>
      <c r="E33" s="11" t="s">
        <v>68</v>
      </c>
    </row>
    <row r="34" spans="2:5" x14ac:dyDescent="0.3">
      <c r="B34" s="11" t="s">
        <v>67</v>
      </c>
      <c r="C34" s="11" t="s">
        <v>56</v>
      </c>
      <c r="D34" s="11"/>
      <c r="E34" s="11" t="s">
        <v>69</v>
      </c>
    </row>
    <row r="35" spans="2:5" x14ac:dyDescent="0.3">
      <c r="B35" s="11" t="s">
        <v>65</v>
      </c>
      <c r="C35" s="11" t="s">
        <v>56</v>
      </c>
      <c r="D35" s="11" t="s">
        <v>60</v>
      </c>
      <c r="E35" s="11" t="s">
        <v>68</v>
      </c>
    </row>
    <row r="36" spans="2:5" x14ac:dyDescent="0.3">
      <c r="B36" s="11" t="s">
        <v>67</v>
      </c>
      <c r="C36" s="11" t="s">
        <v>56</v>
      </c>
      <c r="D36" s="11"/>
      <c r="E36" s="11" t="s">
        <v>66</v>
      </c>
    </row>
    <row r="37" spans="2:5" x14ac:dyDescent="0.3">
      <c r="B37" s="11" t="s">
        <v>67</v>
      </c>
      <c r="C37" s="11" t="s">
        <v>60</v>
      </c>
      <c r="D37" s="11"/>
      <c r="E37" s="11" t="s">
        <v>68</v>
      </c>
    </row>
    <row r="38" spans="2:5" x14ac:dyDescent="0.3">
      <c r="B38" s="11" t="s">
        <v>67</v>
      </c>
      <c r="C38" s="11" t="s">
        <v>60</v>
      </c>
      <c r="D38" s="11"/>
      <c r="E38" s="11" t="s">
        <v>70</v>
      </c>
    </row>
    <row r="39" spans="2:5" x14ac:dyDescent="0.3">
      <c r="B39" s="11" t="s">
        <v>67</v>
      </c>
      <c r="C39" s="11" t="s">
        <v>60</v>
      </c>
      <c r="D39" s="11"/>
      <c r="E39" s="11" t="s">
        <v>75</v>
      </c>
    </row>
    <row r="40" spans="2:5" x14ac:dyDescent="0.3">
      <c r="B40" s="11" t="s">
        <v>67</v>
      </c>
      <c r="C40" s="11" t="s">
        <v>56</v>
      </c>
      <c r="D40" s="11"/>
      <c r="E40" s="11" t="s">
        <v>71</v>
      </c>
    </row>
    <row r="41" spans="2:5" x14ac:dyDescent="0.3">
      <c r="B41" s="11" t="s">
        <v>67</v>
      </c>
      <c r="C41" s="11" t="s">
        <v>56</v>
      </c>
      <c r="D41" s="11"/>
      <c r="E41" s="11" t="s">
        <v>75</v>
      </c>
    </row>
    <row r="42" spans="2:5" x14ac:dyDescent="0.3">
      <c r="B42" s="11" t="s">
        <v>67</v>
      </c>
      <c r="C42" s="11" t="s">
        <v>56</v>
      </c>
      <c r="D42" s="11"/>
      <c r="E42" s="11" t="s">
        <v>70</v>
      </c>
    </row>
    <row r="43" spans="2:5" x14ac:dyDescent="0.3">
      <c r="B43" s="11" t="s">
        <v>65</v>
      </c>
      <c r="C43" s="11" t="s">
        <v>60</v>
      </c>
      <c r="D43" s="11"/>
      <c r="E43" s="11" t="s">
        <v>71</v>
      </c>
    </row>
    <row r="44" spans="2:5" x14ac:dyDescent="0.3">
      <c r="B44" s="11" t="s">
        <v>67</v>
      </c>
      <c r="C44" s="11" t="s">
        <v>56</v>
      </c>
      <c r="D44" s="11"/>
      <c r="E44" s="11" t="s">
        <v>70</v>
      </c>
    </row>
    <row r="45" spans="2:5" x14ac:dyDescent="0.3">
      <c r="B45" s="11" t="s">
        <v>67</v>
      </c>
      <c r="C45" s="11" t="s">
        <v>60</v>
      </c>
      <c r="D45" s="11"/>
      <c r="E45" s="11" t="s">
        <v>71</v>
      </c>
    </row>
    <row r="46" spans="2:5" x14ac:dyDescent="0.3">
      <c r="B46" s="11" t="s">
        <v>67</v>
      </c>
      <c r="C46" s="11" t="s">
        <v>56</v>
      </c>
      <c r="D46" s="11"/>
      <c r="E46" s="11" t="s">
        <v>70</v>
      </c>
    </row>
    <row r="47" spans="2:5" x14ac:dyDescent="0.3">
      <c r="B47" s="11" t="s">
        <v>67</v>
      </c>
      <c r="C47" s="11" t="s">
        <v>56</v>
      </c>
      <c r="D47" s="11"/>
      <c r="E47" s="11" t="s">
        <v>75</v>
      </c>
    </row>
    <row r="48" spans="2:5" x14ac:dyDescent="0.3">
      <c r="B48" s="11" t="s">
        <v>67</v>
      </c>
      <c r="C48" s="11" t="s">
        <v>56</v>
      </c>
      <c r="D48" s="11"/>
      <c r="E48" s="11" t="s">
        <v>71</v>
      </c>
    </row>
    <row r="49" spans="2:6" x14ac:dyDescent="0.3">
      <c r="B49" s="11" t="s">
        <v>65</v>
      </c>
      <c r="C49" s="11" t="s">
        <v>56</v>
      </c>
      <c r="D49" s="11" t="s">
        <v>60</v>
      </c>
      <c r="E49" s="11" t="s">
        <v>75</v>
      </c>
    </row>
    <row r="50" spans="2:6" x14ac:dyDescent="0.3">
      <c r="B50" s="11" t="s">
        <v>65</v>
      </c>
      <c r="C50" s="11" t="s">
        <v>56</v>
      </c>
      <c r="D50" s="11" t="s">
        <v>60</v>
      </c>
      <c r="E50" s="11" t="s">
        <v>76</v>
      </c>
    </row>
    <row r="51" spans="2:6" x14ac:dyDescent="0.3">
      <c r="B51" s="11" t="s">
        <v>74</v>
      </c>
      <c r="C51" s="11"/>
      <c r="D51" s="11"/>
      <c r="E51" s="11" t="s">
        <v>73</v>
      </c>
    </row>
    <row r="52" spans="2:6" x14ac:dyDescent="0.3">
      <c r="B52" s="11" t="s">
        <v>65</v>
      </c>
      <c r="C52" s="11" t="s">
        <v>56</v>
      </c>
      <c r="D52" s="11" t="s">
        <v>60</v>
      </c>
      <c r="E52" s="11" t="s">
        <v>66</v>
      </c>
    </row>
    <row r="53" spans="2:6" x14ac:dyDescent="0.3">
      <c r="B53" s="11" t="s">
        <v>67</v>
      </c>
      <c r="C53" s="11" t="s">
        <v>56</v>
      </c>
      <c r="D53" s="11"/>
      <c r="E53" s="11" t="s">
        <v>73</v>
      </c>
    </row>
    <row r="54" spans="2:6" x14ac:dyDescent="0.3">
      <c r="B54" s="11" t="s">
        <v>67</v>
      </c>
      <c r="C54" s="11" t="s">
        <v>56</v>
      </c>
      <c r="D54" s="11"/>
      <c r="E54" s="11" t="s">
        <v>72</v>
      </c>
    </row>
    <row r="55" spans="2:6" x14ac:dyDescent="0.3">
      <c r="B55" s="11" t="s">
        <v>67</v>
      </c>
      <c r="C55" s="11" t="s">
        <v>60</v>
      </c>
      <c r="D55" s="11"/>
      <c r="E55" s="11" t="s">
        <v>66</v>
      </c>
    </row>
    <row r="56" spans="2:6" x14ac:dyDescent="0.3">
      <c r="B56" s="11" t="s">
        <v>67</v>
      </c>
      <c r="C56" s="11" t="s">
        <v>56</v>
      </c>
      <c r="D56" s="11"/>
      <c r="E56" s="11" t="s">
        <v>73</v>
      </c>
    </row>
    <row r="57" spans="2:6" x14ac:dyDescent="0.3">
      <c r="B57" s="11" t="s">
        <v>67</v>
      </c>
      <c r="C57" s="11" t="s">
        <v>60</v>
      </c>
      <c r="D57" s="11"/>
      <c r="E57" s="11" t="s">
        <v>66</v>
      </c>
    </row>
    <row r="58" spans="2:6" x14ac:dyDescent="0.3">
      <c r="B58" s="11" t="s">
        <v>67</v>
      </c>
      <c r="C58" s="11" t="s">
        <v>56</v>
      </c>
      <c r="D58" s="11"/>
      <c r="E58" s="11" t="s">
        <v>72</v>
      </c>
    </row>
    <row r="59" spans="2:6" x14ac:dyDescent="0.3">
      <c r="B59" s="11" t="s">
        <v>65</v>
      </c>
      <c r="C59" s="11" t="s">
        <v>56</v>
      </c>
      <c r="D59" s="11" t="s">
        <v>56</v>
      </c>
      <c r="E59" s="11" t="s">
        <v>73</v>
      </c>
      <c r="F59" t="s">
        <v>77</v>
      </c>
    </row>
    <row r="60" spans="2:6" x14ac:dyDescent="0.3">
      <c r="B60" s="11" t="s">
        <v>65</v>
      </c>
      <c r="C60" s="11" t="s">
        <v>56</v>
      </c>
      <c r="D60" s="11" t="s">
        <v>60</v>
      </c>
      <c r="E60" s="11" t="s">
        <v>68</v>
      </c>
    </row>
    <row r="61" spans="2:6" x14ac:dyDescent="0.3">
      <c r="B61" s="11" t="s">
        <v>67</v>
      </c>
      <c r="C61" s="11" t="s">
        <v>60</v>
      </c>
      <c r="D61" s="11"/>
      <c r="E61" s="11" t="s">
        <v>68</v>
      </c>
    </row>
    <row r="62" spans="2:6" x14ac:dyDescent="0.3">
      <c r="B62" s="11" t="s">
        <v>67</v>
      </c>
      <c r="C62" s="11" t="s">
        <v>56</v>
      </c>
      <c r="D62" s="11"/>
      <c r="E62" s="11" t="s">
        <v>68</v>
      </c>
    </row>
    <row r="63" spans="2:6" x14ac:dyDescent="0.3">
      <c r="B63" s="11" t="s">
        <v>67</v>
      </c>
      <c r="C63" s="11" t="s">
        <v>56</v>
      </c>
      <c r="D63" s="11"/>
      <c r="E63" s="11" t="s">
        <v>69</v>
      </c>
    </row>
    <row r="64" spans="2:6" x14ac:dyDescent="0.3">
      <c r="B64" s="11" t="s">
        <v>65</v>
      </c>
      <c r="C64" s="11" t="s">
        <v>60</v>
      </c>
      <c r="D64" s="11"/>
      <c r="E64" s="11" t="s">
        <v>66</v>
      </c>
    </row>
    <row r="65" spans="2:5" x14ac:dyDescent="0.3">
      <c r="B65" s="11" t="s">
        <v>67</v>
      </c>
      <c r="C65" s="11" t="s">
        <v>60</v>
      </c>
      <c r="D65" s="11"/>
      <c r="E65" s="11" t="s">
        <v>68</v>
      </c>
    </row>
    <row r="66" spans="2:5" x14ac:dyDescent="0.3">
      <c r="B66" s="11" t="s">
        <v>67</v>
      </c>
      <c r="C66" s="11" t="s">
        <v>60</v>
      </c>
      <c r="D66" s="11"/>
      <c r="E66" s="11" t="s">
        <v>66</v>
      </c>
    </row>
    <row r="67" spans="2:5" x14ac:dyDescent="0.3">
      <c r="B67" s="11" t="s">
        <v>67</v>
      </c>
      <c r="C67" s="11" t="s">
        <v>56</v>
      </c>
      <c r="D67" s="11"/>
      <c r="E67" s="11" t="s">
        <v>66</v>
      </c>
    </row>
    <row r="68" spans="2:5" x14ac:dyDescent="0.3">
      <c r="B68" s="11" t="s">
        <v>65</v>
      </c>
      <c r="C68" s="11" t="s">
        <v>56</v>
      </c>
      <c r="D68" s="11" t="s">
        <v>60</v>
      </c>
      <c r="E68" s="11" t="s">
        <v>68</v>
      </c>
    </row>
    <row r="69" spans="2:5" x14ac:dyDescent="0.3">
      <c r="B69" s="11" t="s">
        <v>65</v>
      </c>
      <c r="C69" s="11" t="s">
        <v>56</v>
      </c>
      <c r="D69" s="11" t="s">
        <v>56</v>
      </c>
      <c r="E69" s="11" t="s">
        <v>69</v>
      </c>
    </row>
    <row r="70" spans="2:5" x14ac:dyDescent="0.3">
      <c r="B70" s="11" t="s">
        <v>67</v>
      </c>
      <c r="C70" s="11" t="s">
        <v>56</v>
      </c>
      <c r="D70" s="11"/>
      <c r="E70" s="11" t="s">
        <v>75</v>
      </c>
    </row>
    <row r="71" spans="2:5" x14ac:dyDescent="0.3">
      <c r="B71" s="11" t="s">
        <v>65</v>
      </c>
      <c r="C71" s="11" t="s">
        <v>56</v>
      </c>
      <c r="D71" s="11" t="s">
        <v>60</v>
      </c>
      <c r="E71" s="11" t="s">
        <v>70</v>
      </c>
    </row>
    <row r="72" spans="2:5" x14ac:dyDescent="0.3">
      <c r="B72" s="11" t="s">
        <v>67</v>
      </c>
      <c r="C72" s="11" t="s">
        <v>56</v>
      </c>
      <c r="D72" s="11"/>
      <c r="E72" s="11" t="s">
        <v>70</v>
      </c>
    </row>
    <row r="73" spans="2:5" x14ac:dyDescent="0.3">
      <c r="B73" s="11" t="s">
        <v>67</v>
      </c>
      <c r="C73" s="11" t="s">
        <v>56</v>
      </c>
      <c r="D73" s="11"/>
      <c r="E73" s="11" t="s">
        <v>71</v>
      </c>
    </row>
    <row r="74" spans="2:5" x14ac:dyDescent="0.3">
      <c r="B74" s="11" t="s">
        <v>67</v>
      </c>
      <c r="C74" s="11" t="s">
        <v>60</v>
      </c>
      <c r="D74" s="11"/>
      <c r="E74" s="11" t="s">
        <v>70</v>
      </c>
    </row>
    <row r="75" spans="2:5" x14ac:dyDescent="0.3">
      <c r="B75" s="11" t="s">
        <v>67</v>
      </c>
      <c r="C75" s="11" t="s">
        <v>56</v>
      </c>
      <c r="D75" s="11"/>
      <c r="E75" s="11" t="s">
        <v>71</v>
      </c>
    </row>
    <row r="76" spans="2:5" x14ac:dyDescent="0.3">
      <c r="B76" s="11" t="s">
        <v>67</v>
      </c>
      <c r="C76" s="11" t="s">
        <v>56</v>
      </c>
      <c r="D76" s="11"/>
      <c r="E76" s="11" t="s">
        <v>70</v>
      </c>
    </row>
    <row r="77" spans="2:5" x14ac:dyDescent="0.3">
      <c r="B77" s="11" t="s">
        <v>65</v>
      </c>
      <c r="C77" s="11" t="s">
        <v>60</v>
      </c>
      <c r="D77" s="11"/>
      <c r="E77" s="11" t="s">
        <v>75</v>
      </c>
    </row>
    <row r="78" spans="2:5" x14ac:dyDescent="0.3">
      <c r="B78" s="11" t="s">
        <v>65</v>
      </c>
      <c r="C78" s="11" t="s">
        <v>56</v>
      </c>
      <c r="D78" s="11" t="s">
        <v>60</v>
      </c>
      <c r="E78" s="11" t="s">
        <v>73</v>
      </c>
    </row>
    <row r="79" spans="2:5" x14ac:dyDescent="0.3">
      <c r="B79" s="11" t="s">
        <v>65</v>
      </c>
      <c r="C79" s="11" t="s">
        <v>56</v>
      </c>
      <c r="D79" s="11" t="s">
        <v>60</v>
      </c>
      <c r="E79" s="11" t="s">
        <v>73</v>
      </c>
    </row>
    <row r="80" spans="2:5" x14ac:dyDescent="0.3">
      <c r="B80" s="11" t="s">
        <v>67</v>
      </c>
      <c r="C80" s="11" t="s">
        <v>60</v>
      </c>
      <c r="D80" s="11"/>
      <c r="E80" s="11" t="s">
        <v>73</v>
      </c>
    </row>
    <row r="81" spans="2:5" x14ac:dyDescent="0.3">
      <c r="B81" s="11" t="s">
        <v>67</v>
      </c>
      <c r="C81" s="11" t="s">
        <v>60</v>
      </c>
      <c r="D81" s="11"/>
      <c r="E81" s="11" t="s">
        <v>73</v>
      </c>
    </row>
    <row r="82" spans="2:5" x14ac:dyDescent="0.3">
      <c r="B82" s="11" t="s">
        <v>67</v>
      </c>
      <c r="C82" s="11" t="s">
        <v>56</v>
      </c>
      <c r="D82" s="11"/>
      <c r="E82" s="11" t="s">
        <v>69</v>
      </c>
    </row>
    <row r="83" spans="2:5" x14ac:dyDescent="0.3">
      <c r="B83" s="11" t="s">
        <v>65</v>
      </c>
      <c r="C83" s="11" t="s">
        <v>56</v>
      </c>
      <c r="D83" s="11" t="s">
        <v>60</v>
      </c>
      <c r="E83" s="11" t="s">
        <v>68</v>
      </c>
    </row>
    <row r="84" spans="2:5" x14ac:dyDescent="0.3">
      <c r="B84" s="11" t="s">
        <v>78</v>
      </c>
      <c r="C84" s="11"/>
      <c r="D84" s="11"/>
      <c r="E84" s="11" t="s">
        <v>69</v>
      </c>
    </row>
    <row r="85" spans="2:5" x14ac:dyDescent="0.3">
      <c r="B85" s="11" t="s">
        <v>67</v>
      </c>
      <c r="C85" s="11" t="s">
        <v>56</v>
      </c>
      <c r="D85" s="11"/>
      <c r="E85" s="11" t="s">
        <v>69</v>
      </c>
    </row>
    <row r="86" spans="2:5" x14ac:dyDescent="0.3">
      <c r="B86" s="11" t="s">
        <v>67</v>
      </c>
      <c r="C86" s="11" t="s">
        <v>56</v>
      </c>
      <c r="D86" s="11"/>
      <c r="E86" s="11" t="s">
        <v>68</v>
      </c>
    </row>
    <row r="87" spans="2:5" x14ac:dyDescent="0.3">
      <c r="B87" s="11" t="s">
        <v>67</v>
      </c>
      <c r="C87" s="11" t="s">
        <v>56</v>
      </c>
      <c r="D87" s="11"/>
      <c r="E87" s="11" t="s">
        <v>66</v>
      </c>
    </row>
    <row r="88" spans="2:5" x14ac:dyDescent="0.3">
      <c r="B88" s="11" t="s">
        <v>67</v>
      </c>
      <c r="C88" s="11" t="s">
        <v>60</v>
      </c>
      <c r="D88" s="11"/>
      <c r="E88" s="11" t="s">
        <v>68</v>
      </c>
    </row>
    <row r="89" spans="2:5" x14ac:dyDescent="0.3">
      <c r="B89" s="11" t="s">
        <v>67</v>
      </c>
      <c r="C89" s="11" t="s">
        <v>56</v>
      </c>
      <c r="D89" s="11"/>
      <c r="E89" s="11" t="s">
        <v>66</v>
      </c>
    </row>
    <row r="90" spans="2:5" x14ac:dyDescent="0.3">
      <c r="B90" s="11" t="s">
        <v>67</v>
      </c>
      <c r="C90" s="11" t="s">
        <v>60</v>
      </c>
      <c r="D90" s="11"/>
      <c r="E90" s="11" t="s">
        <v>69</v>
      </c>
    </row>
    <row r="91" spans="2:5" x14ac:dyDescent="0.3">
      <c r="B91" s="11" t="s">
        <v>67</v>
      </c>
      <c r="C91" s="11" t="s">
        <v>56</v>
      </c>
      <c r="D91" s="11"/>
      <c r="E91" s="11" t="s">
        <v>66</v>
      </c>
    </row>
    <row r="92" spans="2:5" x14ac:dyDescent="0.3">
      <c r="B92" s="11" t="s">
        <v>67</v>
      </c>
      <c r="C92" s="11" t="s">
        <v>60</v>
      </c>
      <c r="D92" s="11"/>
      <c r="E92" s="11" t="s">
        <v>68</v>
      </c>
    </row>
    <row r="93" spans="2:5" x14ac:dyDescent="0.3">
      <c r="B93" s="11" t="s">
        <v>78</v>
      </c>
      <c r="C93" s="11"/>
      <c r="D93" s="11"/>
      <c r="E93" s="11" t="s">
        <v>68</v>
      </c>
    </row>
    <row r="94" spans="2:5" x14ac:dyDescent="0.3">
      <c r="B94" s="11" t="s">
        <v>65</v>
      </c>
      <c r="C94" s="11" t="s">
        <v>56</v>
      </c>
      <c r="D94" s="11" t="s">
        <v>60</v>
      </c>
      <c r="E94" s="11" t="s">
        <v>75</v>
      </c>
    </row>
    <row r="95" spans="2:5" x14ac:dyDescent="0.3">
      <c r="B95" s="11" t="s">
        <v>67</v>
      </c>
      <c r="C95" s="11" t="s">
        <v>60</v>
      </c>
      <c r="D95" s="11"/>
      <c r="E95" s="11" t="s">
        <v>75</v>
      </c>
    </row>
    <row r="96" spans="2:5" x14ac:dyDescent="0.3">
      <c r="B96" s="11" t="s">
        <v>67</v>
      </c>
      <c r="C96" s="11" t="s">
        <v>60</v>
      </c>
      <c r="D96" s="11"/>
      <c r="E96" s="11" t="s">
        <v>75</v>
      </c>
    </row>
    <row r="97" spans="2:5" x14ac:dyDescent="0.3">
      <c r="B97" s="11" t="s">
        <v>67</v>
      </c>
      <c r="C97" s="11" t="s">
        <v>56</v>
      </c>
      <c r="D97" s="11"/>
      <c r="E97" s="11" t="s">
        <v>71</v>
      </c>
    </row>
    <row r="98" spans="2:5" x14ac:dyDescent="0.3">
      <c r="B98" s="11" t="s">
        <v>67</v>
      </c>
      <c r="C98" s="11" t="s">
        <v>56</v>
      </c>
      <c r="D98" s="11"/>
      <c r="E98" s="11" t="s">
        <v>75</v>
      </c>
    </row>
    <row r="99" spans="2:5" x14ac:dyDescent="0.3">
      <c r="B99" s="11" t="s">
        <v>67</v>
      </c>
      <c r="C99" s="11" t="s">
        <v>56</v>
      </c>
      <c r="D99" s="11"/>
      <c r="E99" s="11" t="s">
        <v>71</v>
      </c>
    </row>
    <row r="100" spans="2:5" x14ac:dyDescent="0.3">
      <c r="B100" s="11" t="s">
        <v>67</v>
      </c>
      <c r="C100" s="11" t="s">
        <v>60</v>
      </c>
      <c r="D100" s="11"/>
      <c r="E100" s="11" t="s">
        <v>75</v>
      </c>
    </row>
    <row r="101" spans="2:5" x14ac:dyDescent="0.3">
      <c r="B101" s="11" t="s">
        <v>65</v>
      </c>
      <c r="C101" s="11" t="s">
        <v>56</v>
      </c>
      <c r="D101" s="11" t="s">
        <v>60</v>
      </c>
      <c r="E101" s="11" t="s">
        <v>70</v>
      </c>
    </row>
    <row r="102" spans="2:5" x14ac:dyDescent="0.3">
      <c r="B102" s="11" t="s">
        <v>65</v>
      </c>
      <c r="C102" s="11" t="s">
        <v>56</v>
      </c>
      <c r="D102" s="11" t="s">
        <v>60</v>
      </c>
      <c r="E102" s="11" t="s">
        <v>68</v>
      </c>
    </row>
    <row r="103" spans="2:5" x14ac:dyDescent="0.3">
      <c r="B103" s="11" t="s">
        <v>65</v>
      </c>
      <c r="C103" s="11" t="s">
        <v>56</v>
      </c>
      <c r="D103" s="11" t="s">
        <v>56</v>
      </c>
      <c r="E103" s="11" t="s">
        <v>73</v>
      </c>
    </row>
    <row r="104" spans="2:5" x14ac:dyDescent="0.3">
      <c r="B104" s="11" t="s">
        <v>67</v>
      </c>
      <c r="C104" s="11" t="s">
        <v>60</v>
      </c>
      <c r="D104" s="11"/>
      <c r="E104" s="11" t="s">
        <v>73</v>
      </c>
    </row>
    <row r="105" spans="2:5" x14ac:dyDescent="0.3">
      <c r="B105" s="11" t="s">
        <v>67</v>
      </c>
      <c r="C105" s="11" t="s">
        <v>56</v>
      </c>
      <c r="D105" s="11"/>
      <c r="E105" s="11" t="s">
        <v>73</v>
      </c>
    </row>
    <row r="106" spans="2:5" x14ac:dyDescent="0.3">
      <c r="B106" s="11" t="s">
        <v>67</v>
      </c>
      <c r="C106" s="11" t="s">
        <v>60</v>
      </c>
      <c r="D106" s="11"/>
      <c r="E106" s="11" t="s">
        <v>71</v>
      </c>
    </row>
    <row r="107" spans="2:5" x14ac:dyDescent="0.3">
      <c r="B107" s="11" t="s">
        <v>67</v>
      </c>
      <c r="C107" s="11" t="s">
        <v>56</v>
      </c>
      <c r="D107" s="11"/>
      <c r="E107" s="11" t="s">
        <v>72</v>
      </c>
    </row>
    <row r="108" spans="2:5" x14ac:dyDescent="0.3">
      <c r="B108" s="11" t="s">
        <v>67</v>
      </c>
      <c r="C108" s="11" t="s">
        <v>60</v>
      </c>
      <c r="D108" s="11"/>
      <c r="E108" s="11" t="s">
        <v>71</v>
      </c>
    </row>
    <row r="109" spans="2:5" x14ac:dyDescent="0.3">
      <c r="B109" s="11" t="s">
        <v>67</v>
      </c>
      <c r="C109" s="11" t="s">
        <v>60</v>
      </c>
      <c r="D109" s="11"/>
      <c r="E109" s="11" t="s">
        <v>72</v>
      </c>
    </row>
    <row r="110" spans="2:5" x14ac:dyDescent="0.3">
      <c r="B110" s="11" t="s">
        <v>74</v>
      </c>
      <c r="C110" s="11"/>
      <c r="D110" s="11"/>
      <c r="E110" s="11" t="s">
        <v>69</v>
      </c>
    </row>
    <row r="111" spans="2:5" x14ac:dyDescent="0.3">
      <c r="B111" s="11" t="s">
        <v>67</v>
      </c>
      <c r="C111" s="11" t="s">
        <v>60</v>
      </c>
      <c r="D111" s="11"/>
      <c r="E111" s="11" t="s">
        <v>66</v>
      </c>
    </row>
    <row r="112" spans="2:5" x14ac:dyDescent="0.3">
      <c r="B112" s="11" t="s">
        <v>67</v>
      </c>
      <c r="C112" s="11" t="s">
        <v>56</v>
      </c>
      <c r="D112" s="11"/>
      <c r="E112" s="11" t="s">
        <v>68</v>
      </c>
    </row>
    <row r="113" spans="2:5" x14ac:dyDescent="0.3">
      <c r="B113" s="11" t="s">
        <v>67</v>
      </c>
      <c r="C113" s="11" t="s">
        <v>56</v>
      </c>
      <c r="D113" s="11"/>
      <c r="E113" s="11" t="s">
        <v>69</v>
      </c>
    </row>
    <row r="114" spans="2:5" x14ac:dyDescent="0.3">
      <c r="B114" s="11" t="s">
        <v>67</v>
      </c>
      <c r="C114" s="11" t="s">
        <v>56</v>
      </c>
      <c r="D114" s="11"/>
      <c r="E114" s="11" t="s">
        <v>66</v>
      </c>
    </row>
    <row r="115" spans="2:5" x14ac:dyDescent="0.3">
      <c r="B115" s="11" t="s">
        <v>67</v>
      </c>
      <c r="C115" s="11" t="s">
        <v>56</v>
      </c>
      <c r="D115" s="11"/>
      <c r="E115" s="11" t="s">
        <v>68</v>
      </c>
    </row>
    <row r="116" spans="2:5" x14ac:dyDescent="0.3">
      <c r="B116" s="11" t="s">
        <v>67</v>
      </c>
      <c r="C116" s="11" t="s">
        <v>56</v>
      </c>
      <c r="D116" s="11"/>
      <c r="E116" s="11" t="s">
        <v>71</v>
      </c>
    </row>
    <row r="117" spans="2:5" x14ac:dyDescent="0.3">
      <c r="B117" s="11" t="s">
        <v>67</v>
      </c>
      <c r="C117" s="11" t="s">
        <v>56</v>
      </c>
      <c r="D117" s="11"/>
      <c r="E117" s="11" t="s">
        <v>70</v>
      </c>
    </row>
    <row r="118" spans="2:5" x14ac:dyDescent="0.3">
      <c r="B118" s="11" t="s">
        <v>67</v>
      </c>
      <c r="C118" s="11" t="s">
        <v>56</v>
      </c>
      <c r="D118" s="11"/>
      <c r="E118" s="11" t="s">
        <v>70</v>
      </c>
    </row>
    <row r="119" spans="2:5" x14ac:dyDescent="0.3">
      <c r="B119" s="11" t="s">
        <v>67</v>
      </c>
      <c r="C119" s="11" t="s">
        <v>56</v>
      </c>
      <c r="D119" s="11"/>
      <c r="E119" s="11" t="s">
        <v>71</v>
      </c>
    </row>
    <row r="120" spans="2:5" x14ac:dyDescent="0.3">
      <c r="B120" s="11" t="s">
        <v>67</v>
      </c>
      <c r="C120" s="11" t="s">
        <v>56</v>
      </c>
      <c r="D120" s="11"/>
      <c r="E120" s="11" t="s">
        <v>75</v>
      </c>
    </row>
    <row r="121" spans="2:5" x14ac:dyDescent="0.3">
      <c r="B121" s="11" t="s">
        <v>67</v>
      </c>
      <c r="C121" s="11" t="s">
        <v>60</v>
      </c>
      <c r="D121" s="11"/>
      <c r="E121" s="11" t="s">
        <v>71</v>
      </c>
    </row>
    <row r="122" spans="2:5" x14ac:dyDescent="0.3">
      <c r="B122" s="11" t="s">
        <v>65</v>
      </c>
      <c r="C122" s="11" t="s">
        <v>56</v>
      </c>
      <c r="D122" s="11" t="s">
        <v>60</v>
      </c>
      <c r="E122" s="11" t="s">
        <v>66</v>
      </c>
    </row>
    <row r="123" spans="2:5" x14ac:dyDescent="0.3">
      <c r="B123" s="11" t="s">
        <v>67</v>
      </c>
      <c r="C123" s="11" t="s">
        <v>56</v>
      </c>
      <c r="D123" s="11"/>
      <c r="E123" s="11" t="s">
        <v>73</v>
      </c>
    </row>
    <row r="124" spans="2:5" x14ac:dyDescent="0.3">
      <c r="B124" s="11" t="s">
        <v>65</v>
      </c>
      <c r="C124" s="11" t="s">
        <v>56</v>
      </c>
      <c r="D124" s="11" t="s">
        <v>60</v>
      </c>
      <c r="E124" s="11" t="s">
        <v>66</v>
      </c>
    </row>
    <row r="125" spans="2:5" x14ac:dyDescent="0.3">
      <c r="B125" s="11" t="s">
        <v>67</v>
      </c>
      <c r="C125" s="11" t="s">
        <v>60</v>
      </c>
      <c r="D125" s="11"/>
      <c r="E125" s="11" t="s">
        <v>73</v>
      </c>
    </row>
    <row r="126" spans="2:5" x14ac:dyDescent="0.3">
      <c r="B126" s="11" t="s">
        <v>67</v>
      </c>
      <c r="C126" s="11" t="s">
        <v>56</v>
      </c>
      <c r="D126" s="11"/>
      <c r="E126" s="11" t="s">
        <v>72</v>
      </c>
    </row>
    <row r="127" spans="2:5" x14ac:dyDescent="0.3">
      <c r="B127" s="11" t="s">
        <v>67</v>
      </c>
      <c r="C127" s="11" t="s">
        <v>56</v>
      </c>
      <c r="D127" s="11"/>
      <c r="E127" s="11" t="s">
        <v>66</v>
      </c>
    </row>
    <row r="128" spans="2:5" x14ac:dyDescent="0.3">
      <c r="B128" s="11" t="s">
        <v>67</v>
      </c>
      <c r="C128" s="11" t="s">
        <v>56</v>
      </c>
      <c r="D128" s="11"/>
      <c r="E128" s="11" t="s">
        <v>72</v>
      </c>
    </row>
    <row r="129" spans="1:6" x14ac:dyDescent="0.3">
      <c r="B129" s="11" t="s">
        <v>78</v>
      </c>
      <c r="C129" s="11"/>
      <c r="D129" s="11"/>
      <c r="E129" s="11" t="s">
        <v>66</v>
      </c>
    </row>
    <row r="134" spans="1:6" x14ac:dyDescent="0.3">
      <c r="A134" t="s">
        <v>79</v>
      </c>
      <c r="B134" s="11">
        <f>COUNTIF(B$3:B$129,"б")</f>
        <v>28</v>
      </c>
      <c r="C134" s="11">
        <f>COUNTIFS(B$3:B$129,"б",C$3:C$129,"+")</f>
        <v>23</v>
      </c>
      <c r="D134" s="11">
        <f>COUNTIFS(B$3:B$129,"б",D$3:D$129,"+")</f>
        <v>3</v>
      </c>
    </row>
    <row r="135" spans="1:6" x14ac:dyDescent="0.3">
      <c r="F135" s="11" t="s">
        <v>72</v>
      </c>
    </row>
    <row r="136" spans="1:6" x14ac:dyDescent="0.3">
      <c r="A136" t="s">
        <v>80</v>
      </c>
      <c r="B136" s="11">
        <f>COUNTIF(B$3:B$129,"п")</f>
        <v>93</v>
      </c>
      <c r="C136" s="11">
        <f>COUNTIFS(B$3:B$129,"п",C$3:C$129,"+")</f>
        <v>62</v>
      </c>
    </row>
    <row r="138" spans="1:6" x14ac:dyDescent="0.3">
      <c r="A138" s="13" t="s">
        <v>79</v>
      </c>
      <c r="B138" s="14">
        <f>COUNTIFS(B$3:B$129,"б",E$3:E$129,F135)</f>
        <v>0</v>
      </c>
      <c r="C138" s="14">
        <f>COUNTIFS(B$3:B$129,"б",C$3:C$129,"+",E$3:E$129,F135)</f>
        <v>0</v>
      </c>
      <c r="D138" s="15">
        <f>COUNTIFS(B$3:B$129,"б",C$3:C$129,"+",E$3:E$129,F135,D$3:D$129,"+")</f>
        <v>0</v>
      </c>
    </row>
    <row r="139" spans="1:6" x14ac:dyDescent="0.3">
      <c r="A139" s="16"/>
      <c r="D139" s="17"/>
    </row>
    <row r="140" spans="1:6" x14ac:dyDescent="0.3">
      <c r="A140" s="16" t="s">
        <v>80</v>
      </c>
      <c r="B140" s="11">
        <f>COUNTIFS(B$3:B$129,"п",E$3:E$129,F135)</f>
        <v>9</v>
      </c>
      <c r="C140" s="11">
        <f>COUNTIFS(B$3:B$129,"п",C$3:C$129,"+",E$3:E$129,F135)</f>
        <v>8</v>
      </c>
      <c r="D140" s="17"/>
    </row>
    <row r="141" spans="1:6" x14ac:dyDescent="0.3">
      <c r="A141" s="16"/>
      <c r="D141" s="17"/>
    </row>
    <row r="142" spans="1:6" x14ac:dyDescent="0.3">
      <c r="A142" s="16" t="s">
        <v>78</v>
      </c>
      <c r="B142" s="11">
        <f>COUNTIFS(B$3:B$129,"блок",E$3:E$129,F135)</f>
        <v>0</v>
      </c>
      <c r="D142" s="17"/>
    </row>
    <row r="143" spans="1:6" x14ac:dyDescent="0.3">
      <c r="A143" s="16"/>
      <c r="D143" s="17"/>
    </row>
    <row r="144" spans="1:6" x14ac:dyDescent="0.3">
      <c r="A144" s="18" t="s">
        <v>74</v>
      </c>
      <c r="B144" s="19">
        <f>COUNTIFS(B$3:B$129,"фол",E$3:E$129,F135)</f>
        <v>0</v>
      </c>
      <c r="C144" s="20"/>
      <c r="D144" s="2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A05C-BA05-4B25-8AF4-5F6475357262}">
  <dimension ref="A1:X75"/>
  <sheetViews>
    <sheetView workbookViewId="0">
      <selection sqref="A1:XFD1048576"/>
    </sheetView>
  </sheetViews>
  <sheetFormatPr defaultRowHeight="14.4" x14ac:dyDescent="0.3"/>
  <cols>
    <col min="1" max="1" width="10.69921875" customWidth="1"/>
    <col min="2" max="2" width="10.296875" customWidth="1"/>
    <col min="4" max="4" width="1.69921875" customWidth="1"/>
    <col min="7" max="7" width="10.69921875" customWidth="1"/>
    <col min="8" max="8" width="1.69921875" customWidth="1"/>
    <col min="10" max="10" width="10.6992187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</cols>
  <sheetData>
    <row r="1" spans="1:24" x14ac:dyDescent="0.3">
      <c r="A1" s="30" t="s">
        <v>84</v>
      </c>
      <c r="B1" s="30"/>
      <c r="C1" s="30"/>
      <c r="D1" s="22"/>
      <c r="E1" s="28" t="s">
        <v>1</v>
      </c>
      <c r="F1" s="28"/>
      <c r="G1" s="28" t="s">
        <v>2</v>
      </c>
      <c r="H1" s="23"/>
      <c r="I1" s="28" t="s">
        <v>39</v>
      </c>
      <c r="J1" s="28"/>
      <c r="K1" s="28" t="s">
        <v>2</v>
      </c>
      <c r="L1" s="22"/>
      <c r="M1" s="28" t="s">
        <v>33</v>
      </c>
      <c r="N1" s="28"/>
      <c r="O1" s="28" t="s">
        <v>2</v>
      </c>
      <c r="P1" s="23"/>
      <c r="Q1" s="28" t="s">
        <v>40</v>
      </c>
      <c r="R1" s="28"/>
      <c r="S1" s="28" t="s">
        <v>2</v>
      </c>
      <c r="T1" s="23"/>
      <c r="U1" s="28" t="s">
        <v>49</v>
      </c>
      <c r="V1" s="28"/>
      <c r="W1" s="28" t="s">
        <v>2</v>
      </c>
      <c r="X1" s="23"/>
    </row>
    <row r="2" spans="1:24" x14ac:dyDescent="0.3">
      <c r="A2" s="2" t="s">
        <v>9</v>
      </c>
      <c r="B2" s="3"/>
      <c r="C2" s="2" t="s">
        <v>13</v>
      </c>
      <c r="D2" s="22"/>
      <c r="E2" s="3">
        <v>9</v>
      </c>
      <c r="F2" s="3" t="s">
        <v>8</v>
      </c>
      <c r="G2" s="29">
        <f>(E2-E3)/E2</f>
        <v>0.55555555555555558</v>
      </c>
      <c r="H2" s="23"/>
      <c r="I2" s="3">
        <v>2</v>
      </c>
      <c r="J2" s="3" t="s">
        <v>52</v>
      </c>
      <c r="K2" s="29">
        <f>IFERROR(I3/I2,0)</f>
        <v>1</v>
      </c>
      <c r="L2" s="22"/>
      <c r="M2" s="3">
        <v>2</v>
      </c>
      <c r="N2" s="3" t="s">
        <v>52</v>
      </c>
      <c r="O2" s="29">
        <f>IFERROR(M3/M2,0)</f>
        <v>1</v>
      </c>
      <c r="P2" s="23"/>
      <c r="Q2" s="3">
        <v>5</v>
      </c>
      <c r="R2" s="3" t="s">
        <v>52</v>
      </c>
      <c r="S2" s="29">
        <f>IFERROR(Q3/Q2,0)</f>
        <v>0.8</v>
      </c>
      <c r="T2" s="23"/>
      <c r="U2" s="3">
        <v>4</v>
      </c>
      <c r="V2" s="3" t="s">
        <v>52</v>
      </c>
      <c r="W2" s="29">
        <f>IFERROR(U3/U2,0)</f>
        <v>1</v>
      </c>
      <c r="X2" s="23"/>
    </row>
    <row r="3" spans="1:24" x14ac:dyDescent="0.3">
      <c r="A3" s="3">
        <v>23</v>
      </c>
      <c r="B3" s="2" t="s">
        <v>8</v>
      </c>
      <c r="C3" s="3">
        <v>28</v>
      </c>
      <c r="D3" s="22"/>
      <c r="E3" s="3">
        <v>4</v>
      </c>
      <c r="F3" s="3" t="s">
        <v>11</v>
      </c>
      <c r="G3" s="29"/>
      <c r="H3" s="23"/>
      <c r="I3" s="3">
        <v>2</v>
      </c>
      <c r="J3" s="3" t="s">
        <v>23</v>
      </c>
      <c r="K3" s="29"/>
      <c r="L3" s="22"/>
      <c r="M3" s="3">
        <v>2</v>
      </c>
      <c r="N3" s="3" t="s">
        <v>23</v>
      </c>
      <c r="O3" s="29"/>
      <c r="P3" s="23"/>
      <c r="Q3" s="3">
        <v>4</v>
      </c>
      <c r="R3" s="3" t="s">
        <v>23</v>
      </c>
      <c r="S3" s="29"/>
      <c r="T3" s="23"/>
      <c r="U3" s="3">
        <v>4</v>
      </c>
      <c r="V3" s="3" t="s">
        <v>23</v>
      </c>
      <c r="W3" s="29"/>
      <c r="X3" s="23"/>
    </row>
    <row r="4" spans="1:24" x14ac:dyDescent="0.3">
      <c r="A4" s="3">
        <v>18</v>
      </c>
      <c r="B4" s="2" t="s">
        <v>17</v>
      </c>
      <c r="C4" s="3">
        <v>23</v>
      </c>
      <c r="D4" s="22"/>
      <c r="E4" s="3">
        <v>1</v>
      </c>
      <c r="F4" s="3" t="s">
        <v>16</v>
      </c>
      <c r="G4" s="29">
        <f>IFERROR((E4-E5)/E4,"нет бросоков")</f>
        <v>0</v>
      </c>
      <c r="H4" s="23"/>
      <c r="I4" s="3">
        <v>1</v>
      </c>
      <c r="J4" s="3" t="s">
        <v>8</v>
      </c>
      <c r="K4" s="29">
        <f>IFERROR(I5/I4,0)</f>
        <v>0</v>
      </c>
      <c r="L4" s="22"/>
      <c r="M4" s="3">
        <v>6</v>
      </c>
      <c r="N4" s="3" t="s">
        <v>8</v>
      </c>
      <c r="O4" s="29">
        <f>IFERROR(M5/M4,0)</f>
        <v>0.83333333333333337</v>
      </c>
      <c r="P4" s="23"/>
      <c r="Q4" s="3">
        <v>1</v>
      </c>
      <c r="R4" s="3" t="s">
        <v>8</v>
      </c>
      <c r="S4" s="29">
        <f>IFERROR(Q5/Q4,0)</f>
        <v>1</v>
      </c>
      <c r="T4" s="23"/>
      <c r="U4" s="3">
        <v>1</v>
      </c>
      <c r="V4" s="3" t="s">
        <v>8</v>
      </c>
      <c r="W4" s="29">
        <f>IFERROR(U5/U4,0)</f>
        <v>1</v>
      </c>
      <c r="X4" s="23"/>
    </row>
    <row r="5" spans="1:24" x14ac:dyDescent="0.3">
      <c r="A5" s="3">
        <v>7</v>
      </c>
      <c r="B5" s="2" t="s">
        <v>11</v>
      </c>
      <c r="C5" s="3">
        <v>10</v>
      </c>
      <c r="D5" s="22"/>
      <c r="E5" s="3">
        <v>1</v>
      </c>
      <c r="F5" s="3" t="s">
        <v>18</v>
      </c>
      <c r="G5" s="29"/>
      <c r="H5" s="23"/>
      <c r="I5" s="3">
        <v>0</v>
      </c>
      <c r="J5" s="3" t="s">
        <v>17</v>
      </c>
      <c r="K5" s="29"/>
      <c r="L5" s="22"/>
      <c r="M5" s="3">
        <v>5</v>
      </c>
      <c r="N5" s="3" t="s">
        <v>17</v>
      </c>
      <c r="O5" s="29"/>
      <c r="P5" s="23"/>
      <c r="Q5" s="3">
        <v>1</v>
      </c>
      <c r="R5" s="3" t="s">
        <v>17</v>
      </c>
      <c r="S5" s="29"/>
      <c r="T5" s="23"/>
      <c r="U5" s="3">
        <v>1</v>
      </c>
      <c r="V5" s="3" t="s">
        <v>17</v>
      </c>
      <c r="W5" s="29"/>
      <c r="X5" s="23"/>
    </row>
    <row r="6" spans="1:24" x14ac:dyDescent="0.3">
      <c r="A6" s="3">
        <v>2</v>
      </c>
      <c r="B6" s="2" t="s">
        <v>19</v>
      </c>
      <c r="C6" s="3">
        <v>1</v>
      </c>
      <c r="D6" s="22"/>
      <c r="E6" s="4"/>
      <c r="F6" s="4"/>
      <c r="G6" s="4"/>
      <c r="H6" s="23"/>
      <c r="I6" s="3">
        <v>0</v>
      </c>
      <c r="J6" s="3" t="s">
        <v>21</v>
      </c>
      <c r="K6" s="1">
        <f>IFERROR(I6/I5,0)</f>
        <v>0</v>
      </c>
      <c r="L6" s="22"/>
      <c r="M6" s="3">
        <v>1</v>
      </c>
      <c r="N6" s="3" t="s">
        <v>21</v>
      </c>
      <c r="O6" s="1">
        <f>IFERROR(M6/M5,0)</f>
        <v>0.2</v>
      </c>
      <c r="P6" s="23"/>
      <c r="Q6" s="3">
        <v>0</v>
      </c>
      <c r="R6" s="3" t="s">
        <v>21</v>
      </c>
      <c r="S6" s="1">
        <f>IFERROR(Q6/Q5,0)</f>
        <v>0</v>
      </c>
      <c r="T6" s="23"/>
      <c r="U6" s="3">
        <v>1</v>
      </c>
      <c r="V6" s="3" t="s">
        <v>21</v>
      </c>
      <c r="W6" s="1">
        <f>IFERROR(U6/U5,0)</f>
        <v>1</v>
      </c>
      <c r="X6" s="23"/>
    </row>
    <row r="7" spans="1:24" x14ac:dyDescent="0.3">
      <c r="A7" s="1">
        <f>A5/A4</f>
        <v>0.3888888888888889</v>
      </c>
      <c r="B7" s="2" t="s">
        <v>21</v>
      </c>
      <c r="C7" s="1">
        <f>C5/C4</f>
        <v>0.43478260869565216</v>
      </c>
      <c r="D7" s="22"/>
      <c r="E7" s="28" t="s">
        <v>20</v>
      </c>
      <c r="F7" s="28"/>
      <c r="G7" s="28" t="s">
        <v>2</v>
      </c>
      <c r="H7" s="23"/>
      <c r="I7" s="3">
        <v>0</v>
      </c>
      <c r="J7" s="3" t="s">
        <v>19</v>
      </c>
      <c r="K7" s="1">
        <f>IFERROR(I7/$A$6,0)</f>
        <v>0</v>
      </c>
      <c r="L7" s="22"/>
      <c r="M7" s="3">
        <v>0</v>
      </c>
      <c r="N7" s="3" t="s">
        <v>19</v>
      </c>
      <c r="O7" s="1">
        <f>IFERROR(M7/$A$6,0)</f>
        <v>0</v>
      </c>
      <c r="P7" s="23"/>
      <c r="Q7" s="3">
        <v>0</v>
      </c>
      <c r="R7" s="3" t="s">
        <v>19</v>
      </c>
      <c r="S7" s="1">
        <f>IFERROR(Q7/$A$6,0)</f>
        <v>0</v>
      </c>
      <c r="T7" s="23"/>
      <c r="U7" s="3">
        <v>0</v>
      </c>
      <c r="V7" s="3" t="s">
        <v>19</v>
      </c>
      <c r="W7" s="1">
        <f>IFERROR(U7/$A$6,0)</f>
        <v>0</v>
      </c>
      <c r="X7" s="23"/>
    </row>
    <row r="8" spans="1:24" x14ac:dyDescent="0.3">
      <c r="A8" s="3">
        <v>32</v>
      </c>
      <c r="B8" s="2" t="s">
        <v>22</v>
      </c>
      <c r="C8" s="1"/>
      <c r="D8" s="22"/>
      <c r="E8" s="3">
        <v>14</v>
      </c>
      <c r="F8" s="3" t="s">
        <v>8</v>
      </c>
      <c r="G8" s="29">
        <f>(E8-E9)/E8</f>
        <v>0.5714285714285714</v>
      </c>
      <c r="H8" s="23"/>
      <c r="I8" s="3" t="s">
        <v>38</v>
      </c>
      <c r="J8" s="3" t="s">
        <v>53</v>
      </c>
      <c r="K8" s="3"/>
      <c r="L8" s="22"/>
      <c r="M8" s="3" t="s">
        <v>37</v>
      </c>
      <c r="N8" s="3" t="s">
        <v>53</v>
      </c>
      <c r="O8" s="3"/>
      <c r="P8" s="23"/>
      <c r="Q8" s="3" t="s">
        <v>54</v>
      </c>
      <c r="R8" s="3" t="s">
        <v>53</v>
      </c>
      <c r="S8" s="3"/>
      <c r="T8" s="23"/>
      <c r="U8" s="3" t="s">
        <v>37</v>
      </c>
      <c r="V8" s="3" t="s">
        <v>53</v>
      </c>
      <c r="W8" s="3"/>
      <c r="X8" s="23"/>
    </row>
    <row r="9" spans="1:24" x14ac:dyDescent="0.3">
      <c r="A9" s="3">
        <v>26</v>
      </c>
      <c r="B9" s="2" t="s">
        <v>23</v>
      </c>
      <c r="C9" s="1"/>
      <c r="D9" s="22"/>
      <c r="E9" s="3">
        <v>6</v>
      </c>
      <c r="F9" s="3" t="s">
        <v>11</v>
      </c>
      <c r="G9" s="29"/>
      <c r="H9" s="23"/>
      <c r="I9" s="3">
        <v>0</v>
      </c>
      <c r="J9" s="3" t="s">
        <v>55</v>
      </c>
      <c r="K9" s="3"/>
      <c r="L9" s="22"/>
      <c r="M9" s="3">
        <v>0</v>
      </c>
      <c r="N9" s="3" t="s">
        <v>55</v>
      </c>
      <c r="O9" s="3"/>
      <c r="P9" s="23"/>
      <c r="Q9" s="3">
        <v>1</v>
      </c>
      <c r="R9" s="3" t="s">
        <v>55</v>
      </c>
      <c r="S9" s="3"/>
      <c r="T9" s="23"/>
      <c r="U9" s="3">
        <v>0</v>
      </c>
      <c r="V9" s="3" t="s">
        <v>55</v>
      </c>
      <c r="W9" s="3"/>
      <c r="X9" s="23"/>
    </row>
    <row r="10" spans="1:24" x14ac:dyDescent="0.3">
      <c r="A10" s="1">
        <f>A9/A8</f>
        <v>0.8125</v>
      </c>
      <c r="B10" s="2" t="s">
        <v>24</v>
      </c>
      <c r="C10" s="1"/>
      <c r="D10" s="22"/>
      <c r="E10" s="3">
        <v>1</v>
      </c>
      <c r="F10" s="3" t="s">
        <v>16</v>
      </c>
      <c r="G10" s="29">
        <f>IFERROR((E10-E11)/E10,"нет бросоков")</f>
        <v>1</v>
      </c>
      <c r="H10" s="23"/>
      <c r="I10" s="3">
        <v>0</v>
      </c>
      <c r="J10" s="3" t="s">
        <v>16</v>
      </c>
      <c r="K10" s="3"/>
      <c r="L10" s="22"/>
      <c r="M10" s="3">
        <v>0</v>
      </c>
      <c r="N10" s="3" t="s">
        <v>16</v>
      </c>
      <c r="O10" s="3"/>
      <c r="P10" s="23"/>
      <c r="Q10" s="3">
        <v>0</v>
      </c>
      <c r="R10" s="3" t="s">
        <v>16</v>
      </c>
      <c r="S10" s="3"/>
      <c r="T10" s="23"/>
      <c r="U10" s="3">
        <v>1</v>
      </c>
      <c r="V10" s="3" t="s">
        <v>16</v>
      </c>
      <c r="W10" s="3" t="s">
        <v>56</v>
      </c>
      <c r="X10" s="23"/>
    </row>
    <row r="11" spans="1:24" x14ac:dyDescent="0.3">
      <c r="A11" s="5"/>
      <c r="B11" s="5"/>
      <c r="C11" s="5"/>
      <c r="D11" s="22"/>
      <c r="E11" s="3">
        <v>0</v>
      </c>
      <c r="F11" s="3" t="s">
        <v>18</v>
      </c>
      <c r="G11" s="29"/>
      <c r="H11" s="23"/>
      <c r="I11" s="3">
        <v>0</v>
      </c>
      <c r="J11" s="3" t="s">
        <v>57</v>
      </c>
      <c r="K11" s="3"/>
      <c r="L11" s="22"/>
      <c r="M11" s="3">
        <v>0</v>
      </c>
      <c r="N11" s="3" t="s">
        <v>57</v>
      </c>
      <c r="O11" s="3"/>
      <c r="P11" s="23"/>
      <c r="Q11" s="3">
        <v>0</v>
      </c>
      <c r="R11" s="3" t="s">
        <v>57</v>
      </c>
      <c r="S11" s="3"/>
      <c r="T11" s="23"/>
      <c r="U11" s="3">
        <v>0</v>
      </c>
      <c r="V11" s="3" t="s">
        <v>57</v>
      </c>
      <c r="W11" s="3"/>
      <c r="X11" s="23"/>
    </row>
    <row r="12" spans="1:24" x14ac:dyDescent="0.3">
      <c r="A12" s="2" t="s">
        <v>25</v>
      </c>
      <c r="B12" s="3" t="s">
        <v>26</v>
      </c>
      <c r="C12" s="3"/>
      <c r="D12" s="22"/>
      <c r="H12" s="23"/>
      <c r="I12" s="3">
        <v>0</v>
      </c>
      <c r="J12" s="3" t="s">
        <v>58</v>
      </c>
      <c r="K12" s="3"/>
      <c r="L12" s="22"/>
      <c r="M12" s="3">
        <v>0</v>
      </c>
      <c r="N12" s="3" t="s">
        <v>58</v>
      </c>
      <c r="O12" s="3"/>
      <c r="P12" s="23"/>
      <c r="Q12" s="3">
        <v>0</v>
      </c>
      <c r="R12" s="3" t="s">
        <v>58</v>
      </c>
      <c r="S12" s="3"/>
      <c r="T12" s="23"/>
      <c r="U12" s="3">
        <v>0</v>
      </c>
      <c r="V12" s="3" t="s">
        <v>58</v>
      </c>
      <c r="W12" s="3"/>
      <c r="X12" s="23"/>
    </row>
    <row r="13" spans="1:24" x14ac:dyDescent="0.3">
      <c r="A13" s="3" t="s">
        <v>33</v>
      </c>
      <c r="B13" s="3" t="s">
        <v>37</v>
      </c>
      <c r="C13" s="3"/>
      <c r="D13" s="22"/>
      <c r="E13" s="28" t="s">
        <v>29</v>
      </c>
      <c r="F13" s="28"/>
      <c r="G13" s="28" t="s">
        <v>2</v>
      </c>
      <c r="H13" s="23"/>
      <c r="L13" s="23"/>
      <c r="P13" s="23"/>
      <c r="T13" s="23"/>
      <c r="X13" s="23"/>
    </row>
    <row r="14" spans="1:24" x14ac:dyDescent="0.3">
      <c r="A14" s="3" t="s">
        <v>39</v>
      </c>
      <c r="B14" s="3" t="s">
        <v>38</v>
      </c>
      <c r="C14" s="3"/>
      <c r="D14" s="22"/>
      <c r="E14" s="3">
        <v>53</v>
      </c>
      <c r="F14" s="3" t="s">
        <v>8</v>
      </c>
      <c r="G14" s="29">
        <f>(E14-E15)/E14</f>
        <v>0.86792452830188682</v>
      </c>
      <c r="H14" s="23"/>
      <c r="I14" s="28" t="s">
        <v>42</v>
      </c>
      <c r="J14" s="28"/>
      <c r="K14" s="28" t="s">
        <v>2</v>
      </c>
      <c r="L14" s="23"/>
      <c r="M14" s="28" t="s">
        <v>44</v>
      </c>
      <c r="N14" s="28"/>
      <c r="O14" s="28" t="s">
        <v>2</v>
      </c>
      <c r="P14" s="23"/>
      <c r="Q14" s="28" t="s">
        <v>46</v>
      </c>
      <c r="R14" s="28"/>
      <c r="S14" s="28" t="s">
        <v>2</v>
      </c>
      <c r="T14" s="23"/>
      <c r="U14" s="28" t="s">
        <v>47</v>
      </c>
      <c r="V14" s="28"/>
      <c r="W14" s="28" t="s">
        <v>2</v>
      </c>
      <c r="X14" s="23"/>
    </row>
    <row r="15" spans="1:24" x14ac:dyDescent="0.3">
      <c r="A15" s="3" t="s">
        <v>42</v>
      </c>
      <c r="B15" s="3" t="s">
        <v>43</v>
      </c>
      <c r="C15" s="3"/>
      <c r="D15" s="22"/>
      <c r="E15" s="3">
        <v>7</v>
      </c>
      <c r="F15" s="3" t="s">
        <v>11</v>
      </c>
      <c r="G15" s="29"/>
      <c r="H15" s="23"/>
      <c r="I15" s="3">
        <v>5</v>
      </c>
      <c r="J15" s="3" t="s">
        <v>52</v>
      </c>
      <c r="K15" s="29">
        <f>IFERROR(I16/I15,0)</f>
        <v>0.8</v>
      </c>
      <c r="L15" s="23"/>
      <c r="M15" s="3">
        <v>4</v>
      </c>
      <c r="N15" s="3" t="s">
        <v>52</v>
      </c>
      <c r="O15" s="29">
        <f>IFERROR(M16/M15,0)</f>
        <v>0.75</v>
      </c>
      <c r="P15" s="23"/>
      <c r="Q15" s="3">
        <v>4</v>
      </c>
      <c r="R15" s="3" t="s">
        <v>52</v>
      </c>
      <c r="S15" s="29">
        <f>IFERROR(Q16/Q15,0)</f>
        <v>1</v>
      </c>
      <c r="T15" s="23"/>
      <c r="U15" s="3">
        <v>6</v>
      </c>
      <c r="V15" s="3" t="s">
        <v>52</v>
      </c>
      <c r="W15" s="29">
        <f>IFERROR(U16/U15,0)</f>
        <v>0.5</v>
      </c>
      <c r="X15" s="23"/>
    </row>
    <row r="16" spans="1:24" x14ac:dyDescent="0.3">
      <c r="A16" s="3" t="s">
        <v>46</v>
      </c>
      <c r="B16" s="3" t="s">
        <v>38</v>
      </c>
      <c r="C16" s="3"/>
      <c r="D16" s="22"/>
      <c r="E16" s="3">
        <v>1</v>
      </c>
      <c r="F16" s="3" t="s">
        <v>16</v>
      </c>
      <c r="G16" s="29">
        <f>IFERROR((E16-E17)/E16,"нет бросоков")</f>
        <v>0</v>
      </c>
      <c r="H16" s="23"/>
      <c r="I16" s="3">
        <v>4</v>
      </c>
      <c r="J16" s="3" t="s">
        <v>23</v>
      </c>
      <c r="K16" s="29"/>
      <c r="L16" s="23"/>
      <c r="M16" s="3">
        <v>3</v>
      </c>
      <c r="N16" s="3" t="s">
        <v>23</v>
      </c>
      <c r="O16" s="29"/>
      <c r="P16" s="23"/>
      <c r="Q16" s="3">
        <v>4</v>
      </c>
      <c r="R16" s="3" t="s">
        <v>23</v>
      </c>
      <c r="S16" s="29"/>
      <c r="T16" s="23"/>
      <c r="U16" s="3">
        <v>3</v>
      </c>
      <c r="V16" s="3" t="s">
        <v>23</v>
      </c>
      <c r="W16" s="29"/>
      <c r="X16" s="23"/>
    </row>
    <row r="17" spans="1:24" x14ac:dyDescent="0.3">
      <c r="A17" s="3" t="s">
        <v>47</v>
      </c>
      <c r="B17" s="3" t="s">
        <v>36</v>
      </c>
      <c r="C17" s="3"/>
      <c r="D17" s="22"/>
      <c r="E17" s="3">
        <v>1</v>
      </c>
      <c r="F17" s="3" t="s">
        <v>18</v>
      </c>
      <c r="G17" s="29"/>
      <c r="H17" s="23"/>
      <c r="I17" s="3">
        <v>6</v>
      </c>
      <c r="J17" s="3" t="s">
        <v>8</v>
      </c>
      <c r="K17" s="29">
        <f>IFERROR(I18/I17,0)</f>
        <v>0.83333333333333337</v>
      </c>
      <c r="L17" s="23"/>
      <c r="M17" s="3">
        <v>1</v>
      </c>
      <c r="N17" s="3" t="s">
        <v>8</v>
      </c>
      <c r="O17" s="29">
        <f>IFERROR(M18/M17,0)</f>
        <v>1</v>
      </c>
      <c r="P17" s="23"/>
      <c r="Q17" s="3">
        <v>2</v>
      </c>
      <c r="R17" s="3" t="s">
        <v>8</v>
      </c>
      <c r="S17" s="29">
        <f>IFERROR(Q18/Q17,0)</f>
        <v>0</v>
      </c>
      <c r="T17" s="23"/>
      <c r="U17" s="3">
        <v>5</v>
      </c>
      <c r="V17" s="3" t="s">
        <v>8</v>
      </c>
      <c r="W17" s="29">
        <f>IFERROR(U18/U17,0)</f>
        <v>1</v>
      </c>
      <c r="X17" s="23"/>
    </row>
    <row r="18" spans="1:24" x14ac:dyDescent="0.3">
      <c r="A18" s="3" t="s">
        <v>49</v>
      </c>
      <c r="B18" s="3" t="s">
        <v>37</v>
      </c>
      <c r="C18" s="3" t="s">
        <v>35</v>
      </c>
      <c r="D18" s="22"/>
      <c r="H18" s="23"/>
      <c r="I18" s="3">
        <v>5</v>
      </c>
      <c r="J18" s="3" t="s">
        <v>17</v>
      </c>
      <c r="K18" s="29"/>
      <c r="L18" s="23"/>
      <c r="M18" s="3">
        <v>1</v>
      </c>
      <c r="N18" s="3" t="s">
        <v>17</v>
      </c>
      <c r="O18" s="29"/>
      <c r="P18" s="23"/>
      <c r="Q18" s="3">
        <v>0</v>
      </c>
      <c r="R18" s="3" t="s">
        <v>17</v>
      </c>
      <c r="S18" s="29"/>
      <c r="T18" s="23"/>
      <c r="U18" s="3">
        <v>5</v>
      </c>
      <c r="V18" s="3" t="s">
        <v>17</v>
      </c>
      <c r="W18" s="29"/>
      <c r="X18" s="23"/>
    </row>
    <row r="19" spans="1:24" x14ac:dyDescent="0.3">
      <c r="A19" s="3" t="s">
        <v>47</v>
      </c>
      <c r="B19" s="3" t="s">
        <v>34</v>
      </c>
      <c r="C19" s="3"/>
      <c r="D19" s="22"/>
      <c r="E19" s="28" t="s">
        <v>30</v>
      </c>
      <c r="F19" s="28"/>
      <c r="G19" s="28" t="s">
        <v>2</v>
      </c>
      <c r="H19" s="23"/>
      <c r="I19" s="3">
        <v>2</v>
      </c>
      <c r="J19" s="3" t="s">
        <v>21</v>
      </c>
      <c r="K19" s="1">
        <f>IFERROR(I19/I18,0)</f>
        <v>0.4</v>
      </c>
      <c r="L19" s="23"/>
      <c r="M19" s="3">
        <v>0</v>
      </c>
      <c r="N19" s="3" t="s">
        <v>21</v>
      </c>
      <c r="O19" s="1">
        <f>IFERROR(M19/M18,0)</f>
        <v>0</v>
      </c>
      <c r="P19" s="23"/>
      <c r="Q19" s="3">
        <v>0</v>
      </c>
      <c r="R19" s="3" t="s">
        <v>21</v>
      </c>
      <c r="S19" s="1">
        <f>IFERROR(Q19/Q18,0)</f>
        <v>0</v>
      </c>
      <c r="T19" s="23"/>
      <c r="U19" s="3">
        <v>3</v>
      </c>
      <c r="V19" s="3" t="s">
        <v>21</v>
      </c>
      <c r="W19" s="1">
        <f>IFERROR(U19/U18,0)</f>
        <v>0.6</v>
      </c>
      <c r="X19" s="23"/>
    </row>
    <row r="20" spans="1:24" x14ac:dyDescent="0.3">
      <c r="D20" s="22"/>
      <c r="E20" s="3">
        <v>3</v>
      </c>
      <c r="F20" s="3" t="s">
        <v>8</v>
      </c>
      <c r="G20" s="29">
        <f>(E20-E21)/E20</f>
        <v>1</v>
      </c>
      <c r="H20" s="23"/>
      <c r="I20" s="3">
        <v>1</v>
      </c>
      <c r="J20" s="3" t="s">
        <v>19</v>
      </c>
      <c r="K20" s="1">
        <f>IFERROR(I20/$A$6,0)</f>
        <v>0.5</v>
      </c>
      <c r="L20" s="23"/>
      <c r="M20" s="3">
        <v>1</v>
      </c>
      <c r="N20" s="3" t="s">
        <v>19</v>
      </c>
      <c r="O20" s="1">
        <f>IFERROR(M20/$A$6,0)</f>
        <v>0.5</v>
      </c>
      <c r="P20" s="23"/>
      <c r="Q20" s="3">
        <v>0</v>
      </c>
      <c r="R20" s="3" t="s">
        <v>19</v>
      </c>
      <c r="S20" s="1">
        <f>IFERROR(Q20/$A$6,0)</f>
        <v>0</v>
      </c>
      <c r="T20" s="23"/>
      <c r="U20" s="3">
        <v>0</v>
      </c>
      <c r="V20" s="3" t="s">
        <v>19</v>
      </c>
      <c r="W20" s="1">
        <f>IFERROR(U20/$A$6,0)</f>
        <v>0</v>
      </c>
      <c r="X20" s="23"/>
    </row>
    <row r="21" spans="1:24" x14ac:dyDescent="0.3">
      <c r="D21" s="22"/>
      <c r="E21" s="3">
        <v>0</v>
      </c>
      <c r="F21" s="3" t="s">
        <v>11</v>
      </c>
      <c r="G21" s="29"/>
      <c r="H21" s="23"/>
      <c r="I21" s="3" t="s">
        <v>43</v>
      </c>
      <c r="J21" s="3" t="s">
        <v>53</v>
      </c>
      <c r="K21" s="3"/>
      <c r="L21" s="23"/>
      <c r="M21" s="3" t="s">
        <v>54</v>
      </c>
      <c r="N21" s="3" t="s">
        <v>53</v>
      </c>
      <c r="O21" s="3"/>
      <c r="P21" s="23"/>
      <c r="Q21" s="3" t="s">
        <v>38</v>
      </c>
      <c r="R21" s="3" t="s">
        <v>53</v>
      </c>
      <c r="S21" s="3"/>
      <c r="T21" s="23"/>
      <c r="U21" s="3" t="s">
        <v>36</v>
      </c>
      <c r="V21" s="3" t="s">
        <v>53</v>
      </c>
      <c r="W21" s="3"/>
      <c r="X21" s="23"/>
    </row>
    <row r="22" spans="1:24" x14ac:dyDescent="0.3">
      <c r="D22" s="22"/>
      <c r="E22" s="3">
        <v>0</v>
      </c>
      <c r="F22" s="3" t="s">
        <v>16</v>
      </c>
      <c r="G22" s="29" t="str">
        <f>IFERROR((E22-E23)/E22,"нет бросоков")</f>
        <v>нет бросоков</v>
      </c>
      <c r="H22" s="23"/>
      <c r="I22" s="3">
        <v>0</v>
      </c>
      <c r="J22" s="3" t="s">
        <v>55</v>
      </c>
      <c r="K22" s="3"/>
      <c r="L22" s="23"/>
      <c r="M22" s="3">
        <v>0</v>
      </c>
      <c r="N22" s="3" t="s">
        <v>55</v>
      </c>
      <c r="O22" s="3"/>
      <c r="P22" s="23"/>
      <c r="Q22" s="3">
        <v>0</v>
      </c>
      <c r="R22" s="3" t="s">
        <v>55</v>
      </c>
      <c r="S22" s="3"/>
      <c r="T22" s="23"/>
      <c r="U22" s="3">
        <v>0</v>
      </c>
      <c r="V22" s="3" t="s">
        <v>55</v>
      </c>
      <c r="W22" s="3"/>
      <c r="X22" s="23"/>
    </row>
    <row r="23" spans="1:24" x14ac:dyDescent="0.3">
      <c r="D23" s="22"/>
      <c r="E23" s="3">
        <v>0</v>
      </c>
      <c r="F23" s="3" t="s">
        <v>18</v>
      </c>
      <c r="G23" s="29"/>
      <c r="H23" s="23"/>
      <c r="I23" s="3">
        <v>0</v>
      </c>
      <c r="J23" s="3" t="s">
        <v>16</v>
      </c>
      <c r="K23" s="3"/>
      <c r="L23" s="23"/>
      <c r="M23" s="3">
        <v>0</v>
      </c>
      <c r="N23" s="3" t="s">
        <v>16</v>
      </c>
      <c r="O23" s="3"/>
      <c r="P23" s="23"/>
      <c r="Q23" s="3">
        <v>0</v>
      </c>
      <c r="R23" s="3" t="s">
        <v>16</v>
      </c>
      <c r="S23" s="3"/>
      <c r="T23" s="23"/>
      <c r="U23" s="3">
        <v>0</v>
      </c>
      <c r="V23" s="3" t="s">
        <v>16</v>
      </c>
      <c r="W23" s="3"/>
      <c r="X23" s="23"/>
    </row>
    <row r="24" spans="1:24" x14ac:dyDescent="0.3">
      <c r="A24" s="5"/>
      <c r="B24" s="5"/>
      <c r="C24" s="5"/>
      <c r="D24" s="22"/>
      <c r="H24" s="23"/>
      <c r="I24" s="3">
        <v>0</v>
      </c>
      <c r="J24" s="3" t="s">
        <v>57</v>
      </c>
      <c r="K24" s="3"/>
      <c r="L24" s="23"/>
      <c r="M24" s="3">
        <v>0</v>
      </c>
      <c r="N24" s="3" t="s">
        <v>57</v>
      </c>
      <c r="O24" s="3"/>
      <c r="P24" s="23"/>
      <c r="Q24" s="3">
        <v>0</v>
      </c>
      <c r="R24" s="3" t="s">
        <v>57</v>
      </c>
      <c r="S24" s="3"/>
      <c r="T24" s="23"/>
      <c r="U24" s="3">
        <v>0</v>
      </c>
      <c r="V24" s="3" t="s">
        <v>57</v>
      </c>
      <c r="W24" s="3"/>
      <c r="X24" s="23"/>
    </row>
    <row r="25" spans="1:24" x14ac:dyDescent="0.3">
      <c r="A25" s="25"/>
      <c r="B25" s="25"/>
      <c r="C25" s="25"/>
      <c r="D25" s="22"/>
      <c r="E25" s="25"/>
      <c r="F25" s="25"/>
      <c r="G25" s="25"/>
      <c r="H25" s="23"/>
      <c r="I25" s="3">
        <v>0</v>
      </c>
      <c r="J25" s="3" t="s">
        <v>58</v>
      </c>
      <c r="K25" s="3"/>
      <c r="L25" s="23"/>
      <c r="M25" s="3">
        <v>0</v>
      </c>
      <c r="N25" s="3" t="s">
        <v>58</v>
      </c>
      <c r="O25" s="3"/>
      <c r="P25" s="23"/>
      <c r="Q25" s="3">
        <v>0</v>
      </c>
      <c r="R25" s="3" t="s">
        <v>58</v>
      </c>
      <c r="S25" s="3"/>
      <c r="T25" s="23"/>
      <c r="U25" s="3">
        <v>0</v>
      </c>
      <c r="V25" s="3" t="s">
        <v>58</v>
      </c>
      <c r="W25" s="3"/>
      <c r="X25" s="23"/>
    </row>
    <row r="26" spans="1:24" ht="8.0500000000000007" customHeight="1" x14ac:dyDescent="0.3">
      <c r="A26" s="26"/>
      <c r="B26" s="26"/>
      <c r="C26" s="27"/>
      <c r="D26" s="22"/>
      <c r="E26" s="26"/>
      <c r="F26" s="26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6"/>
      <c r="B27" s="6"/>
      <c r="C27" s="24"/>
      <c r="D27" s="4"/>
      <c r="E27" s="6"/>
      <c r="F27" s="6"/>
      <c r="G27" s="24"/>
    </row>
    <row r="28" spans="1:24" x14ac:dyDescent="0.3">
      <c r="A28" s="6"/>
      <c r="B28" s="6"/>
      <c r="C28" s="24"/>
      <c r="D28" s="4"/>
      <c r="E28" s="6"/>
      <c r="F28" s="6"/>
      <c r="G28" s="24"/>
    </row>
    <row r="29" spans="1:24" x14ac:dyDescent="0.3">
      <c r="A29" s="6"/>
      <c r="B29" s="6"/>
      <c r="C29" s="24"/>
      <c r="D29" s="4"/>
      <c r="E29" s="6"/>
      <c r="F29" s="6"/>
      <c r="G29" s="24"/>
    </row>
    <row r="30" spans="1:24" x14ac:dyDescent="0.3">
      <c r="A30" s="6"/>
      <c r="B30" s="6"/>
      <c r="C30" s="5"/>
      <c r="D30" s="4"/>
      <c r="E30" s="6"/>
      <c r="F30" s="6"/>
      <c r="G30" s="5"/>
    </row>
    <row r="31" spans="1:24" x14ac:dyDescent="0.3">
      <c r="A31" s="6"/>
      <c r="B31" s="6"/>
      <c r="C31" s="5"/>
      <c r="D31" s="4"/>
      <c r="E31" s="6"/>
      <c r="F31" s="6"/>
      <c r="G31" s="5"/>
    </row>
    <row r="32" spans="1:24" x14ac:dyDescent="0.3">
      <c r="A32" s="6"/>
      <c r="B32" s="6"/>
      <c r="C32" s="6"/>
      <c r="D32" s="4"/>
      <c r="E32" s="6"/>
      <c r="F32" s="6"/>
      <c r="G32" s="6"/>
    </row>
    <row r="33" spans="1:7" x14ac:dyDescent="0.3">
      <c r="A33" s="6"/>
      <c r="B33" s="6"/>
      <c r="C33" s="6"/>
      <c r="D33" s="4"/>
      <c r="E33" s="6"/>
      <c r="F33" s="6"/>
      <c r="G33" s="6"/>
    </row>
    <row r="34" spans="1:7" x14ac:dyDescent="0.3">
      <c r="A34" s="6"/>
      <c r="B34" s="6"/>
      <c r="C34" s="6"/>
      <c r="D34" s="4"/>
      <c r="E34" s="6"/>
      <c r="F34" s="6"/>
      <c r="G34" s="6"/>
    </row>
    <row r="35" spans="1:7" x14ac:dyDescent="0.3">
      <c r="A35" s="6"/>
      <c r="B35" s="6"/>
      <c r="C35" s="6"/>
      <c r="D35" s="4"/>
      <c r="E35" s="6"/>
      <c r="F35" s="6"/>
      <c r="G35" s="6"/>
    </row>
    <row r="36" spans="1:7" x14ac:dyDescent="0.3">
      <c r="A36" s="6"/>
      <c r="B36" s="6"/>
      <c r="C36" s="6"/>
      <c r="D36" s="4"/>
      <c r="E36" s="6"/>
      <c r="F36" s="6"/>
      <c r="G36" s="6"/>
    </row>
    <row r="37" spans="1:7" x14ac:dyDescent="0.3">
      <c r="A37" s="5"/>
      <c r="B37" s="5"/>
      <c r="C37" s="5"/>
      <c r="D37" s="4"/>
      <c r="E37" s="4"/>
      <c r="F37" s="4"/>
      <c r="G37" s="4"/>
    </row>
    <row r="38" spans="1:7" x14ac:dyDescent="0.3">
      <c r="A38" s="25"/>
      <c r="B38" s="25"/>
      <c r="C38" s="25"/>
      <c r="D38" s="4"/>
      <c r="E38" s="25"/>
      <c r="F38" s="25"/>
      <c r="G38" s="25"/>
    </row>
    <row r="39" spans="1:7" x14ac:dyDescent="0.3">
      <c r="A39" s="6"/>
      <c r="B39" s="6"/>
      <c r="C39" s="24"/>
      <c r="D39" s="4"/>
      <c r="E39" s="6"/>
      <c r="F39" s="6"/>
      <c r="G39" s="24"/>
    </row>
    <row r="40" spans="1:7" x14ac:dyDescent="0.3">
      <c r="A40" s="6"/>
      <c r="B40" s="6"/>
      <c r="C40" s="24"/>
      <c r="D40" s="4"/>
      <c r="E40" s="6"/>
      <c r="F40" s="6"/>
      <c r="G40" s="24"/>
    </row>
    <row r="41" spans="1:7" x14ac:dyDescent="0.3">
      <c r="A41" s="6"/>
      <c r="B41" s="6"/>
      <c r="C41" s="24"/>
      <c r="D41" s="4"/>
      <c r="E41" s="6"/>
      <c r="F41" s="6"/>
      <c r="G41" s="24"/>
    </row>
    <row r="42" spans="1:7" x14ac:dyDescent="0.3">
      <c r="A42" s="6"/>
      <c r="B42" s="6"/>
      <c r="C42" s="24"/>
      <c r="D42" s="4"/>
      <c r="E42" s="6"/>
      <c r="F42" s="6"/>
      <c r="G42" s="24"/>
    </row>
    <row r="43" spans="1:7" x14ac:dyDescent="0.3">
      <c r="A43" s="6"/>
      <c r="B43" s="6"/>
      <c r="C43" s="5"/>
      <c r="D43" s="4"/>
      <c r="E43" s="6"/>
      <c r="F43" s="6"/>
      <c r="G43" s="5"/>
    </row>
    <row r="44" spans="1:7" x14ac:dyDescent="0.3">
      <c r="A44" s="6"/>
      <c r="B44" s="6"/>
      <c r="C44" s="5"/>
      <c r="D44" s="4"/>
      <c r="E44" s="6"/>
      <c r="F44" s="6"/>
      <c r="G44" s="5"/>
    </row>
    <row r="45" spans="1:7" x14ac:dyDescent="0.3">
      <c r="A45" s="6"/>
      <c r="B45" s="6"/>
      <c r="C45" s="6"/>
      <c r="D45" s="4"/>
      <c r="E45" s="6"/>
      <c r="F45" s="6"/>
      <c r="G45" s="6"/>
    </row>
    <row r="46" spans="1:7" x14ac:dyDescent="0.3">
      <c r="A46" s="6"/>
      <c r="B46" s="6"/>
      <c r="C46" s="6"/>
      <c r="D46" s="4"/>
      <c r="E46" s="6"/>
      <c r="F46" s="6"/>
      <c r="G46" s="6"/>
    </row>
    <row r="47" spans="1:7" x14ac:dyDescent="0.3">
      <c r="A47" s="6"/>
      <c r="B47" s="6"/>
      <c r="C47" s="6"/>
      <c r="D47" s="4"/>
      <c r="E47" s="6"/>
      <c r="F47" s="6"/>
      <c r="G47" s="6"/>
    </row>
    <row r="48" spans="1:7" x14ac:dyDescent="0.3">
      <c r="A48" s="6"/>
      <c r="B48" s="6"/>
      <c r="C48" s="6"/>
      <c r="D48" s="4"/>
      <c r="E48" s="6"/>
      <c r="F48" s="6"/>
      <c r="G48" s="6"/>
    </row>
    <row r="49" spans="1:7" x14ac:dyDescent="0.3">
      <c r="A49" s="6"/>
      <c r="B49" s="6"/>
      <c r="C49" s="6"/>
      <c r="D49" s="4"/>
      <c r="E49" s="6"/>
      <c r="F49" s="6"/>
      <c r="G49" s="6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25"/>
      <c r="B51" s="25"/>
      <c r="C51" s="25"/>
      <c r="D51" s="4"/>
      <c r="E51" s="25"/>
      <c r="F51" s="25"/>
      <c r="G51" s="25"/>
    </row>
    <row r="52" spans="1:7" x14ac:dyDescent="0.3">
      <c r="A52" s="6"/>
      <c r="B52" s="6"/>
      <c r="C52" s="24"/>
      <c r="D52" s="4"/>
      <c r="E52" s="6"/>
      <c r="F52" s="6"/>
      <c r="G52" s="24"/>
    </row>
    <row r="53" spans="1:7" x14ac:dyDescent="0.3">
      <c r="A53" s="6"/>
      <c r="B53" s="6"/>
      <c r="C53" s="24"/>
      <c r="D53" s="4"/>
      <c r="E53" s="6"/>
      <c r="F53" s="6"/>
      <c r="G53" s="24"/>
    </row>
    <row r="54" spans="1:7" x14ac:dyDescent="0.3">
      <c r="A54" s="6"/>
      <c r="B54" s="6"/>
      <c r="C54" s="24"/>
      <c r="D54" s="4"/>
      <c r="E54" s="6"/>
      <c r="F54" s="6"/>
      <c r="G54" s="24"/>
    </row>
    <row r="55" spans="1:7" x14ac:dyDescent="0.3">
      <c r="A55" s="6"/>
      <c r="B55" s="6"/>
      <c r="C55" s="24"/>
      <c r="D55" s="4"/>
      <c r="E55" s="6"/>
      <c r="F55" s="6"/>
      <c r="G55" s="24"/>
    </row>
    <row r="56" spans="1:7" x14ac:dyDescent="0.3">
      <c r="A56" s="6"/>
      <c r="B56" s="6"/>
      <c r="C56" s="5"/>
      <c r="D56" s="4"/>
      <c r="E56" s="6"/>
      <c r="F56" s="6"/>
      <c r="G56" s="5"/>
    </row>
    <row r="57" spans="1:7" x14ac:dyDescent="0.3">
      <c r="A57" s="6"/>
      <c r="B57" s="6"/>
      <c r="C57" s="5"/>
      <c r="D57" s="4"/>
      <c r="E57" s="6"/>
      <c r="F57" s="6"/>
      <c r="G57" s="5"/>
    </row>
    <row r="58" spans="1:7" x14ac:dyDescent="0.3">
      <c r="A58" s="6"/>
      <c r="B58" s="6"/>
      <c r="C58" s="6"/>
      <c r="D58" s="4"/>
      <c r="E58" s="6"/>
      <c r="F58" s="6"/>
      <c r="G58" s="6"/>
    </row>
    <row r="59" spans="1:7" x14ac:dyDescent="0.3">
      <c r="A59" s="6"/>
      <c r="B59" s="6"/>
      <c r="C59" s="6"/>
      <c r="D59" s="4"/>
      <c r="E59" s="6"/>
      <c r="F59" s="6"/>
      <c r="G59" s="6"/>
    </row>
    <row r="60" spans="1:7" x14ac:dyDescent="0.3">
      <c r="A60" s="6"/>
      <c r="B60" s="6"/>
      <c r="C60" s="6"/>
      <c r="D60" s="4"/>
      <c r="E60" s="6"/>
      <c r="F60" s="6"/>
      <c r="G60" s="6"/>
    </row>
    <row r="61" spans="1:7" x14ac:dyDescent="0.3">
      <c r="A61" s="6"/>
      <c r="B61" s="6"/>
      <c r="C61" s="6"/>
      <c r="D61" s="4"/>
      <c r="E61" s="6"/>
      <c r="F61" s="6"/>
      <c r="G61" s="6"/>
    </row>
    <row r="62" spans="1:7" x14ac:dyDescent="0.3">
      <c r="A62" s="6"/>
      <c r="B62" s="6"/>
      <c r="C62" s="6"/>
      <c r="D62" s="4"/>
      <c r="E62" s="6"/>
      <c r="F62" s="6"/>
      <c r="G62" s="6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25"/>
      <c r="B64" s="25"/>
      <c r="C64" s="25"/>
      <c r="D64" s="4"/>
      <c r="E64" s="25"/>
      <c r="F64" s="25"/>
      <c r="G64" s="25"/>
    </row>
    <row r="65" spans="1:7" x14ac:dyDescent="0.3">
      <c r="A65" s="6"/>
      <c r="B65" s="6"/>
      <c r="C65" s="24"/>
      <c r="D65" s="4"/>
      <c r="E65" s="6"/>
      <c r="F65" s="6"/>
      <c r="G65" s="24"/>
    </row>
    <row r="66" spans="1:7" x14ac:dyDescent="0.3">
      <c r="A66" s="6"/>
      <c r="B66" s="6"/>
      <c r="C66" s="24"/>
      <c r="D66" s="4"/>
      <c r="E66" s="6"/>
      <c r="F66" s="6"/>
      <c r="G66" s="24"/>
    </row>
    <row r="67" spans="1:7" x14ac:dyDescent="0.3">
      <c r="A67" s="6"/>
      <c r="B67" s="6"/>
      <c r="C67" s="24"/>
      <c r="D67" s="4"/>
      <c r="E67" s="6"/>
      <c r="F67" s="6"/>
      <c r="G67" s="24"/>
    </row>
    <row r="68" spans="1:7" x14ac:dyDescent="0.3">
      <c r="A68" s="6"/>
      <c r="B68" s="6"/>
      <c r="C68" s="24"/>
      <c r="D68" s="4"/>
      <c r="E68" s="6"/>
      <c r="F68" s="6"/>
      <c r="G68" s="24"/>
    </row>
    <row r="69" spans="1:7" x14ac:dyDescent="0.3">
      <c r="A69" s="6"/>
      <c r="B69" s="6"/>
      <c r="C69" s="5"/>
      <c r="D69" s="4"/>
      <c r="E69" s="6"/>
      <c r="F69" s="6"/>
      <c r="G69" s="5"/>
    </row>
    <row r="70" spans="1:7" x14ac:dyDescent="0.3">
      <c r="A70" s="6"/>
      <c r="B70" s="6"/>
      <c r="C70" s="5"/>
      <c r="D70" s="4"/>
      <c r="E70" s="6"/>
      <c r="F70" s="6"/>
      <c r="G70" s="5"/>
    </row>
    <row r="71" spans="1:7" x14ac:dyDescent="0.3">
      <c r="A71" s="6"/>
      <c r="B71" s="6"/>
      <c r="C71" s="6"/>
      <c r="D71" s="4"/>
      <c r="E71" s="6"/>
      <c r="F71" s="6"/>
      <c r="G71" s="6"/>
    </row>
    <row r="72" spans="1:7" x14ac:dyDescent="0.3">
      <c r="A72" s="6"/>
      <c r="B72" s="6"/>
      <c r="C72" s="6"/>
      <c r="D72" s="4"/>
      <c r="E72" s="6"/>
      <c r="F72" s="6"/>
      <c r="G72" s="6"/>
    </row>
    <row r="73" spans="1:7" x14ac:dyDescent="0.3">
      <c r="A73" s="6"/>
      <c r="B73" s="6"/>
      <c r="C73" s="6"/>
      <c r="D73" s="4"/>
      <c r="E73" s="6"/>
      <c r="F73" s="6"/>
      <c r="G73" s="6"/>
    </row>
    <row r="74" spans="1:7" x14ac:dyDescent="0.3">
      <c r="A74" s="6"/>
      <c r="B74" s="6"/>
      <c r="C74" s="6"/>
      <c r="D74" s="4"/>
      <c r="E74" s="6"/>
      <c r="F74" s="6"/>
      <c r="G74" s="6"/>
    </row>
    <row r="75" spans="1:7" x14ac:dyDescent="0.3">
      <c r="A75" s="6"/>
      <c r="B75" s="6"/>
      <c r="C75" s="6"/>
      <c r="D75" s="4"/>
      <c r="E75" s="6"/>
      <c r="F75" s="6"/>
      <c r="G75" s="6"/>
    </row>
  </sheetData>
  <mergeCells count="37">
    <mergeCell ref="U1:W1"/>
    <mergeCell ref="A1:C1"/>
    <mergeCell ref="E1:G1"/>
    <mergeCell ref="I1:K1"/>
    <mergeCell ref="M1:O1"/>
    <mergeCell ref="Q1:S1"/>
    <mergeCell ref="G4:G5"/>
    <mergeCell ref="K4:K5"/>
    <mergeCell ref="O4:O5"/>
    <mergeCell ref="S4:S5"/>
    <mergeCell ref="W4:W5"/>
    <mergeCell ref="G2:G3"/>
    <mergeCell ref="K2:K3"/>
    <mergeCell ref="O2:O3"/>
    <mergeCell ref="S2:S3"/>
    <mergeCell ref="W2:W3"/>
    <mergeCell ref="E7:G7"/>
    <mergeCell ref="G8:G9"/>
    <mergeCell ref="G10:G11"/>
    <mergeCell ref="E13:G13"/>
    <mergeCell ref="G14:G15"/>
    <mergeCell ref="S17:S18"/>
    <mergeCell ref="W17:W18"/>
    <mergeCell ref="E19:G19"/>
    <mergeCell ref="M14:O14"/>
    <mergeCell ref="Q14:S14"/>
    <mergeCell ref="U14:W14"/>
    <mergeCell ref="K15:K16"/>
    <mergeCell ref="O15:O16"/>
    <mergeCell ref="S15:S16"/>
    <mergeCell ref="W15:W16"/>
    <mergeCell ref="I14:K14"/>
    <mergeCell ref="G20:G21"/>
    <mergeCell ref="G22:G23"/>
    <mergeCell ref="G16:G17"/>
    <mergeCell ref="K17:K18"/>
    <mergeCell ref="O17:O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190D-3FD7-489E-BD9D-90F97E5834F5}">
  <dimension ref="A1:X75"/>
  <sheetViews>
    <sheetView workbookViewId="0">
      <selection activeCell="E3" sqref="E3"/>
    </sheetView>
  </sheetViews>
  <sheetFormatPr defaultRowHeight="14.4" x14ac:dyDescent="0.3"/>
  <cols>
    <col min="1" max="1" width="10.69921875" customWidth="1"/>
    <col min="2" max="2" width="10.296875" customWidth="1"/>
    <col min="4" max="4" width="1.69921875" customWidth="1"/>
    <col min="7" max="7" width="10.69921875" customWidth="1"/>
    <col min="8" max="8" width="1.69921875" customWidth="1"/>
    <col min="10" max="10" width="10.6992187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</cols>
  <sheetData>
    <row r="1" spans="1:24" x14ac:dyDescent="0.3">
      <c r="A1" s="30" t="s">
        <v>5</v>
      </c>
      <c r="B1" s="30"/>
      <c r="C1" s="30"/>
      <c r="D1" s="22"/>
      <c r="E1" s="28" t="s">
        <v>1</v>
      </c>
      <c r="F1" s="28"/>
      <c r="G1" s="28" t="s">
        <v>2</v>
      </c>
      <c r="H1" s="23"/>
      <c r="I1" s="28" t="s">
        <v>39</v>
      </c>
      <c r="J1" s="28"/>
      <c r="K1" s="28" t="s">
        <v>2</v>
      </c>
      <c r="L1" s="23"/>
      <c r="M1" s="28" t="s">
        <v>33</v>
      </c>
      <c r="N1" s="28"/>
      <c r="O1" s="28" t="s">
        <v>2</v>
      </c>
      <c r="P1" s="23"/>
      <c r="Q1" s="28" t="s">
        <v>40</v>
      </c>
      <c r="R1" s="28"/>
      <c r="S1" s="28" t="s">
        <v>2</v>
      </c>
      <c r="T1" s="23"/>
      <c r="U1" s="28" t="s">
        <v>49</v>
      </c>
      <c r="V1" s="28"/>
      <c r="W1" s="28" t="s">
        <v>2</v>
      </c>
      <c r="X1" s="23"/>
    </row>
    <row r="2" spans="1:24" x14ac:dyDescent="0.3">
      <c r="A2" s="2" t="s">
        <v>9</v>
      </c>
      <c r="B2" s="3"/>
      <c r="C2" s="2" t="s">
        <v>13</v>
      </c>
      <c r="D2" s="22"/>
      <c r="E2" s="3">
        <v>4</v>
      </c>
      <c r="F2" s="3" t="s">
        <v>8</v>
      </c>
      <c r="G2" s="29">
        <f>(E2-E3)/E2</f>
        <v>0.5</v>
      </c>
      <c r="H2" s="23"/>
      <c r="I2" s="3">
        <v>6</v>
      </c>
      <c r="J2" s="3" t="s">
        <v>52</v>
      </c>
      <c r="K2" s="29">
        <f>IFERROR(I3/I2,0)</f>
        <v>0.83333333333333337</v>
      </c>
      <c r="L2" s="23"/>
      <c r="M2" s="3">
        <v>4</v>
      </c>
      <c r="N2" s="3" t="s">
        <v>52</v>
      </c>
      <c r="O2" s="29">
        <f>IFERROR(M3/M2,0)</f>
        <v>0.5</v>
      </c>
      <c r="P2" s="23"/>
      <c r="Q2" s="3">
        <v>5</v>
      </c>
      <c r="R2" s="3" t="s">
        <v>52</v>
      </c>
      <c r="S2" s="29">
        <f>IFERROR(Q3/Q2,0)</f>
        <v>0</v>
      </c>
      <c r="T2" s="23"/>
      <c r="U2" s="3">
        <v>4</v>
      </c>
      <c r="V2" s="3" t="s">
        <v>52</v>
      </c>
      <c r="W2" s="29">
        <f>IFERROR(U3/U2,0)</f>
        <v>0.75</v>
      </c>
      <c r="X2" s="23"/>
    </row>
    <row r="3" spans="1:24" x14ac:dyDescent="0.3">
      <c r="A3" s="3">
        <v>27</v>
      </c>
      <c r="B3" s="2" t="s">
        <v>8</v>
      </c>
      <c r="C3" s="3">
        <v>15</v>
      </c>
      <c r="D3" s="22"/>
      <c r="E3" s="3">
        <v>2</v>
      </c>
      <c r="F3" s="3" t="s">
        <v>11</v>
      </c>
      <c r="G3" s="29"/>
      <c r="H3" s="23"/>
      <c r="I3" s="3">
        <v>5</v>
      </c>
      <c r="J3" s="3" t="s">
        <v>23</v>
      </c>
      <c r="K3" s="29"/>
      <c r="L3" s="23"/>
      <c r="M3" s="3">
        <v>2</v>
      </c>
      <c r="N3" s="3" t="s">
        <v>23</v>
      </c>
      <c r="O3" s="29"/>
      <c r="P3" s="23"/>
      <c r="Q3" s="3">
        <v>0</v>
      </c>
      <c r="R3" s="3" t="s">
        <v>23</v>
      </c>
      <c r="S3" s="29"/>
      <c r="T3" s="23"/>
      <c r="U3" s="3">
        <v>3</v>
      </c>
      <c r="V3" s="3" t="s">
        <v>23</v>
      </c>
      <c r="W3" s="29"/>
      <c r="X3" s="23"/>
    </row>
    <row r="4" spans="1:24" x14ac:dyDescent="0.3">
      <c r="A4" s="3">
        <v>20</v>
      </c>
      <c r="B4" s="2" t="s">
        <v>17</v>
      </c>
      <c r="C4" s="3">
        <v>9</v>
      </c>
      <c r="D4" s="22"/>
      <c r="E4" s="3">
        <v>1</v>
      </c>
      <c r="F4" s="3" t="s">
        <v>16</v>
      </c>
      <c r="G4" s="29">
        <f>IFERROR((E4-E5)/E4,"нет бросоков")</f>
        <v>0</v>
      </c>
      <c r="H4" s="23"/>
      <c r="I4" s="3">
        <v>3</v>
      </c>
      <c r="J4" s="3" t="s">
        <v>8</v>
      </c>
      <c r="K4" s="29">
        <f>IFERROR(I5/I4,0)</f>
        <v>0.66666666666666663</v>
      </c>
      <c r="L4" s="23"/>
      <c r="M4" s="3">
        <v>0</v>
      </c>
      <c r="N4" s="3" t="s">
        <v>8</v>
      </c>
      <c r="O4" s="29">
        <f>IFERROR(M5/M4,0)</f>
        <v>0</v>
      </c>
      <c r="P4" s="23"/>
      <c r="Q4" s="3">
        <v>3</v>
      </c>
      <c r="R4" s="3" t="s">
        <v>8</v>
      </c>
      <c r="S4" s="29">
        <f>IFERROR(Q5/Q4,0)</f>
        <v>0.66666666666666663</v>
      </c>
      <c r="T4" s="23"/>
      <c r="U4" s="3">
        <v>3</v>
      </c>
      <c r="V4" s="3" t="s">
        <v>8</v>
      </c>
      <c r="W4" s="29">
        <f>IFERROR(U5/U4,0)</f>
        <v>1</v>
      </c>
      <c r="X4" s="23"/>
    </row>
    <row r="5" spans="1:24" x14ac:dyDescent="0.3">
      <c r="A5" s="3">
        <v>6</v>
      </c>
      <c r="B5" s="2" t="s">
        <v>11</v>
      </c>
      <c r="C5" s="3">
        <v>2</v>
      </c>
      <c r="D5" s="22"/>
      <c r="E5" s="3">
        <v>1</v>
      </c>
      <c r="F5" s="3" t="s">
        <v>18</v>
      </c>
      <c r="G5" s="29"/>
      <c r="H5" s="23"/>
      <c r="I5" s="3">
        <v>2</v>
      </c>
      <c r="J5" s="3" t="s">
        <v>17</v>
      </c>
      <c r="K5" s="29"/>
      <c r="L5" s="23"/>
      <c r="M5" s="3">
        <v>0</v>
      </c>
      <c r="N5" s="3" t="s">
        <v>17</v>
      </c>
      <c r="O5" s="29"/>
      <c r="P5" s="23"/>
      <c r="Q5" s="3">
        <v>2</v>
      </c>
      <c r="R5" s="3" t="s">
        <v>17</v>
      </c>
      <c r="S5" s="29"/>
      <c r="T5" s="23"/>
      <c r="U5" s="3">
        <v>3</v>
      </c>
      <c r="V5" s="3" t="s">
        <v>17</v>
      </c>
      <c r="W5" s="29"/>
      <c r="X5" s="23"/>
    </row>
    <row r="6" spans="1:24" x14ac:dyDescent="0.3">
      <c r="A6" s="3">
        <v>1</v>
      </c>
      <c r="B6" s="2" t="s">
        <v>19</v>
      </c>
      <c r="C6" s="3">
        <v>4</v>
      </c>
      <c r="D6" s="22"/>
      <c r="E6" s="4"/>
      <c r="F6" s="4"/>
      <c r="G6" s="4"/>
      <c r="H6" s="23"/>
      <c r="I6" s="3">
        <v>1</v>
      </c>
      <c r="J6" s="3" t="s">
        <v>21</v>
      </c>
      <c r="K6" s="1">
        <f>IFERROR(I6/I5,0)</f>
        <v>0.5</v>
      </c>
      <c r="L6" s="23"/>
      <c r="M6" s="3">
        <v>0</v>
      </c>
      <c r="N6" s="3" t="s">
        <v>21</v>
      </c>
      <c r="O6" s="1">
        <f>IFERROR(M6/M5,0)</f>
        <v>0</v>
      </c>
      <c r="P6" s="23"/>
      <c r="Q6" s="3">
        <v>1</v>
      </c>
      <c r="R6" s="3" t="s">
        <v>21</v>
      </c>
      <c r="S6" s="1">
        <f>IFERROR(Q6/Q5,0)</f>
        <v>0.5</v>
      </c>
      <c r="T6" s="23"/>
      <c r="U6" s="3">
        <v>1</v>
      </c>
      <c r="V6" s="3" t="s">
        <v>21</v>
      </c>
      <c r="W6" s="1">
        <f>IFERROR(U6/U5,0)</f>
        <v>0.33333333333333331</v>
      </c>
      <c r="X6" s="23"/>
    </row>
    <row r="7" spans="1:24" x14ac:dyDescent="0.3">
      <c r="A7" s="1">
        <f>A5/A4</f>
        <v>0.3</v>
      </c>
      <c r="B7" s="2" t="s">
        <v>21</v>
      </c>
      <c r="C7" s="1">
        <f>C5/C4</f>
        <v>0.22222222222222221</v>
      </c>
      <c r="D7" s="22"/>
      <c r="E7" s="28" t="s">
        <v>20</v>
      </c>
      <c r="F7" s="28"/>
      <c r="G7" s="28" t="s">
        <v>2</v>
      </c>
      <c r="H7" s="23"/>
      <c r="I7" s="3">
        <v>0</v>
      </c>
      <c r="J7" s="3" t="s">
        <v>19</v>
      </c>
      <c r="K7" s="1">
        <f>IFERROR(I7/$A$6,0)</f>
        <v>0</v>
      </c>
      <c r="L7" s="23"/>
      <c r="M7" s="3">
        <v>1</v>
      </c>
      <c r="N7" s="3" t="s">
        <v>19</v>
      </c>
      <c r="O7" s="1">
        <f>IFERROR(M7/$A$6,0)</f>
        <v>1</v>
      </c>
      <c r="P7" s="23"/>
      <c r="Q7" s="3">
        <v>0</v>
      </c>
      <c r="R7" s="3" t="s">
        <v>19</v>
      </c>
      <c r="S7" s="1">
        <f>IFERROR(Q7/$A$6,0)</f>
        <v>0</v>
      </c>
      <c r="T7" s="23"/>
      <c r="U7" s="3">
        <v>0</v>
      </c>
      <c r="V7" s="3" t="s">
        <v>19</v>
      </c>
      <c r="W7" s="1">
        <f>IFERROR(U7/$A$6,0)</f>
        <v>0</v>
      </c>
      <c r="X7" s="23"/>
    </row>
    <row r="8" spans="1:24" x14ac:dyDescent="0.3">
      <c r="A8" s="3">
        <v>40</v>
      </c>
      <c r="B8" s="2" t="s">
        <v>22</v>
      </c>
      <c r="C8" s="1"/>
      <c r="D8" s="22"/>
      <c r="E8" s="3">
        <v>5</v>
      </c>
      <c r="F8" s="3" t="s">
        <v>8</v>
      </c>
      <c r="G8" s="29">
        <f>(E8-E9)/E8</f>
        <v>1</v>
      </c>
      <c r="H8" s="23"/>
      <c r="I8" s="3" t="s">
        <v>37</v>
      </c>
      <c r="J8" s="3" t="s">
        <v>53</v>
      </c>
      <c r="K8" s="3"/>
      <c r="L8" s="23"/>
      <c r="M8" s="3" t="s">
        <v>38</v>
      </c>
      <c r="N8" s="3" t="s">
        <v>53</v>
      </c>
      <c r="O8" s="3"/>
      <c r="P8" s="23"/>
      <c r="Q8" s="3" t="s">
        <v>37</v>
      </c>
      <c r="R8" s="3" t="s">
        <v>53</v>
      </c>
      <c r="S8" s="3"/>
      <c r="T8" s="23"/>
      <c r="U8" s="3" t="s">
        <v>37</v>
      </c>
      <c r="V8" s="3" t="s">
        <v>53</v>
      </c>
      <c r="W8" s="3"/>
      <c r="X8" s="23"/>
    </row>
    <row r="9" spans="1:24" x14ac:dyDescent="0.3">
      <c r="A9" s="3">
        <v>29</v>
      </c>
      <c r="B9" s="2" t="s">
        <v>23</v>
      </c>
      <c r="C9" s="1"/>
      <c r="D9" s="22"/>
      <c r="E9" s="3">
        <v>0</v>
      </c>
      <c r="F9" s="3" t="s">
        <v>11</v>
      </c>
      <c r="G9" s="29"/>
      <c r="H9" s="23"/>
      <c r="I9" s="3">
        <v>0</v>
      </c>
      <c r="J9" s="3" t="s">
        <v>55</v>
      </c>
      <c r="K9" s="3"/>
      <c r="L9" s="23"/>
      <c r="M9" s="3">
        <v>0</v>
      </c>
      <c r="N9" s="3" t="s">
        <v>55</v>
      </c>
      <c r="O9" s="3"/>
      <c r="P9" s="23"/>
      <c r="Q9" s="3">
        <v>4</v>
      </c>
      <c r="R9" s="3" t="s">
        <v>55</v>
      </c>
      <c r="S9" s="3"/>
      <c r="T9" s="23"/>
      <c r="U9" s="3">
        <v>3</v>
      </c>
      <c r="V9" s="3" t="s">
        <v>55</v>
      </c>
      <c r="W9" s="3"/>
      <c r="X9" s="23"/>
    </row>
    <row r="10" spans="1:24" x14ac:dyDescent="0.3">
      <c r="A10" s="1">
        <f>A9/A8</f>
        <v>0.72499999999999998</v>
      </c>
      <c r="B10" s="2" t="s">
        <v>24</v>
      </c>
      <c r="C10" s="1"/>
      <c r="D10" s="22"/>
      <c r="E10" s="3">
        <v>0</v>
      </c>
      <c r="F10" s="3" t="s">
        <v>16</v>
      </c>
      <c r="G10" s="29" t="str">
        <f>IFERROR((E10-E11)/E10,"нет бросоков")</f>
        <v>нет бросоков</v>
      </c>
      <c r="H10" s="23"/>
      <c r="I10" s="3">
        <v>0</v>
      </c>
      <c r="J10" s="3" t="s">
        <v>16</v>
      </c>
      <c r="K10" s="3"/>
      <c r="L10" s="23"/>
      <c r="M10" s="3">
        <v>0</v>
      </c>
      <c r="N10" s="3" t="s">
        <v>16</v>
      </c>
      <c r="O10" s="3"/>
      <c r="P10" s="23"/>
      <c r="Q10" s="3">
        <v>0</v>
      </c>
      <c r="R10" s="3" t="s">
        <v>16</v>
      </c>
      <c r="S10" s="3"/>
      <c r="T10" s="23"/>
      <c r="U10" s="3">
        <v>1</v>
      </c>
      <c r="V10" s="3" t="s">
        <v>16</v>
      </c>
      <c r="W10" s="3" t="s">
        <v>56</v>
      </c>
      <c r="X10" s="23"/>
    </row>
    <row r="11" spans="1:24" x14ac:dyDescent="0.3">
      <c r="A11" s="5"/>
      <c r="B11" s="5"/>
      <c r="C11" s="5"/>
      <c r="D11" s="22"/>
      <c r="E11" s="3">
        <v>0</v>
      </c>
      <c r="F11" s="3" t="s">
        <v>18</v>
      </c>
      <c r="G11" s="29"/>
      <c r="H11" s="23"/>
      <c r="I11" s="3">
        <v>0</v>
      </c>
      <c r="J11" s="3" t="s">
        <v>57</v>
      </c>
      <c r="K11" s="3"/>
      <c r="L11" s="23"/>
      <c r="M11" s="3">
        <v>0</v>
      </c>
      <c r="N11" s="3" t="s">
        <v>57</v>
      </c>
      <c r="O11" s="3"/>
      <c r="P11" s="23"/>
      <c r="Q11" s="3">
        <v>0</v>
      </c>
      <c r="R11" s="3" t="s">
        <v>57</v>
      </c>
      <c r="S11" s="3"/>
      <c r="T11" s="23"/>
      <c r="U11" s="3">
        <v>0</v>
      </c>
      <c r="V11" s="3" t="s">
        <v>57</v>
      </c>
      <c r="W11" s="3"/>
      <c r="X11" s="23"/>
    </row>
    <row r="12" spans="1:24" x14ac:dyDescent="0.3">
      <c r="A12" s="2" t="s">
        <v>25</v>
      </c>
      <c r="B12" s="3" t="s">
        <v>26</v>
      </c>
      <c r="C12" s="3"/>
      <c r="D12" s="22"/>
      <c r="H12" s="23"/>
      <c r="I12" s="3">
        <v>0</v>
      </c>
      <c r="J12" s="3" t="s">
        <v>58</v>
      </c>
      <c r="K12" s="3"/>
      <c r="L12" s="23"/>
      <c r="M12" s="3">
        <v>0</v>
      </c>
      <c r="N12" s="3" t="s">
        <v>58</v>
      </c>
      <c r="O12" s="3"/>
      <c r="P12" s="23"/>
      <c r="Q12" s="3">
        <v>0</v>
      </c>
      <c r="R12" s="3" t="s">
        <v>58</v>
      </c>
      <c r="S12" s="3"/>
      <c r="T12" s="23"/>
      <c r="U12" s="3">
        <v>0</v>
      </c>
      <c r="V12" s="3" t="s">
        <v>58</v>
      </c>
      <c r="W12" s="3"/>
      <c r="X12" s="23"/>
    </row>
    <row r="13" spans="1:24" x14ac:dyDescent="0.3">
      <c r="A13" s="3" t="s">
        <v>33</v>
      </c>
      <c r="B13" s="3" t="s">
        <v>38</v>
      </c>
      <c r="C13" s="3"/>
      <c r="D13" s="22"/>
      <c r="E13" s="28" t="s">
        <v>30</v>
      </c>
      <c r="F13" s="28"/>
      <c r="G13" s="28" t="s">
        <v>2</v>
      </c>
      <c r="H13" s="23"/>
      <c r="L13" s="23"/>
      <c r="P13" s="23"/>
      <c r="T13" s="23"/>
      <c r="X13" s="23"/>
    </row>
    <row r="14" spans="1:24" x14ac:dyDescent="0.3">
      <c r="A14" s="3" t="s">
        <v>39</v>
      </c>
      <c r="B14" s="3" t="s">
        <v>37</v>
      </c>
      <c r="C14" s="3"/>
      <c r="D14" s="22"/>
      <c r="E14" s="3">
        <v>20</v>
      </c>
      <c r="F14" s="3" t="s">
        <v>8</v>
      </c>
      <c r="G14" s="29">
        <f>(E14-E15)/E14</f>
        <v>0.7</v>
      </c>
      <c r="H14" s="23"/>
      <c r="I14" s="28" t="s">
        <v>42</v>
      </c>
      <c r="J14" s="28"/>
      <c r="K14" s="28" t="s">
        <v>2</v>
      </c>
      <c r="L14" s="23"/>
      <c r="M14" s="28" t="s">
        <v>44</v>
      </c>
      <c r="N14" s="28"/>
      <c r="O14" s="28" t="s">
        <v>2</v>
      </c>
      <c r="P14" s="23"/>
      <c r="Q14" s="28" t="s">
        <v>46</v>
      </c>
      <c r="R14" s="28"/>
      <c r="S14" s="28" t="s">
        <v>2</v>
      </c>
      <c r="T14" s="23"/>
      <c r="U14" s="28" t="s">
        <v>47</v>
      </c>
      <c r="V14" s="28"/>
      <c r="W14" s="28" t="s">
        <v>2</v>
      </c>
      <c r="X14" s="23"/>
    </row>
    <row r="15" spans="1:24" x14ac:dyDescent="0.3">
      <c r="A15" s="3" t="s">
        <v>42</v>
      </c>
      <c r="B15" s="3" t="s">
        <v>41</v>
      </c>
      <c r="C15" s="3"/>
      <c r="D15" s="22"/>
      <c r="E15" s="3">
        <v>6</v>
      </c>
      <c r="F15" s="3" t="s">
        <v>11</v>
      </c>
      <c r="G15" s="29"/>
      <c r="H15" s="23"/>
      <c r="I15" s="3">
        <v>13</v>
      </c>
      <c r="J15" s="3" t="s">
        <v>52</v>
      </c>
      <c r="K15" s="29">
        <f>IFERROR(I16/I15,0)</f>
        <v>0.92307692307692313</v>
      </c>
      <c r="L15" s="23"/>
      <c r="M15" s="3">
        <v>0</v>
      </c>
      <c r="N15" s="3" t="s">
        <v>52</v>
      </c>
      <c r="O15" s="29">
        <f>IFERROR(M16/M15,0)</f>
        <v>0</v>
      </c>
      <c r="P15" s="23"/>
      <c r="Q15" s="3">
        <v>4</v>
      </c>
      <c r="R15" s="3" t="s">
        <v>52</v>
      </c>
      <c r="S15" s="29">
        <f>IFERROR(Q16/Q15,0)</f>
        <v>1</v>
      </c>
      <c r="T15" s="23"/>
      <c r="U15" s="3">
        <v>4</v>
      </c>
      <c r="V15" s="3" t="s">
        <v>52</v>
      </c>
      <c r="W15" s="29">
        <f>IFERROR(U16/U15,0)</f>
        <v>0.75</v>
      </c>
      <c r="X15" s="23"/>
    </row>
    <row r="16" spans="1:24" x14ac:dyDescent="0.3">
      <c r="A16" s="3" t="s">
        <v>47</v>
      </c>
      <c r="B16" s="3" t="s">
        <v>34</v>
      </c>
      <c r="C16" s="3" t="s">
        <v>35</v>
      </c>
      <c r="D16" s="22"/>
      <c r="E16" s="3">
        <v>4</v>
      </c>
      <c r="F16" s="3" t="s">
        <v>16</v>
      </c>
      <c r="G16" s="29">
        <f>IFERROR((E16-E17)/E16,"нет бросоков")</f>
        <v>0.5</v>
      </c>
      <c r="H16" s="23"/>
      <c r="I16" s="3">
        <v>12</v>
      </c>
      <c r="J16" s="3" t="s">
        <v>23</v>
      </c>
      <c r="K16" s="29"/>
      <c r="L16" s="23"/>
      <c r="M16" s="3">
        <v>0</v>
      </c>
      <c r="N16" s="3" t="s">
        <v>23</v>
      </c>
      <c r="O16" s="29"/>
      <c r="P16" s="23"/>
      <c r="Q16" s="3">
        <v>4</v>
      </c>
      <c r="R16" s="3" t="s">
        <v>23</v>
      </c>
      <c r="S16" s="29"/>
      <c r="T16" s="23"/>
      <c r="U16" s="3">
        <v>3</v>
      </c>
      <c r="V16" s="3" t="s">
        <v>23</v>
      </c>
      <c r="W16" s="29"/>
      <c r="X16" s="23"/>
    </row>
    <row r="17" spans="1:24" x14ac:dyDescent="0.3">
      <c r="A17" s="3" t="s">
        <v>40</v>
      </c>
      <c r="B17" s="3" t="s">
        <v>37</v>
      </c>
      <c r="C17" s="3"/>
      <c r="D17" s="22"/>
      <c r="E17" s="3">
        <v>2</v>
      </c>
      <c r="F17" s="3" t="s">
        <v>18</v>
      </c>
      <c r="G17" s="29"/>
      <c r="H17" s="23"/>
      <c r="I17" s="3">
        <v>9</v>
      </c>
      <c r="J17" s="3" t="s">
        <v>8</v>
      </c>
      <c r="K17" s="29">
        <f>IFERROR(I18/I17,0)</f>
        <v>0.77777777777777779</v>
      </c>
      <c r="L17" s="23"/>
      <c r="M17" s="3">
        <v>0</v>
      </c>
      <c r="N17" s="3" t="s">
        <v>8</v>
      </c>
      <c r="O17" s="29">
        <f>IFERROR(M18/M17,0)</f>
        <v>0</v>
      </c>
      <c r="P17" s="23"/>
      <c r="Q17" s="3">
        <v>3</v>
      </c>
      <c r="R17" s="3" t="s">
        <v>8</v>
      </c>
      <c r="S17" s="29">
        <f>IFERROR(Q18/Q17,0)</f>
        <v>0.33333333333333331</v>
      </c>
      <c r="T17" s="23"/>
      <c r="U17" s="3">
        <v>4</v>
      </c>
      <c r="V17" s="3" t="s">
        <v>8</v>
      </c>
      <c r="W17" s="29">
        <f>IFERROR(U18/U17,0)</f>
        <v>0.75</v>
      </c>
      <c r="X17" s="23"/>
    </row>
    <row r="18" spans="1:24" x14ac:dyDescent="0.3">
      <c r="A18" s="3" t="s">
        <v>49</v>
      </c>
      <c r="B18" s="3" t="s">
        <v>37</v>
      </c>
      <c r="C18" s="3" t="s">
        <v>35</v>
      </c>
      <c r="D18" s="22"/>
      <c r="H18" s="23"/>
      <c r="I18" s="3">
        <v>7</v>
      </c>
      <c r="J18" s="3" t="s">
        <v>17</v>
      </c>
      <c r="K18" s="29"/>
      <c r="L18" s="23"/>
      <c r="M18" s="3">
        <v>0</v>
      </c>
      <c r="N18" s="3" t="s">
        <v>17</v>
      </c>
      <c r="O18" s="29"/>
      <c r="P18" s="23"/>
      <c r="Q18" s="3">
        <v>1</v>
      </c>
      <c r="R18" s="3" t="s">
        <v>17</v>
      </c>
      <c r="S18" s="29"/>
      <c r="T18" s="23"/>
      <c r="U18" s="3">
        <v>3</v>
      </c>
      <c r="V18" s="3" t="s">
        <v>17</v>
      </c>
      <c r="W18" s="29"/>
      <c r="X18" s="23"/>
    </row>
    <row r="19" spans="1:24" x14ac:dyDescent="0.3">
      <c r="D19" s="22"/>
      <c r="H19" s="23"/>
      <c r="I19" s="3">
        <v>1</v>
      </c>
      <c r="J19" s="3" t="s">
        <v>21</v>
      </c>
      <c r="K19" s="1">
        <f>IFERROR(I19/I18,0)</f>
        <v>0.14285714285714285</v>
      </c>
      <c r="L19" s="23"/>
      <c r="M19" s="3">
        <v>0</v>
      </c>
      <c r="N19" s="3" t="s">
        <v>21</v>
      </c>
      <c r="O19" s="1">
        <f>IFERROR(M19/M18,0)</f>
        <v>0</v>
      </c>
      <c r="P19" s="23"/>
      <c r="Q19" s="3">
        <v>0</v>
      </c>
      <c r="R19" s="3" t="s">
        <v>21</v>
      </c>
      <c r="S19" s="1">
        <f>IFERROR(Q19/Q18,0)</f>
        <v>0</v>
      </c>
      <c r="T19" s="23"/>
      <c r="U19" s="3">
        <v>2</v>
      </c>
      <c r="V19" s="3" t="s">
        <v>21</v>
      </c>
      <c r="W19" s="1">
        <f>IFERROR(U19/U18,0)</f>
        <v>0.66666666666666663</v>
      </c>
      <c r="X19" s="23"/>
    </row>
    <row r="20" spans="1:24" x14ac:dyDescent="0.3">
      <c r="D20" s="22"/>
      <c r="H20" s="23"/>
      <c r="I20" s="3">
        <v>0</v>
      </c>
      <c r="J20" s="3" t="s">
        <v>19</v>
      </c>
      <c r="K20" s="1">
        <f>IFERROR(I20/$A$6,0)</f>
        <v>0</v>
      </c>
      <c r="L20" s="23"/>
      <c r="M20" s="3">
        <v>0</v>
      </c>
      <c r="N20" s="3" t="s">
        <v>19</v>
      </c>
      <c r="O20" s="1">
        <f>IFERROR(M20/$A$6,0)</f>
        <v>0</v>
      </c>
      <c r="P20" s="23"/>
      <c r="Q20" s="3">
        <v>0</v>
      </c>
      <c r="R20" s="3" t="s">
        <v>19</v>
      </c>
      <c r="S20" s="1">
        <f>IFERROR(Q20/$A$6,0)</f>
        <v>0</v>
      </c>
      <c r="T20" s="23"/>
      <c r="U20" s="3">
        <v>0</v>
      </c>
      <c r="V20" s="3" t="s">
        <v>19</v>
      </c>
      <c r="W20" s="1">
        <f>IFERROR(U20/$A$6,0)</f>
        <v>0</v>
      </c>
      <c r="X20" s="23"/>
    </row>
    <row r="21" spans="1:24" x14ac:dyDescent="0.3">
      <c r="D21" s="22"/>
      <c r="H21" s="23"/>
      <c r="I21" s="3" t="s">
        <v>41</v>
      </c>
      <c r="J21" s="3" t="s">
        <v>53</v>
      </c>
      <c r="K21" s="3"/>
      <c r="L21" s="23"/>
      <c r="M21" s="3" t="s">
        <v>54</v>
      </c>
      <c r="N21" s="3" t="s">
        <v>53</v>
      </c>
      <c r="O21" s="3"/>
      <c r="P21" s="23"/>
      <c r="Q21" s="3" t="s">
        <v>54</v>
      </c>
      <c r="R21" s="3" t="s">
        <v>53</v>
      </c>
      <c r="S21" s="3"/>
      <c r="T21" s="23"/>
      <c r="U21" s="3" t="s">
        <v>34</v>
      </c>
      <c r="V21" s="3" t="s">
        <v>53</v>
      </c>
      <c r="W21" s="3"/>
      <c r="X21" s="23"/>
    </row>
    <row r="22" spans="1:24" x14ac:dyDescent="0.3">
      <c r="D22" s="22"/>
      <c r="H22" s="23"/>
      <c r="I22" s="3">
        <v>2</v>
      </c>
      <c r="J22" s="3" t="s">
        <v>55</v>
      </c>
      <c r="K22" s="3"/>
      <c r="L22" s="23"/>
      <c r="M22" s="3">
        <v>0</v>
      </c>
      <c r="N22" s="3" t="s">
        <v>55</v>
      </c>
      <c r="O22" s="3"/>
      <c r="P22" s="23"/>
      <c r="Q22" s="3">
        <v>0</v>
      </c>
      <c r="R22" s="3" t="s">
        <v>55</v>
      </c>
      <c r="S22" s="3"/>
      <c r="T22" s="23"/>
      <c r="U22" s="3">
        <v>1</v>
      </c>
      <c r="V22" s="3" t="s">
        <v>55</v>
      </c>
      <c r="W22" s="3"/>
      <c r="X22" s="23"/>
    </row>
    <row r="23" spans="1:24" x14ac:dyDescent="0.3">
      <c r="D23" s="22"/>
      <c r="H23" s="23"/>
      <c r="I23" s="3">
        <v>2</v>
      </c>
      <c r="J23" s="3" t="s">
        <v>16</v>
      </c>
      <c r="K23" s="3" t="s">
        <v>59</v>
      </c>
      <c r="L23" s="23"/>
      <c r="M23" s="3">
        <v>0</v>
      </c>
      <c r="N23" s="3" t="s">
        <v>16</v>
      </c>
      <c r="O23" s="3"/>
      <c r="P23" s="23"/>
      <c r="Q23" s="3">
        <v>0</v>
      </c>
      <c r="R23" s="3" t="s">
        <v>16</v>
      </c>
      <c r="S23" s="3"/>
      <c r="T23" s="23"/>
      <c r="U23" s="3">
        <v>1</v>
      </c>
      <c r="V23" s="3" t="s">
        <v>16</v>
      </c>
      <c r="W23" s="3" t="s">
        <v>56</v>
      </c>
      <c r="X23" s="23"/>
    </row>
    <row r="24" spans="1:24" x14ac:dyDescent="0.3">
      <c r="A24" s="5"/>
      <c r="B24" s="5"/>
      <c r="C24" s="5"/>
      <c r="D24" s="22"/>
      <c r="H24" s="23"/>
      <c r="I24" s="3">
        <v>0</v>
      </c>
      <c r="J24" s="3" t="s">
        <v>57</v>
      </c>
      <c r="K24" s="3"/>
      <c r="L24" s="23"/>
      <c r="M24" s="3">
        <v>0</v>
      </c>
      <c r="N24" s="3" t="s">
        <v>57</v>
      </c>
      <c r="O24" s="3"/>
      <c r="P24" s="23"/>
      <c r="Q24" s="3">
        <v>0</v>
      </c>
      <c r="R24" s="3" t="s">
        <v>57</v>
      </c>
      <c r="S24" s="3"/>
      <c r="T24" s="23"/>
      <c r="U24" s="3">
        <v>0</v>
      </c>
      <c r="V24" s="3" t="s">
        <v>57</v>
      </c>
      <c r="W24" s="3"/>
      <c r="X24" s="23"/>
    </row>
    <row r="25" spans="1:24" x14ac:dyDescent="0.3">
      <c r="A25" s="25"/>
      <c r="B25" s="25"/>
      <c r="C25" s="25"/>
      <c r="D25" s="22"/>
      <c r="E25" s="25"/>
      <c r="F25" s="25"/>
      <c r="G25" s="25"/>
      <c r="H25" s="23"/>
      <c r="I25" s="3">
        <v>0</v>
      </c>
      <c r="J25" s="3" t="s">
        <v>58</v>
      </c>
      <c r="K25" s="3"/>
      <c r="L25" s="23"/>
      <c r="M25" s="3">
        <v>0</v>
      </c>
      <c r="N25" s="3" t="s">
        <v>58</v>
      </c>
      <c r="O25" s="3"/>
      <c r="P25" s="23"/>
      <c r="Q25" s="3">
        <v>0</v>
      </c>
      <c r="R25" s="3" t="s">
        <v>58</v>
      </c>
      <c r="S25" s="3"/>
      <c r="T25" s="23"/>
      <c r="U25" s="3">
        <v>0</v>
      </c>
      <c r="V25" s="3" t="s">
        <v>58</v>
      </c>
      <c r="W25" s="3"/>
      <c r="X25" s="23"/>
    </row>
    <row r="26" spans="1:24" ht="8.0500000000000007" customHeight="1" x14ac:dyDescent="0.3">
      <c r="A26" s="26"/>
      <c r="B26" s="26"/>
      <c r="C26" s="27"/>
      <c r="D26" s="22"/>
      <c r="E26" s="26"/>
      <c r="F26" s="26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6"/>
      <c r="B27" s="6"/>
      <c r="C27" s="24"/>
      <c r="D27" s="4"/>
      <c r="E27" s="6"/>
      <c r="F27" s="6"/>
      <c r="G27" s="24"/>
    </row>
    <row r="28" spans="1:24" x14ac:dyDescent="0.3">
      <c r="A28" s="6"/>
      <c r="B28" s="6"/>
      <c r="C28" s="24"/>
      <c r="D28" s="4"/>
      <c r="E28" s="6"/>
      <c r="F28" s="6"/>
      <c r="G28" s="24"/>
    </row>
    <row r="29" spans="1:24" x14ac:dyDescent="0.3">
      <c r="A29" s="6"/>
      <c r="B29" s="6"/>
      <c r="C29" s="24"/>
      <c r="D29" s="4"/>
      <c r="E29" s="6"/>
      <c r="F29" s="6"/>
      <c r="G29" s="24"/>
    </row>
    <row r="30" spans="1:24" x14ac:dyDescent="0.3">
      <c r="A30" s="6"/>
      <c r="B30" s="6"/>
      <c r="C30" s="5"/>
      <c r="D30" s="4"/>
      <c r="E30" s="6"/>
      <c r="F30" s="6"/>
      <c r="G30" s="5"/>
    </row>
    <row r="31" spans="1:24" x14ac:dyDescent="0.3">
      <c r="A31" s="6"/>
      <c r="B31" s="6"/>
      <c r="C31" s="5"/>
      <c r="D31" s="4"/>
      <c r="E31" s="6"/>
      <c r="F31" s="6"/>
      <c r="G31" s="5"/>
    </row>
    <row r="32" spans="1:24" x14ac:dyDescent="0.3">
      <c r="A32" s="6"/>
      <c r="B32" s="6"/>
      <c r="C32" s="6"/>
      <c r="D32" s="4"/>
      <c r="E32" s="6"/>
      <c r="F32" s="6"/>
      <c r="G32" s="6"/>
    </row>
    <row r="33" spans="1:7" x14ac:dyDescent="0.3">
      <c r="A33" s="6"/>
      <c r="B33" s="6"/>
      <c r="C33" s="6"/>
      <c r="D33" s="4"/>
      <c r="E33" s="6"/>
      <c r="F33" s="6"/>
      <c r="G33" s="6"/>
    </row>
    <row r="34" spans="1:7" x14ac:dyDescent="0.3">
      <c r="A34" s="6"/>
      <c r="B34" s="6"/>
      <c r="C34" s="6"/>
      <c r="D34" s="4"/>
      <c r="E34" s="6"/>
      <c r="F34" s="6"/>
      <c r="G34" s="6"/>
    </row>
    <row r="35" spans="1:7" x14ac:dyDescent="0.3">
      <c r="A35" s="6"/>
      <c r="B35" s="6"/>
      <c r="C35" s="6"/>
      <c r="D35" s="4"/>
      <c r="E35" s="6"/>
      <c r="F35" s="6"/>
      <c r="G35" s="6"/>
    </row>
    <row r="36" spans="1:7" x14ac:dyDescent="0.3">
      <c r="A36" s="6"/>
      <c r="B36" s="6"/>
      <c r="C36" s="6"/>
      <c r="D36" s="4"/>
      <c r="E36" s="6"/>
      <c r="F36" s="6"/>
      <c r="G36" s="6"/>
    </row>
    <row r="37" spans="1:7" x14ac:dyDescent="0.3">
      <c r="A37" s="5"/>
      <c r="B37" s="5"/>
      <c r="C37" s="5"/>
      <c r="D37" s="4"/>
      <c r="E37" s="4"/>
      <c r="F37" s="4"/>
      <c r="G37" s="4"/>
    </row>
    <row r="38" spans="1:7" x14ac:dyDescent="0.3">
      <c r="A38" s="25"/>
      <c r="B38" s="25"/>
      <c r="C38" s="25"/>
      <c r="D38" s="4"/>
      <c r="E38" s="25"/>
      <c r="F38" s="25"/>
      <c r="G38" s="25"/>
    </row>
    <row r="39" spans="1:7" x14ac:dyDescent="0.3">
      <c r="A39" s="6"/>
      <c r="B39" s="6"/>
      <c r="C39" s="24"/>
      <c r="D39" s="4"/>
      <c r="E39" s="6"/>
      <c r="F39" s="6"/>
      <c r="G39" s="24"/>
    </row>
    <row r="40" spans="1:7" x14ac:dyDescent="0.3">
      <c r="A40" s="6"/>
      <c r="B40" s="6"/>
      <c r="C40" s="24"/>
      <c r="D40" s="4"/>
      <c r="E40" s="6"/>
      <c r="F40" s="6"/>
      <c r="G40" s="24"/>
    </row>
    <row r="41" spans="1:7" x14ac:dyDescent="0.3">
      <c r="A41" s="6"/>
      <c r="B41" s="6"/>
      <c r="C41" s="24"/>
      <c r="D41" s="4"/>
      <c r="E41" s="6"/>
      <c r="F41" s="6"/>
      <c r="G41" s="24"/>
    </row>
    <row r="42" spans="1:7" x14ac:dyDescent="0.3">
      <c r="A42" s="6"/>
      <c r="B42" s="6"/>
      <c r="C42" s="24"/>
      <c r="D42" s="4"/>
      <c r="E42" s="6"/>
      <c r="F42" s="6"/>
      <c r="G42" s="24"/>
    </row>
    <row r="43" spans="1:7" x14ac:dyDescent="0.3">
      <c r="A43" s="6"/>
      <c r="B43" s="6"/>
      <c r="C43" s="5"/>
      <c r="D43" s="4"/>
      <c r="E43" s="6"/>
      <c r="F43" s="6"/>
      <c r="G43" s="5"/>
    </row>
    <row r="44" spans="1:7" x14ac:dyDescent="0.3">
      <c r="A44" s="6"/>
      <c r="B44" s="6"/>
      <c r="C44" s="5"/>
      <c r="D44" s="4"/>
      <c r="E44" s="6"/>
      <c r="F44" s="6"/>
      <c r="G44" s="5"/>
    </row>
    <row r="45" spans="1:7" x14ac:dyDescent="0.3">
      <c r="A45" s="6"/>
      <c r="B45" s="6"/>
      <c r="C45" s="6"/>
      <c r="D45" s="4"/>
      <c r="E45" s="6"/>
      <c r="F45" s="6"/>
      <c r="G45" s="6"/>
    </row>
    <row r="46" spans="1:7" x14ac:dyDescent="0.3">
      <c r="A46" s="6"/>
      <c r="B46" s="6"/>
      <c r="C46" s="6"/>
      <c r="D46" s="4"/>
      <c r="E46" s="6"/>
      <c r="F46" s="6"/>
      <c r="G46" s="6"/>
    </row>
    <row r="47" spans="1:7" x14ac:dyDescent="0.3">
      <c r="A47" s="6"/>
      <c r="B47" s="6"/>
      <c r="C47" s="6"/>
      <c r="D47" s="4"/>
      <c r="E47" s="6"/>
      <c r="F47" s="6"/>
      <c r="G47" s="6"/>
    </row>
    <row r="48" spans="1:7" x14ac:dyDescent="0.3">
      <c r="A48" s="6"/>
      <c r="B48" s="6"/>
      <c r="C48" s="6"/>
      <c r="D48" s="4"/>
      <c r="E48" s="6"/>
      <c r="F48" s="6"/>
      <c r="G48" s="6"/>
    </row>
    <row r="49" spans="1:7" x14ac:dyDescent="0.3">
      <c r="A49" s="6"/>
      <c r="B49" s="6"/>
      <c r="C49" s="6"/>
      <c r="D49" s="4"/>
      <c r="E49" s="6"/>
      <c r="F49" s="6"/>
      <c r="G49" s="6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25"/>
      <c r="B51" s="25"/>
      <c r="C51" s="25"/>
      <c r="D51" s="4"/>
      <c r="E51" s="25"/>
      <c r="F51" s="25"/>
      <c r="G51" s="25"/>
    </row>
    <row r="52" spans="1:7" x14ac:dyDescent="0.3">
      <c r="A52" s="6"/>
      <c r="B52" s="6"/>
      <c r="C52" s="24"/>
      <c r="D52" s="4"/>
      <c r="E52" s="6"/>
      <c r="F52" s="6"/>
      <c r="G52" s="24"/>
    </row>
    <row r="53" spans="1:7" x14ac:dyDescent="0.3">
      <c r="A53" s="6"/>
      <c r="B53" s="6"/>
      <c r="C53" s="24"/>
      <c r="D53" s="4"/>
      <c r="E53" s="6"/>
      <c r="F53" s="6"/>
      <c r="G53" s="24"/>
    </row>
    <row r="54" spans="1:7" x14ac:dyDescent="0.3">
      <c r="A54" s="6"/>
      <c r="B54" s="6"/>
      <c r="C54" s="24"/>
      <c r="D54" s="4"/>
      <c r="E54" s="6"/>
      <c r="F54" s="6"/>
      <c r="G54" s="24"/>
    </row>
    <row r="55" spans="1:7" x14ac:dyDescent="0.3">
      <c r="A55" s="6"/>
      <c r="B55" s="6"/>
      <c r="C55" s="24"/>
      <c r="D55" s="4"/>
      <c r="E55" s="6"/>
      <c r="F55" s="6"/>
      <c r="G55" s="24"/>
    </row>
    <row r="56" spans="1:7" x14ac:dyDescent="0.3">
      <c r="A56" s="6"/>
      <c r="B56" s="6"/>
      <c r="C56" s="5"/>
      <c r="D56" s="4"/>
      <c r="E56" s="6"/>
      <c r="F56" s="6"/>
      <c r="G56" s="5"/>
    </row>
    <row r="57" spans="1:7" x14ac:dyDescent="0.3">
      <c r="A57" s="6"/>
      <c r="B57" s="6"/>
      <c r="C57" s="5"/>
      <c r="D57" s="4"/>
      <c r="E57" s="6"/>
      <c r="F57" s="6"/>
      <c r="G57" s="5"/>
    </row>
    <row r="58" spans="1:7" x14ac:dyDescent="0.3">
      <c r="A58" s="6"/>
      <c r="B58" s="6"/>
      <c r="C58" s="6"/>
      <c r="D58" s="4"/>
      <c r="E58" s="6"/>
      <c r="F58" s="6"/>
      <c r="G58" s="6"/>
    </row>
    <row r="59" spans="1:7" x14ac:dyDescent="0.3">
      <c r="A59" s="6"/>
      <c r="B59" s="6"/>
      <c r="C59" s="6"/>
      <c r="D59" s="4"/>
      <c r="E59" s="6"/>
      <c r="F59" s="6"/>
      <c r="G59" s="6"/>
    </row>
    <row r="60" spans="1:7" x14ac:dyDescent="0.3">
      <c r="A60" s="6"/>
      <c r="B60" s="6"/>
      <c r="C60" s="6"/>
      <c r="D60" s="4"/>
      <c r="E60" s="6"/>
      <c r="F60" s="6"/>
      <c r="G60" s="6"/>
    </row>
    <row r="61" spans="1:7" x14ac:dyDescent="0.3">
      <c r="A61" s="6"/>
      <c r="B61" s="6"/>
      <c r="C61" s="6"/>
      <c r="D61" s="4"/>
      <c r="E61" s="6"/>
      <c r="F61" s="6"/>
      <c r="G61" s="6"/>
    </row>
    <row r="62" spans="1:7" x14ac:dyDescent="0.3">
      <c r="A62" s="6"/>
      <c r="B62" s="6"/>
      <c r="C62" s="6"/>
      <c r="D62" s="4"/>
      <c r="E62" s="6"/>
      <c r="F62" s="6"/>
      <c r="G62" s="6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25"/>
      <c r="B64" s="25"/>
      <c r="C64" s="25"/>
      <c r="D64" s="4"/>
      <c r="E64" s="25"/>
      <c r="F64" s="25"/>
      <c r="G64" s="25"/>
    </row>
    <row r="65" spans="1:7" x14ac:dyDescent="0.3">
      <c r="A65" s="6"/>
      <c r="B65" s="6"/>
      <c r="C65" s="24"/>
      <c r="D65" s="4"/>
      <c r="E65" s="6"/>
      <c r="F65" s="6"/>
      <c r="G65" s="24"/>
    </row>
    <row r="66" spans="1:7" x14ac:dyDescent="0.3">
      <c r="A66" s="6"/>
      <c r="B66" s="6"/>
      <c r="C66" s="24"/>
      <c r="D66" s="4"/>
      <c r="E66" s="6"/>
      <c r="F66" s="6"/>
      <c r="G66" s="24"/>
    </row>
    <row r="67" spans="1:7" x14ac:dyDescent="0.3">
      <c r="A67" s="6"/>
      <c r="B67" s="6"/>
      <c r="C67" s="24"/>
      <c r="D67" s="4"/>
      <c r="E67" s="6"/>
      <c r="F67" s="6"/>
      <c r="G67" s="24"/>
    </row>
    <row r="68" spans="1:7" x14ac:dyDescent="0.3">
      <c r="A68" s="6"/>
      <c r="B68" s="6"/>
      <c r="C68" s="24"/>
      <c r="D68" s="4"/>
      <c r="E68" s="6"/>
      <c r="F68" s="6"/>
      <c r="G68" s="24"/>
    </row>
    <row r="69" spans="1:7" x14ac:dyDescent="0.3">
      <c r="A69" s="6"/>
      <c r="B69" s="6"/>
      <c r="C69" s="5"/>
      <c r="D69" s="4"/>
      <c r="E69" s="6"/>
      <c r="F69" s="6"/>
      <c r="G69" s="5"/>
    </row>
    <row r="70" spans="1:7" x14ac:dyDescent="0.3">
      <c r="A70" s="6"/>
      <c r="B70" s="6"/>
      <c r="C70" s="5"/>
      <c r="D70" s="4"/>
      <c r="E70" s="6"/>
      <c r="F70" s="6"/>
      <c r="G70" s="5"/>
    </row>
    <row r="71" spans="1:7" x14ac:dyDescent="0.3">
      <c r="A71" s="6"/>
      <c r="B71" s="6"/>
      <c r="C71" s="6"/>
      <c r="D71" s="4"/>
      <c r="E71" s="6"/>
      <c r="F71" s="6"/>
      <c r="G71" s="6"/>
    </row>
    <row r="72" spans="1:7" x14ac:dyDescent="0.3">
      <c r="A72" s="6"/>
      <c r="B72" s="6"/>
      <c r="C72" s="6"/>
      <c r="D72" s="4"/>
      <c r="E72" s="6"/>
      <c r="F72" s="6"/>
      <c r="G72" s="6"/>
    </row>
    <row r="73" spans="1:7" x14ac:dyDescent="0.3">
      <c r="A73" s="6"/>
      <c r="B73" s="6"/>
      <c r="C73" s="6"/>
      <c r="D73" s="4"/>
      <c r="E73" s="6"/>
      <c r="F73" s="6"/>
      <c r="G73" s="6"/>
    </row>
    <row r="74" spans="1:7" x14ac:dyDescent="0.3">
      <c r="A74" s="6"/>
      <c r="B74" s="6"/>
      <c r="C74" s="6"/>
      <c r="D74" s="4"/>
      <c r="E74" s="6"/>
      <c r="F74" s="6"/>
      <c r="G74" s="6"/>
    </row>
    <row r="75" spans="1:7" x14ac:dyDescent="0.3">
      <c r="A75" s="6"/>
      <c r="B75" s="6"/>
      <c r="C75" s="6"/>
      <c r="D75" s="4"/>
      <c r="E75" s="6"/>
      <c r="F75" s="6"/>
      <c r="G75" s="6"/>
    </row>
  </sheetData>
  <mergeCells count="34">
    <mergeCell ref="U1:W1"/>
    <mergeCell ref="A1:C1"/>
    <mergeCell ref="E1:G1"/>
    <mergeCell ref="I1:K1"/>
    <mergeCell ref="M1:O1"/>
    <mergeCell ref="Q1:S1"/>
    <mergeCell ref="G4:G5"/>
    <mergeCell ref="K4:K5"/>
    <mergeCell ref="O4:O5"/>
    <mergeCell ref="S4:S5"/>
    <mergeCell ref="W4:W5"/>
    <mergeCell ref="G2:G3"/>
    <mergeCell ref="K2:K3"/>
    <mergeCell ref="O2:O3"/>
    <mergeCell ref="S2:S3"/>
    <mergeCell ref="W2:W3"/>
    <mergeCell ref="E7:G7"/>
    <mergeCell ref="G8:G9"/>
    <mergeCell ref="G10:G11"/>
    <mergeCell ref="E13:G13"/>
    <mergeCell ref="G14:G15"/>
    <mergeCell ref="M14:O14"/>
    <mergeCell ref="Q14:S14"/>
    <mergeCell ref="U14:W14"/>
    <mergeCell ref="K15:K16"/>
    <mergeCell ref="O15:O16"/>
    <mergeCell ref="S15:S16"/>
    <mergeCell ref="W15:W16"/>
    <mergeCell ref="I14:K14"/>
    <mergeCell ref="G16:G17"/>
    <mergeCell ref="K17:K18"/>
    <mergeCell ref="O17:O18"/>
    <mergeCell ref="S17:S18"/>
    <mergeCell ref="W17:W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4"/>
  <sheetViews>
    <sheetView topLeftCell="A46" zoomScaleNormal="100" workbookViewId="0">
      <selection activeCell="AY73" sqref="AY73"/>
    </sheetView>
  </sheetViews>
  <sheetFormatPr defaultColWidth="8.5" defaultRowHeight="14.4" x14ac:dyDescent="0.3"/>
  <cols>
    <col min="1" max="3" width="10.59765625" customWidth="1"/>
    <col min="4" max="4" width="3" customWidth="1"/>
    <col min="5" max="7" width="10.59765625" customWidth="1"/>
    <col min="8" max="8" width="5.3984375" customWidth="1"/>
    <col min="9" max="11" width="10.59765625" customWidth="1"/>
    <col min="12" max="12" width="2.3984375" customWidth="1"/>
    <col min="13" max="15" width="10.59765625" customWidth="1"/>
    <col min="16" max="16" width="4.3984375" customWidth="1"/>
    <col min="17" max="19" width="10.59765625" customWidth="1"/>
    <col min="20" max="20" width="2.59765625" customWidth="1"/>
    <col min="21" max="23" width="10.59765625" customWidth="1"/>
    <col min="24" max="24" width="4.59765625" customWidth="1"/>
    <col min="25" max="27" width="10.59765625" customWidth="1"/>
    <col min="28" max="28" width="3.19921875" customWidth="1"/>
    <col min="29" max="31" width="10.59765625" customWidth="1"/>
    <col min="32" max="32" width="3.69921875" customWidth="1"/>
    <col min="33" max="35" width="10.59765625" customWidth="1"/>
    <col min="36" max="36" width="2.296875" customWidth="1"/>
    <col min="37" max="37" width="10.796875" customWidth="1"/>
    <col min="38" max="39" width="10.59765625" customWidth="1"/>
    <col min="40" max="40" width="3.69921875" customWidth="1"/>
    <col min="41" max="43" width="10.59765625" customWidth="1"/>
    <col min="44" max="44" width="3.69921875" customWidth="1"/>
    <col min="45" max="47" width="10.59765625" customWidth="1"/>
    <col min="48" max="48" width="2.59765625" customWidth="1"/>
    <col min="49" max="51" width="10.59765625" customWidth="1"/>
  </cols>
  <sheetData>
    <row r="1" spans="1:5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3">
      <c r="A2" s="30" t="s">
        <v>0</v>
      </c>
      <c r="B2" s="30"/>
      <c r="C2" s="30"/>
      <c r="D2" s="4"/>
      <c r="E2" s="28" t="s">
        <v>1</v>
      </c>
      <c r="F2" s="28"/>
      <c r="G2" s="28" t="s">
        <v>2</v>
      </c>
      <c r="H2" s="4"/>
      <c r="I2" s="30" t="s">
        <v>3</v>
      </c>
      <c r="J2" s="30"/>
      <c r="K2" s="30"/>
      <c r="L2" s="4"/>
      <c r="M2" s="28" t="s">
        <v>1</v>
      </c>
      <c r="N2" s="28"/>
      <c r="O2" s="28" t="s">
        <v>2</v>
      </c>
      <c r="P2" s="4"/>
      <c r="Q2" s="30" t="s">
        <v>4</v>
      </c>
      <c r="R2" s="30"/>
      <c r="S2" s="30"/>
      <c r="T2" s="4"/>
      <c r="U2" s="28" t="s">
        <v>1</v>
      </c>
      <c r="V2" s="28"/>
      <c r="W2" s="28" t="s">
        <v>2</v>
      </c>
      <c r="X2" s="4"/>
      <c r="Y2" s="30" t="s">
        <v>5</v>
      </c>
      <c r="Z2" s="30"/>
      <c r="AA2" s="30"/>
      <c r="AB2" s="4"/>
      <c r="AC2" s="28" t="s">
        <v>1</v>
      </c>
      <c r="AD2" s="28"/>
      <c r="AE2" s="28" t="s">
        <v>2</v>
      </c>
      <c r="AF2" s="4"/>
      <c r="AG2" s="30" t="s">
        <v>6</v>
      </c>
      <c r="AH2" s="30"/>
      <c r="AI2" s="30"/>
      <c r="AJ2" s="4"/>
      <c r="AK2" s="28" t="s">
        <v>1</v>
      </c>
      <c r="AL2" s="28"/>
      <c r="AM2" s="28" t="s">
        <v>2</v>
      </c>
      <c r="AN2" s="4"/>
      <c r="AO2" s="30" t="s">
        <v>7</v>
      </c>
      <c r="AP2" s="30"/>
      <c r="AQ2" s="30"/>
      <c r="AR2" s="4"/>
      <c r="AS2" s="28" t="s">
        <v>1</v>
      </c>
      <c r="AT2" s="28"/>
      <c r="AU2" s="28" t="s">
        <v>2</v>
      </c>
      <c r="AV2" s="4"/>
      <c r="AW2" s="4"/>
      <c r="AX2" s="4"/>
      <c r="AY2" s="4"/>
      <c r="AZ2" s="4"/>
      <c r="BA2" s="4"/>
      <c r="BB2" s="4"/>
    </row>
    <row r="3" spans="1:54" x14ac:dyDescent="0.3">
      <c r="A3" s="3"/>
      <c r="B3" s="3"/>
      <c r="C3" s="3"/>
      <c r="D3" s="4"/>
      <c r="E3" s="3">
        <v>3</v>
      </c>
      <c r="F3" s="3" t="s">
        <v>8</v>
      </c>
      <c r="G3" s="29">
        <f>(E3-E4)/E3</f>
        <v>0.66666666666666663</v>
      </c>
      <c r="H3" s="4"/>
      <c r="I3" s="3"/>
      <c r="J3" s="3"/>
      <c r="K3" s="3"/>
      <c r="L3" s="4"/>
      <c r="M3" s="3">
        <v>3</v>
      </c>
      <c r="N3" s="3" t="s">
        <v>8</v>
      </c>
      <c r="O3" s="29">
        <f>(M3-M4)/M3</f>
        <v>1</v>
      </c>
      <c r="P3" s="5"/>
      <c r="Q3" s="3"/>
      <c r="R3" s="3"/>
      <c r="S3" s="3"/>
      <c r="T3" s="4"/>
      <c r="U3" s="3">
        <v>9</v>
      </c>
      <c r="V3" s="3" t="s">
        <v>8</v>
      </c>
      <c r="W3" s="29">
        <f>(U3-U4)/U3</f>
        <v>0.55555555555555558</v>
      </c>
      <c r="X3" s="4"/>
      <c r="Y3" s="3"/>
      <c r="Z3" s="3"/>
      <c r="AA3" s="3"/>
      <c r="AB3" s="4"/>
      <c r="AC3" s="3">
        <v>4</v>
      </c>
      <c r="AD3" s="3" t="s">
        <v>8</v>
      </c>
      <c r="AE3" s="29">
        <f>(AC3-AC4)/AC3</f>
        <v>0.5</v>
      </c>
      <c r="AF3" s="4"/>
      <c r="AG3" s="3"/>
      <c r="AH3" s="3"/>
      <c r="AI3" s="3"/>
      <c r="AJ3" s="4"/>
      <c r="AK3" s="3">
        <v>4</v>
      </c>
      <c r="AL3" s="3" t="s">
        <v>8</v>
      </c>
      <c r="AM3" s="29">
        <f>(AK3-AK4)/AK3</f>
        <v>0.75</v>
      </c>
      <c r="AN3" s="4"/>
      <c r="AO3" s="3"/>
      <c r="AP3" s="3"/>
      <c r="AQ3" s="3"/>
      <c r="AR3" s="4"/>
      <c r="AS3" s="3">
        <v>16</v>
      </c>
      <c r="AT3" s="3" t="s">
        <v>8</v>
      </c>
      <c r="AU3" s="29">
        <f>(AS3-AS4)/AS3</f>
        <v>0.75</v>
      </c>
      <c r="AV3" s="4"/>
      <c r="AW3" s="4"/>
      <c r="AX3" s="4"/>
      <c r="AY3" s="4"/>
      <c r="AZ3" s="4"/>
      <c r="BA3" s="4"/>
      <c r="BB3" s="4"/>
    </row>
    <row r="4" spans="1:54" x14ac:dyDescent="0.3">
      <c r="A4" s="2" t="s">
        <v>9</v>
      </c>
      <c r="B4" s="3"/>
      <c r="C4" s="2" t="s">
        <v>10</v>
      </c>
      <c r="D4" s="4"/>
      <c r="E4" s="3">
        <v>1</v>
      </c>
      <c r="F4" s="3" t="s">
        <v>11</v>
      </c>
      <c r="G4" s="29"/>
      <c r="H4" s="4"/>
      <c r="I4" s="2" t="s">
        <v>9</v>
      </c>
      <c r="J4" s="3"/>
      <c r="K4" s="2" t="s">
        <v>12</v>
      </c>
      <c r="L4" s="4"/>
      <c r="M4" s="3">
        <v>0</v>
      </c>
      <c r="N4" s="3" t="s">
        <v>11</v>
      </c>
      <c r="O4" s="29"/>
      <c r="P4" s="5"/>
      <c r="Q4" s="2" t="s">
        <v>9</v>
      </c>
      <c r="R4" s="3"/>
      <c r="S4" s="2" t="s">
        <v>13</v>
      </c>
      <c r="T4" s="4"/>
      <c r="U4" s="3">
        <v>4</v>
      </c>
      <c r="V4" s="3" t="s">
        <v>11</v>
      </c>
      <c r="W4" s="29"/>
      <c r="X4" s="4"/>
      <c r="Y4" s="2" t="s">
        <v>9</v>
      </c>
      <c r="Z4" s="3"/>
      <c r="AA4" s="2" t="s">
        <v>13</v>
      </c>
      <c r="AB4" s="4"/>
      <c r="AC4" s="3">
        <v>2</v>
      </c>
      <c r="AD4" s="3" t="s">
        <v>11</v>
      </c>
      <c r="AE4" s="29"/>
      <c r="AF4" s="4"/>
      <c r="AG4" s="2" t="s">
        <v>9</v>
      </c>
      <c r="AH4" s="3"/>
      <c r="AI4" s="2" t="s">
        <v>14</v>
      </c>
      <c r="AJ4" s="4"/>
      <c r="AK4" s="3">
        <v>1</v>
      </c>
      <c r="AL4" s="3" t="s">
        <v>11</v>
      </c>
      <c r="AM4" s="29"/>
      <c r="AN4" s="4"/>
      <c r="AO4" s="2" t="s">
        <v>9</v>
      </c>
      <c r="AP4" s="3"/>
      <c r="AQ4" s="2" t="s">
        <v>15</v>
      </c>
      <c r="AR4" s="4"/>
      <c r="AS4" s="3">
        <v>4</v>
      </c>
      <c r="AT4" s="3" t="s">
        <v>11</v>
      </c>
      <c r="AU4" s="29"/>
      <c r="AV4" s="4"/>
      <c r="AW4" s="4"/>
      <c r="AX4" s="4"/>
      <c r="AY4" s="4"/>
      <c r="AZ4" s="4"/>
      <c r="BA4" s="4"/>
      <c r="BB4" s="4"/>
    </row>
    <row r="5" spans="1:54" x14ac:dyDescent="0.3">
      <c r="A5" s="3">
        <v>28</v>
      </c>
      <c r="B5" s="2" t="s">
        <v>8</v>
      </c>
      <c r="C5" s="3">
        <v>8</v>
      </c>
      <c r="D5" s="4"/>
      <c r="E5" s="3">
        <v>2</v>
      </c>
      <c r="F5" s="3" t="s">
        <v>16</v>
      </c>
      <c r="G5" s="29">
        <f>(E5-E6)/E5</f>
        <v>1</v>
      </c>
      <c r="H5" s="4"/>
      <c r="I5" s="3">
        <v>59</v>
      </c>
      <c r="J5" s="2" t="s">
        <v>8</v>
      </c>
      <c r="K5" s="3">
        <v>6</v>
      </c>
      <c r="L5" s="4"/>
      <c r="M5" s="3">
        <v>0</v>
      </c>
      <c r="N5" s="3" t="s">
        <v>16</v>
      </c>
      <c r="O5" s="29" t="str">
        <f>IFERROR((M5-M6)/M5,"нет бросоков")</f>
        <v>нет бросоков</v>
      </c>
      <c r="P5" s="5"/>
      <c r="Q5" s="3">
        <v>23</v>
      </c>
      <c r="R5" s="2" t="s">
        <v>8</v>
      </c>
      <c r="S5" s="3">
        <v>28</v>
      </c>
      <c r="T5" s="4"/>
      <c r="U5" s="3">
        <v>1</v>
      </c>
      <c r="V5" s="3" t="s">
        <v>16</v>
      </c>
      <c r="W5" s="29">
        <f>IFERROR((U5-U6)/U5,"нет бросоков")</f>
        <v>0</v>
      </c>
      <c r="X5" s="4"/>
      <c r="Y5" s="3">
        <v>27</v>
      </c>
      <c r="Z5" s="2" t="s">
        <v>8</v>
      </c>
      <c r="AA5" s="3">
        <v>15</v>
      </c>
      <c r="AB5" s="4"/>
      <c r="AC5" s="3">
        <v>1</v>
      </c>
      <c r="AD5" s="3" t="s">
        <v>16</v>
      </c>
      <c r="AE5" s="29">
        <f>IFERROR((AC5-AC6)/AC5,"нет бросоков")</f>
        <v>0</v>
      </c>
      <c r="AF5" s="4"/>
      <c r="AG5" s="3">
        <v>35</v>
      </c>
      <c r="AH5" s="2" t="s">
        <v>8</v>
      </c>
      <c r="AI5" s="3">
        <v>11</v>
      </c>
      <c r="AJ5" s="4"/>
      <c r="AK5" s="3">
        <v>0</v>
      </c>
      <c r="AL5" s="3" t="s">
        <v>16</v>
      </c>
      <c r="AM5" s="29" t="str">
        <f>IFERROR((AK5-AK6)/AK5,"нет бросоков")</f>
        <v>нет бросоков</v>
      </c>
      <c r="AN5" s="4"/>
      <c r="AO5" s="3">
        <v>20</v>
      </c>
      <c r="AP5" s="2" t="s">
        <v>8</v>
      </c>
      <c r="AQ5" s="3">
        <v>31</v>
      </c>
      <c r="AR5" s="4"/>
      <c r="AS5" s="3">
        <v>1</v>
      </c>
      <c r="AT5" s="3" t="s">
        <v>16</v>
      </c>
      <c r="AU5" s="29">
        <f>IFERROR((AS5-AS6)/AS5,"нет бросоков")</f>
        <v>0</v>
      </c>
      <c r="AV5" s="4"/>
      <c r="AW5" s="4"/>
      <c r="AX5" s="4"/>
      <c r="AY5" s="4"/>
      <c r="AZ5" s="4"/>
      <c r="BA5" s="4"/>
      <c r="BB5" s="4"/>
    </row>
    <row r="6" spans="1:54" x14ac:dyDescent="0.3">
      <c r="A6" s="3">
        <v>23</v>
      </c>
      <c r="B6" s="2" t="s">
        <v>17</v>
      </c>
      <c r="C6" s="3">
        <v>5</v>
      </c>
      <c r="D6" s="4"/>
      <c r="E6" s="3">
        <v>0</v>
      </c>
      <c r="F6" s="3" t="s">
        <v>18</v>
      </c>
      <c r="G6" s="29"/>
      <c r="H6" s="4"/>
      <c r="I6" s="3">
        <v>53</v>
      </c>
      <c r="J6" s="2" t="s">
        <v>17</v>
      </c>
      <c r="K6" s="3">
        <v>6</v>
      </c>
      <c r="L6" s="4"/>
      <c r="M6" s="3">
        <v>0</v>
      </c>
      <c r="N6" s="3" t="s">
        <v>18</v>
      </c>
      <c r="O6" s="29"/>
      <c r="P6" s="5"/>
      <c r="Q6" s="3">
        <v>18</v>
      </c>
      <c r="R6" s="2" t="s">
        <v>17</v>
      </c>
      <c r="S6" s="3">
        <v>23</v>
      </c>
      <c r="T6" s="4"/>
      <c r="U6" s="3">
        <v>1</v>
      </c>
      <c r="V6" s="3" t="s">
        <v>18</v>
      </c>
      <c r="W6" s="29"/>
      <c r="X6" s="4"/>
      <c r="Y6" s="3">
        <v>20</v>
      </c>
      <c r="Z6" s="2" t="s">
        <v>17</v>
      </c>
      <c r="AA6" s="3">
        <v>9</v>
      </c>
      <c r="AB6" s="4"/>
      <c r="AC6" s="3">
        <v>1</v>
      </c>
      <c r="AD6" s="3" t="s">
        <v>18</v>
      </c>
      <c r="AE6" s="29"/>
      <c r="AF6" s="4"/>
      <c r="AG6" s="3">
        <v>31</v>
      </c>
      <c r="AH6" s="2" t="s">
        <v>17</v>
      </c>
      <c r="AI6" s="3">
        <v>9</v>
      </c>
      <c r="AJ6" s="4"/>
      <c r="AK6" s="3">
        <v>0</v>
      </c>
      <c r="AL6" s="3" t="s">
        <v>18</v>
      </c>
      <c r="AM6" s="29"/>
      <c r="AN6" s="4"/>
      <c r="AO6" s="3">
        <v>14</v>
      </c>
      <c r="AP6" s="2" t="s">
        <v>17</v>
      </c>
      <c r="AQ6" s="3">
        <v>21</v>
      </c>
      <c r="AR6" s="4"/>
      <c r="AS6" s="3">
        <v>1</v>
      </c>
      <c r="AT6" s="3" t="s">
        <v>18</v>
      </c>
      <c r="AU6" s="29"/>
      <c r="AV6" s="4"/>
      <c r="AW6" s="4"/>
      <c r="AX6" s="4"/>
      <c r="AY6" s="4"/>
      <c r="AZ6" s="4"/>
      <c r="BA6" s="4"/>
      <c r="BB6" s="4"/>
    </row>
    <row r="7" spans="1:54" x14ac:dyDescent="0.3">
      <c r="A7" s="3">
        <v>3</v>
      </c>
      <c r="B7" s="2" t="s">
        <v>11</v>
      </c>
      <c r="C7" s="3">
        <v>1</v>
      </c>
      <c r="D7" s="4"/>
      <c r="E7" s="4"/>
      <c r="F7" s="4"/>
      <c r="G7" s="4"/>
      <c r="H7" s="4"/>
      <c r="I7" s="3">
        <v>13</v>
      </c>
      <c r="J7" s="2" t="s">
        <v>11</v>
      </c>
      <c r="K7" s="3">
        <v>1</v>
      </c>
      <c r="L7" s="4"/>
      <c r="M7" s="4"/>
      <c r="N7" s="4"/>
      <c r="O7" s="4"/>
      <c r="P7" s="4"/>
      <c r="Q7" s="3">
        <v>7</v>
      </c>
      <c r="R7" s="2" t="s">
        <v>11</v>
      </c>
      <c r="S7" s="3">
        <v>10</v>
      </c>
      <c r="T7" s="4"/>
      <c r="U7" s="4"/>
      <c r="V7" s="4"/>
      <c r="W7" s="4"/>
      <c r="X7" s="4"/>
      <c r="Y7" s="3">
        <v>6</v>
      </c>
      <c r="Z7" s="2" t="s">
        <v>11</v>
      </c>
      <c r="AA7" s="3">
        <v>2</v>
      </c>
      <c r="AB7" s="4"/>
      <c r="AC7" s="4"/>
      <c r="AD7" s="4"/>
      <c r="AE7" s="4"/>
      <c r="AF7" s="4"/>
      <c r="AG7" s="3">
        <v>7</v>
      </c>
      <c r="AH7" s="2" t="s">
        <v>11</v>
      </c>
      <c r="AI7" s="3">
        <v>1</v>
      </c>
      <c r="AJ7" s="4"/>
      <c r="AK7" s="4"/>
      <c r="AL7" s="4"/>
      <c r="AM7" s="4"/>
      <c r="AN7" s="4"/>
      <c r="AO7" s="3">
        <v>5</v>
      </c>
      <c r="AP7" s="2" t="s">
        <v>11</v>
      </c>
      <c r="AQ7" s="3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3">
      <c r="A8" s="3">
        <v>3</v>
      </c>
      <c r="B8" s="2" t="s">
        <v>19</v>
      </c>
      <c r="C8" s="3">
        <v>1</v>
      </c>
      <c r="D8" s="4"/>
      <c r="E8" s="28" t="s">
        <v>20</v>
      </c>
      <c r="F8" s="28"/>
      <c r="G8" s="28" t="s">
        <v>2</v>
      </c>
      <c r="H8" s="4"/>
      <c r="I8" s="3">
        <v>0</v>
      </c>
      <c r="J8" s="2" t="s">
        <v>19</v>
      </c>
      <c r="K8" s="3">
        <v>0</v>
      </c>
      <c r="L8" s="4"/>
      <c r="M8" s="28" t="s">
        <v>20</v>
      </c>
      <c r="N8" s="28"/>
      <c r="O8" s="28" t="s">
        <v>2</v>
      </c>
      <c r="P8" s="4"/>
      <c r="Q8" s="3">
        <v>2</v>
      </c>
      <c r="R8" s="2" t="s">
        <v>19</v>
      </c>
      <c r="S8" s="3">
        <v>1</v>
      </c>
      <c r="T8" s="4"/>
      <c r="U8" s="28" t="s">
        <v>20</v>
      </c>
      <c r="V8" s="28"/>
      <c r="W8" s="28" t="s">
        <v>2</v>
      </c>
      <c r="X8" s="4"/>
      <c r="Y8" s="3">
        <v>1</v>
      </c>
      <c r="Z8" s="2" t="s">
        <v>19</v>
      </c>
      <c r="AA8" s="3">
        <v>4</v>
      </c>
      <c r="AB8" s="4"/>
      <c r="AC8" s="28" t="s">
        <v>20</v>
      </c>
      <c r="AD8" s="28"/>
      <c r="AE8" s="28" t="s">
        <v>2</v>
      </c>
      <c r="AF8" s="4"/>
      <c r="AG8" s="3">
        <v>0</v>
      </c>
      <c r="AH8" s="2" t="s">
        <v>19</v>
      </c>
      <c r="AI8" s="3">
        <v>1</v>
      </c>
      <c r="AJ8" s="4"/>
      <c r="AK8" s="28" t="s">
        <v>20</v>
      </c>
      <c r="AL8" s="28"/>
      <c r="AM8" s="28" t="s">
        <v>2</v>
      </c>
      <c r="AN8" s="4"/>
      <c r="AO8" s="3">
        <v>1</v>
      </c>
      <c r="AP8" s="2" t="s">
        <v>19</v>
      </c>
      <c r="AQ8" s="3">
        <v>2</v>
      </c>
      <c r="AR8" s="4"/>
      <c r="AS8" s="28" t="s">
        <v>20</v>
      </c>
      <c r="AT8" s="28"/>
      <c r="AU8" s="28" t="s">
        <v>2</v>
      </c>
      <c r="AV8" s="4"/>
      <c r="AW8" s="4"/>
      <c r="AX8" s="4"/>
      <c r="AY8" s="4"/>
      <c r="AZ8" s="4"/>
      <c r="BA8" s="4"/>
      <c r="BB8" s="4"/>
    </row>
    <row r="9" spans="1:54" x14ac:dyDescent="0.3">
      <c r="A9" s="1">
        <f>A7/A6</f>
        <v>0.13043478260869565</v>
      </c>
      <c r="B9" s="2" t="s">
        <v>21</v>
      </c>
      <c r="C9" s="1">
        <f>C7/C6</f>
        <v>0.2</v>
      </c>
      <c r="D9" s="4"/>
      <c r="E9" s="3">
        <v>2</v>
      </c>
      <c r="F9" s="3" t="s">
        <v>8</v>
      </c>
      <c r="G9" s="29">
        <f>(E9-E10)/E9</f>
        <v>1</v>
      </c>
      <c r="H9" s="4"/>
      <c r="I9" s="1">
        <f>I7/I6</f>
        <v>0.24528301886792453</v>
      </c>
      <c r="J9" s="2" t="s">
        <v>21</v>
      </c>
      <c r="K9" s="1">
        <f>K7/K6</f>
        <v>0.16666666666666666</v>
      </c>
      <c r="L9" s="4"/>
      <c r="M9" s="3">
        <v>3</v>
      </c>
      <c r="N9" s="3" t="s">
        <v>8</v>
      </c>
      <c r="O9" s="29">
        <f>(M9-M10)/M9</f>
        <v>0.66666666666666663</v>
      </c>
      <c r="P9" s="5"/>
      <c r="Q9" s="1">
        <f>Q7/Q6</f>
        <v>0.3888888888888889</v>
      </c>
      <c r="R9" s="2" t="s">
        <v>21</v>
      </c>
      <c r="S9" s="1">
        <f>S7/S6</f>
        <v>0.43478260869565216</v>
      </c>
      <c r="T9" s="4"/>
      <c r="U9" s="3">
        <v>14</v>
      </c>
      <c r="V9" s="3" t="s">
        <v>8</v>
      </c>
      <c r="W9" s="29">
        <f>(U9-U10)/U9</f>
        <v>0.5714285714285714</v>
      </c>
      <c r="X9" s="4"/>
      <c r="Y9" s="1">
        <f>Y7/Y6</f>
        <v>0.3</v>
      </c>
      <c r="Z9" s="2" t="s">
        <v>21</v>
      </c>
      <c r="AA9" s="1">
        <f>AA7/AA6</f>
        <v>0.22222222222222221</v>
      </c>
      <c r="AB9" s="4"/>
      <c r="AC9" s="3">
        <v>5</v>
      </c>
      <c r="AD9" s="3" t="s">
        <v>8</v>
      </c>
      <c r="AE9" s="29">
        <f>(AC9-AC10)/AC9</f>
        <v>1</v>
      </c>
      <c r="AF9" s="4"/>
      <c r="AG9" s="1">
        <f>AG7/AG6</f>
        <v>0.22580645161290322</v>
      </c>
      <c r="AH9" s="2" t="s">
        <v>21</v>
      </c>
      <c r="AI9" s="1">
        <f>AI7/AI6</f>
        <v>0.1111111111111111</v>
      </c>
      <c r="AJ9" s="4"/>
      <c r="AK9" s="3">
        <v>5</v>
      </c>
      <c r="AL9" s="3" t="s">
        <v>8</v>
      </c>
      <c r="AM9" s="29">
        <f>(AK9-AK10)/AK9</f>
        <v>1</v>
      </c>
      <c r="AN9" s="4"/>
      <c r="AO9" s="1">
        <f>AO7/AO6</f>
        <v>0.35714285714285715</v>
      </c>
      <c r="AP9" s="2" t="s">
        <v>21</v>
      </c>
      <c r="AQ9" s="1">
        <f>AQ7/AQ6</f>
        <v>0.23809523809523808</v>
      </c>
      <c r="AR9" s="4"/>
      <c r="AS9" s="3">
        <v>5</v>
      </c>
      <c r="AT9" s="3" t="s">
        <v>8</v>
      </c>
      <c r="AU9" s="29">
        <f>(AS9-AS10)/AS9</f>
        <v>0.8</v>
      </c>
      <c r="AV9" s="4"/>
      <c r="AW9" s="4"/>
      <c r="AX9" s="4"/>
      <c r="AY9" s="4"/>
      <c r="AZ9" s="4"/>
      <c r="BA9" s="4"/>
      <c r="BB9" s="4"/>
    </row>
    <row r="10" spans="1:54" x14ac:dyDescent="0.3">
      <c r="A10" s="3">
        <v>93</v>
      </c>
      <c r="B10" s="2" t="s">
        <v>22</v>
      </c>
      <c r="C10" s="1"/>
      <c r="D10" s="4"/>
      <c r="E10" s="3">
        <v>0</v>
      </c>
      <c r="F10" s="3" t="s">
        <v>11</v>
      </c>
      <c r="G10" s="29"/>
      <c r="H10" s="4"/>
      <c r="I10" s="3">
        <v>83</v>
      </c>
      <c r="J10" s="2" t="s">
        <v>22</v>
      </c>
      <c r="K10" s="1"/>
      <c r="L10" s="4"/>
      <c r="M10" s="3">
        <v>1</v>
      </c>
      <c r="N10" s="3" t="s">
        <v>11</v>
      </c>
      <c r="O10" s="29"/>
      <c r="P10" s="5"/>
      <c r="Q10" s="3">
        <v>32</v>
      </c>
      <c r="R10" s="2" t="s">
        <v>22</v>
      </c>
      <c r="S10" s="1"/>
      <c r="T10" s="4"/>
      <c r="U10" s="3">
        <v>6</v>
      </c>
      <c r="V10" s="3" t="s">
        <v>11</v>
      </c>
      <c r="W10" s="29"/>
      <c r="X10" s="4"/>
      <c r="Y10" s="3">
        <v>40</v>
      </c>
      <c r="Z10" s="2" t="s">
        <v>22</v>
      </c>
      <c r="AA10" s="1"/>
      <c r="AB10" s="4"/>
      <c r="AC10" s="3">
        <v>0</v>
      </c>
      <c r="AD10" s="3" t="s">
        <v>11</v>
      </c>
      <c r="AE10" s="29"/>
      <c r="AF10" s="4"/>
      <c r="AG10" s="3">
        <v>47</v>
      </c>
      <c r="AH10" s="2" t="s">
        <v>22</v>
      </c>
      <c r="AI10" s="1"/>
      <c r="AJ10" s="4"/>
      <c r="AK10" s="3">
        <v>0</v>
      </c>
      <c r="AL10" s="3" t="s">
        <v>11</v>
      </c>
      <c r="AM10" s="29"/>
      <c r="AN10" s="4"/>
      <c r="AO10" s="3">
        <v>42</v>
      </c>
      <c r="AP10" s="2" t="s">
        <v>22</v>
      </c>
      <c r="AQ10" s="1"/>
      <c r="AR10" s="4"/>
      <c r="AS10" s="3">
        <v>1</v>
      </c>
      <c r="AT10" s="3" t="s">
        <v>11</v>
      </c>
      <c r="AU10" s="29"/>
      <c r="AV10" s="4"/>
      <c r="AW10" s="4"/>
      <c r="AX10" s="4"/>
      <c r="AY10" s="4"/>
      <c r="AZ10" s="4"/>
      <c r="BA10" s="4"/>
      <c r="BB10" s="4"/>
    </row>
    <row r="11" spans="1:54" x14ac:dyDescent="0.3">
      <c r="A11" s="3">
        <v>62</v>
      </c>
      <c r="B11" s="2" t="s">
        <v>23</v>
      </c>
      <c r="C11" s="1"/>
      <c r="D11" s="4"/>
      <c r="E11" s="3">
        <v>1</v>
      </c>
      <c r="F11" s="3" t="s">
        <v>16</v>
      </c>
      <c r="G11" s="29">
        <f>(E11-E12)/E11</f>
        <v>1</v>
      </c>
      <c r="H11" s="4"/>
      <c r="I11" s="3">
        <v>69</v>
      </c>
      <c r="J11" s="2" t="s">
        <v>23</v>
      </c>
      <c r="K11" s="1"/>
      <c r="L11" s="4"/>
      <c r="M11" s="3">
        <v>0</v>
      </c>
      <c r="N11" s="3" t="s">
        <v>16</v>
      </c>
      <c r="O11" s="29" t="str">
        <f>IFERROR((M11-M12)/M11,"нет бросоков")</f>
        <v>нет бросоков</v>
      </c>
      <c r="P11" s="5"/>
      <c r="Q11" s="3">
        <v>26</v>
      </c>
      <c r="R11" s="2" t="s">
        <v>23</v>
      </c>
      <c r="S11" s="1"/>
      <c r="T11" s="4"/>
      <c r="U11" s="3">
        <v>1</v>
      </c>
      <c r="V11" s="3" t="s">
        <v>16</v>
      </c>
      <c r="W11" s="29">
        <f>IFERROR((U11-U12)/U11,"нет бросоков")</f>
        <v>1</v>
      </c>
      <c r="X11" s="4"/>
      <c r="Y11" s="3">
        <v>29</v>
      </c>
      <c r="Z11" s="2" t="s">
        <v>23</v>
      </c>
      <c r="AA11" s="1"/>
      <c r="AB11" s="4"/>
      <c r="AC11" s="3">
        <v>0</v>
      </c>
      <c r="AD11" s="3" t="s">
        <v>16</v>
      </c>
      <c r="AE11" s="29" t="str">
        <f>IFERROR((AC11-AC12)/AC11,"нет бросоков")</f>
        <v>нет бросоков</v>
      </c>
      <c r="AF11" s="4"/>
      <c r="AG11" s="3">
        <v>35</v>
      </c>
      <c r="AH11" s="2" t="s">
        <v>23</v>
      </c>
      <c r="AI11" s="1"/>
      <c r="AJ11" s="4"/>
      <c r="AK11" s="3">
        <v>0</v>
      </c>
      <c r="AL11" s="3" t="s">
        <v>16</v>
      </c>
      <c r="AM11" s="29" t="str">
        <f>IFERROR((AK11-AK12)/AK11,"нет бросоков")</f>
        <v>нет бросоков</v>
      </c>
      <c r="AN11" s="4"/>
      <c r="AO11" s="3">
        <v>33</v>
      </c>
      <c r="AP11" s="2" t="s">
        <v>23</v>
      </c>
      <c r="AQ11" s="1"/>
      <c r="AR11" s="4"/>
      <c r="AS11" s="3">
        <v>0</v>
      </c>
      <c r="AT11" s="3" t="s">
        <v>16</v>
      </c>
      <c r="AU11" s="29" t="str">
        <f>IFERROR((AS11-AS12)/AS11,"нет бросоков")</f>
        <v>нет бросоков</v>
      </c>
      <c r="AV11" s="4"/>
      <c r="AW11" s="4"/>
      <c r="AX11" s="4"/>
      <c r="AY11" s="4"/>
      <c r="AZ11" s="4"/>
      <c r="BA11" s="4"/>
      <c r="BB11" s="4"/>
    </row>
    <row r="12" spans="1:54" x14ac:dyDescent="0.3">
      <c r="A12" s="1">
        <f>A11/A10</f>
        <v>0.66666666666666663</v>
      </c>
      <c r="B12" s="2" t="s">
        <v>24</v>
      </c>
      <c r="C12" s="1"/>
      <c r="D12" s="4"/>
      <c r="E12" s="3">
        <v>0</v>
      </c>
      <c r="F12" s="3" t="s">
        <v>18</v>
      </c>
      <c r="G12" s="29"/>
      <c r="H12" s="4"/>
      <c r="I12" s="1">
        <f>I11/I10</f>
        <v>0.83132530120481929</v>
      </c>
      <c r="J12" s="2" t="s">
        <v>24</v>
      </c>
      <c r="K12" s="1"/>
      <c r="L12" s="4"/>
      <c r="M12" s="3">
        <v>0</v>
      </c>
      <c r="N12" s="3" t="s">
        <v>18</v>
      </c>
      <c r="O12" s="29"/>
      <c r="P12" s="5"/>
      <c r="Q12" s="1">
        <f>Q11/Q10</f>
        <v>0.8125</v>
      </c>
      <c r="R12" s="2" t="s">
        <v>24</v>
      </c>
      <c r="S12" s="1"/>
      <c r="T12" s="4"/>
      <c r="U12" s="3">
        <v>0</v>
      </c>
      <c r="V12" s="3" t="s">
        <v>18</v>
      </c>
      <c r="W12" s="29"/>
      <c r="X12" s="4"/>
      <c r="Y12" s="1">
        <f>Y11/Y10</f>
        <v>0.72499999999999998</v>
      </c>
      <c r="Z12" s="2" t="s">
        <v>24</v>
      </c>
      <c r="AA12" s="1"/>
      <c r="AB12" s="4"/>
      <c r="AC12" s="3">
        <v>0</v>
      </c>
      <c r="AD12" s="3" t="s">
        <v>18</v>
      </c>
      <c r="AE12" s="29"/>
      <c r="AF12" s="4"/>
      <c r="AG12" s="1">
        <f>AG11/AG10</f>
        <v>0.74468085106382975</v>
      </c>
      <c r="AH12" s="2" t="s">
        <v>24</v>
      </c>
      <c r="AI12" s="1"/>
      <c r="AJ12" s="4"/>
      <c r="AK12" s="3">
        <v>0</v>
      </c>
      <c r="AL12" s="3" t="s">
        <v>18</v>
      </c>
      <c r="AM12" s="29"/>
      <c r="AN12" s="4"/>
      <c r="AO12" s="1">
        <f>AO11/AO10</f>
        <v>0.7857142857142857</v>
      </c>
      <c r="AP12" s="2" t="s">
        <v>24</v>
      </c>
      <c r="AQ12" s="1"/>
      <c r="AR12" s="4"/>
      <c r="AS12" s="3">
        <v>0</v>
      </c>
      <c r="AT12" s="3" t="s">
        <v>18</v>
      </c>
      <c r="AU12" s="29"/>
      <c r="AV12" s="4"/>
      <c r="AW12" s="4"/>
      <c r="AX12" s="4"/>
      <c r="AY12" s="4"/>
      <c r="AZ12" s="4"/>
      <c r="BA12" s="4"/>
      <c r="BB12" s="4"/>
    </row>
    <row r="13" spans="1:54" x14ac:dyDescent="0.3">
      <c r="A13" s="5"/>
      <c r="B13" s="5"/>
      <c r="C13" s="5"/>
      <c r="D13" s="4"/>
      <c r="H13" s="4"/>
      <c r="I13" s="5"/>
      <c r="J13" s="5"/>
      <c r="K13" s="5"/>
      <c r="L13" s="4"/>
      <c r="Q13" s="5"/>
      <c r="R13" s="5"/>
      <c r="S13" s="5"/>
      <c r="T13" s="4"/>
      <c r="X13" s="4"/>
      <c r="Y13" s="5"/>
      <c r="Z13" s="5"/>
      <c r="AA13" s="5"/>
      <c r="AB13" s="4"/>
      <c r="AF13" s="4"/>
      <c r="AG13" s="5"/>
      <c r="AH13" s="5"/>
      <c r="AI13" s="5"/>
      <c r="AJ13" s="4"/>
      <c r="AN13" s="4"/>
      <c r="AO13" s="5"/>
      <c r="AP13" s="5"/>
      <c r="AQ13" s="5"/>
      <c r="AR13" s="4"/>
      <c r="AV13" s="4"/>
      <c r="AW13" s="4"/>
      <c r="AX13" s="4"/>
      <c r="AY13" s="4"/>
      <c r="AZ13" s="4"/>
      <c r="BA13" s="4"/>
      <c r="BB13" s="4"/>
    </row>
    <row r="14" spans="1:54" x14ac:dyDescent="0.3">
      <c r="A14" s="2" t="s">
        <v>25</v>
      </c>
      <c r="B14" s="3" t="s">
        <v>26</v>
      </c>
      <c r="C14" s="3"/>
      <c r="D14" s="4"/>
      <c r="E14" s="28" t="s">
        <v>27</v>
      </c>
      <c r="F14" s="28"/>
      <c r="G14" s="28" t="s">
        <v>2</v>
      </c>
      <c r="H14" s="4"/>
      <c r="I14" s="2" t="s">
        <v>25</v>
      </c>
      <c r="J14" s="3" t="s">
        <v>26</v>
      </c>
      <c r="K14" s="3"/>
      <c r="L14" s="4"/>
      <c r="M14" s="28" t="s">
        <v>28</v>
      </c>
      <c r="N14" s="28"/>
      <c r="O14" s="28" t="s">
        <v>2</v>
      </c>
      <c r="P14" s="4"/>
      <c r="Q14" s="2" t="s">
        <v>25</v>
      </c>
      <c r="R14" s="3" t="s">
        <v>26</v>
      </c>
      <c r="S14" s="3"/>
      <c r="T14" s="4"/>
      <c r="U14" s="28" t="s">
        <v>29</v>
      </c>
      <c r="V14" s="28"/>
      <c r="W14" s="28" t="s">
        <v>2</v>
      </c>
      <c r="X14" s="4"/>
      <c r="Y14" s="2" t="s">
        <v>25</v>
      </c>
      <c r="Z14" s="3" t="s">
        <v>26</v>
      </c>
      <c r="AA14" s="3"/>
      <c r="AB14" s="4"/>
      <c r="AC14" s="28" t="s">
        <v>30</v>
      </c>
      <c r="AD14" s="28"/>
      <c r="AE14" s="28" t="s">
        <v>2</v>
      </c>
      <c r="AF14" s="4"/>
      <c r="AG14" s="2" t="s">
        <v>25</v>
      </c>
      <c r="AH14" s="3" t="s">
        <v>26</v>
      </c>
      <c r="AI14" s="3"/>
      <c r="AJ14" s="4"/>
      <c r="AK14" s="28" t="s">
        <v>31</v>
      </c>
      <c r="AL14" s="28"/>
      <c r="AM14" s="28" t="s">
        <v>2</v>
      </c>
      <c r="AN14" s="4"/>
      <c r="AO14" s="2" t="s">
        <v>25</v>
      </c>
      <c r="AP14" s="3" t="s">
        <v>26</v>
      </c>
      <c r="AQ14" s="3"/>
      <c r="AR14" s="4"/>
      <c r="AS14" s="28" t="s">
        <v>32</v>
      </c>
      <c r="AT14" s="28"/>
      <c r="AU14" s="28" t="s">
        <v>2</v>
      </c>
      <c r="AV14" s="4"/>
      <c r="AW14" s="4"/>
      <c r="AX14" s="4"/>
      <c r="AY14" s="4"/>
      <c r="AZ14" s="4"/>
      <c r="BA14" s="4"/>
      <c r="BB14" s="4"/>
    </row>
    <row r="15" spans="1:54" x14ac:dyDescent="0.3">
      <c r="A15" s="3" t="s">
        <v>33</v>
      </c>
      <c r="B15" s="3" t="s">
        <v>34</v>
      </c>
      <c r="C15" s="3" t="s">
        <v>35</v>
      </c>
      <c r="D15" s="4"/>
      <c r="E15" s="3">
        <v>23</v>
      </c>
      <c r="F15" s="3" t="s">
        <v>8</v>
      </c>
      <c r="G15" s="29">
        <f>(E15-E16)/E15</f>
        <v>0.86956521739130432</v>
      </c>
      <c r="H15" s="4"/>
      <c r="I15" s="3" t="s">
        <v>33</v>
      </c>
      <c r="J15" s="3" t="s">
        <v>36</v>
      </c>
      <c r="K15" s="3"/>
      <c r="L15" s="4"/>
      <c r="M15" s="3">
        <v>53</v>
      </c>
      <c r="N15" s="3" t="s">
        <v>8</v>
      </c>
      <c r="O15" s="29">
        <f>(M15-M16)/M15</f>
        <v>0.75471698113207553</v>
      </c>
      <c r="P15" s="5"/>
      <c r="Q15" s="3" t="s">
        <v>33</v>
      </c>
      <c r="R15" s="3" t="s">
        <v>37</v>
      </c>
      <c r="S15" s="3"/>
      <c r="T15" s="4"/>
      <c r="U15" s="3">
        <v>53</v>
      </c>
      <c r="V15" s="3" t="s">
        <v>8</v>
      </c>
      <c r="W15" s="29">
        <f>(U15-U16)/U15</f>
        <v>0.86792452830188682</v>
      </c>
      <c r="X15" s="4"/>
      <c r="Y15" s="3" t="s">
        <v>33</v>
      </c>
      <c r="Z15" s="3" t="s">
        <v>38</v>
      </c>
      <c r="AA15" s="3"/>
      <c r="AB15" s="4"/>
      <c r="AC15" s="3">
        <v>20</v>
      </c>
      <c r="AD15" s="3" t="s">
        <v>8</v>
      </c>
      <c r="AE15" s="29">
        <f>(AC15-AC16)/AC15</f>
        <v>0.7</v>
      </c>
      <c r="AF15" s="4"/>
      <c r="AG15" s="3" t="s">
        <v>33</v>
      </c>
      <c r="AH15" s="3" t="s">
        <v>37</v>
      </c>
      <c r="AI15" s="3"/>
      <c r="AJ15" s="4"/>
      <c r="AK15" s="3">
        <v>14</v>
      </c>
      <c r="AL15" s="3" t="s">
        <v>8</v>
      </c>
      <c r="AM15" s="29">
        <f>(AK15-AK16)/AK15</f>
        <v>0.7857142857142857</v>
      </c>
      <c r="AN15" s="4"/>
      <c r="AO15" s="3" t="s">
        <v>33</v>
      </c>
      <c r="AP15" s="3" t="s">
        <v>37</v>
      </c>
      <c r="AQ15" s="3" t="s">
        <v>35</v>
      </c>
      <c r="AR15" s="4"/>
      <c r="AS15" s="3">
        <v>14</v>
      </c>
      <c r="AT15" s="3" t="s">
        <v>8</v>
      </c>
      <c r="AU15" s="29">
        <f>(AS15-AS16)/AS15</f>
        <v>0.6428571428571429</v>
      </c>
      <c r="AV15" s="4"/>
      <c r="AW15" s="4"/>
      <c r="AX15" s="4"/>
      <c r="AY15" s="4"/>
      <c r="AZ15" s="4"/>
      <c r="BA15" s="4"/>
      <c r="BB15" s="4"/>
    </row>
    <row r="16" spans="1:54" x14ac:dyDescent="0.3">
      <c r="A16" s="3" t="s">
        <v>39</v>
      </c>
      <c r="B16" s="3" t="s">
        <v>37</v>
      </c>
      <c r="C16" s="3"/>
      <c r="D16" s="4"/>
      <c r="E16" s="3">
        <v>3</v>
      </c>
      <c r="F16" s="3" t="s">
        <v>11</v>
      </c>
      <c r="G16" s="29"/>
      <c r="H16" s="4"/>
      <c r="I16" s="3" t="s">
        <v>39</v>
      </c>
      <c r="J16" s="3" t="s">
        <v>37</v>
      </c>
      <c r="K16" s="3"/>
      <c r="L16" s="4"/>
      <c r="M16" s="3">
        <v>13</v>
      </c>
      <c r="N16" s="3" t="s">
        <v>11</v>
      </c>
      <c r="O16" s="29"/>
      <c r="P16" s="5"/>
      <c r="Q16" s="3" t="s">
        <v>39</v>
      </c>
      <c r="R16" s="3" t="s">
        <v>38</v>
      </c>
      <c r="S16" s="3"/>
      <c r="T16" s="4"/>
      <c r="U16" s="3">
        <v>7</v>
      </c>
      <c r="V16" s="3" t="s">
        <v>11</v>
      </c>
      <c r="W16" s="29"/>
      <c r="X16" s="4"/>
      <c r="Y16" s="3" t="s">
        <v>39</v>
      </c>
      <c r="Z16" s="3" t="s">
        <v>37</v>
      </c>
      <c r="AA16" s="3"/>
      <c r="AB16" s="4"/>
      <c r="AC16" s="3">
        <v>6</v>
      </c>
      <c r="AD16" s="3" t="s">
        <v>11</v>
      </c>
      <c r="AE16" s="29"/>
      <c r="AF16" s="4"/>
      <c r="AG16" s="3" t="s">
        <v>40</v>
      </c>
      <c r="AH16" s="3" t="s">
        <v>41</v>
      </c>
      <c r="AI16" s="3"/>
      <c r="AJ16" s="4"/>
      <c r="AK16" s="3">
        <v>3</v>
      </c>
      <c r="AL16" s="3" t="s">
        <v>11</v>
      </c>
      <c r="AM16" s="29"/>
      <c r="AN16" s="4"/>
      <c r="AO16" s="3" t="s">
        <v>39</v>
      </c>
      <c r="AP16" s="3" t="s">
        <v>37</v>
      </c>
      <c r="AQ16" s="3"/>
      <c r="AR16" s="4"/>
      <c r="AS16" s="3">
        <v>5</v>
      </c>
      <c r="AT16" s="3" t="s">
        <v>11</v>
      </c>
      <c r="AU16" s="29"/>
      <c r="AV16" s="4"/>
      <c r="AW16" s="4"/>
      <c r="AX16" s="4"/>
      <c r="AY16" s="4"/>
      <c r="AZ16" s="4"/>
      <c r="BA16" s="4"/>
      <c r="BB16" s="4"/>
    </row>
    <row r="17" spans="1:54" x14ac:dyDescent="0.3">
      <c r="D17" s="4"/>
      <c r="E17" s="3">
        <v>1</v>
      </c>
      <c r="F17" s="3" t="s">
        <v>16</v>
      </c>
      <c r="G17" s="29">
        <f>(E17-E18)/E17</f>
        <v>0</v>
      </c>
      <c r="H17" s="4"/>
      <c r="I17" s="3" t="s">
        <v>42</v>
      </c>
      <c r="J17" s="3" t="s">
        <v>43</v>
      </c>
      <c r="K17" s="3"/>
      <c r="L17" s="4"/>
      <c r="M17" s="3">
        <v>0</v>
      </c>
      <c r="N17" s="3" t="s">
        <v>16</v>
      </c>
      <c r="O17" s="29" t="str">
        <f>IFERROR((M17-M18)/M17,"нет бросоков")</f>
        <v>нет бросоков</v>
      </c>
      <c r="P17" s="5"/>
      <c r="Q17" s="3" t="s">
        <v>42</v>
      </c>
      <c r="R17" s="3" t="s">
        <v>43</v>
      </c>
      <c r="S17" s="3"/>
      <c r="T17" s="4"/>
      <c r="U17" s="3">
        <v>1</v>
      </c>
      <c r="V17" s="3" t="s">
        <v>16</v>
      </c>
      <c r="W17" s="29">
        <f>IFERROR((U17-U18)/U17,"нет бросоков")</f>
        <v>0</v>
      </c>
      <c r="X17" s="4"/>
      <c r="Y17" s="3" t="s">
        <v>42</v>
      </c>
      <c r="Z17" s="3" t="s">
        <v>41</v>
      </c>
      <c r="AA17" s="3"/>
      <c r="AB17" s="4"/>
      <c r="AC17" s="3">
        <v>4</v>
      </c>
      <c r="AD17" s="3" t="s">
        <v>16</v>
      </c>
      <c r="AE17" s="29">
        <f>IFERROR((AC17-AC18)/AC17,"нет бросоков")</f>
        <v>0.5</v>
      </c>
      <c r="AF17" s="4"/>
      <c r="AG17" s="3" t="s">
        <v>42</v>
      </c>
      <c r="AH17" s="3" t="s">
        <v>34</v>
      </c>
      <c r="AI17" s="3"/>
      <c r="AJ17" s="4"/>
      <c r="AK17" s="3">
        <v>0</v>
      </c>
      <c r="AL17" s="3" t="s">
        <v>16</v>
      </c>
      <c r="AM17" s="29" t="str">
        <f>IFERROR((AK17-AK18)/AK17,"нет бросоков")</f>
        <v>нет бросоков</v>
      </c>
      <c r="AN17" s="4"/>
      <c r="AO17" s="3" t="s">
        <v>42</v>
      </c>
      <c r="AP17" s="3" t="s">
        <v>43</v>
      </c>
      <c r="AQ17" s="3"/>
      <c r="AR17" s="4"/>
      <c r="AS17" s="3">
        <v>2</v>
      </c>
      <c r="AT17" s="3" t="s">
        <v>16</v>
      </c>
      <c r="AU17" s="29">
        <f>IFERROR((AS17-AS18)/AS17,"нет бросоков")</f>
        <v>0.5</v>
      </c>
      <c r="AV17" s="4"/>
      <c r="AW17" s="4"/>
      <c r="AX17" s="4"/>
      <c r="AY17" s="4"/>
      <c r="AZ17" s="4"/>
      <c r="BA17" s="4"/>
      <c r="BB17" s="4"/>
    </row>
    <row r="18" spans="1:54" x14ac:dyDescent="0.3">
      <c r="D18" s="4"/>
      <c r="E18" s="3">
        <v>1</v>
      </c>
      <c r="F18" s="3" t="s">
        <v>18</v>
      </c>
      <c r="G18" s="29"/>
      <c r="H18" s="4"/>
      <c r="I18" s="3" t="s">
        <v>44</v>
      </c>
      <c r="J18" s="3" t="s">
        <v>45</v>
      </c>
      <c r="K18" s="3"/>
      <c r="L18" s="4"/>
      <c r="M18" s="3">
        <v>0</v>
      </c>
      <c r="N18" s="3" t="s">
        <v>18</v>
      </c>
      <c r="O18" s="29"/>
      <c r="P18" s="5"/>
      <c r="Q18" s="3" t="s">
        <v>46</v>
      </c>
      <c r="R18" s="3" t="s">
        <v>38</v>
      </c>
      <c r="S18" s="3"/>
      <c r="T18" s="4"/>
      <c r="U18" s="3">
        <v>1</v>
      </c>
      <c r="V18" s="3" t="s">
        <v>18</v>
      </c>
      <c r="W18" s="29"/>
      <c r="X18" s="4"/>
      <c r="Y18" s="3" t="s">
        <v>47</v>
      </c>
      <c r="Z18" s="3" t="s">
        <v>34</v>
      </c>
      <c r="AA18" s="3" t="s">
        <v>35</v>
      </c>
      <c r="AB18" s="4"/>
      <c r="AC18" s="3">
        <v>2</v>
      </c>
      <c r="AD18" s="3" t="s">
        <v>18</v>
      </c>
      <c r="AE18" s="29"/>
      <c r="AF18" s="4"/>
      <c r="AG18" s="3" t="s">
        <v>47</v>
      </c>
      <c r="AH18" s="3" t="s">
        <v>34</v>
      </c>
      <c r="AI18" s="3"/>
      <c r="AJ18" s="4"/>
      <c r="AK18" s="3">
        <v>0</v>
      </c>
      <c r="AL18" s="3" t="s">
        <v>18</v>
      </c>
      <c r="AM18" s="29"/>
      <c r="AN18" s="4"/>
      <c r="AO18" s="3" t="s">
        <v>47</v>
      </c>
      <c r="AP18" s="3" t="s">
        <v>37</v>
      </c>
      <c r="AQ18" s="3"/>
      <c r="AR18" s="4"/>
      <c r="AS18" s="3">
        <v>1</v>
      </c>
      <c r="AT18" s="3" t="s">
        <v>18</v>
      </c>
      <c r="AU18" s="29"/>
      <c r="AV18" s="4"/>
      <c r="AW18" s="4"/>
      <c r="AX18" s="4"/>
      <c r="AY18" s="4"/>
      <c r="AZ18" s="4"/>
      <c r="BA18" s="4"/>
      <c r="BB18" s="4"/>
    </row>
    <row r="19" spans="1:54" x14ac:dyDescent="0.3">
      <c r="D19" s="4"/>
      <c r="H19" s="4"/>
      <c r="I19" s="3" t="s">
        <v>40</v>
      </c>
      <c r="J19" s="3" t="s">
        <v>48</v>
      </c>
      <c r="K19" s="3"/>
      <c r="L19" s="4"/>
      <c r="Q19" s="3" t="s">
        <v>47</v>
      </c>
      <c r="R19" s="3" t="s">
        <v>36</v>
      </c>
      <c r="S19" s="3"/>
      <c r="T19" s="4"/>
      <c r="X19" s="4"/>
      <c r="Y19" s="3" t="s">
        <v>40</v>
      </c>
      <c r="Z19" s="3" t="s">
        <v>37</v>
      </c>
      <c r="AA19" s="3"/>
      <c r="AB19" s="4"/>
      <c r="AF19" s="4"/>
      <c r="AG19" s="3" t="s">
        <v>49</v>
      </c>
      <c r="AH19" s="3" t="s">
        <v>37</v>
      </c>
      <c r="AI19" s="3" t="s">
        <v>35</v>
      </c>
      <c r="AJ19" s="4"/>
      <c r="AN19" s="4"/>
      <c r="AO19" s="3" t="s">
        <v>46</v>
      </c>
      <c r="AP19" s="3" t="s">
        <v>38</v>
      </c>
      <c r="AQ19" s="3"/>
      <c r="AR19" s="4"/>
      <c r="AV19" s="4"/>
      <c r="AW19" s="4"/>
      <c r="AX19" s="4"/>
      <c r="AY19" s="4"/>
      <c r="AZ19" s="4"/>
      <c r="BA19" s="4"/>
      <c r="BB19" s="4"/>
    </row>
    <row r="20" spans="1:54" x14ac:dyDescent="0.3">
      <c r="D20" s="4"/>
      <c r="H20" s="4"/>
      <c r="I20" s="3" t="s">
        <v>49</v>
      </c>
      <c r="J20" s="3" t="s">
        <v>50</v>
      </c>
      <c r="K20" s="3"/>
      <c r="L20" s="4"/>
      <c r="Q20" s="3" t="s">
        <v>49</v>
      </c>
      <c r="R20" s="3" t="s">
        <v>37</v>
      </c>
      <c r="S20" s="3" t="s">
        <v>35</v>
      </c>
      <c r="T20" s="4"/>
      <c r="U20" s="28" t="s">
        <v>30</v>
      </c>
      <c r="V20" s="28"/>
      <c r="W20" s="28" t="s">
        <v>2</v>
      </c>
      <c r="X20" s="4"/>
      <c r="Y20" s="3" t="s">
        <v>49</v>
      </c>
      <c r="Z20" s="3" t="s">
        <v>37</v>
      </c>
      <c r="AA20" s="3" t="s">
        <v>35</v>
      </c>
      <c r="AB20" s="4"/>
      <c r="AF20" s="4"/>
      <c r="AG20" s="5"/>
      <c r="AH20" s="5"/>
      <c r="AI20" s="5"/>
      <c r="AJ20" s="4"/>
      <c r="AK20" s="28" t="s">
        <v>51</v>
      </c>
      <c r="AL20" s="28"/>
      <c r="AM20" s="28" t="s">
        <v>2</v>
      </c>
      <c r="AN20" s="4"/>
      <c r="AO20" s="5"/>
      <c r="AP20" s="5"/>
      <c r="AQ20" s="5"/>
      <c r="AR20" s="4"/>
      <c r="AV20" s="4"/>
      <c r="AW20" s="4"/>
      <c r="AX20" s="4"/>
      <c r="AY20" s="4"/>
      <c r="AZ20" s="4"/>
      <c r="BA20" s="4"/>
      <c r="BB20" s="4"/>
    </row>
    <row r="21" spans="1:54" x14ac:dyDescent="0.3">
      <c r="D21" s="4"/>
      <c r="E21" s="4"/>
      <c r="F21" s="4"/>
      <c r="G21" s="4"/>
      <c r="H21" s="4"/>
      <c r="I21" s="3" t="s">
        <v>47</v>
      </c>
      <c r="J21" s="3" t="s">
        <v>34</v>
      </c>
      <c r="K21" s="3"/>
      <c r="L21" s="4"/>
      <c r="M21" s="4"/>
      <c r="N21" s="4"/>
      <c r="O21" s="4"/>
      <c r="P21" s="4"/>
      <c r="Q21" s="6"/>
      <c r="R21" s="6"/>
      <c r="S21" s="6"/>
      <c r="T21" s="4"/>
      <c r="U21" s="3">
        <v>3</v>
      </c>
      <c r="V21" s="3" t="s">
        <v>8</v>
      </c>
      <c r="W21" s="29">
        <f>(U21-U22)/U21</f>
        <v>1</v>
      </c>
      <c r="X21" s="4"/>
      <c r="Y21" s="5"/>
      <c r="Z21" s="5"/>
      <c r="AA21" s="5"/>
      <c r="AB21" s="4"/>
      <c r="AC21" s="4"/>
      <c r="AD21" s="4"/>
      <c r="AE21" s="4"/>
      <c r="AF21" s="4"/>
      <c r="AG21" s="5"/>
      <c r="AH21" s="5"/>
      <c r="AI21" s="5"/>
      <c r="AJ21" s="4"/>
      <c r="AK21" s="3">
        <v>17</v>
      </c>
      <c r="AL21" s="3" t="s">
        <v>8</v>
      </c>
      <c r="AM21" s="29">
        <f>(AK21-AK22)/AK21</f>
        <v>0.76470588235294112</v>
      </c>
      <c r="AN21" s="4"/>
      <c r="AO21" s="5"/>
      <c r="AP21" s="5"/>
      <c r="AQ21" s="5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x14ac:dyDescent="0.3">
      <c r="D22" s="4"/>
      <c r="E22" s="4"/>
      <c r="F22" s="4"/>
      <c r="G22" s="4"/>
      <c r="H22" s="4"/>
      <c r="I22" s="6"/>
      <c r="J22" s="6"/>
      <c r="K22" s="6"/>
      <c r="L22" s="4"/>
      <c r="M22" s="4"/>
      <c r="N22" s="4"/>
      <c r="O22" s="4"/>
      <c r="P22" s="4"/>
      <c r="Q22" s="6"/>
      <c r="R22" s="6"/>
      <c r="S22" s="6"/>
      <c r="T22" s="4"/>
      <c r="U22" s="3">
        <v>0</v>
      </c>
      <c r="V22" s="3" t="s">
        <v>11</v>
      </c>
      <c r="W22" s="29"/>
      <c r="X22" s="4"/>
      <c r="Y22" s="5"/>
      <c r="Z22" s="5"/>
      <c r="AA22" s="5"/>
      <c r="AB22" s="4"/>
      <c r="AC22" s="4"/>
      <c r="AD22" s="4"/>
      <c r="AE22" s="4"/>
      <c r="AF22" s="4"/>
      <c r="AG22" s="5"/>
      <c r="AH22" s="5"/>
      <c r="AI22" s="5"/>
      <c r="AJ22" s="4"/>
      <c r="AK22" s="3">
        <v>4</v>
      </c>
      <c r="AL22" s="3" t="s">
        <v>11</v>
      </c>
      <c r="AM22" s="29"/>
      <c r="AN22" s="4"/>
      <c r="AO22" s="5"/>
      <c r="AP22" s="5"/>
      <c r="AQ22" s="5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x14ac:dyDescent="0.3">
      <c r="D23" s="4"/>
      <c r="E23" s="4"/>
      <c r="F23" s="4"/>
      <c r="G23" s="4"/>
      <c r="H23" s="4"/>
      <c r="I23" s="6"/>
      <c r="J23" s="6"/>
      <c r="K23" s="6"/>
      <c r="L23" s="4"/>
      <c r="M23" s="4"/>
      <c r="N23" s="4"/>
      <c r="O23" s="4"/>
      <c r="P23" s="4"/>
      <c r="Q23" s="6"/>
      <c r="R23" s="6"/>
      <c r="S23" s="6"/>
      <c r="T23" s="4"/>
      <c r="U23" s="3">
        <v>0</v>
      </c>
      <c r="V23" s="3" t="s">
        <v>16</v>
      </c>
      <c r="W23" s="29" t="str">
        <f>IFERROR((U23-U24)/U23,"нет бросоков")</f>
        <v>нет бросоков</v>
      </c>
      <c r="X23" s="4"/>
      <c r="Y23" s="5"/>
      <c r="Z23" s="5"/>
      <c r="AA23" s="5"/>
      <c r="AB23" s="4"/>
      <c r="AC23" s="4"/>
      <c r="AD23" s="4"/>
      <c r="AE23" s="4"/>
      <c r="AF23" s="4"/>
      <c r="AG23" s="5"/>
      <c r="AH23" s="5"/>
      <c r="AI23" s="5"/>
      <c r="AJ23" s="4"/>
      <c r="AK23" s="3">
        <v>1</v>
      </c>
      <c r="AL23" s="3" t="s">
        <v>16</v>
      </c>
      <c r="AM23" s="29">
        <f>IFERROR((AK23-AK24)/AK23,"нет бросоков")</f>
        <v>0</v>
      </c>
      <c r="AN23" s="4"/>
      <c r="AO23" s="5"/>
      <c r="AP23" s="5"/>
      <c r="AQ23" s="5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x14ac:dyDescent="0.3">
      <c r="D24" s="4"/>
      <c r="E24" s="4"/>
      <c r="F24" s="4"/>
      <c r="G24" s="4"/>
      <c r="H24" s="4"/>
      <c r="I24" s="6"/>
      <c r="J24" s="6"/>
      <c r="K24" s="6"/>
      <c r="L24" s="4"/>
      <c r="M24" s="4"/>
      <c r="N24" s="4"/>
      <c r="O24" s="4"/>
      <c r="P24" s="4"/>
      <c r="Q24" s="6"/>
      <c r="R24" s="6"/>
      <c r="S24" s="6"/>
      <c r="T24" s="4"/>
      <c r="U24" s="3">
        <v>0</v>
      </c>
      <c r="V24" s="3" t="s">
        <v>18</v>
      </c>
      <c r="W24" s="29"/>
      <c r="X24" s="4"/>
      <c r="Y24" s="5"/>
      <c r="Z24" s="5"/>
      <c r="AA24" s="5"/>
      <c r="AB24" s="4"/>
      <c r="AC24" s="4"/>
      <c r="AD24" s="4"/>
      <c r="AE24" s="4"/>
      <c r="AF24" s="4"/>
      <c r="AG24" s="5"/>
      <c r="AH24" s="5"/>
      <c r="AI24" s="5"/>
      <c r="AJ24" s="4"/>
      <c r="AK24" s="3">
        <v>1</v>
      </c>
      <c r="AL24" s="3" t="s">
        <v>18</v>
      </c>
      <c r="AM24" s="29"/>
      <c r="AN24" s="4"/>
      <c r="AO24" s="5"/>
      <c r="AP24" s="5"/>
      <c r="AQ24" s="5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x14ac:dyDescent="0.3">
      <c r="A25" s="5"/>
      <c r="B25" s="5"/>
      <c r="C25" s="5"/>
      <c r="D25" s="4"/>
      <c r="H25" s="4"/>
      <c r="I25" s="5"/>
      <c r="J25" s="5"/>
      <c r="K25" s="5"/>
      <c r="L25" s="4"/>
      <c r="Q25" s="5"/>
      <c r="R25" s="5"/>
      <c r="S25" s="5"/>
      <c r="T25" s="4"/>
      <c r="X25" s="4"/>
      <c r="Y25" s="5"/>
      <c r="Z25" s="5"/>
      <c r="AA25" s="5"/>
      <c r="AB25" s="4"/>
      <c r="AF25" s="4"/>
      <c r="AG25" s="5"/>
      <c r="AH25" s="5"/>
      <c r="AI25" s="5"/>
      <c r="AJ25" s="4"/>
      <c r="AN25" s="4"/>
      <c r="AO25" s="5"/>
      <c r="AP25" s="5"/>
      <c r="AQ25" s="5"/>
      <c r="AR25" s="4"/>
      <c r="AV25" s="4"/>
      <c r="AW25" s="4"/>
      <c r="AX25" s="4"/>
      <c r="AY25" s="4"/>
      <c r="AZ25" s="4"/>
      <c r="BA25" s="4"/>
      <c r="BB25" s="4"/>
    </row>
    <row r="26" spans="1:54" x14ac:dyDescent="0.3">
      <c r="A26" s="28" t="s">
        <v>39</v>
      </c>
      <c r="B26" s="28"/>
      <c r="C26" s="28" t="s">
        <v>2</v>
      </c>
      <c r="D26" s="4"/>
      <c r="E26" s="28" t="s">
        <v>33</v>
      </c>
      <c r="F26" s="28"/>
      <c r="G26" s="28" t="s">
        <v>2</v>
      </c>
      <c r="H26" s="4"/>
      <c r="I26" s="28" t="s">
        <v>39</v>
      </c>
      <c r="J26" s="28"/>
      <c r="K26" s="28" t="s">
        <v>2</v>
      </c>
      <c r="L26" s="4"/>
      <c r="M26" s="28" t="s">
        <v>33</v>
      </c>
      <c r="N26" s="28"/>
      <c r="O26" s="28" t="s">
        <v>2</v>
      </c>
      <c r="P26" s="4"/>
      <c r="Q26" s="28" t="s">
        <v>39</v>
      </c>
      <c r="R26" s="28"/>
      <c r="S26" s="28" t="s">
        <v>2</v>
      </c>
      <c r="T26" s="4"/>
      <c r="U26" s="28" t="s">
        <v>33</v>
      </c>
      <c r="V26" s="28"/>
      <c r="W26" s="28" t="s">
        <v>2</v>
      </c>
      <c r="X26" s="4"/>
      <c r="Y26" s="28" t="s">
        <v>39</v>
      </c>
      <c r="Z26" s="28"/>
      <c r="AA26" s="28" t="s">
        <v>2</v>
      </c>
      <c r="AB26" s="4"/>
      <c r="AC26" s="28" t="s">
        <v>33</v>
      </c>
      <c r="AD26" s="28"/>
      <c r="AE26" s="28" t="s">
        <v>2</v>
      </c>
      <c r="AF26" s="4"/>
      <c r="AG26" s="28" t="s">
        <v>39</v>
      </c>
      <c r="AH26" s="28"/>
      <c r="AI26" s="28" t="s">
        <v>2</v>
      </c>
      <c r="AJ26" s="4"/>
      <c r="AK26" s="28" t="s">
        <v>33</v>
      </c>
      <c r="AL26" s="28"/>
      <c r="AM26" s="28" t="s">
        <v>2</v>
      </c>
      <c r="AN26" s="4"/>
      <c r="AO26" s="28" t="s">
        <v>39</v>
      </c>
      <c r="AP26" s="28"/>
      <c r="AQ26" s="28" t="s">
        <v>2</v>
      </c>
      <c r="AR26" s="4"/>
      <c r="AS26" s="28" t="s">
        <v>33</v>
      </c>
      <c r="AT26" s="28"/>
      <c r="AU26" s="28" t="s">
        <v>2</v>
      </c>
      <c r="AV26" s="4"/>
      <c r="AW26" s="4"/>
      <c r="AX26" s="4"/>
      <c r="AY26" s="4"/>
      <c r="AZ26" s="4"/>
      <c r="BA26" s="4"/>
      <c r="BB26" s="4"/>
    </row>
    <row r="27" spans="1:54" x14ac:dyDescent="0.3">
      <c r="A27" s="3">
        <v>10</v>
      </c>
      <c r="B27" s="3" t="s">
        <v>52</v>
      </c>
      <c r="C27" s="29">
        <f>IFERROR(A28/A27,0)</f>
        <v>0.9</v>
      </c>
      <c r="D27" s="4"/>
      <c r="E27" s="3">
        <v>8</v>
      </c>
      <c r="F27" s="3" t="s">
        <v>52</v>
      </c>
      <c r="G27" s="29">
        <f>IFERROR(E28/E27,0)</f>
        <v>0.5</v>
      </c>
      <c r="H27" s="4"/>
      <c r="I27" s="3">
        <v>5</v>
      </c>
      <c r="J27" s="3" t="s">
        <v>52</v>
      </c>
      <c r="K27" s="29">
        <f>IFERROR(I28/I27,0)</f>
        <v>1</v>
      </c>
      <c r="L27" s="4"/>
      <c r="M27" s="3">
        <v>5</v>
      </c>
      <c r="N27" s="3" t="s">
        <v>52</v>
      </c>
      <c r="O27" s="29">
        <f>IFERROR(M28/M27,0)</f>
        <v>1</v>
      </c>
      <c r="P27" s="5"/>
      <c r="Q27" s="3">
        <v>2</v>
      </c>
      <c r="R27" s="3" t="s">
        <v>52</v>
      </c>
      <c r="S27" s="29">
        <f>IFERROR(Q28/Q27,0)</f>
        <v>1</v>
      </c>
      <c r="T27" s="4"/>
      <c r="U27" s="3">
        <v>2</v>
      </c>
      <c r="V27" s="3" t="s">
        <v>52</v>
      </c>
      <c r="W27" s="29">
        <f>IFERROR(U28/U27,0)</f>
        <v>1</v>
      </c>
      <c r="X27" s="4"/>
      <c r="Y27" s="3">
        <v>6</v>
      </c>
      <c r="Z27" s="3" t="s">
        <v>52</v>
      </c>
      <c r="AA27" s="29">
        <f>IFERROR(Y28/Y27,0)</f>
        <v>0.83333333333333337</v>
      </c>
      <c r="AB27" s="4"/>
      <c r="AC27" s="3">
        <v>4</v>
      </c>
      <c r="AD27" s="3" t="s">
        <v>52</v>
      </c>
      <c r="AE27" s="29">
        <f>IFERROR(AC28/AC27,0)</f>
        <v>0.5</v>
      </c>
      <c r="AF27" s="4"/>
      <c r="AG27" s="3">
        <v>8</v>
      </c>
      <c r="AH27" s="3" t="s">
        <v>52</v>
      </c>
      <c r="AI27" s="29">
        <f>IFERROR(AG28/AG27,0)</f>
        <v>0.75</v>
      </c>
      <c r="AJ27" s="4"/>
      <c r="AK27" s="3">
        <v>7</v>
      </c>
      <c r="AL27" s="3" t="s">
        <v>52</v>
      </c>
      <c r="AM27" s="29">
        <f>IFERROR(AK28/AK27,0)</f>
        <v>1</v>
      </c>
      <c r="AN27" s="4"/>
      <c r="AO27" s="3">
        <v>4</v>
      </c>
      <c r="AP27" s="3" t="s">
        <v>52</v>
      </c>
      <c r="AQ27" s="29">
        <f>IFERROR(AO28/AO27,0)</f>
        <v>0.75</v>
      </c>
      <c r="AR27" s="4"/>
      <c r="AS27" s="3">
        <v>5</v>
      </c>
      <c r="AT27" s="3" t="s">
        <v>52</v>
      </c>
      <c r="AU27" s="29">
        <f>IFERROR(AS28/AS27,0)</f>
        <v>0.8</v>
      </c>
      <c r="AV27" s="4"/>
      <c r="AW27" s="4"/>
      <c r="AX27" s="4"/>
      <c r="AY27" s="4"/>
      <c r="AZ27" s="4"/>
      <c r="BA27" s="4"/>
      <c r="BB27" s="4"/>
    </row>
    <row r="28" spans="1:54" x14ac:dyDescent="0.3">
      <c r="A28" s="3">
        <v>9</v>
      </c>
      <c r="B28" s="3" t="s">
        <v>23</v>
      </c>
      <c r="C28" s="29"/>
      <c r="D28" s="4"/>
      <c r="E28" s="3">
        <v>4</v>
      </c>
      <c r="F28" s="3" t="s">
        <v>23</v>
      </c>
      <c r="G28" s="29"/>
      <c r="H28" s="4"/>
      <c r="I28" s="3">
        <v>5</v>
      </c>
      <c r="J28" s="3" t="s">
        <v>23</v>
      </c>
      <c r="K28" s="29"/>
      <c r="L28" s="4"/>
      <c r="M28" s="3">
        <v>5</v>
      </c>
      <c r="N28" s="3" t="s">
        <v>23</v>
      </c>
      <c r="O28" s="29"/>
      <c r="P28" s="5"/>
      <c r="Q28" s="3">
        <v>2</v>
      </c>
      <c r="R28" s="3" t="s">
        <v>23</v>
      </c>
      <c r="S28" s="29"/>
      <c r="T28" s="4"/>
      <c r="U28" s="3">
        <v>2</v>
      </c>
      <c r="V28" s="3" t="s">
        <v>23</v>
      </c>
      <c r="W28" s="29"/>
      <c r="X28" s="4"/>
      <c r="Y28" s="3">
        <v>5</v>
      </c>
      <c r="Z28" s="3" t="s">
        <v>23</v>
      </c>
      <c r="AA28" s="29"/>
      <c r="AB28" s="4"/>
      <c r="AC28" s="3">
        <v>2</v>
      </c>
      <c r="AD28" s="3" t="s">
        <v>23</v>
      </c>
      <c r="AE28" s="29"/>
      <c r="AF28" s="4"/>
      <c r="AG28" s="3">
        <v>6</v>
      </c>
      <c r="AH28" s="3" t="s">
        <v>23</v>
      </c>
      <c r="AI28" s="29"/>
      <c r="AJ28" s="4"/>
      <c r="AK28" s="3">
        <v>7</v>
      </c>
      <c r="AL28" s="3" t="s">
        <v>23</v>
      </c>
      <c r="AM28" s="29"/>
      <c r="AN28" s="4"/>
      <c r="AO28" s="3">
        <v>3</v>
      </c>
      <c r="AP28" s="3" t="s">
        <v>23</v>
      </c>
      <c r="AQ28" s="29"/>
      <c r="AR28" s="4"/>
      <c r="AS28" s="3">
        <v>4</v>
      </c>
      <c r="AT28" s="3" t="s">
        <v>23</v>
      </c>
      <c r="AU28" s="29"/>
      <c r="AV28" s="4"/>
      <c r="AW28" s="4"/>
      <c r="AX28" s="4"/>
      <c r="AY28" s="4"/>
      <c r="AZ28" s="4"/>
      <c r="BA28" s="4"/>
      <c r="BB28" s="4"/>
    </row>
    <row r="29" spans="1:54" x14ac:dyDescent="0.3">
      <c r="A29" s="3">
        <v>1</v>
      </c>
      <c r="B29" s="3" t="s">
        <v>8</v>
      </c>
      <c r="C29" s="29">
        <f>IFERROR(A30/A29,0)</f>
        <v>1</v>
      </c>
      <c r="D29" s="4"/>
      <c r="E29" s="3">
        <v>6</v>
      </c>
      <c r="F29" s="3" t="s">
        <v>8</v>
      </c>
      <c r="G29" s="29">
        <f>IFERROR(E30/E29,0)</f>
        <v>0.83333333333333337</v>
      </c>
      <c r="H29" s="4"/>
      <c r="I29" s="3">
        <v>4</v>
      </c>
      <c r="J29" s="3" t="s">
        <v>8</v>
      </c>
      <c r="K29" s="29">
        <f>IFERROR(I30/I29,0)</f>
        <v>0.75</v>
      </c>
      <c r="L29" s="4"/>
      <c r="M29" s="3">
        <v>6</v>
      </c>
      <c r="N29" s="3" t="s">
        <v>8</v>
      </c>
      <c r="O29" s="29">
        <f>IFERROR(M30/M29,0)</f>
        <v>1</v>
      </c>
      <c r="P29" s="5"/>
      <c r="Q29" s="3">
        <v>1</v>
      </c>
      <c r="R29" s="3" t="s">
        <v>8</v>
      </c>
      <c r="S29" s="29">
        <f>IFERROR(Q30/Q29,0)</f>
        <v>0</v>
      </c>
      <c r="T29" s="4"/>
      <c r="U29" s="3">
        <v>6</v>
      </c>
      <c r="V29" s="3" t="s">
        <v>8</v>
      </c>
      <c r="W29" s="29">
        <f>IFERROR(U30/U29,0)</f>
        <v>0.83333333333333337</v>
      </c>
      <c r="X29" s="4"/>
      <c r="Y29" s="3">
        <v>3</v>
      </c>
      <c r="Z29" s="3" t="s">
        <v>8</v>
      </c>
      <c r="AA29" s="29">
        <f>IFERROR(Y30/Y29,0)</f>
        <v>0.66666666666666663</v>
      </c>
      <c r="AB29" s="4"/>
      <c r="AC29" s="3">
        <v>0</v>
      </c>
      <c r="AD29" s="3" t="s">
        <v>8</v>
      </c>
      <c r="AE29" s="29">
        <f>IFERROR(AC30/AC29,0)</f>
        <v>0</v>
      </c>
      <c r="AF29" s="4"/>
      <c r="AG29" s="3">
        <v>4</v>
      </c>
      <c r="AH29" s="3" t="s">
        <v>8</v>
      </c>
      <c r="AI29" s="29">
        <f>IFERROR(AG30/AG29,0)</f>
        <v>1</v>
      </c>
      <c r="AJ29" s="4"/>
      <c r="AK29" s="3">
        <v>6</v>
      </c>
      <c r="AL29" s="3" t="s">
        <v>8</v>
      </c>
      <c r="AM29" s="29">
        <f>IFERROR(AK30/AK29,0)</f>
        <v>1</v>
      </c>
      <c r="AN29" s="4"/>
      <c r="AO29" s="3">
        <v>4</v>
      </c>
      <c r="AP29" s="3" t="s">
        <v>8</v>
      </c>
      <c r="AQ29" s="29">
        <f>IFERROR(AO30/AO29,0)</f>
        <v>0.25</v>
      </c>
      <c r="AR29" s="4"/>
      <c r="AS29" s="3">
        <v>3</v>
      </c>
      <c r="AT29" s="3" t="s">
        <v>8</v>
      </c>
      <c r="AU29" s="29">
        <f>IFERROR(AS30/AS29,0)</f>
        <v>1</v>
      </c>
      <c r="AV29" s="4"/>
      <c r="AW29" s="4"/>
      <c r="AX29" s="4"/>
      <c r="AY29" s="4"/>
      <c r="AZ29" s="4"/>
      <c r="BA29" s="4"/>
      <c r="BB29" s="4"/>
    </row>
    <row r="30" spans="1:54" x14ac:dyDescent="0.3">
      <c r="A30" s="3">
        <v>1</v>
      </c>
      <c r="B30" s="3" t="s">
        <v>17</v>
      </c>
      <c r="C30" s="29"/>
      <c r="D30" s="4"/>
      <c r="E30" s="3">
        <v>5</v>
      </c>
      <c r="F30" s="3" t="s">
        <v>17</v>
      </c>
      <c r="G30" s="29"/>
      <c r="H30" s="4"/>
      <c r="I30" s="3">
        <v>3</v>
      </c>
      <c r="J30" s="3" t="s">
        <v>17</v>
      </c>
      <c r="K30" s="29"/>
      <c r="L30" s="4"/>
      <c r="M30" s="3">
        <v>6</v>
      </c>
      <c r="N30" s="3" t="s">
        <v>17</v>
      </c>
      <c r="O30" s="29"/>
      <c r="P30" s="5"/>
      <c r="Q30" s="3">
        <v>0</v>
      </c>
      <c r="R30" s="3" t="s">
        <v>17</v>
      </c>
      <c r="S30" s="29"/>
      <c r="T30" s="4"/>
      <c r="U30" s="3">
        <v>5</v>
      </c>
      <c r="V30" s="3" t="s">
        <v>17</v>
      </c>
      <c r="W30" s="29"/>
      <c r="X30" s="4"/>
      <c r="Y30" s="3">
        <v>2</v>
      </c>
      <c r="Z30" s="3" t="s">
        <v>17</v>
      </c>
      <c r="AA30" s="29"/>
      <c r="AB30" s="4"/>
      <c r="AC30" s="3">
        <v>0</v>
      </c>
      <c r="AD30" s="3" t="s">
        <v>17</v>
      </c>
      <c r="AE30" s="29"/>
      <c r="AF30" s="4"/>
      <c r="AG30" s="3">
        <v>4</v>
      </c>
      <c r="AH30" s="3" t="s">
        <v>17</v>
      </c>
      <c r="AI30" s="29"/>
      <c r="AJ30" s="4"/>
      <c r="AK30" s="3">
        <v>6</v>
      </c>
      <c r="AL30" s="3" t="s">
        <v>17</v>
      </c>
      <c r="AM30" s="29"/>
      <c r="AN30" s="4"/>
      <c r="AO30" s="3">
        <v>1</v>
      </c>
      <c r="AP30" s="3" t="s">
        <v>17</v>
      </c>
      <c r="AQ30" s="29"/>
      <c r="AR30" s="4"/>
      <c r="AS30" s="3">
        <v>3</v>
      </c>
      <c r="AT30" s="3" t="s">
        <v>17</v>
      </c>
      <c r="AU30" s="29"/>
      <c r="AV30" s="4"/>
      <c r="AW30" s="4"/>
      <c r="AX30" s="4"/>
      <c r="AY30" s="4"/>
      <c r="AZ30" s="4"/>
      <c r="BA30" s="4"/>
      <c r="BB30" s="4"/>
    </row>
    <row r="31" spans="1:54" x14ac:dyDescent="0.3">
      <c r="A31" s="3">
        <v>1</v>
      </c>
      <c r="B31" s="3" t="s">
        <v>21</v>
      </c>
      <c r="C31" s="1">
        <f>IFERROR(A31/A30,0)</f>
        <v>1</v>
      </c>
      <c r="D31" s="4"/>
      <c r="E31" s="3">
        <v>2</v>
      </c>
      <c r="F31" s="3" t="s">
        <v>21</v>
      </c>
      <c r="G31" s="1">
        <f>IFERROR(E31/E30,0)</f>
        <v>0.4</v>
      </c>
      <c r="H31" s="4"/>
      <c r="I31" s="3">
        <v>1</v>
      </c>
      <c r="J31" s="3" t="s">
        <v>21</v>
      </c>
      <c r="K31" s="1">
        <f>IFERROR(I31/I30,0)</f>
        <v>0.33333333333333331</v>
      </c>
      <c r="L31" s="4"/>
      <c r="M31" s="3">
        <v>3</v>
      </c>
      <c r="N31" s="3" t="s">
        <v>21</v>
      </c>
      <c r="O31" s="1">
        <f>IFERROR(M31/M30,0)</f>
        <v>0.5</v>
      </c>
      <c r="P31" s="5"/>
      <c r="Q31" s="3">
        <v>0</v>
      </c>
      <c r="R31" s="3" t="s">
        <v>21</v>
      </c>
      <c r="S31" s="1">
        <f>IFERROR(Q31/Q30,0)</f>
        <v>0</v>
      </c>
      <c r="T31" s="4"/>
      <c r="U31" s="3">
        <v>1</v>
      </c>
      <c r="V31" s="3" t="s">
        <v>21</v>
      </c>
      <c r="W31" s="1">
        <f>IFERROR(U31/U30,0)</f>
        <v>0.2</v>
      </c>
      <c r="X31" s="4"/>
      <c r="Y31" s="3">
        <v>1</v>
      </c>
      <c r="Z31" s="3" t="s">
        <v>21</v>
      </c>
      <c r="AA31" s="1">
        <f>IFERROR(Y31/Y30,0)</f>
        <v>0.5</v>
      </c>
      <c r="AB31" s="4"/>
      <c r="AC31" s="3">
        <v>0</v>
      </c>
      <c r="AD31" s="3" t="s">
        <v>21</v>
      </c>
      <c r="AE31" s="1">
        <f>IFERROR(AC31/AC30,0)</f>
        <v>0</v>
      </c>
      <c r="AF31" s="4"/>
      <c r="AG31" s="3">
        <v>0</v>
      </c>
      <c r="AH31" s="3" t="s">
        <v>21</v>
      </c>
      <c r="AI31" s="1">
        <f>IFERROR(AG31/AG30,0)</f>
        <v>0</v>
      </c>
      <c r="AJ31" s="4"/>
      <c r="AK31" s="3">
        <v>1</v>
      </c>
      <c r="AL31" s="3" t="s">
        <v>21</v>
      </c>
      <c r="AM31" s="1">
        <f>IFERROR(AK31/AK30,0)</f>
        <v>0.16666666666666666</v>
      </c>
      <c r="AN31" s="4"/>
      <c r="AO31" s="3">
        <v>1</v>
      </c>
      <c r="AP31" s="3" t="s">
        <v>21</v>
      </c>
      <c r="AQ31" s="1">
        <f>IFERROR(AO31/AO30,0)</f>
        <v>1</v>
      </c>
      <c r="AR31" s="4"/>
      <c r="AS31" s="3">
        <v>1</v>
      </c>
      <c r="AT31" s="3" t="s">
        <v>21</v>
      </c>
      <c r="AU31" s="1">
        <f>IFERROR(AS31/AS30,0)</f>
        <v>0.33333333333333331</v>
      </c>
      <c r="AV31" s="4"/>
      <c r="AW31" s="4"/>
      <c r="AX31" s="4"/>
      <c r="AY31" s="4"/>
      <c r="AZ31" s="4"/>
      <c r="BA31" s="4"/>
      <c r="BB31" s="4"/>
    </row>
    <row r="32" spans="1:54" x14ac:dyDescent="0.3">
      <c r="A32" s="3">
        <v>1</v>
      </c>
      <c r="B32" s="3" t="s">
        <v>19</v>
      </c>
      <c r="C32" s="1">
        <f>IFERROR(A32/$A$8,0)</f>
        <v>0.33333333333333331</v>
      </c>
      <c r="D32" s="4"/>
      <c r="E32" s="3">
        <v>2</v>
      </c>
      <c r="F32" s="3" t="s">
        <v>19</v>
      </c>
      <c r="G32" s="1">
        <f>IFERROR(E32/$A$8,0)</f>
        <v>0.66666666666666663</v>
      </c>
      <c r="H32" s="4"/>
      <c r="I32" s="3">
        <v>0</v>
      </c>
      <c r="J32" s="3" t="s">
        <v>19</v>
      </c>
      <c r="K32" s="1">
        <f>IFERROR(I32/$I$8,0)</f>
        <v>0</v>
      </c>
      <c r="L32" s="4"/>
      <c r="M32" s="3">
        <v>0</v>
      </c>
      <c r="N32" s="3" t="s">
        <v>19</v>
      </c>
      <c r="O32" s="1">
        <f>IFERROR(M32/$I$8,0)</f>
        <v>0</v>
      </c>
      <c r="P32" s="5"/>
      <c r="Q32" s="3">
        <v>0</v>
      </c>
      <c r="R32" s="3" t="s">
        <v>19</v>
      </c>
      <c r="S32" s="1">
        <f>IFERROR(Q32/$Q$8,0)</f>
        <v>0</v>
      </c>
      <c r="T32" s="4"/>
      <c r="U32" s="3">
        <v>0</v>
      </c>
      <c r="V32" s="3" t="s">
        <v>19</v>
      </c>
      <c r="W32" s="1">
        <f>IFERROR(U32/$Q$8,0)</f>
        <v>0</v>
      </c>
      <c r="X32" s="4"/>
      <c r="Y32" s="3">
        <v>0</v>
      </c>
      <c r="Z32" s="3" t="s">
        <v>19</v>
      </c>
      <c r="AA32" s="1">
        <f>IFERROR(Y32/$Y$8,0)</f>
        <v>0</v>
      </c>
      <c r="AB32" s="4"/>
      <c r="AC32" s="3">
        <v>1</v>
      </c>
      <c r="AD32" s="3" t="s">
        <v>19</v>
      </c>
      <c r="AE32" s="1">
        <f>IFERROR(AC32/$Y$8,0)</f>
        <v>1</v>
      </c>
      <c r="AF32" s="4"/>
      <c r="AG32" s="3">
        <v>0</v>
      </c>
      <c r="AH32" s="3" t="s">
        <v>19</v>
      </c>
      <c r="AI32" s="1">
        <f>IFERROR(AG32/$AG$8,0)</f>
        <v>0</v>
      </c>
      <c r="AJ32" s="4"/>
      <c r="AK32" s="3">
        <v>0</v>
      </c>
      <c r="AL32" s="3" t="s">
        <v>19</v>
      </c>
      <c r="AM32" s="1">
        <f>IFERROR(AK32/$AG$8,0)</f>
        <v>0</v>
      </c>
      <c r="AN32" s="4"/>
      <c r="AO32" s="3">
        <v>0</v>
      </c>
      <c r="AP32" s="3" t="s">
        <v>19</v>
      </c>
      <c r="AQ32" s="1">
        <f>IFERROR(AO32/$AO$8,0)</f>
        <v>0</v>
      </c>
      <c r="AR32" s="4"/>
      <c r="AS32" s="3">
        <v>0</v>
      </c>
      <c r="AT32" s="3" t="s">
        <v>19</v>
      </c>
      <c r="AU32" s="1">
        <f>IFERROR(AS32/$AO$8,0)</f>
        <v>0</v>
      </c>
      <c r="AV32" s="4"/>
      <c r="AW32" s="4"/>
      <c r="AX32" s="4"/>
      <c r="AY32" s="4"/>
      <c r="AZ32" s="4"/>
      <c r="BA32" s="4"/>
      <c r="BB32" s="4"/>
    </row>
    <row r="33" spans="1:54" x14ac:dyDescent="0.3">
      <c r="A33" s="3" t="s">
        <v>37</v>
      </c>
      <c r="B33" s="3" t="s">
        <v>53</v>
      </c>
      <c r="C33" s="3"/>
      <c r="D33" s="4"/>
      <c r="E33" s="3" t="s">
        <v>34</v>
      </c>
      <c r="F33" s="3" t="s">
        <v>53</v>
      </c>
      <c r="G33" s="3"/>
      <c r="H33" s="4"/>
      <c r="I33" s="3" t="s">
        <v>37</v>
      </c>
      <c r="J33" s="3" t="s">
        <v>53</v>
      </c>
      <c r="K33" s="3"/>
      <c r="L33" s="4"/>
      <c r="M33" s="3" t="s">
        <v>36</v>
      </c>
      <c r="N33" s="3" t="s">
        <v>53</v>
      </c>
      <c r="O33" s="3"/>
      <c r="P33" s="6"/>
      <c r="Q33" s="3" t="s">
        <v>38</v>
      </c>
      <c r="R33" s="3" t="s">
        <v>53</v>
      </c>
      <c r="S33" s="3"/>
      <c r="T33" s="4"/>
      <c r="U33" s="3" t="s">
        <v>37</v>
      </c>
      <c r="V33" s="3" t="s">
        <v>53</v>
      </c>
      <c r="W33" s="3"/>
      <c r="X33" s="4"/>
      <c r="Y33" s="3" t="s">
        <v>37</v>
      </c>
      <c r="Z33" s="3" t="s">
        <v>53</v>
      </c>
      <c r="AA33" s="3"/>
      <c r="AB33" s="4"/>
      <c r="AC33" s="3" t="s">
        <v>38</v>
      </c>
      <c r="AD33" s="3" t="s">
        <v>53</v>
      </c>
      <c r="AE33" s="3"/>
      <c r="AF33" s="4"/>
      <c r="AG33" s="3" t="s">
        <v>54</v>
      </c>
      <c r="AH33" s="3" t="s">
        <v>53</v>
      </c>
      <c r="AI33" s="3"/>
      <c r="AJ33" s="4"/>
      <c r="AK33" s="3" t="s">
        <v>37</v>
      </c>
      <c r="AL33" s="3" t="s">
        <v>53</v>
      </c>
      <c r="AM33" s="3"/>
      <c r="AN33" s="4"/>
      <c r="AO33" s="3" t="s">
        <v>37</v>
      </c>
      <c r="AP33" s="3" t="s">
        <v>53</v>
      </c>
      <c r="AQ33" s="3"/>
      <c r="AR33" s="4"/>
      <c r="AS33" s="3" t="s">
        <v>37</v>
      </c>
      <c r="AT33" s="3" t="s">
        <v>53</v>
      </c>
      <c r="AU33" s="3"/>
      <c r="AV33" s="4"/>
      <c r="AW33" s="5"/>
      <c r="AX33" s="6"/>
      <c r="AY33" s="6"/>
      <c r="AZ33" s="4"/>
      <c r="BA33" s="4"/>
      <c r="BB33" s="4"/>
    </row>
    <row r="34" spans="1:54" x14ac:dyDescent="0.3">
      <c r="A34" s="3">
        <v>1</v>
      </c>
      <c r="B34" s="3" t="s">
        <v>55</v>
      </c>
      <c r="C34" s="3"/>
      <c r="D34" s="4"/>
      <c r="E34" s="3">
        <v>0</v>
      </c>
      <c r="F34" s="3" t="s">
        <v>55</v>
      </c>
      <c r="G34" s="3"/>
      <c r="H34" s="4"/>
      <c r="I34" s="3">
        <v>0</v>
      </c>
      <c r="J34" s="3" t="s">
        <v>55</v>
      </c>
      <c r="K34" s="3"/>
      <c r="L34" s="4"/>
      <c r="M34" s="3">
        <v>0</v>
      </c>
      <c r="N34" s="3" t="s">
        <v>55</v>
      </c>
      <c r="O34" s="3"/>
      <c r="P34" s="6"/>
      <c r="Q34" s="3">
        <v>0</v>
      </c>
      <c r="R34" s="3" t="s">
        <v>55</v>
      </c>
      <c r="S34" s="3"/>
      <c r="T34" s="4"/>
      <c r="U34" s="3">
        <v>0</v>
      </c>
      <c r="V34" s="3" t="s">
        <v>55</v>
      </c>
      <c r="W34" s="3"/>
      <c r="X34" s="4"/>
      <c r="Y34" s="3">
        <v>0</v>
      </c>
      <c r="Z34" s="3" t="s">
        <v>55</v>
      </c>
      <c r="AA34" s="3"/>
      <c r="AB34" s="4"/>
      <c r="AC34" s="3">
        <v>0</v>
      </c>
      <c r="AD34" s="3" t="s">
        <v>55</v>
      </c>
      <c r="AE34" s="3"/>
      <c r="AF34" s="4"/>
      <c r="AG34" s="3">
        <v>0</v>
      </c>
      <c r="AH34" s="3" t="s">
        <v>55</v>
      </c>
      <c r="AI34" s="3"/>
      <c r="AJ34" s="4"/>
      <c r="AK34" s="3">
        <v>0</v>
      </c>
      <c r="AL34" s="3" t="s">
        <v>55</v>
      </c>
      <c r="AM34" s="3"/>
      <c r="AN34" s="4"/>
      <c r="AO34" s="3">
        <v>0</v>
      </c>
      <c r="AP34" s="3" t="s">
        <v>55</v>
      </c>
      <c r="AQ34" s="3"/>
      <c r="AR34" s="4"/>
      <c r="AS34" s="3">
        <v>2</v>
      </c>
      <c r="AT34" s="3" t="s">
        <v>55</v>
      </c>
      <c r="AU34" s="3"/>
      <c r="AV34" s="4"/>
      <c r="AW34" s="5"/>
      <c r="AX34" s="6"/>
      <c r="AY34" s="6"/>
      <c r="AZ34" s="4"/>
      <c r="BA34" s="4"/>
      <c r="BB34" s="4"/>
    </row>
    <row r="35" spans="1:54" x14ac:dyDescent="0.3">
      <c r="A35" s="3">
        <v>0</v>
      </c>
      <c r="B35" s="3" t="s">
        <v>16</v>
      </c>
      <c r="C35" s="3"/>
      <c r="D35" s="4"/>
      <c r="E35" s="3">
        <v>1</v>
      </c>
      <c r="F35" s="3" t="s">
        <v>16</v>
      </c>
      <c r="G35" s="3" t="s">
        <v>56</v>
      </c>
      <c r="H35" s="4"/>
      <c r="I35" s="3">
        <v>0</v>
      </c>
      <c r="J35" s="3" t="s">
        <v>16</v>
      </c>
      <c r="K35" s="3"/>
      <c r="L35" s="4"/>
      <c r="M35" s="3">
        <v>0</v>
      </c>
      <c r="N35" s="3" t="s">
        <v>16</v>
      </c>
      <c r="O35" s="3"/>
      <c r="P35" s="6"/>
      <c r="Q35" s="3">
        <v>0</v>
      </c>
      <c r="R35" s="3" t="s">
        <v>16</v>
      </c>
      <c r="S35" s="3"/>
      <c r="T35" s="4"/>
      <c r="U35" s="3">
        <v>0</v>
      </c>
      <c r="V35" s="3" t="s">
        <v>16</v>
      </c>
      <c r="W35" s="3"/>
      <c r="X35" s="4"/>
      <c r="Y35" s="3">
        <v>0</v>
      </c>
      <c r="Z35" s="3" t="s">
        <v>16</v>
      </c>
      <c r="AA35" s="3"/>
      <c r="AB35" s="4"/>
      <c r="AC35" s="3">
        <v>0</v>
      </c>
      <c r="AD35" s="3" t="s">
        <v>16</v>
      </c>
      <c r="AE35" s="3"/>
      <c r="AF35" s="4"/>
      <c r="AG35" s="3">
        <v>0</v>
      </c>
      <c r="AH35" s="3" t="s">
        <v>16</v>
      </c>
      <c r="AI35" s="3"/>
      <c r="AJ35" s="4"/>
      <c r="AK35" s="3">
        <v>0</v>
      </c>
      <c r="AL35" s="3" t="s">
        <v>16</v>
      </c>
      <c r="AM35" s="3"/>
      <c r="AN35" s="4"/>
      <c r="AO35" s="3">
        <v>0</v>
      </c>
      <c r="AP35" s="3" t="s">
        <v>16</v>
      </c>
      <c r="AQ35" s="3"/>
      <c r="AR35" s="4"/>
      <c r="AS35" s="3">
        <v>1</v>
      </c>
      <c r="AT35" s="3" t="s">
        <v>16</v>
      </c>
      <c r="AU35" s="3" t="s">
        <v>56</v>
      </c>
      <c r="AV35" s="4"/>
      <c r="AW35" s="5"/>
      <c r="AX35" s="6"/>
      <c r="AY35" s="6"/>
      <c r="AZ35" s="4"/>
      <c r="BA35" s="4"/>
      <c r="BB35" s="4"/>
    </row>
    <row r="36" spans="1:54" x14ac:dyDescent="0.3">
      <c r="A36" s="3">
        <v>0</v>
      </c>
      <c r="B36" s="3" t="s">
        <v>57</v>
      </c>
      <c r="C36" s="3"/>
      <c r="D36" s="4"/>
      <c r="E36" s="3">
        <v>0</v>
      </c>
      <c r="F36" s="3" t="s">
        <v>57</v>
      </c>
      <c r="G36" s="3"/>
      <c r="H36" s="4"/>
      <c r="I36" s="3">
        <v>0</v>
      </c>
      <c r="J36" s="3" t="s">
        <v>57</v>
      </c>
      <c r="K36" s="3"/>
      <c r="L36" s="4"/>
      <c r="M36" s="3">
        <v>0</v>
      </c>
      <c r="N36" s="3" t="s">
        <v>57</v>
      </c>
      <c r="O36" s="3"/>
      <c r="P36" s="6"/>
      <c r="Q36" s="3">
        <v>0</v>
      </c>
      <c r="R36" s="3" t="s">
        <v>57</v>
      </c>
      <c r="S36" s="3"/>
      <c r="T36" s="4"/>
      <c r="U36" s="3">
        <v>0</v>
      </c>
      <c r="V36" s="3" t="s">
        <v>57</v>
      </c>
      <c r="W36" s="3"/>
      <c r="X36" s="4"/>
      <c r="Y36" s="3">
        <v>0</v>
      </c>
      <c r="Z36" s="3" t="s">
        <v>57</v>
      </c>
      <c r="AA36" s="3"/>
      <c r="AB36" s="4"/>
      <c r="AC36" s="3">
        <v>0</v>
      </c>
      <c r="AD36" s="3" t="s">
        <v>57</v>
      </c>
      <c r="AE36" s="3"/>
      <c r="AF36" s="4"/>
      <c r="AG36" s="3">
        <v>0</v>
      </c>
      <c r="AH36" s="3" t="s">
        <v>57</v>
      </c>
      <c r="AI36" s="3"/>
      <c r="AJ36" s="4"/>
      <c r="AK36" s="3">
        <v>0</v>
      </c>
      <c r="AL36" s="3" t="s">
        <v>57</v>
      </c>
      <c r="AM36" s="3"/>
      <c r="AN36" s="4"/>
      <c r="AO36" s="3">
        <v>0</v>
      </c>
      <c r="AP36" s="3" t="s">
        <v>57</v>
      </c>
      <c r="AQ36" s="3"/>
      <c r="AR36" s="4"/>
      <c r="AS36" s="3">
        <v>0</v>
      </c>
      <c r="AT36" s="3" t="s">
        <v>57</v>
      </c>
      <c r="AU36" s="3"/>
      <c r="AV36" s="4"/>
      <c r="AW36" s="5"/>
      <c r="AX36" s="6"/>
      <c r="AY36" s="6"/>
      <c r="AZ36" s="4"/>
      <c r="BA36" s="4"/>
      <c r="BB36" s="4"/>
    </row>
    <row r="37" spans="1:54" x14ac:dyDescent="0.3">
      <c r="A37" s="3">
        <v>0</v>
      </c>
      <c r="B37" s="3" t="s">
        <v>58</v>
      </c>
      <c r="C37" s="3"/>
      <c r="D37" s="4"/>
      <c r="E37" s="3">
        <v>0</v>
      </c>
      <c r="F37" s="3" t="s">
        <v>58</v>
      </c>
      <c r="G37" s="3"/>
      <c r="H37" s="4"/>
      <c r="I37" s="3">
        <v>0</v>
      </c>
      <c r="J37" s="3" t="s">
        <v>58</v>
      </c>
      <c r="K37" s="3"/>
      <c r="L37" s="4"/>
      <c r="M37" s="3">
        <v>0</v>
      </c>
      <c r="N37" s="3" t="s">
        <v>58</v>
      </c>
      <c r="O37" s="3"/>
      <c r="P37" s="6"/>
      <c r="Q37" s="3">
        <v>0</v>
      </c>
      <c r="R37" s="3" t="s">
        <v>58</v>
      </c>
      <c r="S37" s="3"/>
      <c r="T37" s="4"/>
      <c r="U37" s="3">
        <v>0</v>
      </c>
      <c r="V37" s="3" t="s">
        <v>58</v>
      </c>
      <c r="W37" s="3"/>
      <c r="X37" s="4"/>
      <c r="Y37" s="3">
        <v>0</v>
      </c>
      <c r="Z37" s="3" t="s">
        <v>58</v>
      </c>
      <c r="AA37" s="3"/>
      <c r="AB37" s="4"/>
      <c r="AC37" s="3">
        <v>0</v>
      </c>
      <c r="AD37" s="3" t="s">
        <v>58</v>
      </c>
      <c r="AE37" s="3"/>
      <c r="AF37" s="4"/>
      <c r="AG37" s="3">
        <v>0</v>
      </c>
      <c r="AH37" s="3" t="s">
        <v>58</v>
      </c>
      <c r="AI37" s="3"/>
      <c r="AJ37" s="4"/>
      <c r="AK37" s="3">
        <v>0</v>
      </c>
      <c r="AL37" s="3" t="s">
        <v>58</v>
      </c>
      <c r="AM37" s="3"/>
      <c r="AN37" s="4"/>
      <c r="AO37" s="3">
        <v>0</v>
      </c>
      <c r="AP37" s="3" t="s">
        <v>58</v>
      </c>
      <c r="AQ37" s="3"/>
      <c r="AR37" s="4"/>
      <c r="AS37" s="3">
        <v>0</v>
      </c>
      <c r="AT37" s="3" t="s">
        <v>58</v>
      </c>
      <c r="AU37" s="3"/>
      <c r="AV37" s="4"/>
      <c r="AW37" s="5"/>
      <c r="AX37" s="6"/>
      <c r="AY37" s="6"/>
      <c r="AZ37" s="4"/>
      <c r="BA37" s="4"/>
      <c r="BB37" s="4"/>
    </row>
    <row r="38" spans="1:54" x14ac:dyDescent="0.3">
      <c r="A38" s="5"/>
      <c r="B38" s="5"/>
      <c r="C38" s="5"/>
      <c r="D38" s="4"/>
      <c r="E38" s="4"/>
      <c r="F38" s="4"/>
      <c r="G38" s="4"/>
      <c r="H38" s="4"/>
      <c r="I38" s="5"/>
      <c r="J38" s="5"/>
      <c r="K38" s="5"/>
      <c r="L38" s="4"/>
      <c r="M38" s="4"/>
      <c r="N38" s="4"/>
      <c r="O38" s="4"/>
      <c r="P38" s="4"/>
      <c r="Q38" s="5"/>
      <c r="R38" s="5"/>
      <c r="S38" s="5"/>
      <c r="T38" s="4"/>
      <c r="U38" s="4"/>
      <c r="V38" s="4"/>
      <c r="W38" s="4"/>
      <c r="X38" s="4"/>
      <c r="Y38" s="5"/>
      <c r="Z38" s="5"/>
      <c r="AA38" s="5"/>
      <c r="AB38" s="4"/>
      <c r="AC38" s="4"/>
      <c r="AD38" s="4"/>
      <c r="AE38" s="4"/>
      <c r="AF38" s="4"/>
      <c r="AG38" s="5"/>
      <c r="AH38" s="5"/>
      <c r="AI38" s="5"/>
      <c r="AJ38" s="4"/>
      <c r="AK38" s="4"/>
      <c r="AL38" s="4"/>
      <c r="AM38" s="4"/>
      <c r="AN38" s="4"/>
      <c r="AO38" s="5"/>
      <c r="AP38" s="5"/>
      <c r="AQ38" s="5"/>
      <c r="AR38" s="4"/>
      <c r="AS38" s="4"/>
      <c r="AT38" s="4"/>
      <c r="AU38" s="4"/>
      <c r="AV38" s="4"/>
      <c r="AW38" s="5"/>
      <c r="AX38" s="6"/>
      <c r="AY38" s="6"/>
      <c r="AZ38" s="4"/>
      <c r="BA38" s="4"/>
      <c r="BB38" s="4"/>
    </row>
    <row r="39" spans="1:54" x14ac:dyDescent="0.3">
      <c r="A39" s="28" t="s">
        <v>42</v>
      </c>
      <c r="B39" s="28"/>
      <c r="C39" s="28" t="s">
        <v>2</v>
      </c>
      <c r="D39" s="4"/>
      <c r="E39" s="28" t="s">
        <v>44</v>
      </c>
      <c r="F39" s="28"/>
      <c r="G39" s="28" t="s">
        <v>2</v>
      </c>
      <c r="H39" s="4"/>
      <c r="I39" s="28" t="s">
        <v>42</v>
      </c>
      <c r="J39" s="28"/>
      <c r="K39" s="28" t="s">
        <v>2</v>
      </c>
      <c r="L39" s="4"/>
      <c r="M39" s="28" t="s">
        <v>44</v>
      </c>
      <c r="N39" s="28"/>
      <c r="O39" s="28" t="s">
        <v>2</v>
      </c>
      <c r="P39" s="4"/>
      <c r="Q39" s="28" t="s">
        <v>42</v>
      </c>
      <c r="R39" s="28"/>
      <c r="S39" s="28" t="s">
        <v>2</v>
      </c>
      <c r="T39" s="4"/>
      <c r="U39" s="28" t="s">
        <v>44</v>
      </c>
      <c r="V39" s="28"/>
      <c r="W39" s="28" t="s">
        <v>2</v>
      </c>
      <c r="X39" s="4"/>
      <c r="Y39" s="28" t="s">
        <v>42</v>
      </c>
      <c r="Z39" s="28"/>
      <c r="AA39" s="28" t="s">
        <v>2</v>
      </c>
      <c r="AB39" s="4"/>
      <c r="AC39" s="28" t="s">
        <v>44</v>
      </c>
      <c r="AD39" s="28"/>
      <c r="AE39" s="28" t="s">
        <v>2</v>
      </c>
      <c r="AF39" s="4"/>
      <c r="AG39" s="28" t="s">
        <v>42</v>
      </c>
      <c r="AH39" s="28"/>
      <c r="AI39" s="28" t="s">
        <v>2</v>
      </c>
      <c r="AJ39" s="4"/>
      <c r="AK39" s="28" t="s">
        <v>44</v>
      </c>
      <c r="AL39" s="28"/>
      <c r="AM39" s="28" t="s">
        <v>2</v>
      </c>
      <c r="AN39" s="4"/>
      <c r="AO39" s="28" t="s">
        <v>42</v>
      </c>
      <c r="AP39" s="28"/>
      <c r="AQ39" s="28" t="s">
        <v>2</v>
      </c>
      <c r="AR39" s="4"/>
      <c r="AS39" s="28" t="s">
        <v>44</v>
      </c>
      <c r="AT39" s="28"/>
      <c r="AU39" s="28" t="s">
        <v>2</v>
      </c>
      <c r="AV39" s="4"/>
      <c r="AW39" s="4"/>
      <c r="AX39" s="4"/>
      <c r="AY39" s="4"/>
      <c r="AZ39" s="4"/>
      <c r="BA39" s="4"/>
      <c r="BB39" s="4"/>
    </row>
    <row r="40" spans="1:54" x14ac:dyDescent="0.3">
      <c r="A40" s="3">
        <v>17</v>
      </c>
      <c r="B40" s="3" t="s">
        <v>52</v>
      </c>
      <c r="C40" s="29">
        <f>IFERROR(A41/A40,0)</f>
        <v>0.47058823529411764</v>
      </c>
      <c r="D40" s="4"/>
      <c r="E40" s="3">
        <v>10</v>
      </c>
      <c r="F40" s="3" t="s">
        <v>52</v>
      </c>
      <c r="G40" s="29">
        <f>IFERROR(E41/E40,0)</f>
        <v>0.8</v>
      </c>
      <c r="H40" s="4"/>
      <c r="I40" s="3">
        <v>9</v>
      </c>
      <c r="J40" s="3" t="s">
        <v>52</v>
      </c>
      <c r="K40" s="29">
        <f>IFERROR(I41/I40,0)</f>
        <v>0.66666666666666663</v>
      </c>
      <c r="L40" s="4"/>
      <c r="M40" s="3">
        <v>14</v>
      </c>
      <c r="N40" s="3" t="s">
        <v>52</v>
      </c>
      <c r="O40" s="29">
        <f>IFERROR(M41/M40,0)</f>
        <v>0.9285714285714286</v>
      </c>
      <c r="P40" s="5"/>
      <c r="Q40" s="3">
        <v>5</v>
      </c>
      <c r="R40" s="3" t="s">
        <v>52</v>
      </c>
      <c r="S40" s="29">
        <f>IFERROR(Q41/Q40,0)</f>
        <v>0.8</v>
      </c>
      <c r="T40" s="4"/>
      <c r="U40" s="3">
        <v>4</v>
      </c>
      <c r="V40" s="3" t="s">
        <v>52</v>
      </c>
      <c r="W40" s="29">
        <f>IFERROR(U41/U40,0)</f>
        <v>0.75</v>
      </c>
      <c r="X40" s="4"/>
      <c r="Y40" s="3">
        <v>13</v>
      </c>
      <c r="Z40" s="3" t="s">
        <v>52</v>
      </c>
      <c r="AA40" s="29">
        <f>IFERROR(Y41/Y40,0)</f>
        <v>0.92307692307692313</v>
      </c>
      <c r="AB40" s="4"/>
      <c r="AC40" s="3">
        <v>0</v>
      </c>
      <c r="AD40" s="3" t="s">
        <v>52</v>
      </c>
      <c r="AE40" s="29">
        <f>IFERROR(AC41/AC40,0)</f>
        <v>0</v>
      </c>
      <c r="AF40" s="4"/>
      <c r="AG40" s="3">
        <v>7</v>
      </c>
      <c r="AH40" s="3" t="s">
        <v>52</v>
      </c>
      <c r="AI40" s="29">
        <f>IFERROR(AG41/AG40,0)</f>
        <v>0.5714285714285714</v>
      </c>
      <c r="AJ40" s="4"/>
      <c r="AK40" s="3">
        <v>0</v>
      </c>
      <c r="AL40" s="3" t="s">
        <v>52</v>
      </c>
      <c r="AM40" s="29">
        <f>IFERROR(AK41/AK40,0)</f>
        <v>0</v>
      </c>
      <c r="AN40" s="4"/>
      <c r="AO40" s="3">
        <v>8</v>
      </c>
      <c r="AP40" s="3" t="s">
        <v>52</v>
      </c>
      <c r="AQ40" s="29">
        <f>IFERROR(AO41/AO40,0)</f>
        <v>0.625</v>
      </c>
      <c r="AR40" s="4"/>
      <c r="AS40" s="3">
        <v>0</v>
      </c>
      <c r="AT40" s="3" t="s">
        <v>52</v>
      </c>
      <c r="AU40" s="29">
        <f>IFERROR(AS41/AS40,0)</f>
        <v>0</v>
      </c>
      <c r="AV40" s="4"/>
      <c r="AW40" s="4"/>
      <c r="AX40" s="4"/>
      <c r="AY40" s="4"/>
      <c r="AZ40" s="4"/>
      <c r="BA40" s="4"/>
      <c r="BB40" s="4"/>
    </row>
    <row r="41" spans="1:54" x14ac:dyDescent="0.3">
      <c r="A41" s="3">
        <v>8</v>
      </c>
      <c r="B41" s="3" t="s">
        <v>23</v>
      </c>
      <c r="C41" s="29"/>
      <c r="D41" s="4"/>
      <c r="E41" s="3">
        <v>8</v>
      </c>
      <c r="F41" s="3" t="s">
        <v>23</v>
      </c>
      <c r="G41" s="29"/>
      <c r="H41" s="4"/>
      <c r="I41" s="3">
        <v>6</v>
      </c>
      <c r="J41" s="3" t="s">
        <v>23</v>
      </c>
      <c r="K41" s="29"/>
      <c r="L41" s="4"/>
      <c r="M41" s="3">
        <v>13</v>
      </c>
      <c r="N41" s="3" t="s">
        <v>23</v>
      </c>
      <c r="O41" s="29"/>
      <c r="P41" s="5"/>
      <c r="Q41" s="3">
        <v>4</v>
      </c>
      <c r="R41" s="3" t="s">
        <v>23</v>
      </c>
      <c r="S41" s="29"/>
      <c r="T41" s="4"/>
      <c r="U41" s="3">
        <v>3</v>
      </c>
      <c r="V41" s="3" t="s">
        <v>23</v>
      </c>
      <c r="W41" s="29"/>
      <c r="X41" s="4"/>
      <c r="Y41" s="3">
        <v>12</v>
      </c>
      <c r="Z41" s="3" t="s">
        <v>23</v>
      </c>
      <c r="AA41" s="29"/>
      <c r="AB41" s="4"/>
      <c r="AC41" s="3">
        <v>0</v>
      </c>
      <c r="AD41" s="3" t="s">
        <v>23</v>
      </c>
      <c r="AE41" s="29"/>
      <c r="AF41" s="4"/>
      <c r="AG41" s="3">
        <v>4</v>
      </c>
      <c r="AH41" s="3" t="s">
        <v>23</v>
      </c>
      <c r="AI41" s="29"/>
      <c r="AJ41" s="4"/>
      <c r="AK41" s="3">
        <v>0</v>
      </c>
      <c r="AL41" s="3" t="s">
        <v>23</v>
      </c>
      <c r="AM41" s="29"/>
      <c r="AN41" s="4"/>
      <c r="AO41" s="3">
        <v>5</v>
      </c>
      <c r="AP41" s="3" t="s">
        <v>23</v>
      </c>
      <c r="AQ41" s="29"/>
      <c r="AR41" s="4"/>
      <c r="AS41" s="3">
        <v>0</v>
      </c>
      <c r="AT41" s="3" t="s">
        <v>23</v>
      </c>
      <c r="AU41" s="29"/>
      <c r="AV41" s="4"/>
      <c r="AW41" s="4"/>
      <c r="AX41" s="4"/>
      <c r="AY41" s="4"/>
      <c r="AZ41" s="4"/>
      <c r="BA41" s="4"/>
      <c r="BB41" s="4"/>
    </row>
    <row r="42" spans="1:54" x14ac:dyDescent="0.3">
      <c r="A42" s="3">
        <v>7</v>
      </c>
      <c r="B42" s="3" t="s">
        <v>8</v>
      </c>
      <c r="C42" s="29">
        <f>IFERROR(A43/A42,0)</f>
        <v>0.8571428571428571</v>
      </c>
      <c r="D42" s="4"/>
      <c r="E42" s="3">
        <v>3</v>
      </c>
      <c r="F42" s="3" t="s">
        <v>8</v>
      </c>
      <c r="G42" s="29">
        <f>IFERROR(E43/E42,0)</f>
        <v>1</v>
      </c>
      <c r="H42" s="4"/>
      <c r="I42" s="3">
        <v>15</v>
      </c>
      <c r="J42" s="3" t="s">
        <v>8</v>
      </c>
      <c r="K42" s="29">
        <f>IFERROR(I43/I42,0)</f>
        <v>0.8666666666666667</v>
      </c>
      <c r="L42" s="4"/>
      <c r="M42" s="3">
        <v>9</v>
      </c>
      <c r="N42" s="3" t="s">
        <v>8</v>
      </c>
      <c r="O42" s="29">
        <f>IFERROR(M43/M42,0)</f>
        <v>1</v>
      </c>
      <c r="P42" s="5"/>
      <c r="Q42" s="3">
        <v>6</v>
      </c>
      <c r="R42" s="3" t="s">
        <v>8</v>
      </c>
      <c r="S42" s="29">
        <f>IFERROR(Q43/Q42,0)</f>
        <v>0.83333333333333337</v>
      </c>
      <c r="T42" s="4"/>
      <c r="U42" s="3">
        <v>1</v>
      </c>
      <c r="V42" s="3" t="s">
        <v>8</v>
      </c>
      <c r="W42" s="29">
        <f>IFERROR(U43/U42,0)</f>
        <v>1</v>
      </c>
      <c r="X42" s="4"/>
      <c r="Y42" s="3">
        <v>9</v>
      </c>
      <c r="Z42" s="3" t="s">
        <v>8</v>
      </c>
      <c r="AA42" s="29">
        <f>IFERROR(Y43/Y42,0)</f>
        <v>0.77777777777777779</v>
      </c>
      <c r="AB42" s="4"/>
      <c r="AC42" s="3">
        <v>0</v>
      </c>
      <c r="AD42" s="3" t="s">
        <v>8</v>
      </c>
      <c r="AE42" s="29">
        <f>IFERROR(AC43/AC42,0)</f>
        <v>0</v>
      </c>
      <c r="AF42" s="4"/>
      <c r="AG42" s="3">
        <v>8</v>
      </c>
      <c r="AH42" s="3" t="s">
        <v>8</v>
      </c>
      <c r="AI42" s="29">
        <f>IFERROR(AG43/AG42,0)</f>
        <v>1</v>
      </c>
      <c r="AJ42" s="4"/>
      <c r="AK42" s="3">
        <v>0</v>
      </c>
      <c r="AL42" s="3" t="s">
        <v>8</v>
      </c>
      <c r="AM42" s="29">
        <f>IFERROR(AK43/AK42,0)</f>
        <v>0</v>
      </c>
      <c r="AN42" s="4"/>
      <c r="AO42" s="3">
        <v>6</v>
      </c>
      <c r="AP42" s="3" t="s">
        <v>8</v>
      </c>
      <c r="AQ42" s="29">
        <f>IFERROR(AO43/AO42,0)</f>
        <v>1</v>
      </c>
      <c r="AR42" s="4"/>
      <c r="AS42" s="3">
        <v>0</v>
      </c>
      <c r="AT42" s="3" t="s">
        <v>8</v>
      </c>
      <c r="AU42" s="29">
        <f>IFERROR(AS43/AS42,0)</f>
        <v>0</v>
      </c>
      <c r="AV42" s="4"/>
      <c r="AW42" s="4"/>
      <c r="AX42" s="4"/>
      <c r="AY42" s="4"/>
      <c r="AZ42" s="4"/>
      <c r="BA42" s="4"/>
      <c r="BB42" s="4"/>
    </row>
    <row r="43" spans="1:54" x14ac:dyDescent="0.3">
      <c r="A43" s="3">
        <v>6</v>
      </c>
      <c r="B43" s="3" t="s">
        <v>17</v>
      </c>
      <c r="C43" s="29"/>
      <c r="D43" s="4"/>
      <c r="E43" s="3">
        <v>3</v>
      </c>
      <c r="F43" s="3" t="s">
        <v>17</v>
      </c>
      <c r="G43" s="29"/>
      <c r="H43" s="4"/>
      <c r="I43" s="3">
        <v>13</v>
      </c>
      <c r="J43" s="3" t="s">
        <v>17</v>
      </c>
      <c r="K43" s="29"/>
      <c r="L43" s="4"/>
      <c r="M43" s="3">
        <v>9</v>
      </c>
      <c r="N43" s="3" t="s">
        <v>17</v>
      </c>
      <c r="O43" s="29"/>
      <c r="P43" s="5"/>
      <c r="Q43" s="3">
        <v>5</v>
      </c>
      <c r="R43" s="3" t="s">
        <v>17</v>
      </c>
      <c r="S43" s="29"/>
      <c r="T43" s="4"/>
      <c r="U43" s="3">
        <v>1</v>
      </c>
      <c r="V43" s="3" t="s">
        <v>17</v>
      </c>
      <c r="W43" s="29"/>
      <c r="X43" s="4"/>
      <c r="Y43" s="3">
        <v>7</v>
      </c>
      <c r="Z43" s="3" t="s">
        <v>17</v>
      </c>
      <c r="AA43" s="29"/>
      <c r="AB43" s="4"/>
      <c r="AC43" s="3">
        <v>0</v>
      </c>
      <c r="AD43" s="3" t="s">
        <v>17</v>
      </c>
      <c r="AE43" s="29"/>
      <c r="AF43" s="4"/>
      <c r="AG43" s="3">
        <v>8</v>
      </c>
      <c r="AH43" s="3" t="s">
        <v>17</v>
      </c>
      <c r="AI43" s="29"/>
      <c r="AJ43" s="4"/>
      <c r="AK43" s="3">
        <v>0</v>
      </c>
      <c r="AL43" s="3" t="s">
        <v>17</v>
      </c>
      <c r="AM43" s="29"/>
      <c r="AN43" s="4"/>
      <c r="AO43" s="3">
        <v>6</v>
      </c>
      <c r="AP43" s="3" t="s">
        <v>17</v>
      </c>
      <c r="AQ43" s="29"/>
      <c r="AR43" s="4"/>
      <c r="AS43" s="3">
        <v>0</v>
      </c>
      <c r="AT43" s="3" t="s">
        <v>17</v>
      </c>
      <c r="AU43" s="29"/>
      <c r="AV43" s="4"/>
      <c r="AW43" s="4"/>
      <c r="AX43" s="4"/>
      <c r="AY43" s="4"/>
      <c r="AZ43" s="4"/>
      <c r="BA43" s="4"/>
      <c r="BB43" s="4"/>
    </row>
    <row r="44" spans="1:54" x14ac:dyDescent="0.3">
      <c r="A44" s="3">
        <v>0</v>
      </c>
      <c r="B44" s="3" t="s">
        <v>21</v>
      </c>
      <c r="C44" s="1">
        <f>IFERROR(A44/A43,0)</f>
        <v>0</v>
      </c>
      <c r="D44" s="4"/>
      <c r="E44" s="3">
        <v>0</v>
      </c>
      <c r="F44" s="3" t="s">
        <v>21</v>
      </c>
      <c r="G44" s="1">
        <f>IFERROR(E44/E43,0)</f>
        <v>0</v>
      </c>
      <c r="H44" s="4"/>
      <c r="I44" s="3">
        <v>2</v>
      </c>
      <c r="J44" s="3" t="s">
        <v>21</v>
      </c>
      <c r="K44" s="1">
        <f>IFERROR(I44/I43,0)</f>
        <v>0.15384615384615385</v>
      </c>
      <c r="L44" s="4"/>
      <c r="M44" s="3">
        <v>0</v>
      </c>
      <c r="N44" s="3" t="s">
        <v>21</v>
      </c>
      <c r="O44" s="1">
        <f>IFERROR(M44/M43,0)</f>
        <v>0</v>
      </c>
      <c r="P44" s="5"/>
      <c r="Q44" s="3">
        <v>2</v>
      </c>
      <c r="R44" s="3" t="s">
        <v>21</v>
      </c>
      <c r="S44" s="1">
        <f>IFERROR(Q44/Q43,0)</f>
        <v>0.4</v>
      </c>
      <c r="T44" s="4"/>
      <c r="U44" s="3">
        <v>0</v>
      </c>
      <c r="V44" s="3" t="s">
        <v>21</v>
      </c>
      <c r="W44" s="1">
        <f>IFERROR(U44/U43,0)</f>
        <v>0</v>
      </c>
      <c r="X44" s="4"/>
      <c r="Y44" s="3">
        <v>1</v>
      </c>
      <c r="Z44" s="3" t="s">
        <v>21</v>
      </c>
      <c r="AA44" s="1">
        <f>IFERROR(Y44/Y43,0)</f>
        <v>0.14285714285714285</v>
      </c>
      <c r="AB44" s="4"/>
      <c r="AC44" s="3">
        <v>0</v>
      </c>
      <c r="AD44" s="3" t="s">
        <v>21</v>
      </c>
      <c r="AE44" s="1">
        <f>IFERROR(AC44/AC43,0)</f>
        <v>0</v>
      </c>
      <c r="AF44" s="4"/>
      <c r="AG44" s="3">
        <v>2</v>
      </c>
      <c r="AH44" s="3" t="s">
        <v>21</v>
      </c>
      <c r="AI44" s="1">
        <f>IFERROR(AG44/AG43,0)</f>
        <v>0.25</v>
      </c>
      <c r="AJ44" s="4"/>
      <c r="AK44" s="3">
        <v>0</v>
      </c>
      <c r="AL44" s="3" t="s">
        <v>21</v>
      </c>
      <c r="AM44" s="1">
        <f>IFERROR(AK44/AK43,0)</f>
        <v>0</v>
      </c>
      <c r="AN44" s="4"/>
      <c r="AO44" s="3">
        <v>2</v>
      </c>
      <c r="AP44" s="3" t="s">
        <v>21</v>
      </c>
      <c r="AQ44" s="1">
        <f>IFERROR(AO44/AO43,0)</f>
        <v>0.33333333333333331</v>
      </c>
      <c r="AR44" s="4"/>
      <c r="AS44" s="3">
        <v>0</v>
      </c>
      <c r="AT44" s="3" t="s">
        <v>21</v>
      </c>
      <c r="AU44" s="1">
        <f>IFERROR(AS44/AS43,0)</f>
        <v>0</v>
      </c>
      <c r="AV44" s="4"/>
      <c r="AW44" s="4"/>
      <c r="AX44" s="4"/>
      <c r="AY44" s="4"/>
      <c r="AZ44" s="4"/>
      <c r="BA44" s="4"/>
      <c r="BB44" s="4"/>
    </row>
    <row r="45" spans="1:54" x14ac:dyDescent="0.3">
      <c r="A45" s="3">
        <v>0</v>
      </c>
      <c r="B45" s="3" t="s">
        <v>19</v>
      </c>
      <c r="C45" s="1">
        <f>IFERROR(A45/$A$8,0)</f>
        <v>0</v>
      </c>
      <c r="D45" s="4"/>
      <c r="E45" s="3">
        <v>0</v>
      </c>
      <c r="F45" s="3" t="s">
        <v>19</v>
      </c>
      <c r="G45" s="1">
        <f>IFERROR(E45/$A$8,0)</f>
        <v>0</v>
      </c>
      <c r="H45" s="4"/>
      <c r="I45" s="3">
        <v>0</v>
      </c>
      <c r="J45" s="3" t="s">
        <v>19</v>
      </c>
      <c r="K45" s="1">
        <f>IFERROR(I45/$I$8,0)</f>
        <v>0</v>
      </c>
      <c r="L45" s="4"/>
      <c r="M45" s="3">
        <v>0</v>
      </c>
      <c r="N45" s="3" t="s">
        <v>19</v>
      </c>
      <c r="O45" s="1">
        <f>IFERROR(M45/$I$8,0)</f>
        <v>0</v>
      </c>
      <c r="P45" s="5"/>
      <c r="Q45" s="3">
        <v>1</v>
      </c>
      <c r="R45" s="3" t="s">
        <v>19</v>
      </c>
      <c r="S45" s="1">
        <f>IFERROR(Q45/$Q$8,0)</f>
        <v>0.5</v>
      </c>
      <c r="T45" s="4"/>
      <c r="U45" s="3">
        <v>1</v>
      </c>
      <c r="V45" s="3" t="s">
        <v>19</v>
      </c>
      <c r="W45" s="1">
        <f>IFERROR(U45/$Q$8,0)</f>
        <v>0.5</v>
      </c>
      <c r="X45" s="4"/>
      <c r="Y45" s="3">
        <v>0</v>
      </c>
      <c r="Z45" s="3" t="s">
        <v>19</v>
      </c>
      <c r="AA45" s="1">
        <f>IFERROR(Y45/$Y$8,0)</f>
        <v>0</v>
      </c>
      <c r="AB45" s="4"/>
      <c r="AC45" s="3">
        <v>0</v>
      </c>
      <c r="AD45" s="3" t="s">
        <v>19</v>
      </c>
      <c r="AE45" s="1">
        <f>IFERROR(AC45/$Y$8,0)</f>
        <v>0</v>
      </c>
      <c r="AF45" s="4"/>
      <c r="AG45" s="3">
        <v>0</v>
      </c>
      <c r="AH45" s="3" t="s">
        <v>19</v>
      </c>
      <c r="AI45" s="1">
        <f>IFERROR(AG45/$AG$8,0)</f>
        <v>0</v>
      </c>
      <c r="AJ45" s="4"/>
      <c r="AK45" s="3">
        <v>0</v>
      </c>
      <c r="AL45" s="3" t="s">
        <v>19</v>
      </c>
      <c r="AM45" s="1">
        <f>IFERROR(AK45/$AG$8,0)</f>
        <v>0</v>
      </c>
      <c r="AN45" s="4"/>
      <c r="AO45" s="3">
        <v>0</v>
      </c>
      <c r="AP45" s="3" t="s">
        <v>19</v>
      </c>
      <c r="AQ45" s="1">
        <f>IFERROR(AO45/$AO$8,0)</f>
        <v>0</v>
      </c>
      <c r="AR45" s="4"/>
      <c r="AS45" s="3">
        <v>0</v>
      </c>
      <c r="AT45" s="3" t="s">
        <v>19</v>
      </c>
      <c r="AU45" s="1">
        <f>IFERROR(AS45/$AO$8,0)</f>
        <v>0</v>
      </c>
      <c r="AV45" s="4"/>
      <c r="AW45" s="4"/>
      <c r="AX45" s="4"/>
      <c r="AY45" s="4"/>
      <c r="AZ45" s="4"/>
      <c r="BA45" s="4"/>
      <c r="BB45" s="4"/>
    </row>
    <row r="46" spans="1:54" x14ac:dyDescent="0.3">
      <c r="A46" s="3" t="s">
        <v>54</v>
      </c>
      <c r="B46" s="3" t="s">
        <v>53</v>
      </c>
      <c r="C46" s="3"/>
      <c r="D46" s="4"/>
      <c r="E46" s="3" t="s">
        <v>54</v>
      </c>
      <c r="F46" s="3" t="s">
        <v>53</v>
      </c>
      <c r="G46" s="3"/>
      <c r="H46" s="4"/>
      <c r="I46" s="3" t="s">
        <v>43</v>
      </c>
      <c r="J46" s="3" t="s">
        <v>53</v>
      </c>
      <c r="K46" s="3"/>
      <c r="L46" s="4"/>
      <c r="M46" s="3" t="s">
        <v>45</v>
      </c>
      <c r="N46" s="3" t="s">
        <v>53</v>
      </c>
      <c r="O46" s="3"/>
      <c r="P46" s="6"/>
      <c r="Q46" s="3" t="s">
        <v>43</v>
      </c>
      <c r="R46" s="3" t="s">
        <v>53</v>
      </c>
      <c r="S46" s="3"/>
      <c r="T46" s="4"/>
      <c r="U46" s="3" t="s">
        <v>54</v>
      </c>
      <c r="V46" s="3" t="s">
        <v>53</v>
      </c>
      <c r="W46" s="3"/>
      <c r="X46" s="4"/>
      <c r="Y46" s="3" t="s">
        <v>41</v>
      </c>
      <c r="Z46" s="3" t="s">
        <v>53</v>
      </c>
      <c r="AA46" s="3"/>
      <c r="AB46" s="4"/>
      <c r="AC46" s="3" t="s">
        <v>54</v>
      </c>
      <c r="AD46" s="3" t="s">
        <v>53</v>
      </c>
      <c r="AE46" s="3"/>
      <c r="AF46" s="4"/>
      <c r="AG46" s="3" t="s">
        <v>34</v>
      </c>
      <c r="AH46" s="3" t="s">
        <v>53</v>
      </c>
      <c r="AI46" s="3"/>
      <c r="AJ46" s="4"/>
      <c r="AK46" s="3" t="s">
        <v>54</v>
      </c>
      <c r="AL46" s="3" t="s">
        <v>53</v>
      </c>
      <c r="AM46" s="3"/>
      <c r="AN46" s="4"/>
      <c r="AO46" s="3" t="s">
        <v>43</v>
      </c>
      <c r="AP46" s="3" t="s">
        <v>53</v>
      </c>
      <c r="AQ46" s="3"/>
      <c r="AR46" s="4"/>
      <c r="AS46" s="3" t="s">
        <v>54</v>
      </c>
      <c r="AT46" s="3" t="s">
        <v>53</v>
      </c>
      <c r="AU46" s="3"/>
      <c r="AV46" s="4"/>
      <c r="AW46" s="4"/>
      <c r="AX46" s="4"/>
      <c r="AY46" s="4"/>
      <c r="AZ46" s="4"/>
      <c r="BA46" s="4"/>
      <c r="BB46" s="4"/>
    </row>
    <row r="47" spans="1:54" x14ac:dyDescent="0.3">
      <c r="A47" s="3">
        <v>1</v>
      </c>
      <c r="B47" s="3" t="s">
        <v>55</v>
      </c>
      <c r="C47" s="3"/>
      <c r="D47" s="4"/>
      <c r="E47" s="3">
        <v>0</v>
      </c>
      <c r="F47" s="3" t="s">
        <v>55</v>
      </c>
      <c r="G47" s="3"/>
      <c r="H47" s="4"/>
      <c r="I47" s="3">
        <v>0</v>
      </c>
      <c r="J47" s="3" t="s">
        <v>55</v>
      </c>
      <c r="K47" s="3"/>
      <c r="L47" s="4"/>
      <c r="M47" s="3">
        <v>1</v>
      </c>
      <c r="N47" s="3" t="s">
        <v>55</v>
      </c>
      <c r="O47" s="3"/>
      <c r="P47" s="6"/>
      <c r="Q47" s="3">
        <v>0</v>
      </c>
      <c r="R47" s="3" t="s">
        <v>55</v>
      </c>
      <c r="S47" s="3"/>
      <c r="T47" s="4"/>
      <c r="U47" s="3">
        <v>0</v>
      </c>
      <c r="V47" s="3" t="s">
        <v>55</v>
      </c>
      <c r="W47" s="3"/>
      <c r="X47" s="4"/>
      <c r="Y47" s="3">
        <v>2</v>
      </c>
      <c r="Z47" s="3" t="s">
        <v>55</v>
      </c>
      <c r="AA47" s="3"/>
      <c r="AB47" s="4"/>
      <c r="AC47" s="3">
        <v>0</v>
      </c>
      <c r="AD47" s="3" t="s">
        <v>55</v>
      </c>
      <c r="AE47" s="3"/>
      <c r="AF47" s="4"/>
      <c r="AG47" s="3">
        <v>0</v>
      </c>
      <c r="AH47" s="3" t="s">
        <v>55</v>
      </c>
      <c r="AI47" s="3"/>
      <c r="AJ47" s="4"/>
      <c r="AK47" s="3">
        <v>0</v>
      </c>
      <c r="AL47" s="3" t="s">
        <v>55</v>
      </c>
      <c r="AM47" s="3"/>
      <c r="AN47" s="4"/>
      <c r="AO47" s="3">
        <v>1</v>
      </c>
      <c r="AP47" s="3" t="s">
        <v>55</v>
      </c>
      <c r="AQ47" s="3"/>
      <c r="AR47" s="4"/>
      <c r="AS47" s="3">
        <v>0</v>
      </c>
      <c r="AT47" s="3" t="s">
        <v>55</v>
      </c>
      <c r="AU47" s="3"/>
      <c r="AV47" s="4"/>
      <c r="AW47" s="4"/>
      <c r="AX47" s="4"/>
      <c r="AY47" s="4"/>
      <c r="AZ47" s="4"/>
      <c r="BA47" s="4"/>
      <c r="BB47" s="4"/>
    </row>
    <row r="48" spans="1:54" x14ac:dyDescent="0.3">
      <c r="A48" s="3">
        <v>0</v>
      </c>
      <c r="B48" s="3" t="s">
        <v>16</v>
      </c>
      <c r="C48" s="3"/>
      <c r="D48" s="4"/>
      <c r="E48" s="3">
        <v>0</v>
      </c>
      <c r="F48" s="3" t="s">
        <v>16</v>
      </c>
      <c r="G48" s="3"/>
      <c r="H48" s="4"/>
      <c r="I48" s="3">
        <v>0</v>
      </c>
      <c r="J48" s="3" t="s">
        <v>16</v>
      </c>
      <c r="K48" s="3"/>
      <c r="L48" s="4"/>
      <c r="M48" s="3">
        <v>0</v>
      </c>
      <c r="N48" s="3" t="s">
        <v>16</v>
      </c>
      <c r="O48" s="3"/>
      <c r="P48" s="6"/>
      <c r="Q48" s="3">
        <v>0</v>
      </c>
      <c r="R48" s="3" t="s">
        <v>16</v>
      </c>
      <c r="S48" s="3"/>
      <c r="T48" s="4"/>
      <c r="U48" s="3">
        <v>0</v>
      </c>
      <c r="V48" s="3" t="s">
        <v>16</v>
      </c>
      <c r="W48" s="3"/>
      <c r="X48" s="4"/>
      <c r="Y48" s="3">
        <v>2</v>
      </c>
      <c r="Z48" s="3" t="s">
        <v>16</v>
      </c>
      <c r="AA48" s="3" t="s">
        <v>59</v>
      </c>
      <c r="AB48" s="4"/>
      <c r="AC48" s="3">
        <v>0</v>
      </c>
      <c r="AD48" s="3" t="s">
        <v>16</v>
      </c>
      <c r="AE48" s="3"/>
      <c r="AF48" s="4"/>
      <c r="AG48" s="3">
        <v>0</v>
      </c>
      <c r="AH48" s="3" t="s">
        <v>16</v>
      </c>
      <c r="AI48" s="3"/>
      <c r="AJ48" s="4"/>
      <c r="AK48" s="3">
        <v>0</v>
      </c>
      <c r="AL48" s="3" t="s">
        <v>16</v>
      </c>
      <c r="AM48" s="3"/>
      <c r="AN48" s="4"/>
      <c r="AO48" s="3">
        <v>1</v>
      </c>
      <c r="AP48" s="3" t="s">
        <v>16</v>
      </c>
      <c r="AQ48" s="3" t="s">
        <v>60</v>
      </c>
      <c r="AR48" s="4"/>
      <c r="AS48" s="3">
        <v>0</v>
      </c>
      <c r="AT48" s="3" t="s">
        <v>16</v>
      </c>
      <c r="AU48" s="3"/>
      <c r="AV48" s="4"/>
      <c r="AW48" s="4"/>
      <c r="AX48" s="4"/>
      <c r="AY48" s="4"/>
      <c r="AZ48" s="4"/>
      <c r="BA48" s="4"/>
      <c r="BB48" s="4"/>
    </row>
    <row r="49" spans="1:54" x14ac:dyDescent="0.3">
      <c r="A49" s="3">
        <v>0</v>
      </c>
      <c r="B49" s="3" t="s">
        <v>57</v>
      </c>
      <c r="C49" s="3"/>
      <c r="D49" s="4"/>
      <c r="E49" s="3">
        <v>0</v>
      </c>
      <c r="F49" s="3" t="s">
        <v>57</v>
      </c>
      <c r="G49" s="3"/>
      <c r="H49" s="4"/>
      <c r="I49" s="3">
        <v>0</v>
      </c>
      <c r="J49" s="3" t="s">
        <v>57</v>
      </c>
      <c r="K49" s="3"/>
      <c r="L49" s="4"/>
      <c r="M49" s="3">
        <v>0</v>
      </c>
      <c r="N49" s="3" t="s">
        <v>57</v>
      </c>
      <c r="O49" s="3"/>
      <c r="P49" s="6"/>
      <c r="Q49" s="3">
        <v>0</v>
      </c>
      <c r="R49" s="3" t="s">
        <v>57</v>
      </c>
      <c r="S49" s="3"/>
      <c r="T49" s="4"/>
      <c r="U49" s="3">
        <v>0</v>
      </c>
      <c r="V49" s="3" t="s">
        <v>57</v>
      </c>
      <c r="W49" s="3"/>
      <c r="X49" s="4"/>
      <c r="Y49" s="3">
        <v>0</v>
      </c>
      <c r="Z49" s="3" t="s">
        <v>57</v>
      </c>
      <c r="AA49" s="3"/>
      <c r="AB49" s="4"/>
      <c r="AC49" s="3">
        <v>0</v>
      </c>
      <c r="AD49" s="3" t="s">
        <v>57</v>
      </c>
      <c r="AE49" s="3"/>
      <c r="AF49" s="4"/>
      <c r="AG49" s="3">
        <v>0</v>
      </c>
      <c r="AH49" s="3" t="s">
        <v>57</v>
      </c>
      <c r="AI49" s="3"/>
      <c r="AJ49" s="4"/>
      <c r="AK49" s="3">
        <v>0</v>
      </c>
      <c r="AL49" s="3" t="s">
        <v>57</v>
      </c>
      <c r="AM49" s="3"/>
      <c r="AN49" s="4"/>
      <c r="AO49" s="3">
        <v>0</v>
      </c>
      <c r="AP49" s="3" t="s">
        <v>57</v>
      </c>
      <c r="AQ49" s="3"/>
      <c r="AR49" s="4"/>
      <c r="AS49" s="3">
        <v>0</v>
      </c>
      <c r="AT49" s="3" t="s">
        <v>57</v>
      </c>
      <c r="AU49" s="3"/>
      <c r="AV49" s="4"/>
      <c r="AW49" s="4"/>
      <c r="AX49" s="4"/>
      <c r="AY49" s="4"/>
      <c r="AZ49" s="4"/>
      <c r="BA49" s="4"/>
      <c r="BB49" s="4"/>
    </row>
    <row r="50" spans="1:54" x14ac:dyDescent="0.3">
      <c r="A50" s="3">
        <v>0</v>
      </c>
      <c r="B50" s="3" t="s">
        <v>58</v>
      </c>
      <c r="C50" s="3"/>
      <c r="D50" s="4"/>
      <c r="E50" s="3">
        <v>0</v>
      </c>
      <c r="F50" s="3" t="s">
        <v>58</v>
      </c>
      <c r="G50" s="3"/>
      <c r="H50" s="4"/>
      <c r="I50" s="3">
        <v>0</v>
      </c>
      <c r="J50" s="3" t="s">
        <v>58</v>
      </c>
      <c r="K50" s="3"/>
      <c r="L50" s="4"/>
      <c r="M50" s="3">
        <v>0</v>
      </c>
      <c r="N50" s="3" t="s">
        <v>58</v>
      </c>
      <c r="O50" s="3"/>
      <c r="P50" s="6"/>
      <c r="Q50" s="3">
        <v>0</v>
      </c>
      <c r="R50" s="3" t="s">
        <v>58</v>
      </c>
      <c r="S50" s="3"/>
      <c r="T50" s="4"/>
      <c r="U50" s="3">
        <v>0</v>
      </c>
      <c r="V50" s="3" t="s">
        <v>58</v>
      </c>
      <c r="W50" s="3"/>
      <c r="X50" s="4"/>
      <c r="Y50" s="3">
        <v>0</v>
      </c>
      <c r="Z50" s="3" t="s">
        <v>58</v>
      </c>
      <c r="AA50" s="3"/>
      <c r="AB50" s="4"/>
      <c r="AC50" s="3">
        <v>0</v>
      </c>
      <c r="AD50" s="3" t="s">
        <v>58</v>
      </c>
      <c r="AE50" s="3"/>
      <c r="AF50" s="4"/>
      <c r="AG50" s="3">
        <v>0</v>
      </c>
      <c r="AH50" s="3" t="s">
        <v>58</v>
      </c>
      <c r="AI50" s="3"/>
      <c r="AJ50" s="4"/>
      <c r="AK50" s="3">
        <v>0</v>
      </c>
      <c r="AL50" s="3" t="s">
        <v>58</v>
      </c>
      <c r="AM50" s="3"/>
      <c r="AN50" s="4"/>
      <c r="AO50" s="3">
        <v>0</v>
      </c>
      <c r="AP50" s="3" t="s">
        <v>58</v>
      </c>
      <c r="AQ50" s="3"/>
      <c r="AR50" s="4"/>
      <c r="AS50" s="3">
        <v>0</v>
      </c>
      <c r="AT50" s="3" t="s">
        <v>58</v>
      </c>
      <c r="AU50" s="3"/>
      <c r="AV50" s="4"/>
      <c r="AW50" s="4"/>
      <c r="AX50" s="4"/>
      <c r="AY50" s="4"/>
      <c r="AZ50" s="4"/>
      <c r="BA50" s="4"/>
      <c r="BB50" s="4"/>
    </row>
    <row r="51" spans="1:5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x14ac:dyDescent="0.3">
      <c r="A52" s="28" t="s">
        <v>40</v>
      </c>
      <c r="B52" s="28"/>
      <c r="C52" s="28" t="s">
        <v>2</v>
      </c>
      <c r="D52" s="4"/>
      <c r="E52" s="28" t="s">
        <v>49</v>
      </c>
      <c r="F52" s="28"/>
      <c r="G52" s="28" t="s">
        <v>2</v>
      </c>
      <c r="H52" s="4"/>
      <c r="I52" s="28" t="s">
        <v>40</v>
      </c>
      <c r="J52" s="28"/>
      <c r="K52" s="28" t="s">
        <v>2</v>
      </c>
      <c r="L52" s="4"/>
      <c r="M52" s="28" t="s">
        <v>49</v>
      </c>
      <c r="N52" s="28"/>
      <c r="O52" s="28" t="s">
        <v>2</v>
      </c>
      <c r="P52" s="4"/>
      <c r="Q52" s="28" t="s">
        <v>40</v>
      </c>
      <c r="R52" s="28"/>
      <c r="S52" s="28" t="s">
        <v>2</v>
      </c>
      <c r="T52" s="4"/>
      <c r="U52" s="28" t="s">
        <v>49</v>
      </c>
      <c r="V52" s="28"/>
      <c r="W52" s="28" t="s">
        <v>2</v>
      </c>
      <c r="X52" s="4"/>
      <c r="Y52" s="28" t="s">
        <v>40</v>
      </c>
      <c r="Z52" s="28"/>
      <c r="AA52" s="28" t="s">
        <v>2</v>
      </c>
      <c r="AB52" s="4"/>
      <c r="AC52" s="28" t="s">
        <v>49</v>
      </c>
      <c r="AD52" s="28"/>
      <c r="AE52" s="28" t="s">
        <v>2</v>
      </c>
      <c r="AF52" s="4"/>
      <c r="AG52" s="28" t="s">
        <v>40</v>
      </c>
      <c r="AH52" s="28"/>
      <c r="AI52" s="28" t="s">
        <v>2</v>
      </c>
      <c r="AJ52" s="4"/>
      <c r="AK52" s="28" t="s">
        <v>49</v>
      </c>
      <c r="AL52" s="28"/>
      <c r="AM52" s="28" t="s">
        <v>2</v>
      </c>
      <c r="AN52" s="4"/>
      <c r="AO52" s="28" t="s">
        <v>40</v>
      </c>
      <c r="AP52" s="28"/>
      <c r="AQ52" s="28" t="s">
        <v>2</v>
      </c>
      <c r="AR52" s="4"/>
      <c r="AS52" s="28" t="s">
        <v>49</v>
      </c>
      <c r="AT52" s="28"/>
      <c r="AU52" s="28" t="s">
        <v>2</v>
      </c>
      <c r="AV52" s="4"/>
      <c r="AW52" s="4"/>
      <c r="AX52" s="4"/>
      <c r="AY52" s="4"/>
      <c r="AZ52" s="4"/>
      <c r="BA52" s="4"/>
      <c r="BB52" s="4"/>
    </row>
    <row r="53" spans="1:54" x14ac:dyDescent="0.3">
      <c r="A53" s="3">
        <v>13</v>
      </c>
      <c r="B53" s="3" t="s">
        <v>52</v>
      </c>
      <c r="C53" s="29">
        <f>IFERROR(A54/A53,0)</f>
        <v>0.69230769230769229</v>
      </c>
      <c r="D53" s="4"/>
      <c r="E53" s="3">
        <v>9</v>
      </c>
      <c r="F53" s="3" t="s">
        <v>52</v>
      </c>
      <c r="G53" s="29">
        <f>IFERROR(E54/E53,0)</f>
        <v>0.55555555555555558</v>
      </c>
      <c r="H53" s="4"/>
      <c r="I53" s="3">
        <v>16</v>
      </c>
      <c r="J53" s="3" t="s">
        <v>52</v>
      </c>
      <c r="K53" s="29">
        <f>IFERROR(I54/I53,0)</f>
        <v>0.8125</v>
      </c>
      <c r="L53" s="4"/>
      <c r="M53" s="3">
        <v>17</v>
      </c>
      <c r="N53" s="3" t="s">
        <v>52</v>
      </c>
      <c r="O53" s="29">
        <f>IFERROR(M54/M53,0)</f>
        <v>0.70588235294117652</v>
      </c>
      <c r="P53" s="5"/>
      <c r="Q53" s="3">
        <v>5</v>
      </c>
      <c r="R53" s="3" t="s">
        <v>52</v>
      </c>
      <c r="S53" s="29">
        <f>IFERROR(Q54/Q53,0)</f>
        <v>0.8</v>
      </c>
      <c r="T53" s="4"/>
      <c r="U53" s="3">
        <v>4</v>
      </c>
      <c r="V53" s="3" t="s">
        <v>52</v>
      </c>
      <c r="W53" s="29">
        <f>IFERROR(U54/U53,0)</f>
        <v>1</v>
      </c>
      <c r="X53" s="4"/>
      <c r="Y53" s="3">
        <v>5</v>
      </c>
      <c r="Z53" s="3" t="s">
        <v>52</v>
      </c>
      <c r="AA53" s="29">
        <f>IFERROR(Y54/Y53,0)</f>
        <v>0</v>
      </c>
      <c r="AB53" s="4"/>
      <c r="AC53" s="3">
        <v>4</v>
      </c>
      <c r="AD53" s="3" t="s">
        <v>52</v>
      </c>
      <c r="AE53" s="29">
        <f>IFERROR(AC54/AC53,0)</f>
        <v>0.75</v>
      </c>
      <c r="AF53" s="4"/>
      <c r="AG53" s="3">
        <v>10</v>
      </c>
      <c r="AH53" s="3" t="s">
        <v>52</v>
      </c>
      <c r="AI53" s="29">
        <f>IFERROR(AG54/AG53,0)</f>
        <v>0.7</v>
      </c>
      <c r="AJ53" s="4"/>
      <c r="AK53" s="3">
        <v>5</v>
      </c>
      <c r="AL53" s="3" t="s">
        <v>52</v>
      </c>
      <c r="AM53" s="29">
        <f>IFERROR(AK54/AK53,0)</f>
        <v>1</v>
      </c>
      <c r="AN53" s="4"/>
      <c r="AO53" s="3">
        <v>5</v>
      </c>
      <c r="AP53" s="3" t="s">
        <v>52</v>
      </c>
      <c r="AQ53" s="29">
        <f>IFERROR(AO54/AO53,0)</f>
        <v>1</v>
      </c>
      <c r="AR53" s="4"/>
      <c r="AS53" s="3">
        <v>8</v>
      </c>
      <c r="AT53" s="3" t="s">
        <v>52</v>
      </c>
      <c r="AU53" s="29">
        <f>IFERROR(AS54/AS53,0)</f>
        <v>0.875</v>
      </c>
      <c r="AV53" s="4"/>
      <c r="AW53" s="4"/>
      <c r="AX53" s="4"/>
      <c r="AY53" s="4"/>
      <c r="AZ53" s="4"/>
      <c r="BA53" s="4"/>
      <c r="BB53" s="4"/>
    </row>
    <row r="54" spans="1:54" x14ac:dyDescent="0.3">
      <c r="A54" s="3">
        <v>9</v>
      </c>
      <c r="B54" s="3" t="s">
        <v>23</v>
      </c>
      <c r="C54" s="29"/>
      <c r="D54" s="4"/>
      <c r="E54" s="3">
        <v>5</v>
      </c>
      <c r="F54" s="3" t="s">
        <v>23</v>
      </c>
      <c r="G54" s="29"/>
      <c r="H54" s="4"/>
      <c r="I54" s="3">
        <v>13</v>
      </c>
      <c r="J54" s="3" t="s">
        <v>23</v>
      </c>
      <c r="K54" s="29"/>
      <c r="L54" s="4"/>
      <c r="M54" s="3">
        <v>12</v>
      </c>
      <c r="N54" s="3" t="s">
        <v>23</v>
      </c>
      <c r="O54" s="29"/>
      <c r="P54" s="5"/>
      <c r="Q54" s="3">
        <v>4</v>
      </c>
      <c r="R54" s="3" t="s">
        <v>23</v>
      </c>
      <c r="S54" s="29"/>
      <c r="T54" s="4"/>
      <c r="U54" s="3">
        <v>4</v>
      </c>
      <c r="V54" s="3" t="s">
        <v>23</v>
      </c>
      <c r="W54" s="29"/>
      <c r="X54" s="4"/>
      <c r="Y54" s="3">
        <v>0</v>
      </c>
      <c r="Z54" s="3" t="s">
        <v>23</v>
      </c>
      <c r="AA54" s="29"/>
      <c r="AB54" s="4"/>
      <c r="AC54" s="3">
        <v>3</v>
      </c>
      <c r="AD54" s="3" t="s">
        <v>23</v>
      </c>
      <c r="AE54" s="29"/>
      <c r="AF54" s="4"/>
      <c r="AG54" s="3">
        <v>7</v>
      </c>
      <c r="AH54" s="3" t="s">
        <v>23</v>
      </c>
      <c r="AI54" s="29"/>
      <c r="AJ54" s="4"/>
      <c r="AK54" s="3">
        <v>5</v>
      </c>
      <c r="AL54" s="3" t="s">
        <v>23</v>
      </c>
      <c r="AM54" s="29"/>
      <c r="AN54" s="4"/>
      <c r="AO54" s="3">
        <v>5</v>
      </c>
      <c r="AP54" s="3" t="s">
        <v>23</v>
      </c>
      <c r="AQ54" s="29"/>
      <c r="AR54" s="4"/>
      <c r="AS54" s="3">
        <v>7</v>
      </c>
      <c r="AT54" s="3" t="s">
        <v>23</v>
      </c>
      <c r="AU54" s="29"/>
      <c r="AV54" s="4"/>
      <c r="AW54" s="4"/>
      <c r="AX54" s="4"/>
      <c r="AY54" s="4"/>
      <c r="AZ54" s="4"/>
      <c r="BA54" s="4"/>
      <c r="BB54" s="4"/>
    </row>
    <row r="55" spans="1:54" x14ac:dyDescent="0.3">
      <c r="A55" s="3">
        <v>1</v>
      </c>
      <c r="B55" s="3" t="s">
        <v>8</v>
      </c>
      <c r="C55" s="29">
        <f>IFERROR(A56/A55,0)</f>
        <v>0</v>
      </c>
      <c r="D55" s="4"/>
      <c r="E55" s="3">
        <v>3</v>
      </c>
      <c r="F55" s="3" t="s">
        <v>8</v>
      </c>
      <c r="G55" s="29">
        <f>IFERROR(E56/E55,0)</f>
        <v>0.66666666666666663</v>
      </c>
      <c r="H55" s="4"/>
      <c r="I55" s="3">
        <v>8</v>
      </c>
      <c r="J55" s="3" t="s">
        <v>8</v>
      </c>
      <c r="K55" s="29">
        <f>IFERROR(I56/I55,0)</f>
        <v>1</v>
      </c>
      <c r="L55" s="4"/>
      <c r="M55" s="3">
        <v>7</v>
      </c>
      <c r="N55" s="3" t="s">
        <v>8</v>
      </c>
      <c r="O55" s="29">
        <f>IFERROR(M56/M55,0)</f>
        <v>0.7142857142857143</v>
      </c>
      <c r="P55" s="5"/>
      <c r="Q55" s="3">
        <v>1</v>
      </c>
      <c r="R55" s="3" t="s">
        <v>8</v>
      </c>
      <c r="S55" s="29">
        <f>IFERROR(Q56/Q55,0)</f>
        <v>1</v>
      </c>
      <c r="T55" s="4"/>
      <c r="U55" s="3">
        <v>1</v>
      </c>
      <c r="V55" s="3" t="s">
        <v>8</v>
      </c>
      <c r="W55" s="29">
        <f>IFERROR(U56/U55,0)</f>
        <v>1</v>
      </c>
      <c r="X55" s="4"/>
      <c r="Y55" s="3">
        <v>3</v>
      </c>
      <c r="Z55" s="3" t="s">
        <v>8</v>
      </c>
      <c r="AA55" s="29">
        <f>IFERROR(Y56/Y55,0)</f>
        <v>0.66666666666666663</v>
      </c>
      <c r="AB55" s="4"/>
      <c r="AC55" s="3">
        <v>3</v>
      </c>
      <c r="AD55" s="3" t="s">
        <v>8</v>
      </c>
      <c r="AE55" s="29">
        <f>IFERROR(AC56/AC55,0)</f>
        <v>1</v>
      </c>
      <c r="AF55" s="4"/>
      <c r="AG55" s="3">
        <v>5</v>
      </c>
      <c r="AH55" s="3" t="s">
        <v>8</v>
      </c>
      <c r="AI55" s="29">
        <f>IFERROR(AG56/AG55,0)</f>
        <v>0.6</v>
      </c>
      <c r="AJ55" s="4"/>
      <c r="AK55" s="3">
        <v>2</v>
      </c>
      <c r="AL55" s="3" t="s">
        <v>8</v>
      </c>
      <c r="AM55" s="29">
        <f>IFERROR(AK56/AK55,0)</f>
        <v>1</v>
      </c>
      <c r="AN55" s="4"/>
      <c r="AO55" s="3">
        <v>1</v>
      </c>
      <c r="AP55" s="3" t="s">
        <v>8</v>
      </c>
      <c r="AQ55" s="29">
        <f>IFERROR(AO56/AO55,0)</f>
        <v>0</v>
      </c>
      <c r="AR55" s="4"/>
      <c r="AS55" s="3">
        <v>1</v>
      </c>
      <c r="AT55" s="3" t="s">
        <v>8</v>
      </c>
      <c r="AU55" s="29">
        <f>IFERROR(AS56/AS55,0)</f>
        <v>0</v>
      </c>
      <c r="AV55" s="4"/>
      <c r="AW55" s="4"/>
      <c r="AX55" s="4"/>
      <c r="AY55" s="4"/>
      <c r="AZ55" s="4"/>
      <c r="BA55" s="4"/>
      <c r="BB55" s="4"/>
    </row>
    <row r="56" spans="1:54" x14ac:dyDescent="0.3">
      <c r="A56" s="3">
        <v>0</v>
      </c>
      <c r="B56" s="3" t="s">
        <v>17</v>
      </c>
      <c r="C56" s="29"/>
      <c r="D56" s="4"/>
      <c r="E56" s="3">
        <v>2</v>
      </c>
      <c r="F56" s="3" t="s">
        <v>17</v>
      </c>
      <c r="G56" s="29"/>
      <c r="H56" s="4"/>
      <c r="I56" s="3">
        <v>8</v>
      </c>
      <c r="J56" s="3" t="s">
        <v>17</v>
      </c>
      <c r="K56" s="29"/>
      <c r="L56" s="4"/>
      <c r="M56" s="3">
        <v>5</v>
      </c>
      <c r="N56" s="3" t="s">
        <v>17</v>
      </c>
      <c r="O56" s="29"/>
      <c r="P56" s="5"/>
      <c r="Q56" s="3">
        <v>1</v>
      </c>
      <c r="R56" s="3" t="s">
        <v>17</v>
      </c>
      <c r="S56" s="29"/>
      <c r="T56" s="4"/>
      <c r="U56" s="3">
        <v>1</v>
      </c>
      <c r="V56" s="3" t="s">
        <v>17</v>
      </c>
      <c r="W56" s="29"/>
      <c r="X56" s="4"/>
      <c r="Y56" s="3">
        <v>2</v>
      </c>
      <c r="Z56" s="3" t="s">
        <v>17</v>
      </c>
      <c r="AA56" s="29"/>
      <c r="AB56" s="4"/>
      <c r="AC56" s="3">
        <v>3</v>
      </c>
      <c r="AD56" s="3" t="s">
        <v>17</v>
      </c>
      <c r="AE56" s="29"/>
      <c r="AF56" s="4"/>
      <c r="AG56" s="3">
        <v>3</v>
      </c>
      <c r="AH56" s="3" t="s">
        <v>17</v>
      </c>
      <c r="AI56" s="29"/>
      <c r="AJ56" s="4"/>
      <c r="AK56" s="3">
        <v>2</v>
      </c>
      <c r="AL56" s="3" t="s">
        <v>17</v>
      </c>
      <c r="AM56" s="29"/>
      <c r="AN56" s="4"/>
      <c r="AO56" s="3">
        <v>0</v>
      </c>
      <c r="AP56" s="3" t="s">
        <v>17</v>
      </c>
      <c r="AQ56" s="29"/>
      <c r="AR56" s="4"/>
      <c r="AS56" s="3">
        <v>0</v>
      </c>
      <c r="AT56" s="3" t="s">
        <v>17</v>
      </c>
      <c r="AU56" s="29"/>
      <c r="AV56" s="4"/>
      <c r="AW56" s="4"/>
      <c r="AX56" s="4"/>
      <c r="AY56" s="4"/>
      <c r="AZ56" s="4"/>
      <c r="BA56" s="4"/>
      <c r="BB56" s="4"/>
    </row>
    <row r="57" spans="1:54" x14ac:dyDescent="0.3">
      <c r="A57" s="3">
        <v>0</v>
      </c>
      <c r="B57" s="3" t="s">
        <v>21</v>
      </c>
      <c r="C57" s="1">
        <f>IFERROR(A57/A56,0)</f>
        <v>0</v>
      </c>
      <c r="D57" s="4"/>
      <c r="E57" s="3">
        <v>0</v>
      </c>
      <c r="F57" s="3" t="s">
        <v>21</v>
      </c>
      <c r="G57" s="1">
        <f>IFERROR(E57/E56,0)</f>
        <v>0</v>
      </c>
      <c r="H57" s="4"/>
      <c r="I57" s="3">
        <v>4</v>
      </c>
      <c r="J57" s="3" t="s">
        <v>21</v>
      </c>
      <c r="K57" s="1">
        <f>IFERROR(I57/I56,0)</f>
        <v>0.5</v>
      </c>
      <c r="L57" s="4"/>
      <c r="M57" s="3">
        <v>1</v>
      </c>
      <c r="N57" s="3" t="s">
        <v>21</v>
      </c>
      <c r="O57" s="1">
        <f>IFERROR(M57/M56,0)</f>
        <v>0.2</v>
      </c>
      <c r="P57" s="5"/>
      <c r="Q57" s="3">
        <v>0</v>
      </c>
      <c r="R57" s="3" t="s">
        <v>21</v>
      </c>
      <c r="S57" s="1">
        <f>IFERROR(Q57/Q56,0)</f>
        <v>0</v>
      </c>
      <c r="T57" s="4"/>
      <c r="U57" s="3">
        <v>1</v>
      </c>
      <c r="V57" s="3" t="s">
        <v>21</v>
      </c>
      <c r="W57" s="1">
        <f>IFERROR(U57/U56,0)</f>
        <v>1</v>
      </c>
      <c r="X57" s="4"/>
      <c r="Y57" s="3">
        <v>1</v>
      </c>
      <c r="Z57" s="3" t="s">
        <v>21</v>
      </c>
      <c r="AA57" s="1">
        <f>IFERROR(Y57/Y56,0)</f>
        <v>0.5</v>
      </c>
      <c r="AB57" s="4"/>
      <c r="AC57" s="3">
        <v>1</v>
      </c>
      <c r="AD57" s="3" t="s">
        <v>21</v>
      </c>
      <c r="AE57" s="1">
        <f>IFERROR(AC57/AC56,0)</f>
        <v>0.33333333333333331</v>
      </c>
      <c r="AF57" s="4"/>
      <c r="AG57" s="3">
        <v>1</v>
      </c>
      <c r="AH57" s="3" t="s">
        <v>21</v>
      </c>
      <c r="AI57" s="1">
        <f>IFERROR(AG57/AG56,0)</f>
        <v>0.33333333333333331</v>
      </c>
      <c r="AJ57" s="4"/>
      <c r="AK57" s="3">
        <v>1</v>
      </c>
      <c r="AL57" s="3" t="s">
        <v>21</v>
      </c>
      <c r="AM57" s="1">
        <f>IFERROR(AK57/AK56,0)</f>
        <v>0.5</v>
      </c>
      <c r="AN57" s="4"/>
      <c r="AO57" s="3">
        <v>0</v>
      </c>
      <c r="AP57" s="3" t="s">
        <v>21</v>
      </c>
      <c r="AQ57" s="1">
        <f>IFERROR(AO57/AO56,0)</f>
        <v>0</v>
      </c>
      <c r="AR57" s="4"/>
      <c r="AS57" s="3">
        <v>0</v>
      </c>
      <c r="AT57" s="3" t="s">
        <v>21</v>
      </c>
      <c r="AU57" s="1">
        <f>IFERROR(AS57/AS56,0)</f>
        <v>0</v>
      </c>
      <c r="AV57" s="4"/>
      <c r="AW57" s="4"/>
      <c r="AX57" s="4"/>
      <c r="AY57" s="4"/>
      <c r="AZ57" s="4"/>
      <c r="BA57" s="4"/>
      <c r="BB57" s="4"/>
    </row>
    <row r="58" spans="1:54" x14ac:dyDescent="0.3">
      <c r="A58" s="3">
        <v>0</v>
      </c>
      <c r="B58" s="3" t="s">
        <v>19</v>
      </c>
      <c r="C58" s="1">
        <f>IFERROR(A58/$A$8,0)</f>
        <v>0</v>
      </c>
      <c r="D58" s="4"/>
      <c r="E58" s="3">
        <v>0</v>
      </c>
      <c r="F58" s="3" t="s">
        <v>19</v>
      </c>
      <c r="G58" s="1">
        <f>IFERROR(E58/$A$8,0)</f>
        <v>0</v>
      </c>
      <c r="H58" s="4"/>
      <c r="I58" s="3">
        <v>0</v>
      </c>
      <c r="J58" s="3" t="s">
        <v>19</v>
      </c>
      <c r="K58" s="1">
        <f>IFERROR(I58/$I$8,0)</f>
        <v>0</v>
      </c>
      <c r="L58" s="4"/>
      <c r="M58" s="3">
        <v>0</v>
      </c>
      <c r="N58" s="3" t="s">
        <v>19</v>
      </c>
      <c r="O58" s="1">
        <f>IFERROR(M58/$I$8,0)</f>
        <v>0</v>
      </c>
      <c r="P58" s="5"/>
      <c r="Q58" s="3">
        <v>0</v>
      </c>
      <c r="R58" s="3" t="s">
        <v>19</v>
      </c>
      <c r="S58" s="1">
        <f>IFERROR(Q58/$Q$8,0)</f>
        <v>0</v>
      </c>
      <c r="T58" s="4"/>
      <c r="U58" s="3">
        <v>0</v>
      </c>
      <c r="V58" s="3" t="s">
        <v>19</v>
      </c>
      <c r="W58" s="1">
        <f>IFERROR(U58/$Q$8,0)</f>
        <v>0</v>
      </c>
      <c r="X58" s="4"/>
      <c r="Y58" s="3">
        <v>0</v>
      </c>
      <c r="Z58" s="3" t="s">
        <v>19</v>
      </c>
      <c r="AA58" s="1">
        <f>IFERROR(Y58/$Y$8,0)</f>
        <v>0</v>
      </c>
      <c r="AB58" s="4"/>
      <c r="AC58" s="3">
        <v>0</v>
      </c>
      <c r="AD58" s="3" t="s">
        <v>19</v>
      </c>
      <c r="AE58" s="1">
        <f>IFERROR(AC58/$Y$8,0)</f>
        <v>0</v>
      </c>
      <c r="AF58" s="4"/>
      <c r="AG58" s="3">
        <v>0</v>
      </c>
      <c r="AH58" s="3" t="s">
        <v>19</v>
      </c>
      <c r="AI58" s="1">
        <f>IFERROR(AG58/$AG$8,0)</f>
        <v>0</v>
      </c>
      <c r="AJ58" s="4"/>
      <c r="AK58" s="3">
        <v>0</v>
      </c>
      <c r="AL58" s="3" t="s">
        <v>19</v>
      </c>
      <c r="AM58" s="1">
        <f>IFERROR(AK58/$AG$8,0)</f>
        <v>0</v>
      </c>
      <c r="AN58" s="4"/>
      <c r="AO58" s="3">
        <v>1</v>
      </c>
      <c r="AP58" s="3" t="s">
        <v>19</v>
      </c>
      <c r="AQ58" s="1">
        <f>IFERROR(AO58/$AO$8,0)</f>
        <v>1</v>
      </c>
      <c r="AR58" s="4"/>
      <c r="AS58" s="3">
        <v>0</v>
      </c>
      <c r="AT58" s="3" t="s">
        <v>19</v>
      </c>
      <c r="AU58" s="1">
        <f>IFERROR(AS58/$AO$8,0)</f>
        <v>0</v>
      </c>
      <c r="AV58" s="4"/>
      <c r="AW58" s="4"/>
      <c r="AX58" s="4"/>
      <c r="AY58" s="4"/>
      <c r="AZ58" s="4"/>
      <c r="BA58" s="4"/>
      <c r="BB58" s="4"/>
    </row>
    <row r="59" spans="1:54" x14ac:dyDescent="0.3">
      <c r="A59" s="3" t="s">
        <v>54</v>
      </c>
      <c r="B59" s="3" t="s">
        <v>53</v>
      </c>
      <c r="C59" s="3"/>
      <c r="D59" s="4"/>
      <c r="E59" s="3" t="s">
        <v>54</v>
      </c>
      <c r="F59" s="3" t="s">
        <v>53</v>
      </c>
      <c r="G59" s="3"/>
      <c r="H59" s="4"/>
      <c r="I59" s="3" t="s">
        <v>48</v>
      </c>
      <c r="J59" s="3" t="s">
        <v>53</v>
      </c>
      <c r="K59" s="3"/>
      <c r="L59" s="4"/>
      <c r="M59" s="3" t="s">
        <v>50</v>
      </c>
      <c r="N59" s="3" t="s">
        <v>53</v>
      </c>
      <c r="O59" s="3"/>
      <c r="P59" s="6"/>
      <c r="Q59" s="3" t="s">
        <v>54</v>
      </c>
      <c r="R59" s="3" t="s">
        <v>53</v>
      </c>
      <c r="S59" s="3"/>
      <c r="T59" s="4"/>
      <c r="U59" s="3" t="s">
        <v>37</v>
      </c>
      <c r="V59" s="3" t="s">
        <v>53</v>
      </c>
      <c r="W59" s="3"/>
      <c r="X59" s="4"/>
      <c r="Y59" s="3" t="s">
        <v>37</v>
      </c>
      <c r="Z59" s="3" t="s">
        <v>53</v>
      </c>
      <c r="AA59" s="3"/>
      <c r="AB59" s="4"/>
      <c r="AC59" s="3" t="s">
        <v>37</v>
      </c>
      <c r="AD59" s="3" t="s">
        <v>53</v>
      </c>
      <c r="AE59" s="3"/>
      <c r="AF59" s="4"/>
      <c r="AG59" s="3" t="s">
        <v>41</v>
      </c>
      <c r="AH59" s="3" t="s">
        <v>53</v>
      </c>
      <c r="AI59" s="3"/>
      <c r="AJ59" s="4"/>
      <c r="AK59" s="3" t="s">
        <v>37</v>
      </c>
      <c r="AL59" s="3" t="s">
        <v>53</v>
      </c>
      <c r="AM59" s="3"/>
      <c r="AN59" s="4"/>
      <c r="AO59" s="3" t="s">
        <v>54</v>
      </c>
      <c r="AP59" s="3" t="s">
        <v>53</v>
      </c>
      <c r="AQ59" s="3"/>
      <c r="AR59" s="4"/>
      <c r="AS59" s="3" t="s">
        <v>54</v>
      </c>
      <c r="AT59" s="3" t="s">
        <v>53</v>
      </c>
      <c r="AU59" s="3"/>
      <c r="AV59" s="4"/>
      <c r="AW59" s="4"/>
      <c r="AX59" s="4"/>
      <c r="AY59" s="4"/>
      <c r="AZ59" s="4"/>
      <c r="BA59" s="4"/>
      <c r="BB59" s="4"/>
    </row>
    <row r="60" spans="1:54" x14ac:dyDescent="0.3">
      <c r="A60" s="3">
        <v>0</v>
      </c>
      <c r="B60" s="3" t="s">
        <v>55</v>
      </c>
      <c r="C60" s="3"/>
      <c r="D60" s="4"/>
      <c r="E60" s="3">
        <v>0</v>
      </c>
      <c r="F60" s="3" t="s">
        <v>55</v>
      </c>
      <c r="G60" s="3"/>
      <c r="H60" s="4"/>
      <c r="I60" s="3">
        <v>1</v>
      </c>
      <c r="J60" s="3" t="s">
        <v>55</v>
      </c>
      <c r="K60" s="3"/>
      <c r="L60" s="4"/>
      <c r="M60" s="3">
        <v>0</v>
      </c>
      <c r="N60" s="3" t="s">
        <v>55</v>
      </c>
      <c r="O60" s="3"/>
      <c r="P60" s="6"/>
      <c r="Q60" s="3">
        <v>1</v>
      </c>
      <c r="R60" s="3" t="s">
        <v>55</v>
      </c>
      <c r="S60" s="3"/>
      <c r="T60" s="4"/>
      <c r="U60" s="3">
        <v>0</v>
      </c>
      <c r="V60" s="3" t="s">
        <v>55</v>
      </c>
      <c r="W60" s="3"/>
      <c r="X60" s="4"/>
      <c r="Y60" s="3">
        <v>4</v>
      </c>
      <c r="Z60" s="3" t="s">
        <v>55</v>
      </c>
      <c r="AA60" s="3"/>
      <c r="AB60" s="4"/>
      <c r="AC60" s="3">
        <v>3</v>
      </c>
      <c r="AD60" s="3" t="s">
        <v>55</v>
      </c>
      <c r="AE60" s="3"/>
      <c r="AF60" s="4"/>
      <c r="AG60" s="3">
        <v>1</v>
      </c>
      <c r="AH60" s="3" t="s">
        <v>55</v>
      </c>
      <c r="AI60" s="3"/>
      <c r="AJ60" s="4"/>
      <c r="AK60" s="3">
        <v>0</v>
      </c>
      <c r="AL60" s="3" t="s">
        <v>55</v>
      </c>
      <c r="AM60" s="3"/>
      <c r="AN60" s="4"/>
      <c r="AO60" s="3">
        <v>2</v>
      </c>
      <c r="AP60" s="3" t="s">
        <v>55</v>
      </c>
      <c r="AQ60" s="3"/>
      <c r="AR60" s="4"/>
      <c r="AS60" s="3">
        <v>1</v>
      </c>
      <c r="AT60" s="3" t="s">
        <v>55</v>
      </c>
      <c r="AU60" s="3"/>
      <c r="AV60" s="4"/>
      <c r="AW60" s="4"/>
      <c r="AX60" s="4"/>
      <c r="AY60" s="4"/>
      <c r="AZ60" s="4"/>
      <c r="BA60" s="4"/>
      <c r="BB60" s="4"/>
    </row>
    <row r="61" spans="1:54" x14ac:dyDescent="0.3">
      <c r="A61" s="3">
        <v>0</v>
      </c>
      <c r="B61" s="3" t="s">
        <v>16</v>
      </c>
      <c r="C61" s="3"/>
      <c r="D61" s="4"/>
      <c r="E61" s="3">
        <v>0</v>
      </c>
      <c r="F61" s="3" t="s">
        <v>16</v>
      </c>
      <c r="G61" s="3"/>
      <c r="H61" s="4"/>
      <c r="I61" s="3">
        <v>0</v>
      </c>
      <c r="J61" s="3" t="s">
        <v>16</v>
      </c>
      <c r="K61" s="3"/>
      <c r="L61" s="4"/>
      <c r="M61" s="3">
        <v>0</v>
      </c>
      <c r="N61" s="3" t="s">
        <v>16</v>
      </c>
      <c r="O61" s="3"/>
      <c r="P61" s="6"/>
      <c r="Q61" s="3">
        <v>0</v>
      </c>
      <c r="R61" s="3" t="s">
        <v>16</v>
      </c>
      <c r="S61" s="3"/>
      <c r="T61" s="4"/>
      <c r="U61" s="3">
        <v>1</v>
      </c>
      <c r="V61" s="3" t="s">
        <v>16</v>
      </c>
      <c r="W61" s="3" t="s">
        <v>56</v>
      </c>
      <c r="X61" s="4"/>
      <c r="Y61" s="3">
        <v>0</v>
      </c>
      <c r="Z61" s="3" t="s">
        <v>16</v>
      </c>
      <c r="AA61" s="3"/>
      <c r="AB61" s="4"/>
      <c r="AC61" s="3">
        <v>1</v>
      </c>
      <c r="AD61" s="3" t="s">
        <v>16</v>
      </c>
      <c r="AE61" s="3" t="s">
        <v>56</v>
      </c>
      <c r="AF61" s="4"/>
      <c r="AG61" s="3">
        <v>0</v>
      </c>
      <c r="AH61" s="3" t="s">
        <v>16</v>
      </c>
      <c r="AI61" s="3"/>
      <c r="AJ61" s="4"/>
      <c r="AK61" s="3">
        <v>1</v>
      </c>
      <c r="AL61" s="3" t="s">
        <v>16</v>
      </c>
      <c r="AM61" s="3" t="s">
        <v>56</v>
      </c>
      <c r="AN61" s="4"/>
      <c r="AO61" s="3">
        <v>0</v>
      </c>
      <c r="AP61" s="3" t="s">
        <v>16</v>
      </c>
      <c r="AQ61" s="3"/>
      <c r="AR61" s="4"/>
      <c r="AS61" s="3">
        <v>0</v>
      </c>
      <c r="AT61" s="3" t="s">
        <v>16</v>
      </c>
      <c r="AU61" s="3"/>
      <c r="AV61" s="4"/>
      <c r="AW61" s="4"/>
      <c r="AX61" s="4"/>
      <c r="AY61" s="4"/>
      <c r="AZ61" s="4"/>
      <c r="BA61" s="4"/>
      <c r="BB61" s="4"/>
    </row>
    <row r="62" spans="1:54" x14ac:dyDescent="0.3">
      <c r="A62" s="3">
        <v>0</v>
      </c>
      <c r="B62" s="3" t="s">
        <v>57</v>
      </c>
      <c r="C62" s="3"/>
      <c r="D62" s="4"/>
      <c r="E62" s="3">
        <v>0</v>
      </c>
      <c r="F62" s="3" t="s">
        <v>57</v>
      </c>
      <c r="G62" s="3"/>
      <c r="H62" s="4"/>
      <c r="I62" s="3">
        <v>0</v>
      </c>
      <c r="J62" s="3" t="s">
        <v>57</v>
      </c>
      <c r="K62" s="3"/>
      <c r="L62" s="4"/>
      <c r="M62" s="3">
        <v>0</v>
      </c>
      <c r="N62" s="3" t="s">
        <v>57</v>
      </c>
      <c r="O62" s="3"/>
      <c r="P62" s="6"/>
      <c r="Q62" s="3">
        <v>0</v>
      </c>
      <c r="R62" s="3" t="s">
        <v>57</v>
      </c>
      <c r="S62" s="3"/>
      <c r="T62" s="4"/>
      <c r="U62" s="3">
        <v>0</v>
      </c>
      <c r="V62" s="3" t="s">
        <v>57</v>
      </c>
      <c r="W62" s="3"/>
      <c r="X62" s="4"/>
      <c r="Y62" s="3">
        <v>0</v>
      </c>
      <c r="Z62" s="3" t="s">
        <v>57</v>
      </c>
      <c r="AA62" s="3"/>
      <c r="AB62" s="4"/>
      <c r="AC62" s="3">
        <v>0</v>
      </c>
      <c r="AD62" s="3" t="s">
        <v>57</v>
      </c>
      <c r="AE62" s="3"/>
      <c r="AF62" s="4"/>
      <c r="AG62" s="3">
        <v>0</v>
      </c>
      <c r="AH62" s="3" t="s">
        <v>57</v>
      </c>
      <c r="AI62" s="3"/>
      <c r="AJ62" s="4"/>
      <c r="AK62" s="3">
        <v>0</v>
      </c>
      <c r="AL62" s="3" t="s">
        <v>57</v>
      </c>
      <c r="AM62" s="3"/>
      <c r="AN62" s="4"/>
      <c r="AO62" s="3">
        <v>0</v>
      </c>
      <c r="AP62" s="3" t="s">
        <v>57</v>
      </c>
      <c r="AQ62" s="3"/>
      <c r="AR62" s="4"/>
      <c r="AS62" s="3">
        <v>0</v>
      </c>
      <c r="AT62" s="3" t="s">
        <v>57</v>
      </c>
      <c r="AU62" s="3"/>
      <c r="AV62" s="4"/>
      <c r="AW62" s="4"/>
      <c r="AX62" s="4"/>
      <c r="AY62" s="4"/>
      <c r="AZ62" s="4"/>
      <c r="BA62" s="4"/>
      <c r="BB62" s="4"/>
    </row>
    <row r="63" spans="1:54" x14ac:dyDescent="0.3">
      <c r="A63" s="3">
        <v>0</v>
      </c>
      <c r="B63" s="3" t="s">
        <v>58</v>
      </c>
      <c r="C63" s="3"/>
      <c r="D63" s="4"/>
      <c r="E63" s="3">
        <v>0</v>
      </c>
      <c r="F63" s="3" t="s">
        <v>58</v>
      </c>
      <c r="G63" s="3"/>
      <c r="H63" s="4"/>
      <c r="I63" s="3">
        <v>0</v>
      </c>
      <c r="J63" s="3" t="s">
        <v>58</v>
      </c>
      <c r="K63" s="3"/>
      <c r="L63" s="4"/>
      <c r="M63" s="3">
        <v>0</v>
      </c>
      <c r="N63" s="3" t="s">
        <v>58</v>
      </c>
      <c r="O63" s="3"/>
      <c r="P63" s="6"/>
      <c r="Q63" s="3">
        <v>0</v>
      </c>
      <c r="R63" s="3" t="s">
        <v>58</v>
      </c>
      <c r="S63" s="3"/>
      <c r="T63" s="4"/>
      <c r="U63" s="3">
        <v>0</v>
      </c>
      <c r="V63" s="3" t="s">
        <v>58</v>
      </c>
      <c r="W63" s="3"/>
      <c r="X63" s="4"/>
      <c r="Y63" s="3">
        <v>0</v>
      </c>
      <c r="Z63" s="3" t="s">
        <v>58</v>
      </c>
      <c r="AA63" s="3"/>
      <c r="AB63" s="4"/>
      <c r="AC63" s="3">
        <v>0</v>
      </c>
      <c r="AD63" s="3" t="s">
        <v>58</v>
      </c>
      <c r="AE63" s="3"/>
      <c r="AF63" s="4"/>
      <c r="AG63" s="3">
        <v>0</v>
      </c>
      <c r="AH63" s="3" t="s">
        <v>58</v>
      </c>
      <c r="AI63" s="3"/>
      <c r="AJ63" s="4"/>
      <c r="AK63" s="3">
        <v>0</v>
      </c>
      <c r="AL63" s="3" t="s">
        <v>58</v>
      </c>
      <c r="AM63" s="3"/>
      <c r="AN63" s="4"/>
      <c r="AO63" s="3">
        <v>0</v>
      </c>
      <c r="AP63" s="3" t="s">
        <v>58</v>
      </c>
      <c r="AQ63" s="3"/>
      <c r="AR63" s="4"/>
      <c r="AS63" s="3">
        <v>0</v>
      </c>
      <c r="AT63" s="3" t="s">
        <v>58</v>
      </c>
      <c r="AU63" s="3"/>
      <c r="AV63" s="4"/>
      <c r="AW63" s="4"/>
      <c r="AX63" s="4"/>
      <c r="AY63" s="4"/>
      <c r="AZ63" s="4"/>
      <c r="BA63" s="4"/>
      <c r="BB63" s="4"/>
    </row>
    <row r="64" spans="1:5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x14ac:dyDescent="0.3">
      <c r="A65" s="28" t="s">
        <v>46</v>
      </c>
      <c r="B65" s="28"/>
      <c r="C65" s="28" t="s">
        <v>2</v>
      </c>
      <c r="D65" s="4"/>
      <c r="E65" s="28" t="s">
        <v>47</v>
      </c>
      <c r="F65" s="28"/>
      <c r="G65" s="28" t="s">
        <v>2</v>
      </c>
      <c r="H65" s="4"/>
      <c r="I65" s="28" t="s">
        <v>46</v>
      </c>
      <c r="J65" s="28"/>
      <c r="K65" s="28" t="s">
        <v>2</v>
      </c>
      <c r="L65" s="4"/>
      <c r="M65" s="28" t="s">
        <v>47</v>
      </c>
      <c r="N65" s="28"/>
      <c r="O65" s="28" t="s">
        <v>2</v>
      </c>
      <c r="P65" s="4"/>
      <c r="Q65" s="28" t="s">
        <v>46</v>
      </c>
      <c r="R65" s="28"/>
      <c r="S65" s="28" t="s">
        <v>2</v>
      </c>
      <c r="T65" s="4"/>
      <c r="U65" s="28" t="s">
        <v>47</v>
      </c>
      <c r="V65" s="28"/>
      <c r="W65" s="28" t="s">
        <v>2</v>
      </c>
      <c r="X65" s="4"/>
      <c r="Y65" s="28" t="s">
        <v>46</v>
      </c>
      <c r="Z65" s="28"/>
      <c r="AA65" s="28" t="s">
        <v>2</v>
      </c>
      <c r="AB65" s="4"/>
      <c r="AC65" s="28" t="s">
        <v>47</v>
      </c>
      <c r="AD65" s="28"/>
      <c r="AE65" s="28" t="s">
        <v>2</v>
      </c>
      <c r="AF65" s="4"/>
      <c r="AG65" s="28" t="s">
        <v>46</v>
      </c>
      <c r="AH65" s="28"/>
      <c r="AI65" s="28" t="s">
        <v>2</v>
      </c>
      <c r="AJ65" s="4"/>
      <c r="AK65" s="28" t="s">
        <v>47</v>
      </c>
      <c r="AL65" s="28"/>
      <c r="AM65" s="28" t="s">
        <v>2</v>
      </c>
      <c r="AN65" s="4"/>
      <c r="AO65" s="28" t="s">
        <v>46</v>
      </c>
      <c r="AP65" s="28"/>
      <c r="AQ65" s="28" t="s">
        <v>2</v>
      </c>
      <c r="AR65" s="4"/>
      <c r="AS65" s="28" t="s">
        <v>47</v>
      </c>
      <c r="AT65" s="28"/>
      <c r="AU65" s="28" t="s">
        <v>2</v>
      </c>
      <c r="AV65" s="4"/>
      <c r="AW65" s="4"/>
      <c r="AX65" s="4"/>
      <c r="AY65" s="4"/>
      <c r="AZ65" s="4"/>
      <c r="BA65" s="4"/>
      <c r="BB65" s="4"/>
    </row>
    <row r="66" spans="1:54" x14ac:dyDescent="0.3">
      <c r="A66" s="3">
        <v>9</v>
      </c>
      <c r="B66" s="3" t="s">
        <v>52</v>
      </c>
      <c r="C66" s="29">
        <f>IFERROR(A67/A66,0)</f>
        <v>0.88888888888888884</v>
      </c>
      <c r="D66" s="4"/>
      <c r="E66" s="3">
        <v>17</v>
      </c>
      <c r="F66" s="3" t="s">
        <v>52</v>
      </c>
      <c r="G66" s="29">
        <f>IFERROR(E67/E66,0)</f>
        <v>0.6470588235294118</v>
      </c>
      <c r="H66" s="4"/>
      <c r="I66" s="3">
        <v>5</v>
      </c>
      <c r="J66" s="3" t="s">
        <v>52</v>
      </c>
      <c r="K66" s="29">
        <f>IFERROR(I67/I66,0)</f>
        <v>0.6</v>
      </c>
      <c r="L66" s="4"/>
      <c r="M66" s="3">
        <v>12</v>
      </c>
      <c r="N66" s="3" t="s">
        <v>52</v>
      </c>
      <c r="O66" s="29">
        <f>IFERROR(M67/M66,0)</f>
        <v>1</v>
      </c>
      <c r="P66" s="5"/>
      <c r="Q66" s="3">
        <v>4</v>
      </c>
      <c r="R66" s="3" t="s">
        <v>52</v>
      </c>
      <c r="S66" s="29">
        <f>IFERROR(Q67/Q66,0)</f>
        <v>1</v>
      </c>
      <c r="T66" s="4"/>
      <c r="U66" s="3">
        <v>6</v>
      </c>
      <c r="V66" s="3" t="s">
        <v>52</v>
      </c>
      <c r="W66" s="29">
        <f>IFERROR(U67/U66,0)</f>
        <v>0.5</v>
      </c>
      <c r="X66" s="4"/>
      <c r="Y66" s="3">
        <v>4</v>
      </c>
      <c r="Z66" s="3" t="s">
        <v>52</v>
      </c>
      <c r="AA66" s="29">
        <f>IFERROR(Y67/Y66,0)</f>
        <v>1</v>
      </c>
      <c r="AB66" s="4"/>
      <c r="AC66" s="3">
        <v>4</v>
      </c>
      <c r="AD66" s="3" t="s">
        <v>52</v>
      </c>
      <c r="AE66" s="29">
        <f>IFERROR(AC67/AC66,0)</f>
        <v>0.75</v>
      </c>
      <c r="AF66" s="4"/>
      <c r="AG66" s="3">
        <v>0</v>
      </c>
      <c r="AH66" s="3" t="s">
        <v>52</v>
      </c>
      <c r="AI66" s="29">
        <f>IFERROR(AG67/AG66,0)</f>
        <v>0</v>
      </c>
      <c r="AJ66" s="4"/>
      <c r="AK66" s="3">
        <v>10</v>
      </c>
      <c r="AL66" s="3" t="s">
        <v>52</v>
      </c>
      <c r="AM66" s="29">
        <f>IFERROR(AK67/AK66,0)</f>
        <v>0.6</v>
      </c>
      <c r="AN66" s="4"/>
      <c r="AO66" s="3">
        <v>5</v>
      </c>
      <c r="AP66" s="3" t="s">
        <v>52</v>
      </c>
      <c r="AQ66" s="29">
        <f>IFERROR(AO67/AO66,0)</f>
        <v>0.6</v>
      </c>
      <c r="AR66" s="4"/>
      <c r="AS66" s="3">
        <v>7</v>
      </c>
      <c r="AT66" s="3" t="s">
        <v>52</v>
      </c>
      <c r="AU66" s="29">
        <f>IFERROR(AS67/AS66,0)</f>
        <v>0.8571428571428571</v>
      </c>
      <c r="AV66" s="4"/>
      <c r="AW66" s="4"/>
      <c r="AX66" s="4"/>
      <c r="AY66" s="4"/>
      <c r="AZ66" s="4"/>
      <c r="BA66" s="4"/>
      <c r="BB66" s="4"/>
    </row>
    <row r="67" spans="1:54" x14ac:dyDescent="0.3">
      <c r="A67" s="3">
        <v>8</v>
      </c>
      <c r="B67" s="3" t="s">
        <v>23</v>
      </c>
      <c r="C67" s="29"/>
      <c r="D67" s="4"/>
      <c r="E67" s="3">
        <v>11</v>
      </c>
      <c r="F67" s="3" t="s">
        <v>23</v>
      </c>
      <c r="G67" s="29"/>
      <c r="H67" s="4"/>
      <c r="I67" s="3">
        <v>3</v>
      </c>
      <c r="J67" s="3" t="s">
        <v>23</v>
      </c>
      <c r="K67" s="29"/>
      <c r="L67" s="4"/>
      <c r="M67" s="3">
        <v>12</v>
      </c>
      <c r="N67" s="3" t="s">
        <v>23</v>
      </c>
      <c r="O67" s="29"/>
      <c r="P67" s="5"/>
      <c r="Q67" s="3">
        <v>4</v>
      </c>
      <c r="R67" s="3" t="s">
        <v>23</v>
      </c>
      <c r="S67" s="29"/>
      <c r="T67" s="4"/>
      <c r="U67" s="3">
        <v>3</v>
      </c>
      <c r="V67" s="3" t="s">
        <v>23</v>
      </c>
      <c r="W67" s="29"/>
      <c r="X67" s="4"/>
      <c r="Y67" s="3">
        <v>4</v>
      </c>
      <c r="Z67" s="3" t="s">
        <v>23</v>
      </c>
      <c r="AA67" s="29"/>
      <c r="AB67" s="4"/>
      <c r="AC67" s="3">
        <v>3</v>
      </c>
      <c r="AD67" s="3" t="s">
        <v>23</v>
      </c>
      <c r="AE67" s="29"/>
      <c r="AF67" s="4"/>
      <c r="AG67" s="3">
        <v>0</v>
      </c>
      <c r="AH67" s="3" t="s">
        <v>23</v>
      </c>
      <c r="AI67" s="29"/>
      <c r="AJ67" s="4"/>
      <c r="AK67" s="3">
        <v>6</v>
      </c>
      <c r="AL67" s="3" t="s">
        <v>23</v>
      </c>
      <c r="AM67" s="29"/>
      <c r="AN67" s="4"/>
      <c r="AO67" s="3">
        <v>3</v>
      </c>
      <c r="AP67" s="3" t="s">
        <v>23</v>
      </c>
      <c r="AQ67" s="29"/>
      <c r="AR67" s="4"/>
      <c r="AS67" s="3">
        <v>6</v>
      </c>
      <c r="AT67" s="3" t="s">
        <v>23</v>
      </c>
      <c r="AU67" s="29"/>
      <c r="AV67" s="4"/>
      <c r="AW67" s="4"/>
      <c r="AX67" s="4"/>
      <c r="AY67" s="4"/>
      <c r="AZ67" s="4"/>
      <c r="BA67" s="4"/>
      <c r="BB67" s="4"/>
    </row>
    <row r="68" spans="1:54" x14ac:dyDescent="0.3">
      <c r="A68" s="3">
        <v>0</v>
      </c>
      <c r="B68" s="3" t="s">
        <v>8</v>
      </c>
      <c r="C68" s="29">
        <f>IFERROR(A69/A68,0)</f>
        <v>0</v>
      </c>
      <c r="D68" s="4"/>
      <c r="E68" s="3">
        <v>6</v>
      </c>
      <c r="F68" s="3" t="s">
        <v>8</v>
      </c>
      <c r="G68" s="29">
        <f>IFERROR(E69/E68,0)</f>
        <v>0.83333333333333337</v>
      </c>
      <c r="H68" s="4"/>
      <c r="I68" s="3">
        <v>4</v>
      </c>
      <c r="J68" s="3" t="s">
        <v>8</v>
      </c>
      <c r="K68" s="29">
        <f>IFERROR(I69/I68,0)</f>
        <v>0.75</v>
      </c>
      <c r="L68" s="4"/>
      <c r="M68" s="3">
        <v>5</v>
      </c>
      <c r="N68" s="3" t="s">
        <v>8</v>
      </c>
      <c r="O68" s="29">
        <f>IFERROR(M69/M68,0)</f>
        <v>1</v>
      </c>
      <c r="P68" s="5"/>
      <c r="Q68" s="3">
        <v>2</v>
      </c>
      <c r="R68" s="3" t="s">
        <v>8</v>
      </c>
      <c r="S68" s="29">
        <f>IFERROR(Q69/Q68,0)</f>
        <v>0</v>
      </c>
      <c r="T68" s="4"/>
      <c r="U68" s="3">
        <v>5</v>
      </c>
      <c r="V68" s="3" t="s">
        <v>8</v>
      </c>
      <c r="W68" s="29">
        <f>IFERROR(U69/U68,0)</f>
        <v>1</v>
      </c>
      <c r="X68" s="4"/>
      <c r="Y68" s="3">
        <v>3</v>
      </c>
      <c r="Z68" s="3" t="s">
        <v>8</v>
      </c>
      <c r="AA68" s="29">
        <f>IFERROR(Y69/Y68,0)</f>
        <v>0.33333333333333331</v>
      </c>
      <c r="AB68" s="4"/>
      <c r="AC68" s="3">
        <v>4</v>
      </c>
      <c r="AD68" s="3" t="s">
        <v>8</v>
      </c>
      <c r="AE68" s="29">
        <f>IFERROR(AC69/AC68,0)</f>
        <v>0.75</v>
      </c>
      <c r="AF68" s="4"/>
      <c r="AG68" s="3">
        <v>2</v>
      </c>
      <c r="AH68" s="3" t="s">
        <v>8</v>
      </c>
      <c r="AI68" s="29">
        <f>IFERROR(AG69/AG68,0)</f>
        <v>1</v>
      </c>
      <c r="AJ68" s="4"/>
      <c r="AK68" s="3">
        <v>8</v>
      </c>
      <c r="AL68" s="3" t="s">
        <v>8</v>
      </c>
      <c r="AM68" s="29">
        <f>IFERROR(AK69/AK68,0)</f>
        <v>0.75</v>
      </c>
      <c r="AN68" s="4"/>
      <c r="AO68" s="3">
        <v>2</v>
      </c>
      <c r="AP68" s="3" t="s">
        <v>8</v>
      </c>
      <c r="AQ68" s="29">
        <f>IFERROR(AO69/AO68,0)</f>
        <v>1</v>
      </c>
      <c r="AR68" s="4"/>
      <c r="AS68" s="3">
        <v>3</v>
      </c>
      <c r="AT68" s="3" t="s">
        <v>8</v>
      </c>
      <c r="AU68" s="29">
        <f>IFERROR(AS69/AS68,0)</f>
        <v>0.66666666666666663</v>
      </c>
      <c r="AV68" s="4"/>
      <c r="AW68" s="4"/>
      <c r="AX68" s="4"/>
      <c r="AY68" s="4"/>
      <c r="AZ68" s="4"/>
      <c r="BA68" s="4"/>
      <c r="BB68" s="4"/>
    </row>
    <row r="69" spans="1:54" x14ac:dyDescent="0.3">
      <c r="A69" s="3">
        <v>0</v>
      </c>
      <c r="B69" s="3" t="s">
        <v>17</v>
      </c>
      <c r="C69" s="29"/>
      <c r="D69" s="4"/>
      <c r="E69" s="3">
        <v>5</v>
      </c>
      <c r="F69" s="3" t="s">
        <v>17</v>
      </c>
      <c r="G69" s="29"/>
      <c r="H69" s="4"/>
      <c r="I69" s="3">
        <v>3</v>
      </c>
      <c r="J69" s="3" t="s">
        <v>17</v>
      </c>
      <c r="K69" s="29"/>
      <c r="L69" s="4"/>
      <c r="M69" s="3">
        <v>5</v>
      </c>
      <c r="N69" s="3" t="s">
        <v>17</v>
      </c>
      <c r="O69" s="29"/>
      <c r="P69" s="5"/>
      <c r="Q69" s="3">
        <v>0</v>
      </c>
      <c r="R69" s="3" t="s">
        <v>17</v>
      </c>
      <c r="S69" s="29"/>
      <c r="T69" s="4"/>
      <c r="U69" s="3">
        <v>5</v>
      </c>
      <c r="V69" s="3" t="s">
        <v>17</v>
      </c>
      <c r="W69" s="29"/>
      <c r="X69" s="4"/>
      <c r="Y69" s="3">
        <v>1</v>
      </c>
      <c r="Z69" s="3" t="s">
        <v>17</v>
      </c>
      <c r="AA69" s="29"/>
      <c r="AB69" s="4"/>
      <c r="AC69" s="3">
        <v>3</v>
      </c>
      <c r="AD69" s="3" t="s">
        <v>17</v>
      </c>
      <c r="AE69" s="29"/>
      <c r="AF69" s="4"/>
      <c r="AG69" s="3">
        <v>2</v>
      </c>
      <c r="AH69" s="3" t="s">
        <v>17</v>
      </c>
      <c r="AI69" s="29"/>
      <c r="AJ69" s="4"/>
      <c r="AK69" s="3">
        <v>6</v>
      </c>
      <c r="AL69" s="3" t="s">
        <v>17</v>
      </c>
      <c r="AM69" s="29"/>
      <c r="AN69" s="4"/>
      <c r="AO69" s="3">
        <v>2</v>
      </c>
      <c r="AP69" s="3" t="s">
        <v>17</v>
      </c>
      <c r="AQ69" s="29"/>
      <c r="AR69" s="4"/>
      <c r="AS69" s="3">
        <v>2</v>
      </c>
      <c r="AT69" s="3" t="s">
        <v>17</v>
      </c>
      <c r="AU69" s="29"/>
      <c r="AV69" s="4"/>
      <c r="AW69" s="4"/>
      <c r="AX69" s="4"/>
      <c r="AY69" s="4"/>
      <c r="AZ69" s="4"/>
      <c r="BA69" s="4"/>
      <c r="BB69" s="4"/>
    </row>
    <row r="70" spans="1:54" x14ac:dyDescent="0.3">
      <c r="A70" s="3">
        <v>0</v>
      </c>
      <c r="B70" s="3" t="s">
        <v>21</v>
      </c>
      <c r="C70" s="1">
        <f>IFERROR(A70/A69,0)</f>
        <v>0</v>
      </c>
      <c r="D70" s="4"/>
      <c r="E70" s="3">
        <v>0</v>
      </c>
      <c r="F70" s="3" t="s">
        <v>21</v>
      </c>
      <c r="G70" s="1">
        <f>IFERROR(E70/E69,0)</f>
        <v>0</v>
      </c>
      <c r="H70" s="4"/>
      <c r="I70" s="3">
        <v>0</v>
      </c>
      <c r="J70" s="3" t="s">
        <v>21</v>
      </c>
      <c r="K70" s="1">
        <f>IFERROR(I70/I69,0)</f>
        <v>0</v>
      </c>
      <c r="L70" s="4"/>
      <c r="M70" s="3">
        <v>2</v>
      </c>
      <c r="N70" s="3" t="s">
        <v>21</v>
      </c>
      <c r="O70" s="1">
        <f>IFERROR(M70/M69,0)</f>
        <v>0.4</v>
      </c>
      <c r="P70" s="5"/>
      <c r="Q70" s="3">
        <v>0</v>
      </c>
      <c r="R70" s="3" t="s">
        <v>21</v>
      </c>
      <c r="S70" s="1">
        <f>IFERROR(Q70/Q69,0)</f>
        <v>0</v>
      </c>
      <c r="T70" s="4"/>
      <c r="U70" s="3">
        <v>3</v>
      </c>
      <c r="V70" s="3" t="s">
        <v>21</v>
      </c>
      <c r="W70" s="1">
        <f>IFERROR(U70/U69,0)</f>
        <v>0.6</v>
      </c>
      <c r="X70" s="4"/>
      <c r="Y70" s="3">
        <v>0</v>
      </c>
      <c r="Z70" s="3" t="s">
        <v>21</v>
      </c>
      <c r="AA70" s="1">
        <f>IFERROR(Y70/Y69,0)</f>
        <v>0</v>
      </c>
      <c r="AB70" s="4"/>
      <c r="AC70" s="3">
        <v>2</v>
      </c>
      <c r="AD70" s="3" t="s">
        <v>21</v>
      </c>
      <c r="AE70" s="1">
        <f>IFERROR(AC70/AC69,0)</f>
        <v>0.66666666666666663</v>
      </c>
      <c r="AF70" s="4"/>
      <c r="AG70" s="3">
        <v>0</v>
      </c>
      <c r="AH70" s="3" t="s">
        <v>21</v>
      </c>
      <c r="AI70" s="1">
        <f>IFERROR(AG70/AG69,0)</f>
        <v>0</v>
      </c>
      <c r="AJ70" s="4"/>
      <c r="AK70" s="3">
        <v>2</v>
      </c>
      <c r="AL70" s="3" t="s">
        <v>21</v>
      </c>
      <c r="AM70" s="1">
        <f>IFERROR(AK70/AK69,0)</f>
        <v>0.33333333333333331</v>
      </c>
      <c r="AN70" s="4"/>
      <c r="AO70" s="3">
        <v>0</v>
      </c>
      <c r="AP70" s="3" t="s">
        <v>21</v>
      </c>
      <c r="AQ70" s="1">
        <f>IFERROR(AO70/AO69,0)</f>
        <v>0</v>
      </c>
      <c r="AR70" s="4"/>
      <c r="AS70" s="3">
        <v>1</v>
      </c>
      <c r="AT70" s="3" t="s">
        <v>21</v>
      </c>
      <c r="AU70" s="1">
        <f>IFERROR(AS70/AS69,0)</f>
        <v>0.5</v>
      </c>
      <c r="AV70" s="4"/>
      <c r="AW70" s="4"/>
      <c r="AX70" s="4"/>
      <c r="AY70" s="4"/>
      <c r="AZ70" s="4"/>
      <c r="BA70" s="4"/>
      <c r="BB70" s="4"/>
    </row>
    <row r="71" spans="1:54" x14ac:dyDescent="0.3">
      <c r="A71" s="3">
        <v>0</v>
      </c>
      <c r="B71" s="3" t="s">
        <v>19</v>
      </c>
      <c r="C71" s="1">
        <f>IFERROR(A71/$A$8,0)</f>
        <v>0</v>
      </c>
      <c r="D71" s="4"/>
      <c r="E71" s="3">
        <v>0</v>
      </c>
      <c r="F71" s="3" t="s">
        <v>19</v>
      </c>
      <c r="G71" s="1">
        <f>IFERROR(E71/$A$8,0)</f>
        <v>0</v>
      </c>
      <c r="H71" s="4"/>
      <c r="I71" s="3">
        <v>0</v>
      </c>
      <c r="J71" s="3" t="s">
        <v>19</v>
      </c>
      <c r="K71" s="1">
        <f>IFERROR(I71/$I$8,0)</f>
        <v>0</v>
      </c>
      <c r="L71" s="4"/>
      <c r="M71" s="3">
        <v>0</v>
      </c>
      <c r="N71" s="3" t="s">
        <v>19</v>
      </c>
      <c r="O71" s="1">
        <f>IFERROR(M71/$I$8,0)</f>
        <v>0</v>
      </c>
      <c r="P71" s="5"/>
      <c r="Q71" s="3">
        <v>0</v>
      </c>
      <c r="R71" s="3" t="s">
        <v>19</v>
      </c>
      <c r="S71" s="1">
        <f>IFERROR(Q71/$Q$8,0)</f>
        <v>0</v>
      </c>
      <c r="T71" s="4"/>
      <c r="U71" s="3">
        <v>0</v>
      </c>
      <c r="V71" s="3" t="s">
        <v>19</v>
      </c>
      <c r="W71" s="1">
        <f>IFERROR(U71/$Q$8,0)</f>
        <v>0</v>
      </c>
      <c r="X71" s="4"/>
      <c r="Y71" s="3">
        <v>0</v>
      </c>
      <c r="Z71" s="3" t="s">
        <v>19</v>
      </c>
      <c r="AA71" s="1">
        <f>IFERROR(Y71/$Y$8,0)</f>
        <v>0</v>
      </c>
      <c r="AB71" s="4"/>
      <c r="AC71" s="3">
        <v>0</v>
      </c>
      <c r="AD71" s="3" t="s">
        <v>19</v>
      </c>
      <c r="AE71" s="1">
        <f>IFERROR(AC71/$Y$8,0)</f>
        <v>0</v>
      </c>
      <c r="AF71" s="4"/>
      <c r="AG71" s="3">
        <v>0</v>
      </c>
      <c r="AH71" s="3" t="s">
        <v>19</v>
      </c>
      <c r="AI71" s="1">
        <f>IFERROR(AG71/$AG$8,0)</f>
        <v>0</v>
      </c>
      <c r="AJ71" s="4"/>
      <c r="AK71" s="3">
        <v>0</v>
      </c>
      <c r="AL71" s="3" t="s">
        <v>19</v>
      </c>
      <c r="AM71" s="1">
        <f>IFERROR(AK71/$AG$8,0)</f>
        <v>0</v>
      </c>
      <c r="AN71" s="4"/>
      <c r="AO71" s="3">
        <v>0</v>
      </c>
      <c r="AP71" s="3" t="s">
        <v>19</v>
      </c>
      <c r="AQ71" s="1">
        <f>IFERROR(AO71/$AO$8,0)</f>
        <v>0</v>
      </c>
      <c r="AR71" s="4"/>
      <c r="AS71" s="3">
        <v>0</v>
      </c>
      <c r="AT71" s="3" t="s">
        <v>19</v>
      </c>
      <c r="AU71" s="1">
        <f>IFERROR(AS71/$AO$8,0)</f>
        <v>0</v>
      </c>
      <c r="AV71" s="4"/>
      <c r="AW71" s="4"/>
      <c r="AX71" s="4"/>
      <c r="AY71" s="4"/>
      <c r="AZ71" s="4"/>
      <c r="BA71" s="4"/>
      <c r="BB71" s="4"/>
    </row>
    <row r="72" spans="1:54" x14ac:dyDescent="0.3">
      <c r="A72" s="3" t="s">
        <v>54</v>
      </c>
      <c r="B72" s="3" t="s">
        <v>53</v>
      </c>
      <c r="C72" s="3"/>
      <c r="D72" s="4"/>
      <c r="E72" s="3" t="s">
        <v>54</v>
      </c>
      <c r="F72" s="3" t="s">
        <v>53</v>
      </c>
      <c r="G72" s="3"/>
      <c r="H72" s="4"/>
      <c r="I72" s="3" t="s">
        <v>54</v>
      </c>
      <c r="J72" s="3" t="s">
        <v>53</v>
      </c>
      <c r="K72" s="3"/>
      <c r="L72" s="4"/>
      <c r="M72" s="3" t="s">
        <v>34</v>
      </c>
      <c r="N72" s="3" t="s">
        <v>53</v>
      </c>
      <c r="O72" s="3"/>
      <c r="P72" s="6"/>
      <c r="Q72" s="3" t="s">
        <v>38</v>
      </c>
      <c r="R72" s="3" t="s">
        <v>53</v>
      </c>
      <c r="S72" s="3"/>
      <c r="T72" s="4"/>
      <c r="U72" s="3" t="s">
        <v>36</v>
      </c>
      <c r="V72" s="3" t="s">
        <v>53</v>
      </c>
      <c r="W72" s="3"/>
      <c r="X72" s="4"/>
      <c r="Y72" s="3" t="s">
        <v>54</v>
      </c>
      <c r="Z72" s="3" t="s">
        <v>53</v>
      </c>
      <c r="AA72" s="3"/>
      <c r="AB72" s="4"/>
      <c r="AC72" s="3" t="s">
        <v>34</v>
      </c>
      <c r="AD72" s="3" t="s">
        <v>53</v>
      </c>
      <c r="AE72" s="3"/>
      <c r="AF72" s="4"/>
      <c r="AG72" s="3" t="s">
        <v>54</v>
      </c>
      <c r="AH72" s="3" t="s">
        <v>53</v>
      </c>
      <c r="AI72" s="3"/>
      <c r="AJ72" s="4"/>
      <c r="AK72" s="3" t="s">
        <v>34</v>
      </c>
      <c r="AL72" s="3" t="s">
        <v>53</v>
      </c>
      <c r="AM72" s="3"/>
      <c r="AN72" s="4"/>
      <c r="AO72" s="3" t="s">
        <v>38</v>
      </c>
      <c r="AP72" s="3" t="s">
        <v>53</v>
      </c>
      <c r="AQ72" s="3"/>
      <c r="AR72" s="4"/>
      <c r="AS72" s="3" t="s">
        <v>37</v>
      </c>
      <c r="AT72" s="3" t="s">
        <v>53</v>
      </c>
      <c r="AU72" s="3"/>
      <c r="AV72" s="4"/>
      <c r="AW72" s="4"/>
      <c r="AX72" s="4"/>
      <c r="AY72" s="4"/>
      <c r="AZ72" s="4"/>
      <c r="BA72" s="4"/>
      <c r="BB72" s="4"/>
    </row>
    <row r="73" spans="1:54" x14ac:dyDescent="0.3">
      <c r="A73" s="3">
        <v>1</v>
      </c>
      <c r="B73" s="3" t="s">
        <v>55</v>
      </c>
      <c r="C73" s="3"/>
      <c r="D73" s="4"/>
      <c r="E73" s="3">
        <v>1</v>
      </c>
      <c r="F73" s="3" t="s">
        <v>55</v>
      </c>
      <c r="G73" s="3"/>
      <c r="H73" s="4"/>
      <c r="I73" s="3">
        <v>0</v>
      </c>
      <c r="J73" s="3" t="s">
        <v>55</v>
      </c>
      <c r="K73" s="3"/>
      <c r="L73" s="4"/>
      <c r="M73" s="3">
        <v>0</v>
      </c>
      <c r="N73" s="3" t="s">
        <v>55</v>
      </c>
      <c r="O73" s="3"/>
      <c r="P73" s="6"/>
      <c r="Q73" s="3">
        <v>0</v>
      </c>
      <c r="R73" s="3" t="s">
        <v>55</v>
      </c>
      <c r="S73" s="3"/>
      <c r="T73" s="4"/>
      <c r="U73" s="3">
        <v>0</v>
      </c>
      <c r="V73" s="3" t="s">
        <v>55</v>
      </c>
      <c r="W73" s="3"/>
      <c r="X73" s="4"/>
      <c r="Y73" s="3">
        <v>0</v>
      </c>
      <c r="Z73" s="3" t="s">
        <v>55</v>
      </c>
      <c r="AA73" s="3"/>
      <c r="AB73" s="4"/>
      <c r="AC73" s="3">
        <v>1</v>
      </c>
      <c r="AD73" s="3" t="s">
        <v>55</v>
      </c>
      <c r="AE73" s="3"/>
      <c r="AF73" s="4"/>
      <c r="AG73" s="3">
        <v>1</v>
      </c>
      <c r="AH73" s="3" t="s">
        <v>55</v>
      </c>
      <c r="AI73" s="3"/>
      <c r="AJ73" s="4"/>
      <c r="AK73" s="3">
        <v>0</v>
      </c>
      <c r="AL73" s="3" t="s">
        <v>55</v>
      </c>
      <c r="AM73" s="3"/>
      <c r="AN73" s="4"/>
      <c r="AO73" s="3">
        <v>0</v>
      </c>
      <c r="AP73" s="3" t="s">
        <v>55</v>
      </c>
      <c r="AQ73" s="3"/>
      <c r="AR73" s="4"/>
      <c r="AS73" s="3">
        <v>5</v>
      </c>
      <c r="AT73" s="3" t="s">
        <v>55</v>
      </c>
      <c r="AU73" s="3"/>
      <c r="AV73" s="4"/>
      <c r="AW73" s="4"/>
      <c r="AX73" s="4"/>
      <c r="AY73" s="4"/>
      <c r="AZ73" s="4"/>
      <c r="BA73" s="4"/>
      <c r="BB73" s="4"/>
    </row>
    <row r="74" spans="1:54" x14ac:dyDescent="0.3">
      <c r="A74" s="3">
        <v>0</v>
      </c>
      <c r="B74" s="3" t="s">
        <v>16</v>
      </c>
      <c r="C74" s="3"/>
      <c r="D74" s="4"/>
      <c r="E74" s="3">
        <v>0</v>
      </c>
      <c r="F74" s="3" t="s">
        <v>16</v>
      </c>
      <c r="G74" s="3"/>
      <c r="H74" s="4"/>
      <c r="I74" s="3">
        <v>0</v>
      </c>
      <c r="J74" s="3" t="s">
        <v>16</v>
      </c>
      <c r="K74" s="3"/>
      <c r="L74" s="4"/>
      <c r="M74" s="3">
        <v>0</v>
      </c>
      <c r="N74" s="3" t="s">
        <v>16</v>
      </c>
      <c r="O74" s="3"/>
      <c r="P74" s="6"/>
      <c r="Q74" s="3">
        <v>0</v>
      </c>
      <c r="R74" s="3" t="s">
        <v>16</v>
      </c>
      <c r="S74" s="3"/>
      <c r="T74" s="4"/>
      <c r="U74" s="3">
        <v>0</v>
      </c>
      <c r="V74" s="3" t="s">
        <v>16</v>
      </c>
      <c r="W74" s="3"/>
      <c r="X74" s="4"/>
      <c r="Y74" s="3">
        <v>0</v>
      </c>
      <c r="Z74" s="3" t="s">
        <v>16</v>
      </c>
      <c r="AA74" s="3"/>
      <c r="AB74" s="4"/>
      <c r="AC74" s="3">
        <v>1</v>
      </c>
      <c r="AD74" s="3" t="s">
        <v>16</v>
      </c>
      <c r="AE74" s="3" t="s">
        <v>56</v>
      </c>
      <c r="AF74" s="4"/>
      <c r="AG74" s="3">
        <v>0</v>
      </c>
      <c r="AH74" s="3" t="s">
        <v>16</v>
      </c>
      <c r="AI74" s="3"/>
      <c r="AJ74" s="4"/>
      <c r="AK74" s="3">
        <v>0</v>
      </c>
      <c r="AL74" s="3" t="s">
        <v>16</v>
      </c>
      <c r="AM74" s="3"/>
      <c r="AN74" s="4"/>
      <c r="AO74" s="3">
        <v>0</v>
      </c>
      <c r="AP74" s="3" t="s">
        <v>16</v>
      </c>
      <c r="AQ74" s="3"/>
      <c r="AR74" s="4"/>
      <c r="AS74" s="3">
        <v>0</v>
      </c>
      <c r="AT74" s="3" t="s">
        <v>16</v>
      </c>
      <c r="AU74" s="3"/>
      <c r="AV74" s="4"/>
      <c r="AW74" s="4"/>
      <c r="AX74" s="4"/>
      <c r="AY74" s="4"/>
      <c r="AZ74" s="4"/>
      <c r="BA74" s="4"/>
      <c r="BB74" s="4"/>
    </row>
    <row r="75" spans="1:54" x14ac:dyDescent="0.3">
      <c r="A75" s="3">
        <v>0</v>
      </c>
      <c r="B75" s="3" t="s">
        <v>57</v>
      </c>
      <c r="C75" s="3"/>
      <c r="D75" s="4"/>
      <c r="E75" s="3">
        <v>0</v>
      </c>
      <c r="F75" s="3" t="s">
        <v>57</v>
      </c>
      <c r="G75" s="3"/>
      <c r="H75" s="4"/>
      <c r="I75" s="3">
        <v>0</v>
      </c>
      <c r="J75" s="3" t="s">
        <v>57</v>
      </c>
      <c r="K75" s="3"/>
      <c r="L75" s="4"/>
      <c r="M75" s="3">
        <v>0</v>
      </c>
      <c r="N75" s="3" t="s">
        <v>57</v>
      </c>
      <c r="O75" s="3"/>
      <c r="P75" s="6"/>
      <c r="Q75" s="3">
        <v>0</v>
      </c>
      <c r="R75" s="3" t="s">
        <v>57</v>
      </c>
      <c r="S75" s="3"/>
      <c r="T75" s="4"/>
      <c r="U75" s="3">
        <v>0</v>
      </c>
      <c r="V75" s="3" t="s">
        <v>57</v>
      </c>
      <c r="W75" s="3"/>
      <c r="X75" s="4"/>
      <c r="Y75" s="3">
        <v>0</v>
      </c>
      <c r="Z75" s="3" t="s">
        <v>57</v>
      </c>
      <c r="AA75" s="3"/>
      <c r="AB75" s="4"/>
      <c r="AC75" s="3">
        <v>0</v>
      </c>
      <c r="AD75" s="3" t="s">
        <v>57</v>
      </c>
      <c r="AE75" s="3"/>
      <c r="AF75" s="4"/>
      <c r="AG75" s="3">
        <v>0</v>
      </c>
      <c r="AH75" s="3" t="s">
        <v>57</v>
      </c>
      <c r="AI75" s="3"/>
      <c r="AJ75" s="4"/>
      <c r="AK75" s="3">
        <v>0</v>
      </c>
      <c r="AL75" s="3" t="s">
        <v>57</v>
      </c>
      <c r="AM75" s="3"/>
      <c r="AN75" s="4"/>
      <c r="AO75" s="3">
        <v>0</v>
      </c>
      <c r="AP75" s="3" t="s">
        <v>57</v>
      </c>
      <c r="AQ75" s="3"/>
      <c r="AR75" s="4"/>
      <c r="AS75" s="3">
        <v>0</v>
      </c>
      <c r="AT75" s="3" t="s">
        <v>57</v>
      </c>
      <c r="AU75" s="3"/>
      <c r="AV75" s="4"/>
      <c r="AW75" s="4"/>
      <c r="AX75" s="4"/>
      <c r="AY75" s="4"/>
      <c r="AZ75" s="4"/>
      <c r="BA75" s="4"/>
      <c r="BB75" s="4"/>
    </row>
    <row r="76" spans="1:54" x14ac:dyDescent="0.3">
      <c r="A76" s="3">
        <v>0</v>
      </c>
      <c r="B76" s="3" t="s">
        <v>58</v>
      </c>
      <c r="C76" s="3"/>
      <c r="D76" s="4"/>
      <c r="E76" s="3">
        <v>0</v>
      </c>
      <c r="F76" s="3" t="s">
        <v>58</v>
      </c>
      <c r="G76" s="3"/>
      <c r="H76" s="4"/>
      <c r="I76" s="3">
        <v>0</v>
      </c>
      <c r="J76" s="3" t="s">
        <v>58</v>
      </c>
      <c r="K76" s="3"/>
      <c r="L76" s="4"/>
      <c r="M76" s="3">
        <v>0</v>
      </c>
      <c r="N76" s="3" t="s">
        <v>58</v>
      </c>
      <c r="O76" s="3"/>
      <c r="P76" s="6"/>
      <c r="Q76" s="3">
        <v>0</v>
      </c>
      <c r="R76" s="3" t="s">
        <v>58</v>
      </c>
      <c r="S76" s="3"/>
      <c r="T76" s="4"/>
      <c r="U76" s="3">
        <v>0</v>
      </c>
      <c r="V76" s="3" t="s">
        <v>58</v>
      </c>
      <c r="W76" s="3"/>
      <c r="X76" s="4"/>
      <c r="Y76" s="3">
        <v>0</v>
      </c>
      <c r="Z76" s="3" t="s">
        <v>58</v>
      </c>
      <c r="AA76" s="3"/>
      <c r="AB76" s="4"/>
      <c r="AC76" s="3">
        <v>0</v>
      </c>
      <c r="AD76" s="3" t="s">
        <v>58</v>
      </c>
      <c r="AE76" s="3"/>
      <c r="AF76" s="4"/>
      <c r="AG76" s="3">
        <v>0</v>
      </c>
      <c r="AH76" s="3" t="s">
        <v>58</v>
      </c>
      <c r="AI76" s="3"/>
      <c r="AJ76" s="4"/>
      <c r="AK76" s="3">
        <v>0</v>
      </c>
      <c r="AL76" s="3" t="s">
        <v>58</v>
      </c>
      <c r="AM76" s="3"/>
      <c r="AN76" s="4"/>
      <c r="AO76" s="3">
        <v>0</v>
      </c>
      <c r="AP76" s="3" t="s">
        <v>58</v>
      </c>
      <c r="AQ76" s="3"/>
      <c r="AR76" s="4"/>
      <c r="AS76" s="3">
        <v>0</v>
      </c>
      <c r="AT76" s="3" t="s">
        <v>58</v>
      </c>
      <c r="AU76" s="3"/>
      <c r="AV76" s="4"/>
      <c r="AW76" s="4"/>
      <c r="AX76" s="4"/>
      <c r="AY76" s="4"/>
      <c r="AZ76" s="4"/>
      <c r="BA76" s="4"/>
      <c r="BB76" s="4"/>
    </row>
    <row r="77" spans="1:54" x14ac:dyDescent="0.3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x14ac:dyDescent="0.3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x14ac:dyDescent="0.3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x14ac:dyDescent="0.3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x14ac:dyDescent="0.3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x14ac:dyDescent="0.3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x14ac:dyDescent="0.3">
      <c r="A85" s="4"/>
      <c r="B85" s="7" t="s">
        <v>61</v>
      </c>
      <c r="C85" s="7" t="s">
        <v>62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x14ac:dyDescent="0.3">
      <c r="A86" s="3" t="s">
        <v>33</v>
      </c>
      <c r="B86" s="8">
        <v>8</v>
      </c>
      <c r="C86" s="8">
        <v>5</v>
      </c>
      <c r="D86" s="9">
        <f t="shared" ref="D86:D92" si="0">B86+C86</f>
        <v>13</v>
      </c>
      <c r="E86" s="9"/>
      <c r="F86" s="9"/>
      <c r="G86" s="9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x14ac:dyDescent="0.3">
      <c r="A87" s="3" t="s">
        <v>47</v>
      </c>
      <c r="B87" s="8">
        <v>14</v>
      </c>
      <c r="C87" s="8">
        <v>2</v>
      </c>
      <c r="D87" s="9">
        <f t="shared" si="0"/>
        <v>16</v>
      </c>
      <c r="E87" s="9"/>
      <c r="F87" s="9"/>
      <c r="G87" s="9"/>
      <c r="H87" s="9"/>
    </row>
    <row r="88" spans="1:54" x14ac:dyDescent="0.3">
      <c r="A88" s="3" t="s">
        <v>44</v>
      </c>
      <c r="B88" s="8">
        <v>12</v>
      </c>
      <c r="C88" s="8">
        <v>9</v>
      </c>
      <c r="D88" s="9">
        <f t="shared" si="0"/>
        <v>21</v>
      </c>
      <c r="E88" s="9"/>
      <c r="F88" s="9"/>
      <c r="G88" s="9"/>
      <c r="H88" s="9"/>
    </row>
    <row r="89" spans="1:54" x14ac:dyDescent="0.3">
      <c r="A89" s="3" t="s">
        <v>49</v>
      </c>
      <c r="B89" s="8">
        <v>8</v>
      </c>
      <c r="C89" s="8">
        <v>5</v>
      </c>
      <c r="D89" s="9">
        <f t="shared" si="0"/>
        <v>13</v>
      </c>
      <c r="E89" s="9"/>
      <c r="F89" s="9"/>
      <c r="G89" s="9"/>
      <c r="H89" s="9"/>
    </row>
    <row r="90" spans="1:54" x14ac:dyDescent="0.3">
      <c r="A90" s="3" t="s">
        <v>40</v>
      </c>
      <c r="B90" s="8">
        <v>5</v>
      </c>
      <c r="C90" s="8">
        <v>4</v>
      </c>
      <c r="D90" s="9">
        <f t="shared" si="0"/>
        <v>9</v>
      </c>
      <c r="E90" s="9"/>
      <c r="F90" s="9"/>
      <c r="G90" s="9"/>
      <c r="H90" s="9"/>
    </row>
    <row r="91" spans="1:54" x14ac:dyDescent="0.3">
      <c r="A91" s="3" t="s">
        <v>46</v>
      </c>
      <c r="B91" s="8">
        <v>5</v>
      </c>
      <c r="C91" s="8">
        <v>2</v>
      </c>
      <c r="D91" s="9">
        <f t="shared" si="0"/>
        <v>7</v>
      </c>
      <c r="E91" s="9"/>
      <c r="F91" s="9"/>
      <c r="G91" s="9"/>
      <c r="H91" s="9"/>
    </row>
    <row r="92" spans="1:54" x14ac:dyDescent="0.3">
      <c r="A92" s="3" t="s">
        <v>39</v>
      </c>
      <c r="B92" s="8">
        <v>8</v>
      </c>
      <c r="C92" s="8">
        <v>10</v>
      </c>
      <c r="D92" s="9">
        <f t="shared" si="0"/>
        <v>18</v>
      </c>
      <c r="E92" s="9"/>
      <c r="F92" s="9"/>
      <c r="G92" s="9"/>
      <c r="H92" s="9"/>
    </row>
    <row r="93" spans="1:54" x14ac:dyDescent="0.3">
      <c r="B93" s="7" t="s">
        <v>63</v>
      </c>
      <c r="C93" s="7" t="s">
        <v>64</v>
      </c>
    </row>
    <row r="94" spans="1:54" x14ac:dyDescent="0.3">
      <c r="A94" s="3" t="s">
        <v>20</v>
      </c>
      <c r="B94" s="8" t="e">
        <f>D94-C94</f>
        <v>#VALUE!</v>
      </c>
      <c r="C94" s="8">
        <f>C7+K7+O7+AQ7+AU7+AY7</f>
        <v>7</v>
      </c>
      <c r="D94" s="8" t="e">
        <f>C5+K5+O5+AQ5+AU5+AY5</f>
        <v>#VALUE!</v>
      </c>
      <c r="E94" s="8"/>
      <c r="F94" s="8"/>
      <c r="G94" s="8"/>
      <c r="H94" s="8"/>
      <c r="I94" s="10" t="e">
        <f>B94/D94</f>
        <v>#VALUE!</v>
      </c>
    </row>
  </sheetData>
  <mergeCells count="210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G3:G4"/>
    <mergeCell ref="O3:O4"/>
    <mergeCell ref="W3:W4"/>
    <mergeCell ref="AE3:AE4"/>
    <mergeCell ref="AM3:AM4"/>
    <mergeCell ref="AU3:AU4"/>
    <mergeCell ref="G5:G6"/>
    <mergeCell ref="O5:O6"/>
    <mergeCell ref="W5:W6"/>
    <mergeCell ref="AE5:AE6"/>
    <mergeCell ref="AM5:AM6"/>
    <mergeCell ref="AU5:AU6"/>
    <mergeCell ref="E8:G8"/>
    <mergeCell ref="M8:O8"/>
    <mergeCell ref="U8:W8"/>
    <mergeCell ref="AC8:AE8"/>
    <mergeCell ref="AK8:AM8"/>
    <mergeCell ref="AS8:AU8"/>
    <mergeCell ref="G9:G10"/>
    <mergeCell ref="O9:O10"/>
    <mergeCell ref="W9:W10"/>
    <mergeCell ref="AE9:AE10"/>
    <mergeCell ref="AM9:AM10"/>
    <mergeCell ref="AU9:AU10"/>
    <mergeCell ref="G11:G12"/>
    <mergeCell ref="O11:O12"/>
    <mergeCell ref="W11:W12"/>
    <mergeCell ref="AE11:AE12"/>
    <mergeCell ref="AM11:AM12"/>
    <mergeCell ref="AU11:AU12"/>
    <mergeCell ref="E14:G14"/>
    <mergeCell ref="M14:O14"/>
    <mergeCell ref="U14:W14"/>
    <mergeCell ref="AC14:AE14"/>
    <mergeCell ref="AK14:AM14"/>
    <mergeCell ref="AS14:AU14"/>
    <mergeCell ref="G15:G16"/>
    <mergeCell ref="O15:O16"/>
    <mergeCell ref="W15:W16"/>
    <mergeCell ref="AE15:AE16"/>
    <mergeCell ref="AM15:AM16"/>
    <mergeCell ref="AU15:AU16"/>
    <mergeCell ref="G17:G18"/>
    <mergeCell ref="O17:O18"/>
    <mergeCell ref="W17:W18"/>
    <mergeCell ref="AE17:AE18"/>
    <mergeCell ref="AM17:AM18"/>
    <mergeCell ref="AU17:AU18"/>
    <mergeCell ref="U20:W20"/>
    <mergeCell ref="AK20:AM20"/>
    <mergeCell ref="W21:W22"/>
    <mergeCell ref="AM21:AM22"/>
    <mergeCell ref="W23:W24"/>
    <mergeCell ref="AM23:AM24"/>
    <mergeCell ref="A26:C26"/>
    <mergeCell ref="E26:G26"/>
    <mergeCell ref="I26:K26"/>
    <mergeCell ref="M26:O26"/>
    <mergeCell ref="Q26:S26"/>
    <mergeCell ref="U26:W26"/>
    <mergeCell ref="Y26:AA26"/>
    <mergeCell ref="AC26:AE26"/>
    <mergeCell ref="AG26:AI26"/>
    <mergeCell ref="AK26:AM26"/>
    <mergeCell ref="AO26:AQ26"/>
    <mergeCell ref="AS26:AU26"/>
    <mergeCell ref="C27:C28"/>
    <mergeCell ref="G27:G28"/>
    <mergeCell ref="K27:K28"/>
    <mergeCell ref="O27:O28"/>
    <mergeCell ref="S27:S28"/>
    <mergeCell ref="W27:W28"/>
    <mergeCell ref="AA27:AA28"/>
    <mergeCell ref="AE27:AE28"/>
    <mergeCell ref="AI27:AI28"/>
    <mergeCell ref="AM27:AM28"/>
    <mergeCell ref="AQ27:AQ28"/>
    <mergeCell ref="AU27:AU28"/>
    <mergeCell ref="AM29:AM30"/>
    <mergeCell ref="AQ29:AQ30"/>
    <mergeCell ref="AU29:AU30"/>
    <mergeCell ref="A39:C39"/>
    <mergeCell ref="E39:G39"/>
    <mergeCell ref="I39:K39"/>
    <mergeCell ref="M39:O39"/>
    <mergeCell ref="Q39:S39"/>
    <mergeCell ref="U39:W39"/>
    <mergeCell ref="Y39:AA39"/>
    <mergeCell ref="AC39:AE39"/>
    <mergeCell ref="AG39:AI39"/>
    <mergeCell ref="AK39:AM39"/>
    <mergeCell ref="AO39:AQ39"/>
    <mergeCell ref="AS39:AU39"/>
    <mergeCell ref="C29:C30"/>
    <mergeCell ref="G29:G30"/>
    <mergeCell ref="K29:K30"/>
    <mergeCell ref="O29:O30"/>
    <mergeCell ref="S29:S30"/>
    <mergeCell ref="W29:W30"/>
    <mergeCell ref="AA29:AA30"/>
    <mergeCell ref="AE29:AE30"/>
    <mergeCell ref="AI29:AI30"/>
    <mergeCell ref="AM40:AM41"/>
    <mergeCell ref="AQ40:AQ41"/>
    <mergeCell ref="AU40:AU41"/>
    <mergeCell ref="C42:C43"/>
    <mergeCell ref="G42:G43"/>
    <mergeCell ref="K42:K43"/>
    <mergeCell ref="O42:O43"/>
    <mergeCell ref="S42:S43"/>
    <mergeCell ref="W42:W43"/>
    <mergeCell ref="AA42:AA43"/>
    <mergeCell ref="AE42:AE43"/>
    <mergeCell ref="AI42:AI43"/>
    <mergeCell ref="AM42:AM43"/>
    <mergeCell ref="AQ42:AQ43"/>
    <mergeCell ref="AU42:AU43"/>
    <mergeCell ref="C40:C41"/>
    <mergeCell ref="G40:G41"/>
    <mergeCell ref="K40:K41"/>
    <mergeCell ref="O40:O41"/>
    <mergeCell ref="S40:S41"/>
    <mergeCell ref="W40:W41"/>
    <mergeCell ref="AA40:AA41"/>
    <mergeCell ref="AE40:AE41"/>
    <mergeCell ref="AI40:AI41"/>
    <mergeCell ref="AK52:AM52"/>
    <mergeCell ref="AO52:AQ52"/>
    <mergeCell ref="AS52:AU52"/>
    <mergeCell ref="C53:C54"/>
    <mergeCell ref="G53:G54"/>
    <mergeCell ref="K53:K54"/>
    <mergeCell ref="O53:O54"/>
    <mergeCell ref="S53:S54"/>
    <mergeCell ref="W53:W54"/>
    <mergeCell ref="AA53:AA54"/>
    <mergeCell ref="AE53:AE54"/>
    <mergeCell ref="AI53:AI54"/>
    <mergeCell ref="AM53:AM54"/>
    <mergeCell ref="AQ53:AQ54"/>
    <mergeCell ref="AU53:AU54"/>
    <mergeCell ref="A52:C52"/>
    <mergeCell ref="E52:G52"/>
    <mergeCell ref="I52:K52"/>
    <mergeCell ref="M52:O52"/>
    <mergeCell ref="Q52:S52"/>
    <mergeCell ref="U52:W52"/>
    <mergeCell ref="Y52:AA52"/>
    <mergeCell ref="AC52:AE52"/>
    <mergeCell ref="AG52:AI52"/>
    <mergeCell ref="AM55:AM56"/>
    <mergeCell ref="AQ55:AQ56"/>
    <mergeCell ref="AU55:AU56"/>
    <mergeCell ref="A65:C65"/>
    <mergeCell ref="E65:G65"/>
    <mergeCell ref="I65:K65"/>
    <mergeCell ref="M65:O65"/>
    <mergeCell ref="Q65:S65"/>
    <mergeCell ref="U65:W65"/>
    <mergeCell ref="Y65:AA65"/>
    <mergeCell ref="AC65:AE65"/>
    <mergeCell ref="AG65:AI65"/>
    <mergeCell ref="AK65:AM65"/>
    <mergeCell ref="AO65:AQ65"/>
    <mergeCell ref="AS65:AU65"/>
    <mergeCell ref="C55:C56"/>
    <mergeCell ref="G55:G56"/>
    <mergeCell ref="K55:K56"/>
    <mergeCell ref="O55:O56"/>
    <mergeCell ref="S55:S56"/>
    <mergeCell ref="W55:W56"/>
    <mergeCell ref="AA55:AA56"/>
    <mergeCell ref="AE55:AE56"/>
    <mergeCell ref="AI55:AI56"/>
    <mergeCell ref="AM66:AM67"/>
    <mergeCell ref="AQ66:AQ67"/>
    <mergeCell ref="AU66:AU67"/>
    <mergeCell ref="C68:C69"/>
    <mergeCell ref="G68:G69"/>
    <mergeCell ref="K68:K69"/>
    <mergeCell ref="O68:O69"/>
    <mergeCell ref="S68:S69"/>
    <mergeCell ref="W68:W69"/>
    <mergeCell ref="AA68:AA69"/>
    <mergeCell ref="AE68:AE69"/>
    <mergeCell ref="AI68:AI69"/>
    <mergeCell ref="AM68:AM69"/>
    <mergeCell ref="AQ68:AQ69"/>
    <mergeCell ref="AU68:AU69"/>
    <mergeCell ref="C66:C67"/>
    <mergeCell ref="G66:G67"/>
    <mergeCell ref="K66:K67"/>
    <mergeCell ref="O66:O67"/>
    <mergeCell ref="S66:S67"/>
    <mergeCell ref="W66:W67"/>
    <mergeCell ref="AA66:AA67"/>
    <mergeCell ref="AE66:AE67"/>
    <mergeCell ref="AI66:AI67"/>
  </mergeCells>
  <pageMargins left="0.7" right="0.7" top="0.75" bottom="0.75" header="0.511811023622047" footer="0.511811023622047"/>
  <pageSetup paperSize="9" orientation="landscape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74-54E2-4DCB-99F5-0FEF3B0B5B62}">
  <dimension ref="A1:X75"/>
  <sheetViews>
    <sheetView topLeftCell="A10" workbookViewId="0">
      <selection activeCell="K28" sqref="K28"/>
    </sheetView>
  </sheetViews>
  <sheetFormatPr defaultRowHeight="14.4" x14ac:dyDescent="0.3"/>
  <cols>
    <col min="1" max="1" width="10.69921875" customWidth="1"/>
    <col min="2" max="2" width="10.296875" customWidth="1"/>
    <col min="4" max="4" width="1.69921875" customWidth="1"/>
    <col min="7" max="7" width="10.69921875" customWidth="1"/>
    <col min="8" max="8" width="1.69921875" customWidth="1"/>
    <col min="10" max="10" width="10.6992187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</cols>
  <sheetData>
    <row r="1" spans="1:24" x14ac:dyDescent="0.3">
      <c r="A1" s="30" t="s">
        <v>7</v>
      </c>
      <c r="B1" s="30"/>
      <c r="C1" s="30"/>
      <c r="D1" s="22"/>
      <c r="E1" s="28" t="s">
        <v>1</v>
      </c>
      <c r="F1" s="28"/>
      <c r="G1" s="28" t="s">
        <v>2</v>
      </c>
      <c r="H1" s="23"/>
      <c r="I1" s="28" t="s">
        <v>39</v>
      </c>
      <c r="J1" s="28"/>
      <c r="K1" s="28" t="s">
        <v>2</v>
      </c>
      <c r="L1" s="23"/>
      <c r="M1" s="28" t="s">
        <v>33</v>
      </c>
      <c r="N1" s="28"/>
      <c r="O1" s="28" t="s">
        <v>2</v>
      </c>
      <c r="P1" s="23"/>
      <c r="Q1" s="28" t="s">
        <v>40</v>
      </c>
      <c r="R1" s="28"/>
      <c r="S1" s="28" t="s">
        <v>2</v>
      </c>
      <c r="T1" s="23"/>
      <c r="U1" s="28" t="s">
        <v>49</v>
      </c>
      <c r="V1" s="28"/>
      <c r="W1" s="28" t="s">
        <v>2</v>
      </c>
      <c r="X1" s="23"/>
    </row>
    <row r="2" spans="1:24" x14ac:dyDescent="0.3">
      <c r="A2" s="2" t="s">
        <v>9</v>
      </c>
      <c r="B2" s="3"/>
      <c r="C2" s="2" t="s">
        <v>15</v>
      </c>
      <c r="D2" s="22"/>
      <c r="E2" s="3">
        <v>16</v>
      </c>
      <c r="F2" s="3" t="s">
        <v>8</v>
      </c>
      <c r="G2" s="29">
        <f>(E2-E3)/E2</f>
        <v>0.75</v>
      </c>
      <c r="H2" s="23"/>
      <c r="I2" s="3">
        <v>4</v>
      </c>
      <c r="J2" s="3" t="s">
        <v>52</v>
      </c>
      <c r="K2" s="29">
        <f>IFERROR(I3/I2,0)</f>
        <v>0.75</v>
      </c>
      <c r="L2" s="23"/>
      <c r="M2" s="3">
        <v>5</v>
      </c>
      <c r="N2" s="3" t="s">
        <v>52</v>
      </c>
      <c r="O2" s="29">
        <f>IFERROR(M3/M2,0)</f>
        <v>0.8</v>
      </c>
      <c r="P2" s="23"/>
      <c r="Q2" s="3">
        <v>5</v>
      </c>
      <c r="R2" s="3" t="s">
        <v>52</v>
      </c>
      <c r="S2" s="29">
        <f>IFERROR(Q3/Q2,0)</f>
        <v>1</v>
      </c>
      <c r="T2" s="23"/>
      <c r="U2" s="3">
        <v>8</v>
      </c>
      <c r="V2" s="3" t="s">
        <v>52</v>
      </c>
      <c r="W2" s="29">
        <f>IFERROR(U3/U2,0)</f>
        <v>0.875</v>
      </c>
      <c r="X2" s="23"/>
    </row>
    <row r="3" spans="1:24" x14ac:dyDescent="0.3">
      <c r="A3" s="3">
        <v>20</v>
      </c>
      <c r="B3" s="2" t="s">
        <v>8</v>
      </c>
      <c r="C3" s="3">
        <v>31</v>
      </c>
      <c r="D3" s="22"/>
      <c r="E3" s="3">
        <v>4</v>
      </c>
      <c r="F3" s="3" t="s">
        <v>11</v>
      </c>
      <c r="G3" s="29"/>
      <c r="H3" s="23"/>
      <c r="I3" s="3">
        <v>3</v>
      </c>
      <c r="J3" s="3" t="s">
        <v>23</v>
      </c>
      <c r="K3" s="29"/>
      <c r="L3" s="23"/>
      <c r="M3" s="3">
        <v>4</v>
      </c>
      <c r="N3" s="3" t="s">
        <v>23</v>
      </c>
      <c r="O3" s="29"/>
      <c r="P3" s="23"/>
      <c r="Q3" s="3">
        <v>5</v>
      </c>
      <c r="R3" s="3" t="s">
        <v>23</v>
      </c>
      <c r="S3" s="29"/>
      <c r="T3" s="23"/>
      <c r="U3" s="3">
        <v>7</v>
      </c>
      <c r="V3" s="3" t="s">
        <v>23</v>
      </c>
      <c r="W3" s="29"/>
      <c r="X3" s="23"/>
    </row>
    <row r="4" spans="1:24" x14ac:dyDescent="0.3">
      <c r="A4" s="3">
        <v>14</v>
      </c>
      <c r="B4" s="2" t="s">
        <v>17</v>
      </c>
      <c r="C4" s="3">
        <v>21</v>
      </c>
      <c r="D4" s="22"/>
      <c r="E4" s="3">
        <v>1</v>
      </c>
      <c r="F4" s="3" t="s">
        <v>16</v>
      </c>
      <c r="G4" s="29">
        <f>IFERROR((E4-E5)/E4,"нет бросоков")</f>
        <v>0</v>
      </c>
      <c r="H4" s="23"/>
      <c r="I4" s="3">
        <v>4</v>
      </c>
      <c r="J4" s="3" t="s">
        <v>8</v>
      </c>
      <c r="K4" s="29">
        <f>IFERROR(I5/I4,0)</f>
        <v>0.25</v>
      </c>
      <c r="L4" s="23"/>
      <c r="M4" s="3">
        <v>3</v>
      </c>
      <c r="N4" s="3" t="s">
        <v>8</v>
      </c>
      <c r="O4" s="29">
        <f>IFERROR(M5/M4,0)</f>
        <v>1</v>
      </c>
      <c r="P4" s="23"/>
      <c r="Q4" s="3">
        <v>1</v>
      </c>
      <c r="R4" s="3" t="s">
        <v>8</v>
      </c>
      <c r="S4" s="29">
        <f>IFERROR(Q5/Q4,0)</f>
        <v>0</v>
      </c>
      <c r="T4" s="23"/>
      <c r="U4" s="3">
        <v>1</v>
      </c>
      <c r="V4" s="3" t="s">
        <v>8</v>
      </c>
      <c r="W4" s="29">
        <f>IFERROR(U5/U4,0)</f>
        <v>0</v>
      </c>
      <c r="X4" s="23"/>
    </row>
    <row r="5" spans="1:24" x14ac:dyDescent="0.3">
      <c r="A5" s="3">
        <v>5</v>
      </c>
      <c r="B5" s="2" t="s">
        <v>11</v>
      </c>
      <c r="C5" s="3">
        <v>5</v>
      </c>
      <c r="D5" s="22"/>
      <c r="E5" s="3">
        <v>1</v>
      </c>
      <c r="F5" s="3" t="s">
        <v>18</v>
      </c>
      <c r="G5" s="29"/>
      <c r="H5" s="23"/>
      <c r="I5" s="3">
        <v>1</v>
      </c>
      <c r="J5" s="3" t="s">
        <v>17</v>
      </c>
      <c r="K5" s="29"/>
      <c r="L5" s="23"/>
      <c r="M5" s="3">
        <v>3</v>
      </c>
      <c r="N5" s="3" t="s">
        <v>17</v>
      </c>
      <c r="O5" s="29"/>
      <c r="P5" s="23"/>
      <c r="Q5" s="3">
        <v>0</v>
      </c>
      <c r="R5" s="3" t="s">
        <v>17</v>
      </c>
      <c r="S5" s="29"/>
      <c r="T5" s="23"/>
      <c r="U5" s="3">
        <v>0</v>
      </c>
      <c r="V5" s="3" t="s">
        <v>17</v>
      </c>
      <c r="W5" s="29"/>
      <c r="X5" s="23"/>
    </row>
    <row r="6" spans="1:24" x14ac:dyDescent="0.3">
      <c r="A6" s="3">
        <v>1</v>
      </c>
      <c r="B6" s="2" t="s">
        <v>19</v>
      </c>
      <c r="C6" s="3">
        <v>2</v>
      </c>
      <c r="D6" s="22"/>
      <c r="E6" s="4"/>
      <c r="F6" s="4"/>
      <c r="G6" s="4"/>
      <c r="H6" s="23"/>
      <c r="I6" s="3">
        <v>1</v>
      </c>
      <c r="J6" s="3" t="s">
        <v>21</v>
      </c>
      <c r="K6" s="1">
        <f>IFERROR(I6/I5,0)</f>
        <v>1</v>
      </c>
      <c r="L6" s="23"/>
      <c r="M6" s="3">
        <v>1</v>
      </c>
      <c r="N6" s="3" t="s">
        <v>21</v>
      </c>
      <c r="O6" s="1">
        <f>IFERROR(M6/M5,0)</f>
        <v>0.33333333333333331</v>
      </c>
      <c r="P6" s="23"/>
      <c r="Q6" s="3">
        <v>0</v>
      </c>
      <c r="R6" s="3" t="s">
        <v>21</v>
      </c>
      <c r="S6" s="1">
        <f>IFERROR(Q6/Q5,0)</f>
        <v>0</v>
      </c>
      <c r="T6" s="23"/>
      <c r="U6" s="3">
        <v>0</v>
      </c>
      <c r="V6" s="3" t="s">
        <v>21</v>
      </c>
      <c r="W6" s="1">
        <f>IFERROR(U6/U5,0)</f>
        <v>0</v>
      </c>
      <c r="X6" s="23"/>
    </row>
    <row r="7" spans="1:24" x14ac:dyDescent="0.3">
      <c r="A7" s="1">
        <f>A5/A4</f>
        <v>0.35714285714285715</v>
      </c>
      <c r="B7" s="2" t="s">
        <v>21</v>
      </c>
      <c r="C7" s="1">
        <f>C5/C4</f>
        <v>0.23809523809523808</v>
      </c>
      <c r="D7" s="22"/>
      <c r="E7" s="28" t="s">
        <v>20</v>
      </c>
      <c r="F7" s="28"/>
      <c r="G7" s="28" t="s">
        <v>2</v>
      </c>
      <c r="H7" s="23"/>
      <c r="I7" s="3">
        <v>0</v>
      </c>
      <c r="J7" s="3" t="s">
        <v>19</v>
      </c>
      <c r="K7" s="1">
        <f>IFERROR(I7/$A$6,0)</f>
        <v>0</v>
      </c>
      <c r="L7" s="23"/>
      <c r="M7" s="3">
        <v>0</v>
      </c>
      <c r="N7" s="3" t="s">
        <v>19</v>
      </c>
      <c r="O7" s="1">
        <f>IFERROR(M7/$A$6,0)</f>
        <v>0</v>
      </c>
      <c r="P7" s="23"/>
      <c r="Q7" s="3">
        <v>1</v>
      </c>
      <c r="R7" s="3" t="s">
        <v>19</v>
      </c>
      <c r="S7" s="1">
        <f>IFERROR(Q7/$A$6,0)</f>
        <v>1</v>
      </c>
      <c r="T7" s="23"/>
      <c r="U7" s="3">
        <v>0</v>
      </c>
      <c r="V7" s="3" t="s">
        <v>19</v>
      </c>
      <c r="W7" s="1">
        <f>IFERROR(U7/$A$6,0)</f>
        <v>0</v>
      </c>
      <c r="X7" s="23"/>
    </row>
    <row r="8" spans="1:24" x14ac:dyDescent="0.3">
      <c r="A8" s="3">
        <v>42</v>
      </c>
      <c r="B8" s="2" t="s">
        <v>22</v>
      </c>
      <c r="C8" s="1"/>
      <c r="D8" s="22"/>
      <c r="E8" s="3">
        <v>5</v>
      </c>
      <c r="F8" s="3" t="s">
        <v>8</v>
      </c>
      <c r="G8" s="29">
        <f>(E8-E9)/E8</f>
        <v>0.8</v>
      </c>
      <c r="H8" s="23"/>
      <c r="I8" s="3" t="s">
        <v>37</v>
      </c>
      <c r="J8" s="3" t="s">
        <v>53</v>
      </c>
      <c r="K8" s="3"/>
      <c r="L8" s="23"/>
      <c r="M8" s="3" t="s">
        <v>37</v>
      </c>
      <c r="N8" s="3" t="s">
        <v>53</v>
      </c>
      <c r="O8" s="3"/>
      <c r="P8" s="23"/>
      <c r="Q8" s="3" t="s">
        <v>54</v>
      </c>
      <c r="R8" s="3" t="s">
        <v>53</v>
      </c>
      <c r="S8" s="3"/>
      <c r="T8" s="23"/>
      <c r="U8" s="3" t="s">
        <v>54</v>
      </c>
      <c r="V8" s="3" t="s">
        <v>53</v>
      </c>
      <c r="W8" s="3"/>
      <c r="X8" s="23"/>
    </row>
    <row r="9" spans="1:24" x14ac:dyDescent="0.3">
      <c r="A9" s="3">
        <v>33</v>
      </c>
      <c r="B9" s="2" t="s">
        <v>23</v>
      </c>
      <c r="C9" s="1"/>
      <c r="D9" s="22"/>
      <c r="E9" s="3">
        <v>1</v>
      </c>
      <c r="F9" s="3" t="s">
        <v>11</v>
      </c>
      <c r="G9" s="29"/>
      <c r="H9" s="23"/>
      <c r="I9" s="3">
        <v>0</v>
      </c>
      <c r="J9" s="3" t="s">
        <v>55</v>
      </c>
      <c r="K9" s="3"/>
      <c r="L9" s="23"/>
      <c r="M9" s="3">
        <v>2</v>
      </c>
      <c r="N9" s="3" t="s">
        <v>55</v>
      </c>
      <c r="O9" s="3"/>
      <c r="P9" s="23"/>
      <c r="Q9" s="3">
        <v>2</v>
      </c>
      <c r="R9" s="3" t="s">
        <v>55</v>
      </c>
      <c r="S9" s="3"/>
      <c r="T9" s="23"/>
      <c r="U9" s="3">
        <v>1</v>
      </c>
      <c r="V9" s="3" t="s">
        <v>55</v>
      </c>
      <c r="W9" s="3"/>
      <c r="X9" s="23"/>
    </row>
    <row r="10" spans="1:24" x14ac:dyDescent="0.3">
      <c r="A10" s="1">
        <f>A9/A8</f>
        <v>0.7857142857142857</v>
      </c>
      <c r="B10" s="2" t="s">
        <v>24</v>
      </c>
      <c r="C10" s="1"/>
      <c r="D10" s="22"/>
      <c r="E10" s="3">
        <v>0</v>
      </c>
      <c r="F10" s="3" t="s">
        <v>16</v>
      </c>
      <c r="G10" s="29" t="str">
        <f>IFERROR((E10-E11)/E10,"нет бросоков")</f>
        <v>нет бросоков</v>
      </c>
      <c r="H10" s="23"/>
      <c r="I10" s="3">
        <v>0</v>
      </c>
      <c r="J10" s="3" t="s">
        <v>16</v>
      </c>
      <c r="K10" s="3"/>
      <c r="L10" s="23"/>
      <c r="M10" s="3">
        <v>1</v>
      </c>
      <c r="N10" s="3" t="s">
        <v>16</v>
      </c>
      <c r="O10" s="3" t="s">
        <v>56</v>
      </c>
      <c r="P10" s="23"/>
      <c r="Q10" s="3">
        <v>0</v>
      </c>
      <c r="R10" s="3" t="s">
        <v>16</v>
      </c>
      <c r="S10" s="3"/>
      <c r="T10" s="23"/>
      <c r="U10" s="3">
        <v>0</v>
      </c>
      <c r="V10" s="3" t="s">
        <v>16</v>
      </c>
      <c r="W10" s="3"/>
      <c r="X10" s="23"/>
    </row>
    <row r="11" spans="1:24" x14ac:dyDescent="0.3">
      <c r="A11" s="5"/>
      <c r="B11" s="5"/>
      <c r="C11" s="5"/>
      <c r="D11" s="22"/>
      <c r="E11" s="3">
        <v>0</v>
      </c>
      <c r="F11" s="3" t="s">
        <v>18</v>
      </c>
      <c r="G11" s="29"/>
      <c r="H11" s="23"/>
      <c r="I11" s="3">
        <v>0</v>
      </c>
      <c r="J11" s="3" t="s">
        <v>57</v>
      </c>
      <c r="K11" s="3"/>
      <c r="L11" s="23"/>
      <c r="M11" s="3">
        <v>0</v>
      </c>
      <c r="N11" s="3" t="s">
        <v>57</v>
      </c>
      <c r="O11" s="3"/>
      <c r="P11" s="23"/>
      <c r="Q11" s="3">
        <v>0</v>
      </c>
      <c r="R11" s="3" t="s">
        <v>57</v>
      </c>
      <c r="S11" s="3"/>
      <c r="T11" s="23"/>
      <c r="U11" s="3">
        <v>0</v>
      </c>
      <c r="V11" s="3" t="s">
        <v>57</v>
      </c>
      <c r="W11" s="3"/>
      <c r="X11" s="23"/>
    </row>
    <row r="12" spans="1:24" x14ac:dyDescent="0.3">
      <c r="A12" s="2" t="s">
        <v>25</v>
      </c>
      <c r="B12" s="3" t="s">
        <v>26</v>
      </c>
      <c r="C12" s="3"/>
      <c r="D12" s="22"/>
      <c r="H12" s="23"/>
      <c r="I12" s="3">
        <v>0</v>
      </c>
      <c r="J12" s="3" t="s">
        <v>58</v>
      </c>
      <c r="K12" s="3"/>
      <c r="L12" s="23"/>
      <c r="M12" s="3">
        <v>0</v>
      </c>
      <c r="N12" s="3" t="s">
        <v>58</v>
      </c>
      <c r="O12" s="3"/>
      <c r="P12" s="23"/>
      <c r="Q12" s="3">
        <v>0</v>
      </c>
      <c r="R12" s="3" t="s">
        <v>58</v>
      </c>
      <c r="S12" s="3"/>
      <c r="T12" s="23"/>
      <c r="U12" s="3">
        <v>0</v>
      </c>
      <c r="V12" s="3" t="s">
        <v>58</v>
      </c>
      <c r="W12" s="3"/>
      <c r="X12" s="23"/>
    </row>
    <row r="13" spans="1:24" x14ac:dyDescent="0.3">
      <c r="A13" s="3" t="s">
        <v>33</v>
      </c>
      <c r="B13" s="3" t="s">
        <v>37</v>
      </c>
      <c r="C13" s="3" t="s">
        <v>35</v>
      </c>
      <c r="D13" s="22"/>
      <c r="E13" s="28" t="s">
        <v>32</v>
      </c>
      <c r="F13" s="28"/>
      <c r="G13" s="28" t="s">
        <v>2</v>
      </c>
      <c r="H13" s="23"/>
      <c r="L13" s="23"/>
      <c r="P13" s="23"/>
      <c r="T13" s="23"/>
      <c r="X13" s="23"/>
    </row>
    <row r="14" spans="1:24" x14ac:dyDescent="0.3">
      <c r="A14" s="3" t="s">
        <v>39</v>
      </c>
      <c r="B14" s="3" t="s">
        <v>37</v>
      </c>
      <c r="C14" s="3"/>
      <c r="D14" s="22"/>
      <c r="E14" s="3">
        <v>14</v>
      </c>
      <c r="F14" s="3" t="s">
        <v>8</v>
      </c>
      <c r="G14" s="29">
        <f>(E14-E15)/E14</f>
        <v>0.6428571428571429</v>
      </c>
      <c r="H14" s="23"/>
      <c r="I14" s="28" t="s">
        <v>42</v>
      </c>
      <c r="J14" s="28"/>
      <c r="K14" s="28" t="s">
        <v>2</v>
      </c>
      <c r="L14" s="23"/>
      <c r="M14" s="28" t="s">
        <v>44</v>
      </c>
      <c r="N14" s="28"/>
      <c r="O14" s="28" t="s">
        <v>2</v>
      </c>
      <c r="P14" s="23"/>
      <c r="Q14" s="28" t="s">
        <v>46</v>
      </c>
      <c r="R14" s="28"/>
      <c r="S14" s="28" t="s">
        <v>2</v>
      </c>
      <c r="T14" s="23"/>
      <c r="U14" s="28" t="s">
        <v>47</v>
      </c>
      <c r="V14" s="28"/>
      <c r="W14" s="28" t="s">
        <v>2</v>
      </c>
      <c r="X14" s="23"/>
    </row>
    <row r="15" spans="1:24" x14ac:dyDescent="0.3">
      <c r="A15" s="3" t="s">
        <v>42</v>
      </c>
      <c r="B15" s="3" t="s">
        <v>43</v>
      </c>
      <c r="C15" s="3"/>
      <c r="D15" s="22"/>
      <c r="E15" s="3">
        <v>5</v>
      </c>
      <c r="F15" s="3" t="s">
        <v>11</v>
      </c>
      <c r="G15" s="29"/>
      <c r="H15" s="23"/>
      <c r="I15" s="3">
        <v>8</v>
      </c>
      <c r="J15" s="3" t="s">
        <v>52</v>
      </c>
      <c r="K15" s="29">
        <f>IFERROR(I16/I15,0)</f>
        <v>0.625</v>
      </c>
      <c r="L15" s="23"/>
      <c r="M15" s="3">
        <v>0</v>
      </c>
      <c r="N15" s="3" t="s">
        <v>52</v>
      </c>
      <c r="O15" s="29">
        <f>IFERROR(M16/M15,0)</f>
        <v>0</v>
      </c>
      <c r="P15" s="23"/>
      <c r="Q15" s="3">
        <v>5</v>
      </c>
      <c r="R15" s="3" t="s">
        <v>52</v>
      </c>
      <c r="S15" s="29">
        <f>IFERROR(Q16/Q15,0)</f>
        <v>0.6</v>
      </c>
      <c r="T15" s="23"/>
      <c r="U15" s="3">
        <v>7</v>
      </c>
      <c r="V15" s="3" t="s">
        <v>52</v>
      </c>
      <c r="W15" s="29">
        <f>IFERROR(U16/U15,0)</f>
        <v>0.8571428571428571</v>
      </c>
      <c r="X15" s="23"/>
    </row>
    <row r="16" spans="1:24" x14ac:dyDescent="0.3">
      <c r="A16" s="3" t="s">
        <v>47</v>
      </c>
      <c r="B16" s="3" t="s">
        <v>37</v>
      </c>
      <c r="C16" s="3"/>
      <c r="D16" s="22"/>
      <c r="E16" s="3">
        <v>2</v>
      </c>
      <c r="F16" s="3" t="s">
        <v>16</v>
      </c>
      <c r="G16" s="29">
        <f>IFERROR((E16-E17)/E16,"нет бросоков")</f>
        <v>0.5</v>
      </c>
      <c r="H16" s="23"/>
      <c r="I16" s="3">
        <v>5</v>
      </c>
      <c r="J16" s="3" t="s">
        <v>23</v>
      </c>
      <c r="K16" s="29"/>
      <c r="L16" s="23"/>
      <c r="M16" s="3">
        <v>0</v>
      </c>
      <c r="N16" s="3" t="s">
        <v>23</v>
      </c>
      <c r="O16" s="29"/>
      <c r="P16" s="23"/>
      <c r="Q16" s="3">
        <v>3</v>
      </c>
      <c r="R16" s="3" t="s">
        <v>23</v>
      </c>
      <c r="S16" s="29"/>
      <c r="T16" s="23"/>
      <c r="U16" s="3">
        <v>6</v>
      </c>
      <c r="V16" s="3" t="s">
        <v>23</v>
      </c>
      <c r="W16" s="29"/>
      <c r="X16" s="23"/>
    </row>
    <row r="17" spans="1:24" x14ac:dyDescent="0.3">
      <c r="A17" s="3" t="s">
        <v>46</v>
      </c>
      <c r="B17" s="3" t="s">
        <v>38</v>
      </c>
      <c r="C17" s="3"/>
      <c r="D17" s="22"/>
      <c r="E17" s="3">
        <v>1</v>
      </c>
      <c r="F17" s="3" t="s">
        <v>18</v>
      </c>
      <c r="G17" s="29"/>
      <c r="H17" s="23"/>
      <c r="I17" s="3">
        <v>6</v>
      </c>
      <c r="J17" s="3" t="s">
        <v>8</v>
      </c>
      <c r="K17" s="29">
        <f>IFERROR(I18/I17,0)</f>
        <v>1</v>
      </c>
      <c r="L17" s="23"/>
      <c r="M17" s="3">
        <v>0</v>
      </c>
      <c r="N17" s="3" t="s">
        <v>8</v>
      </c>
      <c r="O17" s="29">
        <f>IFERROR(M18/M17,0)</f>
        <v>0</v>
      </c>
      <c r="P17" s="23"/>
      <c r="Q17" s="3">
        <v>2</v>
      </c>
      <c r="R17" s="3" t="s">
        <v>8</v>
      </c>
      <c r="S17" s="29">
        <f>IFERROR(Q18/Q17,0)</f>
        <v>1</v>
      </c>
      <c r="T17" s="23"/>
      <c r="U17" s="3">
        <v>3</v>
      </c>
      <c r="V17" s="3" t="s">
        <v>8</v>
      </c>
      <c r="W17" s="29">
        <f>IFERROR(U18/U17,0)</f>
        <v>0.66666666666666663</v>
      </c>
      <c r="X17" s="23"/>
    </row>
    <row r="18" spans="1:24" x14ac:dyDescent="0.3">
      <c r="D18" s="22"/>
      <c r="H18" s="23"/>
      <c r="I18" s="3">
        <v>6</v>
      </c>
      <c r="J18" s="3" t="s">
        <v>17</v>
      </c>
      <c r="K18" s="29"/>
      <c r="L18" s="23"/>
      <c r="M18" s="3">
        <v>0</v>
      </c>
      <c r="N18" s="3" t="s">
        <v>17</v>
      </c>
      <c r="O18" s="29"/>
      <c r="P18" s="23"/>
      <c r="Q18" s="3">
        <v>2</v>
      </c>
      <c r="R18" s="3" t="s">
        <v>17</v>
      </c>
      <c r="S18" s="29"/>
      <c r="T18" s="23"/>
      <c r="U18" s="3">
        <v>2</v>
      </c>
      <c r="V18" s="3" t="s">
        <v>17</v>
      </c>
      <c r="W18" s="29"/>
      <c r="X18" s="23"/>
    </row>
    <row r="19" spans="1:24" x14ac:dyDescent="0.3">
      <c r="D19" s="22"/>
      <c r="H19" s="23"/>
      <c r="I19" s="3">
        <v>2</v>
      </c>
      <c r="J19" s="3" t="s">
        <v>21</v>
      </c>
      <c r="K19" s="1">
        <f>IFERROR(I19/I18,0)</f>
        <v>0.33333333333333331</v>
      </c>
      <c r="L19" s="23"/>
      <c r="M19" s="3">
        <v>0</v>
      </c>
      <c r="N19" s="3" t="s">
        <v>21</v>
      </c>
      <c r="O19" s="1">
        <f>IFERROR(M19/M18,0)</f>
        <v>0</v>
      </c>
      <c r="P19" s="23"/>
      <c r="Q19" s="3">
        <v>0</v>
      </c>
      <c r="R19" s="3" t="s">
        <v>21</v>
      </c>
      <c r="S19" s="1">
        <f>IFERROR(Q19/Q18,0)</f>
        <v>0</v>
      </c>
      <c r="T19" s="23"/>
      <c r="U19" s="3">
        <v>1</v>
      </c>
      <c r="V19" s="3" t="s">
        <v>21</v>
      </c>
      <c r="W19" s="1">
        <f>IFERROR(U19/U18,0)</f>
        <v>0.5</v>
      </c>
      <c r="X19" s="23"/>
    </row>
    <row r="20" spans="1:24" x14ac:dyDescent="0.3">
      <c r="D20" s="22"/>
      <c r="H20" s="23"/>
      <c r="I20" s="3">
        <v>0</v>
      </c>
      <c r="J20" s="3" t="s">
        <v>19</v>
      </c>
      <c r="K20" s="1">
        <f>IFERROR(I20/$A$6,0)</f>
        <v>0</v>
      </c>
      <c r="L20" s="23"/>
      <c r="M20" s="3">
        <v>0</v>
      </c>
      <c r="N20" s="3" t="s">
        <v>19</v>
      </c>
      <c r="O20" s="1">
        <f>IFERROR(M20/$A$6,0)</f>
        <v>0</v>
      </c>
      <c r="P20" s="23"/>
      <c r="Q20" s="3">
        <v>0</v>
      </c>
      <c r="R20" s="3" t="s">
        <v>19</v>
      </c>
      <c r="S20" s="1">
        <f>IFERROR(Q20/$A$6,0)</f>
        <v>0</v>
      </c>
      <c r="T20" s="23"/>
      <c r="U20" s="3">
        <v>0</v>
      </c>
      <c r="V20" s="3" t="s">
        <v>19</v>
      </c>
      <c r="W20" s="1">
        <f>IFERROR(U20/$A$6,0)</f>
        <v>0</v>
      </c>
      <c r="X20" s="23"/>
    </row>
    <row r="21" spans="1:24" x14ac:dyDescent="0.3">
      <c r="D21" s="22"/>
      <c r="H21" s="23"/>
      <c r="I21" s="3" t="s">
        <v>43</v>
      </c>
      <c r="J21" s="3" t="s">
        <v>53</v>
      </c>
      <c r="K21" s="3"/>
      <c r="L21" s="23"/>
      <c r="M21" s="3" t="s">
        <v>54</v>
      </c>
      <c r="N21" s="3" t="s">
        <v>53</v>
      </c>
      <c r="O21" s="3"/>
      <c r="P21" s="23"/>
      <c r="Q21" s="3" t="s">
        <v>38</v>
      </c>
      <c r="R21" s="3" t="s">
        <v>53</v>
      </c>
      <c r="S21" s="3"/>
      <c r="T21" s="23"/>
      <c r="U21" s="3" t="s">
        <v>37</v>
      </c>
      <c r="V21" s="3" t="s">
        <v>53</v>
      </c>
      <c r="W21" s="3"/>
      <c r="X21" s="23"/>
    </row>
    <row r="22" spans="1:24" x14ac:dyDescent="0.3">
      <c r="D22" s="22"/>
      <c r="H22" s="23"/>
      <c r="I22" s="3">
        <v>1</v>
      </c>
      <c r="J22" s="3" t="s">
        <v>55</v>
      </c>
      <c r="K22" s="3"/>
      <c r="L22" s="23"/>
      <c r="M22" s="3">
        <v>0</v>
      </c>
      <c r="N22" s="3" t="s">
        <v>55</v>
      </c>
      <c r="O22" s="3"/>
      <c r="P22" s="23"/>
      <c r="Q22" s="3">
        <v>0</v>
      </c>
      <c r="R22" s="3" t="s">
        <v>55</v>
      </c>
      <c r="S22" s="3"/>
      <c r="T22" s="23"/>
      <c r="U22" s="3">
        <v>5</v>
      </c>
      <c r="V22" s="3" t="s">
        <v>55</v>
      </c>
      <c r="W22" s="3"/>
      <c r="X22" s="23"/>
    </row>
    <row r="23" spans="1:24" x14ac:dyDescent="0.3">
      <c r="D23" s="22"/>
      <c r="H23" s="23"/>
      <c r="I23" s="3">
        <v>1</v>
      </c>
      <c r="J23" s="3" t="s">
        <v>16</v>
      </c>
      <c r="K23" s="3" t="s">
        <v>60</v>
      </c>
      <c r="L23" s="23"/>
      <c r="M23" s="3">
        <v>0</v>
      </c>
      <c r="N23" s="3" t="s">
        <v>16</v>
      </c>
      <c r="O23" s="3"/>
      <c r="P23" s="23"/>
      <c r="Q23" s="3">
        <v>0</v>
      </c>
      <c r="R23" s="3" t="s">
        <v>16</v>
      </c>
      <c r="S23" s="3"/>
      <c r="T23" s="23"/>
      <c r="U23" s="3">
        <v>0</v>
      </c>
      <c r="V23" s="3" t="s">
        <v>16</v>
      </c>
      <c r="W23" s="3"/>
      <c r="X23" s="23"/>
    </row>
    <row r="24" spans="1:24" x14ac:dyDescent="0.3">
      <c r="A24" s="5"/>
      <c r="B24" s="5"/>
      <c r="C24" s="5"/>
      <c r="D24" s="22"/>
      <c r="H24" s="23"/>
      <c r="I24" s="3">
        <v>0</v>
      </c>
      <c r="J24" s="3" t="s">
        <v>57</v>
      </c>
      <c r="K24" s="3"/>
      <c r="L24" s="23"/>
      <c r="M24" s="3">
        <v>0</v>
      </c>
      <c r="N24" s="3" t="s">
        <v>57</v>
      </c>
      <c r="O24" s="3"/>
      <c r="P24" s="23"/>
      <c r="Q24" s="3">
        <v>0</v>
      </c>
      <c r="R24" s="3" t="s">
        <v>57</v>
      </c>
      <c r="S24" s="3"/>
      <c r="T24" s="23"/>
      <c r="U24" s="3">
        <v>0</v>
      </c>
      <c r="V24" s="3" t="s">
        <v>57</v>
      </c>
      <c r="W24" s="3"/>
      <c r="X24" s="23"/>
    </row>
    <row r="25" spans="1:24" x14ac:dyDescent="0.3">
      <c r="A25" s="25"/>
      <c r="B25" s="25"/>
      <c r="C25" s="25"/>
      <c r="D25" s="22"/>
      <c r="E25" s="25"/>
      <c r="F25" s="25"/>
      <c r="G25" s="25"/>
      <c r="H25" s="23"/>
      <c r="I25" s="3">
        <v>0</v>
      </c>
      <c r="J25" s="3" t="s">
        <v>58</v>
      </c>
      <c r="K25" s="3"/>
      <c r="L25" s="23"/>
      <c r="M25" s="3">
        <v>0</v>
      </c>
      <c r="N25" s="3" t="s">
        <v>58</v>
      </c>
      <c r="O25" s="3"/>
      <c r="P25" s="23"/>
      <c r="Q25" s="3">
        <v>0</v>
      </c>
      <c r="R25" s="3" t="s">
        <v>58</v>
      </c>
      <c r="S25" s="3"/>
      <c r="T25" s="23"/>
      <c r="U25" s="3">
        <v>0</v>
      </c>
      <c r="V25" s="3" t="s">
        <v>58</v>
      </c>
      <c r="W25" s="3"/>
      <c r="X25" s="23"/>
    </row>
    <row r="26" spans="1:24" ht="8.0500000000000007" customHeight="1" x14ac:dyDescent="0.3">
      <c r="A26" s="26"/>
      <c r="B26" s="26"/>
      <c r="C26" s="27"/>
      <c r="D26" s="22"/>
      <c r="E26" s="26"/>
      <c r="F26" s="26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6"/>
      <c r="B27" s="6"/>
      <c r="C27" s="24"/>
      <c r="D27" s="4"/>
      <c r="E27" s="6"/>
      <c r="F27" s="6"/>
      <c r="G27" s="24"/>
    </row>
    <row r="28" spans="1:24" x14ac:dyDescent="0.3">
      <c r="A28" s="6"/>
      <c r="B28" s="6"/>
      <c r="C28" s="24"/>
      <c r="D28" s="4"/>
      <c r="E28" s="6"/>
      <c r="F28" s="6"/>
      <c r="G28" s="24"/>
    </row>
    <row r="29" spans="1:24" x14ac:dyDescent="0.3">
      <c r="A29" s="6"/>
      <c r="B29" s="6"/>
      <c r="C29" s="24"/>
      <c r="D29" s="4"/>
      <c r="E29" s="6"/>
      <c r="F29" s="6"/>
      <c r="G29" s="24"/>
    </row>
    <row r="30" spans="1:24" x14ac:dyDescent="0.3">
      <c r="A30" s="6"/>
      <c r="B30" s="6"/>
      <c r="C30" s="5"/>
      <c r="D30" s="4"/>
      <c r="E30" s="6"/>
      <c r="F30" s="6"/>
      <c r="G30" s="5"/>
    </row>
    <row r="31" spans="1:24" x14ac:dyDescent="0.3">
      <c r="A31" s="6"/>
      <c r="B31" s="6"/>
      <c r="C31" s="5"/>
      <c r="D31" s="4"/>
      <c r="E31" s="6"/>
      <c r="F31" s="6"/>
      <c r="G31" s="5"/>
    </row>
    <row r="32" spans="1:24" x14ac:dyDescent="0.3">
      <c r="A32" s="6"/>
      <c r="B32" s="6"/>
      <c r="C32" s="6"/>
      <c r="D32" s="4"/>
      <c r="E32" s="6"/>
      <c r="F32" s="6"/>
      <c r="G32" s="6"/>
    </row>
    <row r="33" spans="1:7" x14ac:dyDescent="0.3">
      <c r="A33" s="6"/>
      <c r="B33" s="6"/>
      <c r="C33" s="6"/>
      <c r="D33" s="4"/>
      <c r="E33" s="6"/>
      <c r="F33" s="6"/>
      <c r="G33" s="6"/>
    </row>
    <row r="34" spans="1:7" x14ac:dyDescent="0.3">
      <c r="A34" s="6"/>
      <c r="B34" s="6"/>
      <c r="C34" s="6"/>
      <c r="D34" s="4"/>
      <c r="E34" s="6"/>
      <c r="F34" s="6"/>
      <c r="G34" s="6"/>
    </row>
    <row r="35" spans="1:7" x14ac:dyDescent="0.3">
      <c r="A35" s="6"/>
      <c r="B35" s="6"/>
      <c r="C35" s="6"/>
      <c r="D35" s="4"/>
      <c r="E35" s="6"/>
      <c r="F35" s="6"/>
      <c r="G35" s="6"/>
    </row>
    <row r="36" spans="1:7" x14ac:dyDescent="0.3">
      <c r="A36" s="6"/>
      <c r="B36" s="6"/>
      <c r="C36" s="6"/>
      <c r="D36" s="4"/>
      <c r="E36" s="6"/>
      <c r="F36" s="6"/>
      <c r="G36" s="6"/>
    </row>
    <row r="37" spans="1:7" x14ac:dyDescent="0.3">
      <c r="A37" s="5"/>
      <c r="B37" s="5"/>
      <c r="C37" s="5"/>
      <c r="D37" s="4"/>
      <c r="E37" s="4"/>
      <c r="F37" s="4"/>
      <c r="G37" s="4"/>
    </row>
    <row r="38" spans="1:7" x14ac:dyDescent="0.3">
      <c r="A38" s="25"/>
      <c r="B38" s="25"/>
      <c r="C38" s="25"/>
      <c r="D38" s="4"/>
      <c r="E38" s="25"/>
      <c r="F38" s="25"/>
      <c r="G38" s="25"/>
    </row>
    <row r="39" spans="1:7" x14ac:dyDescent="0.3">
      <c r="A39" s="6"/>
      <c r="B39" s="6"/>
      <c r="C39" s="24"/>
      <c r="D39" s="4"/>
      <c r="E39" s="6"/>
      <c r="F39" s="6"/>
      <c r="G39" s="24"/>
    </row>
    <row r="40" spans="1:7" x14ac:dyDescent="0.3">
      <c r="A40" s="6"/>
      <c r="B40" s="6"/>
      <c r="C40" s="24"/>
      <c r="D40" s="4"/>
      <c r="E40" s="6"/>
      <c r="F40" s="6"/>
      <c r="G40" s="24"/>
    </row>
    <row r="41" spans="1:7" x14ac:dyDescent="0.3">
      <c r="A41" s="6"/>
      <c r="B41" s="6"/>
      <c r="C41" s="24"/>
      <c r="D41" s="4"/>
      <c r="E41" s="6"/>
      <c r="F41" s="6"/>
      <c r="G41" s="24"/>
    </row>
    <row r="42" spans="1:7" x14ac:dyDescent="0.3">
      <c r="A42" s="6"/>
      <c r="B42" s="6"/>
      <c r="C42" s="24"/>
      <c r="D42" s="4"/>
      <c r="E42" s="6"/>
      <c r="F42" s="6"/>
      <c r="G42" s="24"/>
    </row>
    <row r="43" spans="1:7" x14ac:dyDescent="0.3">
      <c r="A43" s="6"/>
      <c r="B43" s="6"/>
      <c r="C43" s="5"/>
      <c r="D43" s="4"/>
      <c r="E43" s="6"/>
      <c r="F43" s="6"/>
      <c r="G43" s="5"/>
    </row>
    <row r="44" spans="1:7" x14ac:dyDescent="0.3">
      <c r="A44" s="6"/>
      <c r="B44" s="6"/>
      <c r="C44" s="5"/>
      <c r="D44" s="4"/>
      <c r="E44" s="6"/>
      <c r="F44" s="6"/>
      <c r="G44" s="5"/>
    </row>
    <row r="45" spans="1:7" x14ac:dyDescent="0.3">
      <c r="A45" s="6"/>
      <c r="B45" s="6"/>
      <c r="C45" s="6"/>
      <c r="D45" s="4"/>
      <c r="E45" s="6"/>
      <c r="F45" s="6"/>
      <c r="G45" s="6"/>
    </row>
    <row r="46" spans="1:7" x14ac:dyDescent="0.3">
      <c r="A46" s="6"/>
      <c r="B46" s="6"/>
      <c r="C46" s="6"/>
      <c r="D46" s="4"/>
      <c r="E46" s="6"/>
      <c r="F46" s="6"/>
      <c r="G46" s="6"/>
    </row>
    <row r="47" spans="1:7" x14ac:dyDescent="0.3">
      <c r="A47" s="6"/>
      <c r="B47" s="6"/>
      <c r="C47" s="6"/>
      <c r="D47" s="4"/>
      <c r="E47" s="6"/>
      <c r="F47" s="6"/>
      <c r="G47" s="6"/>
    </row>
    <row r="48" spans="1:7" x14ac:dyDescent="0.3">
      <c r="A48" s="6"/>
      <c r="B48" s="6"/>
      <c r="C48" s="6"/>
      <c r="D48" s="4"/>
      <c r="E48" s="6"/>
      <c r="F48" s="6"/>
      <c r="G48" s="6"/>
    </row>
    <row r="49" spans="1:7" x14ac:dyDescent="0.3">
      <c r="A49" s="6"/>
      <c r="B49" s="6"/>
      <c r="C49" s="6"/>
      <c r="D49" s="4"/>
      <c r="E49" s="6"/>
      <c r="F49" s="6"/>
      <c r="G49" s="6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25"/>
      <c r="B51" s="25"/>
      <c r="C51" s="25"/>
      <c r="D51" s="4"/>
      <c r="E51" s="25"/>
      <c r="F51" s="25"/>
      <c r="G51" s="25"/>
    </row>
    <row r="52" spans="1:7" x14ac:dyDescent="0.3">
      <c r="A52" s="6"/>
      <c r="B52" s="6"/>
      <c r="C52" s="24"/>
      <c r="D52" s="4"/>
      <c r="E52" s="6"/>
      <c r="F52" s="6"/>
      <c r="G52" s="24"/>
    </row>
    <row r="53" spans="1:7" x14ac:dyDescent="0.3">
      <c r="A53" s="6"/>
      <c r="B53" s="6"/>
      <c r="C53" s="24"/>
      <c r="D53" s="4"/>
      <c r="E53" s="6"/>
      <c r="F53" s="6"/>
      <c r="G53" s="24"/>
    </row>
    <row r="54" spans="1:7" x14ac:dyDescent="0.3">
      <c r="A54" s="6"/>
      <c r="B54" s="6"/>
      <c r="C54" s="24"/>
      <c r="D54" s="4"/>
      <c r="E54" s="6"/>
      <c r="F54" s="6"/>
      <c r="G54" s="24"/>
    </row>
    <row r="55" spans="1:7" x14ac:dyDescent="0.3">
      <c r="A55" s="6"/>
      <c r="B55" s="6"/>
      <c r="C55" s="24"/>
      <c r="D55" s="4"/>
      <c r="E55" s="6"/>
      <c r="F55" s="6"/>
      <c r="G55" s="24"/>
    </row>
    <row r="56" spans="1:7" x14ac:dyDescent="0.3">
      <c r="A56" s="6"/>
      <c r="B56" s="6"/>
      <c r="C56" s="5"/>
      <c r="D56" s="4"/>
      <c r="E56" s="6"/>
      <c r="F56" s="6"/>
      <c r="G56" s="5"/>
    </row>
    <row r="57" spans="1:7" x14ac:dyDescent="0.3">
      <c r="A57" s="6"/>
      <c r="B57" s="6"/>
      <c r="C57" s="5"/>
      <c r="D57" s="4"/>
      <c r="E57" s="6"/>
      <c r="F57" s="6"/>
      <c r="G57" s="5"/>
    </row>
    <row r="58" spans="1:7" x14ac:dyDescent="0.3">
      <c r="A58" s="6"/>
      <c r="B58" s="6"/>
      <c r="C58" s="6"/>
      <c r="D58" s="4"/>
      <c r="E58" s="6"/>
      <c r="F58" s="6"/>
      <c r="G58" s="6"/>
    </row>
    <row r="59" spans="1:7" x14ac:dyDescent="0.3">
      <c r="A59" s="6"/>
      <c r="B59" s="6"/>
      <c r="C59" s="6"/>
      <c r="D59" s="4"/>
      <c r="E59" s="6"/>
      <c r="F59" s="6"/>
      <c r="G59" s="6"/>
    </row>
    <row r="60" spans="1:7" x14ac:dyDescent="0.3">
      <c r="A60" s="6"/>
      <c r="B60" s="6"/>
      <c r="C60" s="6"/>
      <c r="D60" s="4"/>
      <c r="E60" s="6"/>
      <c r="F60" s="6"/>
      <c r="G60" s="6"/>
    </row>
    <row r="61" spans="1:7" x14ac:dyDescent="0.3">
      <c r="A61" s="6"/>
      <c r="B61" s="6"/>
      <c r="C61" s="6"/>
      <c r="D61" s="4"/>
      <c r="E61" s="6"/>
      <c r="F61" s="6"/>
      <c r="G61" s="6"/>
    </row>
    <row r="62" spans="1:7" x14ac:dyDescent="0.3">
      <c r="A62" s="6"/>
      <c r="B62" s="6"/>
      <c r="C62" s="6"/>
      <c r="D62" s="4"/>
      <c r="E62" s="6"/>
      <c r="F62" s="6"/>
      <c r="G62" s="6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25"/>
      <c r="B64" s="25"/>
      <c r="C64" s="25"/>
      <c r="D64" s="4"/>
      <c r="E64" s="25"/>
      <c r="F64" s="25"/>
      <c r="G64" s="25"/>
    </row>
    <row r="65" spans="1:7" x14ac:dyDescent="0.3">
      <c r="A65" s="6"/>
      <c r="B65" s="6"/>
      <c r="C65" s="24"/>
      <c r="D65" s="4"/>
      <c r="E65" s="6"/>
      <c r="F65" s="6"/>
      <c r="G65" s="24"/>
    </row>
    <row r="66" spans="1:7" x14ac:dyDescent="0.3">
      <c r="A66" s="6"/>
      <c r="B66" s="6"/>
      <c r="C66" s="24"/>
      <c r="D66" s="4"/>
      <c r="E66" s="6"/>
      <c r="F66" s="6"/>
      <c r="G66" s="24"/>
    </row>
    <row r="67" spans="1:7" x14ac:dyDescent="0.3">
      <c r="A67" s="6"/>
      <c r="B67" s="6"/>
      <c r="C67" s="24"/>
      <c r="D67" s="4"/>
      <c r="E67" s="6"/>
      <c r="F67" s="6"/>
      <c r="G67" s="24"/>
    </row>
    <row r="68" spans="1:7" x14ac:dyDescent="0.3">
      <c r="A68" s="6"/>
      <c r="B68" s="6"/>
      <c r="C68" s="24"/>
      <c r="D68" s="4"/>
      <c r="E68" s="6"/>
      <c r="F68" s="6"/>
      <c r="G68" s="24"/>
    </row>
    <row r="69" spans="1:7" x14ac:dyDescent="0.3">
      <c r="A69" s="6"/>
      <c r="B69" s="6"/>
      <c r="C69" s="5"/>
      <c r="D69" s="4"/>
      <c r="E69" s="6"/>
      <c r="F69" s="6"/>
      <c r="G69" s="5"/>
    </row>
    <row r="70" spans="1:7" x14ac:dyDescent="0.3">
      <c r="A70" s="6"/>
      <c r="B70" s="6"/>
      <c r="C70" s="5"/>
      <c r="D70" s="4"/>
      <c r="E70" s="6"/>
      <c r="F70" s="6"/>
      <c r="G70" s="5"/>
    </row>
    <row r="71" spans="1:7" x14ac:dyDescent="0.3">
      <c r="A71" s="6"/>
      <c r="B71" s="6"/>
      <c r="C71" s="6"/>
      <c r="D71" s="4"/>
      <c r="E71" s="6"/>
      <c r="F71" s="6"/>
      <c r="G71" s="6"/>
    </row>
    <row r="72" spans="1:7" x14ac:dyDescent="0.3">
      <c r="A72" s="6"/>
      <c r="B72" s="6"/>
      <c r="C72" s="6"/>
      <c r="D72" s="4"/>
      <c r="E72" s="6"/>
      <c r="F72" s="6"/>
      <c r="G72" s="6"/>
    </row>
    <row r="73" spans="1:7" x14ac:dyDescent="0.3">
      <c r="A73" s="6"/>
      <c r="B73" s="6"/>
      <c r="C73" s="6"/>
      <c r="D73" s="4"/>
      <c r="E73" s="6"/>
      <c r="F73" s="6"/>
      <c r="G73" s="6"/>
    </row>
    <row r="74" spans="1:7" x14ac:dyDescent="0.3">
      <c r="A74" s="6"/>
      <c r="B74" s="6"/>
      <c r="C74" s="6"/>
      <c r="D74" s="4"/>
      <c r="E74" s="6"/>
      <c r="F74" s="6"/>
      <c r="G74" s="6"/>
    </row>
    <row r="75" spans="1:7" x14ac:dyDescent="0.3">
      <c r="A75" s="6"/>
      <c r="B75" s="6"/>
      <c r="C75" s="6"/>
      <c r="D75" s="4"/>
      <c r="E75" s="6"/>
      <c r="F75" s="6"/>
      <c r="G75" s="6"/>
    </row>
  </sheetData>
  <mergeCells count="34">
    <mergeCell ref="U1:W1"/>
    <mergeCell ref="A1:C1"/>
    <mergeCell ref="E1:G1"/>
    <mergeCell ref="I1:K1"/>
    <mergeCell ref="M1:O1"/>
    <mergeCell ref="Q1:S1"/>
    <mergeCell ref="G4:G5"/>
    <mergeCell ref="K4:K5"/>
    <mergeCell ref="O4:O5"/>
    <mergeCell ref="S4:S5"/>
    <mergeCell ref="W4:W5"/>
    <mergeCell ref="G2:G3"/>
    <mergeCell ref="K2:K3"/>
    <mergeCell ref="O2:O3"/>
    <mergeCell ref="S2:S3"/>
    <mergeCell ref="W2:W3"/>
    <mergeCell ref="E7:G7"/>
    <mergeCell ref="G8:G9"/>
    <mergeCell ref="G10:G11"/>
    <mergeCell ref="E13:G13"/>
    <mergeCell ref="G14:G15"/>
    <mergeCell ref="M14:O14"/>
    <mergeCell ref="Q14:S14"/>
    <mergeCell ref="U14:W14"/>
    <mergeCell ref="K15:K16"/>
    <mergeCell ref="O15:O16"/>
    <mergeCell ref="S15:S16"/>
    <mergeCell ref="W15:W16"/>
    <mergeCell ref="I14:K14"/>
    <mergeCell ref="G16:G17"/>
    <mergeCell ref="K17:K18"/>
    <mergeCell ref="O17:O18"/>
    <mergeCell ref="S17:S18"/>
    <mergeCell ref="W17:W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64"/>
  <sheetViews>
    <sheetView topLeftCell="A118" zoomScale="120" zoomScaleNormal="120" workbookViewId="0">
      <selection activeCell="A136" sqref="A136"/>
    </sheetView>
  </sheetViews>
  <sheetFormatPr defaultColWidth="9.09765625" defaultRowHeight="14.4" x14ac:dyDescent="0.3"/>
  <cols>
    <col min="2" max="2" width="4.796875" style="11" customWidth="1"/>
    <col min="3" max="3" width="5" customWidth="1"/>
    <col min="4" max="4" width="4.69921875" customWidth="1"/>
    <col min="5" max="5" width="13.296875" customWidth="1"/>
  </cols>
  <sheetData>
    <row r="3" spans="2:5" x14ac:dyDescent="0.3">
      <c r="B3" s="11" t="s">
        <v>65</v>
      </c>
      <c r="C3" s="12" t="s">
        <v>56</v>
      </c>
      <c r="D3" s="12" t="s">
        <v>60</v>
      </c>
      <c r="E3" s="11" t="s">
        <v>68</v>
      </c>
    </row>
    <row r="4" spans="2:5" x14ac:dyDescent="0.3">
      <c r="B4" s="11" t="s">
        <v>67</v>
      </c>
      <c r="C4" s="12" t="s">
        <v>60</v>
      </c>
      <c r="D4" s="12"/>
      <c r="E4" s="11" t="s">
        <v>68</v>
      </c>
    </row>
    <row r="5" spans="2:5" x14ac:dyDescent="0.3">
      <c r="B5" s="11" t="s">
        <v>67</v>
      </c>
      <c r="C5" s="12" t="s">
        <v>56</v>
      </c>
      <c r="D5" s="12"/>
      <c r="E5" s="11" t="s">
        <v>66</v>
      </c>
    </row>
    <row r="6" spans="2:5" x14ac:dyDescent="0.3">
      <c r="B6" s="11" t="s">
        <v>67</v>
      </c>
      <c r="C6" s="12" t="s">
        <v>56</v>
      </c>
      <c r="D6" s="12"/>
      <c r="E6" s="11" t="s">
        <v>68</v>
      </c>
    </row>
    <row r="7" spans="2:5" x14ac:dyDescent="0.3">
      <c r="B7" s="11" t="s">
        <v>67</v>
      </c>
      <c r="C7" s="12" t="s">
        <v>56</v>
      </c>
      <c r="D7" s="12"/>
      <c r="E7" s="11" t="s">
        <v>69</v>
      </c>
    </row>
    <row r="8" spans="2:5" x14ac:dyDescent="0.3">
      <c r="B8" s="11" t="s">
        <v>65</v>
      </c>
      <c r="C8" s="12" t="s">
        <v>60</v>
      </c>
      <c r="D8" s="12"/>
      <c r="E8" s="11" t="s">
        <v>68</v>
      </c>
    </row>
    <row r="9" spans="2:5" x14ac:dyDescent="0.3">
      <c r="B9" s="11" t="s">
        <v>67</v>
      </c>
      <c r="C9" s="12" t="s">
        <v>60</v>
      </c>
      <c r="D9" s="12"/>
      <c r="E9" s="11" t="s">
        <v>68</v>
      </c>
    </row>
    <row r="10" spans="2:5" x14ac:dyDescent="0.3">
      <c r="B10" s="11" t="s">
        <v>67</v>
      </c>
      <c r="C10" s="12" t="s">
        <v>56</v>
      </c>
      <c r="D10" s="12"/>
      <c r="E10" s="11" t="s">
        <v>66</v>
      </c>
    </row>
    <row r="11" spans="2:5" x14ac:dyDescent="0.3">
      <c r="B11" s="11" t="s">
        <v>67</v>
      </c>
      <c r="C11" s="12" t="s">
        <v>60</v>
      </c>
      <c r="D11" s="12"/>
      <c r="E11" s="11" t="s">
        <v>68</v>
      </c>
    </row>
    <row r="12" spans="2:5" x14ac:dyDescent="0.3">
      <c r="B12" s="11" t="s">
        <v>67</v>
      </c>
      <c r="C12" s="12" t="s">
        <v>56</v>
      </c>
      <c r="D12" s="12"/>
      <c r="E12" s="11" t="s">
        <v>69</v>
      </c>
    </row>
    <row r="13" spans="2:5" x14ac:dyDescent="0.3">
      <c r="B13" s="11" t="s">
        <v>67</v>
      </c>
      <c r="C13" s="12" t="s">
        <v>56</v>
      </c>
      <c r="D13" s="12"/>
      <c r="E13" s="11" t="s">
        <v>66</v>
      </c>
    </row>
    <row r="14" spans="2:5" x14ac:dyDescent="0.3">
      <c r="B14" s="11" t="s">
        <v>65</v>
      </c>
      <c r="C14" s="12" t="s">
        <v>56</v>
      </c>
      <c r="D14" s="12" t="s">
        <v>60</v>
      </c>
      <c r="E14" s="11" t="s">
        <v>68</v>
      </c>
    </row>
    <row r="15" spans="2:5" x14ac:dyDescent="0.3">
      <c r="B15" s="11" t="s">
        <v>67</v>
      </c>
      <c r="C15" s="12" t="s">
        <v>56</v>
      </c>
      <c r="D15" s="12"/>
      <c r="E15" s="11" t="s">
        <v>66</v>
      </c>
    </row>
    <row r="16" spans="2:5" x14ac:dyDescent="0.3">
      <c r="B16" s="11" t="s">
        <v>67</v>
      </c>
      <c r="C16" s="12" t="s">
        <v>56</v>
      </c>
      <c r="D16" s="12"/>
      <c r="E16" s="11" t="s">
        <v>69</v>
      </c>
    </row>
    <row r="17" spans="2:5" x14ac:dyDescent="0.3">
      <c r="B17" s="11" t="s">
        <v>67</v>
      </c>
      <c r="C17" s="12" t="s">
        <v>56</v>
      </c>
      <c r="D17" s="12"/>
      <c r="E17" s="11" t="s">
        <v>66</v>
      </c>
    </row>
    <row r="18" spans="2:5" x14ac:dyDescent="0.3">
      <c r="B18" s="11" t="s">
        <v>65</v>
      </c>
      <c r="C18" s="12" t="s">
        <v>56</v>
      </c>
      <c r="D18" s="12" t="s">
        <v>56</v>
      </c>
      <c r="E18" s="11" t="s">
        <v>68</v>
      </c>
    </row>
    <row r="19" spans="2:5" x14ac:dyDescent="0.3">
      <c r="B19" s="11" t="s">
        <v>67</v>
      </c>
      <c r="C19" s="12" t="s">
        <v>60</v>
      </c>
      <c r="D19" s="12"/>
      <c r="E19" s="11" t="s">
        <v>75</v>
      </c>
    </row>
    <row r="20" spans="2:5" x14ac:dyDescent="0.3">
      <c r="B20" s="11" t="s">
        <v>65</v>
      </c>
      <c r="C20" s="12" t="s">
        <v>56</v>
      </c>
      <c r="D20" s="12" t="s">
        <v>60</v>
      </c>
      <c r="E20" s="11" t="s">
        <v>81</v>
      </c>
    </row>
    <row r="21" spans="2:5" x14ac:dyDescent="0.3">
      <c r="B21" s="11" t="s">
        <v>65</v>
      </c>
      <c r="C21" s="12" t="s">
        <v>56</v>
      </c>
      <c r="D21" s="12" t="s">
        <v>60</v>
      </c>
      <c r="E21" s="11" t="s">
        <v>70</v>
      </c>
    </row>
    <row r="22" spans="2:5" x14ac:dyDescent="0.3">
      <c r="B22" s="11" t="s">
        <v>67</v>
      </c>
      <c r="C22" s="12" t="s">
        <v>60</v>
      </c>
      <c r="D22" s="12"/>
      <c r="E22" s="11" t="s">
        <v>75</v>
      </c>
    </row>
    <row r="23" spans="2:5" x14ac:dyDescent="0.3">
      <c r="B23" s="11" t="s">
        <v>65</v>
      </c>
      <c r="C23" s="12" t="s">
        <v>56</v>
      </c>
      <c r="D23" s="11" t="s">
        <v>60</v>
      </c>
      <c r="E23" s="11" t="s">
        <v>71</v>
      </c>
    </row>
    <row r="24" spans="2:5" x14ac:dyDescent="0.3">
      <c r="B24" s="11" t="s">
        <v>67</v>
      </c>
      <c r="C24" s="12" t="s">
        <v>56</v>
      </c>
      <c r="D24" s="11"/>
      <c r="E24" s="11" t="s">
        <v>70</v>
      </c>
    </row>
    <row r="25" spans="2:5" x14ac:dyDescent="0.3">
      <c r="B25" s="11" t="s">
        <v>65</v>
      </c>
      <c r="C25" s="12" t="s">
        <v>60</v>
      </c>
      <c r="D25" s="11"/>
      <c r="E25" s="11" t="s">
        <v>75</v>
      </c>
    </row>
    <row r="26" spans="2:5" x14ac:dyDescent="0.3">
      <c r="B26" s="11" t="s">
        <v>67</v>
      </c>
      <c r="C26" s="12" t="s">
        <v>56</v>
      </c>
      <c r="D26" s="11"/>
      <c r="E26" s="11" t="s">
        <v>70</v>
      </c>
    </row>
    <row r="27" spans="2:5" x14ac:dyDescent="0.3">
      <c r="B27" s="11" t="s">
        <v>67</v>
      </c>
      <c r="C27" s="12" t="s">
        <v>56</v>
      </c>
      <c r="D27" s="11"/>
      <c r="E27" s="11" t="s">
        <v>75</v>
      </c>
    </row>
    <row r="28" spans="2:5" x14ac:dyDescent="0.3">
      <c r="B28" s="11" t="s">
        <v>65</v>
      </c>
      <c r="C28" s="12" t="s">
        <v>56</v>
      </c>
      <c r="D28" s="11" t="s">
        <v>60</v>
      </c>
      <c r="E28" s="11" t="s">
        <v>70</v>
      </c>
    </row>
    <row r="29" spans="2:5" x14ac:dyDescent="0.3">
      <c r="B29" s="11" t="s">
        <v>67</v>
      </c>
      <c r="C29" s="12" t="s">
        <v>56</v>
      </c>
      <c r="D29" s="11"/>
      <c r="E29" s="11" t="s">
        <v>71</v>
      </c>
    </row>
    <row r="30" spans="2:5" x14ac:dyDescent="0.3">
      <c r="B30" s="11" t="s">
        <v>67</v>
      </c>
      <c r="C30" s="12" t="s">
        <v>56</v>
      </c>
      <c r="D30" s="11"/>
      <c r="E30" s="11" t="s">
        <v>75</v>
      </c>
    </row>
    <row r="31" spans="2:5" x14ac:dyDescent="0.3">
      <c r="B31" s="11" t="s">
        <v>65</v>
      </c>
      <c r="C31" s="12" t="s">
        <v>56</v>
      </c>
      <c r="D31" s="11" t="s">
        <v>60</v>
      </c>
      <c r="E31" s="11" t="s">
        <v>70</v>
      </c>
    </row>
    <row r="32" spans="2:5" x14ac:dyDescent="0.3">
      <c r="B32" s="11" t="s">
        <v>67</v>
      </c>
      <c r="C32" s="12" t="s">
        <v>56</v>
      </c>
      <c r="D32" s="11"/>
      <c r="E32" s="11" t="s">
        <v>75</v>
      </c>
    </row>
    <row r="33" spans="2:5" x14ac:dyDescent="0.3">
      <c r="B33" s="11" t="s">
        <v>67</v>
      </c>
      <c r="C33" s="12" t="s">
        <v>56</v>
      </c>
      <c r="D33" s="11"/>
      <c r="E33" s="11" t="s">
        <v>70</v>
      </c>
    </row>
    <row r="34" spans="2:5" x14ac:dyDescent="0.3">
      <c r="B34" s="11" t="s">
        <v>65</v>
      </c>
      <c r="C34" s="12" t="s">
        <v>56</v>
      </c>
      <c r="D34" s="11" t="s">
        <v>60</v>
      </c>
      <c r="E34" s="11" t="s">
        <v>71</v>
      </c>
    </row>
    <row r="35" spans="2:5" x14ac:dyDescent="0.3">
      <c r="B35" s="11" t="s">
        <v>67</v>
      </c>
      <c r="C35" s="12" t="s">
        <v>56</v>
      </c>
      <c r="D35" s="11"/>
      <c r="E35" s="11" t="s">
        <v>71</v>
      </c>
    </row>
    <row r="36" spans="2:5" x14ac:dyDescent="0.3">
      <c r="B36" s="11" t="s">
        <v>65</v>
      </c>
      <c r="C36" s="12" t="s">
        <v>56</v>
      </c>
      <c r="D36" s="11" t="s">
        <v>60</v>
      </c>
      <c r="E36" s="11" t="s">
        <v>70</v>
      </c>
    </row>
    <row r="37" spans="2:5" x14ac:dyDescent="0.3">
      <c r="B37" s="11" t="s">
        <v>65</v>
      </c>
      <c r="C37" s="12" t="s">
        <v>56</v>
      </c>
      <c r="D37" s="11" t="s">
        <v>60</v>
      </c>
      <c r="E37" s="11" t="s">
        <v>75</v>
      </c>
    </row>
    <row r="38" spans="2:5" x14ac:dyDescent="0.3">
      <c r="B38" s="11" t="s">
        <v>65</v>
      </c>
      <c r="C38" s="12" t="s">
        <v>56</v>
      </c>
      <c r="D38" s="11" t="s">
        <v>60</v>
      </c>
      <c r="E38" s="11" t="s">
        <v>70</v>
      </c>
    </row>
    <row r="39" spans="2:5" x14ac:dyDescent="0.3">
      <c r="B39" s="11" t="s">
        <v>67</v>
      </c>
      <c r="C39" s="12" t="s">
        <v>56</v>
      </c>
      <c r="D39" s="11"/>
      <c r="E39" s="11" t="s">
        <v>72</v>
      </c>
    </row>
    <row r="40" spans="2:5" x14ac:dyDescent="0.3">
      <c r="B40" s="11" t="s">
        <v>65</v>
      </c>
      <c r="C40" s="12" t="s">
        <v>56</v>
      </c>
      <c r="D40" s="11" t="s">
        <v>60</v>
      </c>
      <c r="E40" s="11" t="s">
        <v>68</v>
      </c>
    </row>
    <row r="41" spans="2:5" x14ac:dyDescent="0.3">
      <c r="B41" s="11" t="s">
        <v>65</v>
      </c>
      <c r="C41" s="12" t="s">
        <v>56</v>
      </c>
      <c r="D41" s="11" t="s">
        <v>60</v>
      </c>
      <c r="E41" s="11" t="s">
        <v>68</v>
      </c>
    </row>
    <row r="42" spans="2:5" x14ac:dyDescent="0.3">
      <c r="B42" s="11" t="s">
        <v>65</v>
      </c>
      <c r="C42" s="12" t="s">
        <v>56</v>
      </c>
      <c r="D42" s="11" t="s">
        <v>56</v>
      </c>
      <c r="E42" s="11" t="s">
        <v>73</v>
      </c>
    </row>
    <row r="43" spans="2:5" x14ac:dyDescent="0.3">
      <c r="B43" s="11" t="s">
        <v>67</v>
      </c>
      <c r="C43" s="12" t="s">
        <v>56</v>
      </c>
      <c r="D43" s="11"/>
      <c r="E43" s="11" t="s">
        <v>68</v>
      </c>
    </row>
    <row r="44" spans="2:5" x14ac:dyDescent="0.3">
      <c r="B44" s="11" t="s">
        <v>65</v>
      </c>
      <c r="C44" s="12" t="s">
        <v>56</v>
      </c>
      <c r="D44" s="11" t="s">
        <v>60</v>
      </c>
      <c r="E44" s="11" t="s">
        <v>73</v>
      </c>
    </row>
    <row r="45" spans="2:5" x14ac:dyDescent="0.3">
      <c r="B45" s="11" t="s">
        <v>65</v>
      </c>
      <c r="C45" s="12" t="s">
        <v>56</v>
      </c>
      <c r="D45" s="11" t="s">
        <v>60</v>
      </c>
      <c r="E45" s="11" t="s">
        <v>73</v>
      </c>
    </row>
    <row r="46" spans="2:5" x14ac:dyDescent="0.3">
      <c r="B46" s="11" t="s">
        <v>65</v>
      </c>
      <c r="C46" s="12" t="s">
        <v>56</v>
      </c>
      <c r="D46" s="11" t="s">
        <v>60</v>
      </c>
      <c r="E46" s="11" t="s">
        <v>68</v>
      </c>
    </row>
    <row r="47" spans="2:5" x14ac:dyDescent="0.3">
      <c r="B47" s="11" t="s">
        <v>65</v>
      </c>
      <c r="C47" s="12" t="s">
        <v>56</v>
      </c>
      <c r="D47" s="11" t="s">
        <v>60</v>
      </c>
      <c r="E47" s="11" t="s">
        <v>68</v>
      </c>
    </row>
    <row r="48" spans="2:5" x14ac:dyDescent="0.3">
      <c r="B48" s="11" t="s">
        <v>67</v>
      </c>
      <c r="C48" s="12" t="s">
        <v>56</v>
      </c>
      <c r="D48" s="11"/>
      <c r="E48" s="11" t="s">
        <v>72</v>
      </c>
    </row>
    <row r="49" spans="2:6" x14ac:dyDescent="0.3">
      <c r="B49" s="11" t="s">
        <v>65</v>
      </c>
      <c r="C49" s="12" t="s">
        <v>56</v>
      </c>
      <c r="D49" s="11" t="s">
        <v>60</v>
      </c>
      <c r="E49" s="11" t="s">
        <v>68</v>
      </c>
    </row>
    <row r="50" spans="2:6" x14ac:dyDescent="0.3">
      <c r="B50" s="11" t="s">
        <v>67</v>
      </c>
      <c r="C50" s="12" t="s">
        <v>56</v>
      </c>
      <c r="D50" s="11"/>
      <c r="E50" s="11" t="s">
        <v>68</v>
      </c>
    </row>
    <row r="51" spans="2:6" x14ac:dyDescent="0.3">
      <c r="B51" s="11" t="s">
        <v>67</v>
      </c>
      <c r="C51" s="11" t="s">
        <v>60</v>
      </c>
      <c r="D51" s="11"/>
      <c r="E51" s="11" t="s">
        <v>72</v>
      </c>
    </row>
    <row r="52" spans="2:6" x14ac:dyDescent="0.3">
      <c r="B52" s="11" t="s">
        <v>67</v>
      </c>
      <c r="C52" s="11" t="s">
        <v>56</v>
      </c>
      <c r="D52" s="11"/>
      <c r="E52" s="11" t="s">
        <v>73</v>
      </c>
    </row>
    <row r="53" spans="2:6" x14ac:dyDescent="0.3">
      <c r="B53" s="11" t="s">
        <v>65</v>
      </c>
      <c r="C53" s="11" t="s">
        <v>56</v>
      </c>
      <c r="D53" s="11" t="s">
        <v>56</v>
      </c>
      <c r="E53" s="11" t="s">
        <v>73</v>
      </c>
    </row>
    <row r="54" spans="2:6" x14ac:dyDescent="0.3">
      <c r="B54" s="11" t="s">
        <v>67</v>
      </c>
      <c r="C54" s="11" t="s">
        <v>56</v>
      </c>
      <c r="D54" s="11"/>
      <c r="E54" s="11" t="s">
        <v>66</v>
      </c>
    </row>
    <row r="55" spans="2:6" x14ac:dyDescent="0.3">
      <c r="B55" s="11" t="s">
        <v>67</v>
      </c>
      <c r="C55" s="11" t="s">
        <v>56</v>
      </c>
      <c r="D55" s="11"/>
      <c r="E55" s="11" t="s">
        <v>71</v>
      </c>
    </row>
    <row r="56" spans="2:6" x14ac:dyDescent="0.3">
      <c r="B56" s="11" t="s">
        <v>67</v>
      </c>
      <c r="C56" s="11" t="s">
        <v>60</v>
      </c>
      <c r="D56" s="11"/>
      <c r="E56" s="11" t="s">
        <v>75</v>
      </c>
    </row>
    <row r="57" spans="2:6" x14ac:dyDescent="0.3">
      <c r="B57" s="11" t="s">
        <v>65</v>
      </c>
      <c r="C57" s="11" t="s">
        <v>56</v>
      </c>
      <c r="D57" s="11" t="s">
        <v>60</v>
      </c>
      <c r="E57" s="11" t="s">
        <v>70</v>
      </c>
    </row>
    <row r="58" spans="2:6" x14ac:dyDescent="0.3">
      <c r="B58" s="11" t="s">
        <v>67</v>
      </c>
      <c r="C58" s="11" t="s">
        <v>60</v>
      </c>
      <c r="D58" s="11"/>
      <c r="E58" s="11" t="s">
        <v>70</v>
      </c>
    </row>
    <row r="59" spans="2:6" x14ac:dyDescent="0.3">
      <c r="B59" s="11" t="s">
        <v>67</v>
      </c>
      <c r="C59" s="11" t="s">
        <v>56</v>
      </c>
      <c r="D59" s="11"/>
      <c r="E59" s="11" t="s">
        <v>75</v>
      </c>
    </row>
    <row r="60" spans="2:6" x14ac:dyDescent="0.3">
      <c r="B60" s="11" t="s">
        <v>67</v>
      </c>
      <c r="C60" s="11" t="s">
        <v>60</v>
      </c>
      <c r="D60" s="11"/>
      <c r="E60" s="11" t="s">
        <v>71</v>
      </c>
    </row>
    <row r="61" spans="2:6" x14ac:dyDescent="0.3">
      <c r="B61" s="11" t="s">
        <v>67</v>
      </c>
      <c r="C61" s="11" t="s">
        <v>56</v>
      </c>
      <c r="D61" s="11"/>
      <c r="E61" s="11" t="s">
        <v>75</v>
      </c>
    </row>
    <row r="62" spans="2:6" x14ac:dyDescent="0.3">
      <c r="B62" s="11" t="s">
        <v>67</v>
      </c>
      <c r="C62" s="11" t="s">
        <v>56</v>
      </c>
      <c r="D62" s="11"/>
      <c r="E62" s="11" t="s">
        <v>71</v>
      </c>
    </row>
    <row r="63" spans="2:6" x14ac:dyDescent="0.3">
      <c r="B63" s="11" t="s">
        <v>67</v>
      </c>
      <c r="C63" s="11" t="s">
        <v>56</v>
      </c>
      <c r="D63" s="11"/>
      <c r="E63" s="11" t="s">
        <v>75</v>
      </c>
    </row>
    <row r="64" spans="2:6" x14ac:dyDescent="0.3">
      <c r="B64" s="11" t="s">
        <v>65</v>
      </c>
      <c r="C64" s="11" t="s">
        <v>56</v>
      </c>
      <c r="D64" s="11" t="s">
        <v>56</v>
      </c>
      <c r="E64" s="11" t="s">
        <v>71</v>
      </c>
      <c r="F64" t="s">
        <v>75</v>
      </c>
    </row>
    <row r="65" spans="2:6" x14ac:dyDescent="0.3">
      <c r="B65" s="11" t="s">
        <v>67</v>
      </c>
      <c r="C65" s="11" t="s">
        <v>56</v>
      </c>
      <c r="D65" s="11"/>
      <c r="E65" s="11" t="s">
        <v>72</v>
      </c>
    </row>
    <row r="66" spans="2:6" x14ac:dyDescent="0.3">
      <c r="B66" s="11" t="s">
        <v>67</v>
      </c>
      <c r="C66" s="11" t="s">
        <v>60</v>
      </c>
      <c r="D66" s="11"/>
      <c r="E66" s="11" t="s">
        <v>75</v>
      </c>
    </row>
    <row r="67" spans="2:6" x14ac:dyDescent="0.3">
      <c r="B67" s="11" t="s">
        <v>65</v>
      </c>
      <c r="C67" s="11" t="s">
        <v>56</v>
      </c>
      <c r="D67" s="11" t="s">
        <v>60</v>
      </c>
      <c r="E67" s="11" t="s">
        <v>73</v>
      </c>
    </row>
    <row r="68" spans="2:6" x14ac:dyDescent="0.3">
      <c r="B68" s="11" t="s">
        <v>67</v>
      </c>
      <c r="C68" s="11" t="s">
        <v>56</v>
      </c>
      <c r="D68" s="11"/>
      <c r="E68" s="11" t="s">
        <v>68</v>
      </c>
    </row>
    <row r="69" spans="2:6" x14ac:dyDescent="0.3">
      <c r="B69" s="11" t="s">
        <v>67</v>
      </c>
      <c r="C69" s="11" t="s">
        <v>56</v>
      </c>
      <c r="D69" s="11"/>
      <c r="E69" s="11" t="s">
        <v>66</v>
      </c>
    </row>
    <row r="70" spans="2:6" x14ac:dyDescent="0.3">
      <c r="B70" s="11" t="s">
        <v>67</v>
      </c>
      <c r="C70" s="11" t="s">
        <v>56</v>
      </c>
      <c r="D70" s="11"/>
      <c r="E70" s="11" t="s">
        <v>69</v>
      </c>
    </row>
    <row r="71" spans="2:6" x14ac:dyDescent="0.3">
      <c r="B71" s="11" t="s">
        <v>67</v>
      </c>
      <c r="C71" s="11" t="s">
        <v>56</v>
      </c>
      <c r="D71" s="11"/>
      <c r="E71" s="11" t="s">
        <v>66</v>
      </c>
    </row>
    <row r="72" spans="2:6" x14ac:dyDescent="0.3">
      <c r="B72" s="11" t="s">
        <v>65</v>
      </c>
      <c r="C72" s="11" t="s">
        <v>56</v>
      </c>
      <c r="D72" s="11" t="s">
        <v>60</v>
      </c>
      <c r="E72" s="11" t="s">
        <v>68</v>
      </c>
    </row>
    <row r="73" spans="2:6" x14ac:dyDescent="0.3">
      <c r="B73" s="11" t="s">
        <v>67</v>
      </c>
      <c r="C73" s="11" t="s">
        <v>56</v>
      </c>
      <c r="D73" s="11"/>
      <c r="E73" s="11" t="s">
        <v>66</v>
      </c>
    </row>
    <row r="74" spans="2:6" x14ac:dyDescent="0.3">
      <c r="B74" s="11" t="s">
        <v>65</v>
      </c>
      <c r="C74" s="11" t="s">
        <v>56</v>
      </c>
      <c r="D74" s="11" t="s">
        <v>60</v>
      </c>
      <c r="E74" s="11" t="s">
        <v>68</v>
      </c>
    </row>
    <row r="75" spans="2:6" x14ac:dyDescent="0.3">
      <c r="B75" s="11" t="s">
        <v>65</v>
      </c>
      <c r="C75" s="11" t="s">
        <v>56</v>
      </c>
      <c r="D75" s="11" t="s">
        <v>60</v>
      </c>
      <c r="E75" s="11" t="s">
        <v>66</v>
      </c>
    </row>
    <row r="76" spans="2:6" x14ac:dyDescent="0.3">
      <c r="B76" s="11" t="s">
        <v>65</v>
      </c>
      <c r="C76" s="11" t="s">
        <v>56</v>
      </c>
      <c r="D76" s="11" t="s">
        <v>56</v>
      </c>
      <c r="E76" s="11" t="s">
        <v>69</v>
      </c>
    </row>
    <row r="77" spans="2:6" x14ac:dyDescent="0.3">
      <c r="B77" s="11" t="s">
        <v>67</v>
      </c>
      <c r="C77" s="11" t="s">
        <v>56</v>
      </c>
      <c r="D77" s="11"/>
      <c r="E77" s="11" t="s">
        <v>70</v>
      </c>
    </row>
    <row r="78" spans="2:6" x14ac:dyDescent="0.3">
      <c r="B78" s="11" t="s">
        <v>67</v>
      </c>
      <c r="C78" s="11" t="s">
        <v>56</v>
      </c>
      <c r="D78" s="11"/>
      <c r="E78" s="11" t="s">
        <v>75</v>
      </c>
    </row>
    <row r="79" spans="2:6" x14ac:dyDescent="0.3">
      <c r="B79" s="11" t="s">
        <v>67</v>
      </c>
      <c r="C79" s="11" t="s">
        <v>60</v>
      </c>
      <c r="D79" s="11"/>
      <c r="E79" s="11" t="s">
        <v>71</v>
      </c>
    </row>
    <row r="80" spans="2:6" x14ac:dyDescent="0.3">
      <c r="B80" s="11" t="s">
        <v>78</v>
      </c>
      <c r="C80" s="11"/>
      <c r="D80" s="11"/>
      <c r="E80" s="11" t="s">
        <v>70</v>
      </c>
      <c r="F80" t="s">
        <v>71</v>
      </c>
    </row>
    <row r="81" spans="2:6" x14ac:dyDescent="0.3">
      <c r="B81" s="11" t="s">
        <v>67</v>
      </c>
      <c r="C81" s="11" t="s">
        <v>56</v>
      </c>
      <c r="D81" s="11"/>
      <c r="E81" s="11" t="s">
        <v>75</v>
      </c>
    </row>
    <row r="82" spans="2:6" x14ac:dyDescent="0.3">
      <c r="B82" s="11" t="s">
        <v>67</v>
      </c>
      <c r="C82" s="11" t="s">
        <v>56</v>
      </c>
      <c r="D82" s="11"/>
      <c r="E82" s="11" t="s">
        <v>70</v>
      </c>
    </row>
    <row r="83" spans="2:6" x14ac:dyDescent="0.3">
      <c r="B83" s="11" t="s">
        <v>67</v>
      </c>
      <c r="C83" s="11" t="s">
        <v>56</v>
      </c>
      <c r="D83" s="11"/>
      <c r="E83" s="11" t="s">
        <v>71</v>
      </c>
    </row>
    <row r="84" spans="2:6" x14ac:dyDescent="0.3">
      <c r="B84" s="11" t="s">
        <v>65</v>
      </c>
      <c r="C84" s="11" t="s">
        <v>56</v>
      </c>
      <c r="D84" s="11" t="s">
        <v>60</v>
      </c>
      <c r="E84" s="11" t="s">
        <v>70</v>
      </c>
    </row>
    <row r="85" spans="2:6" x14ac:dyDescent="0.3">
      <c r="B85" s="11" t="s">
        <v>67</v>
      </c>
      <c r="C85" s="11" t="s">
        <v>56</v>
      </c>
      <c r="D85" s="11"/>
      <c r="E85" s="11" t="s">
        <v>75</v>
      </c>
    </row>
    <row r="86" spans="2:6" x14ac:dyDescent="0.3">
      <c r="B86" s="11" t="s">
        <v>65</v>
      </c>
      <c r="C86" s="11" t="s">
        <v>56</v>
      </c>
      <c r="D86" s="11" t="s">
        <v>56</v>
      </c>
      <c r="E86" s="11" t="s">
        <v>71</v>
      </c>
      <c r="F86" t="s">
        <v>75</v>
      </c>
    </row>
    <row r="87" spans="2:6" x14ac:dyDescent="0.3">
      <c r="B87" s="11" t="s">
        <v>67</v>
      </c>
      <c r="C87" s="11" t="s">
        <v>56</v>
      </c>
      <c r="D87" s="11"/>
      <c r="E87" s="11" t="s">
        <v>73</v>
      </c>
    </row>
    <row r="88" spans="2:6" x14ac:dyDescent="0.3">
      <c r="B88" s="11" t="s">
        <v>67</v>
      </c>
      <c r="C88" s="11" t="s">
        <v>56</v>
      </c>
      <c r="D88" s="11"/>
      <c r="E88" s="11" t="s">
        <v>71</v>
      </c>
    </row>
    <row r="89" spans="2:6" x14ac:dyDescent="0.3">
      <c r="B89" s="11" t="s">
        <v>67</v>
      </c>
      <c r="C89" s="11" t="s">
        <v>60</v>
      </c>
      <c r="D89" s="11"/>
      <c r="E89" s="11" t="s">
        <v>71</v>
      </c>
    </row>
    <row r="90" spans="2:6" x14ac:dyDescent="0.3">
      <c r="B90" s="11" t="s">
        <v>67</v>
      </c>
      <c r="C90" s="11" t="s">
        <v>60</v>
      </c>
      <c r="D90" s="11"/>
      <c r="E90" s="11" t="s">
        <v>72</v>
      </c>
    </row>
    <row r="91" spans="2:6" x14ac:dyDescent="0.3">
      <c r="B91" s="11" t="s">
        <v>67</v>
      </c>
      <c r="C91" s="11" t="s">
        <v>56</v>
      </c>
      <c r="D91" s="11"/>
      <c r="E91" s="11" t="s">
        <v>71</v>
      </c>
    </row>
    <row r="92" spans="2:6" x14ac:dyDescent="0.3">
      <c r="B92" s="11" t="s">
        <v>65</v>
      </c>
      <c r="C92" s="11" t="s">
        <v>56</v>
      </c>
      <c r="D92" s="11" t="s">
        <v>60</v>
      </c>
      <c r="E92" s="11" t="s">
        <v>72</v>
      </c>
    </row>
    <row r="93" spans="2:6" x14ac:dyDescent="0.3">
      <c r="B93" s="11" t="s">
        <v>67</v>
      </c>
      <c r="C93" s="11" t="s">
        <v>56</v>
      </c>
      <c r="D93" s="11"/>
      <c r="E93" s="11" t="s">
        <v>68</v>
      </c>
    </row>
    <row r="94" spans="2:6" x14ac:dyDescent="0.3">
      <c r="B94" s="11" t="s">
        <v>65</v>
      </c>
      <c r="C94" s="11" t="s">
        <v>60</v>
      </c>
      <c r="D94" s="11"/>
      <c r="E94" s="11" t="s">
        <v>69</v>
      </c>
    </row>
    <row r="95" spans="2:6" x14ac:dyDescent="0.3">
      <c r="B95" s="11" t="s">
        <v>65</v>
      </c>
      <c r="C95" s="11" t="s">
        <v>56</v>
      </c>
      <c r="D95" s="11" t="s">
        <v>56</v>
      </c>
      <c r="E95" s="11" t="s">
        <v>66</v>
      </c>
    </row>
    <row r="96" spans="2:6" x14ac:dyDescent="0.3">
      <c r="B96" s="11" t="s">
        <v>65</v>
      </c>
      <c r="C96" s="11" t="s">
        <v>56</v>
      </c>
      <c r="D96" s="11" t="s">
        <v>60</v>
      </c>
      <c r="E96" s="11" t="s">
        <v>68</v>
      </c>
    </row>
    <row r="97" spans="2:6" x14ac:dyDescent="0.3">
      <c r="B97" s="11" t="s">
        <v>65</v>
      </c>
      <c r="C97" s="11" t="s">
        <v>56</v>
      </c>
      <c r="D97" s="11" t="s">
        <v>60</v>
      </c>
      <c r="E97" s="11" t="s">
        <v>69</v>
      </c>
    </row>
    <row r="98" spans="2:6" x14ac:dyDescent="0.3">
      <c r="B98" s="11" t="s">
        <v>65</v>
      </c>
      <c r="C98" s="11" t="s">
        <v>56</v>
      </c>
      <c r="D98" s="11" t="s">
        <v>60</v>
      </c>
      <c r="E98" s="11" t="s">
        <v>69</v>
      </c>
    </row>
    <row r="99" spans="2:6" x14ac:dyDescent="0.3">
      <c r="B99" s="11" t="s">
        <v>67</v>
      </c>
      <c r="C99" s="11" t="s">
        <v>56</v>
      </c>
      <c r="D99" s="11"/>
      <c r="E99" s="11" t="s">
        <v>66</v>
      </c>
    </row>
    <row r="100" spans="2:6" x14ac:dyDescent="0.3">
      <c r="B100" s="11" t="s">
        <v>67</v>
      </c>
      <c r="C100" s="11" t="s">
        <v>56</v>
      </c>
      <c r="D100" s="11"/>
      <c r="E100" s="11" t="s">
        <v>66</v>
      </c>
    </row>
    <row r="101" spans="2:6" x14ac:dyDescent="0.3">
      <c r="B101" s="11" t="s">
        <v>65</v>
      </c>
      <c r="C101" s="11" t="s">
        <v>56</v>
      </c>
      <c r="D101" s="11" t="s">
        <v>60</v>
      </c>
      <c r="E101" s="11" t="s">
        <v>68</v>
      </c>
    </row>
    <row r="102" spans="2:6" x14ac:dyDescent="0.3">
      <c r="B102" s="11" t="s">
        <v>67</v>
      </c>
      <c r="C102" s="11" t="s">
        <v>56</v>
      </c>
      <c r="D102" s="11"/>
      <c r="E102" s="11" t="s">
        <v>68</v>
      </c>
    </row>
    <row r="103" spans="2:6" x14ac:dyDescent="0.3">
      <c r="B103" s="11" t="s">
        <v>65</v>
      </c>
      <c r="C103" s="11" t="s">
        <v>56</v>
      </c>
      <c r="D103" s="11" t="s">
        <v>56</v>
      </c>
      <c r="E103" s="11" t="s">
        <v>66</v>
      </c>
      <c r="F103" t="s">
        <v>68</v>
      </c>
    </row>
    <row r="104" spans="2:6" x14ac:dyDescent="0.3">
      <c r="B104" s="11" t="s">
        <v>67</v>
      </c>
      <c r="C104" s="11" t="s">
        <v>56</v>
      </c>
      <c r="D104" s="11"/>
      <c r="E104" s="11" t="s">
        <v>71</v>
      </c>
    </row>
    <row r="105" spans="2:6" x14ac:dyDescent="0.3">
      <c r="B105" s="11" t="s">
        <v>67</v>
      </c>
      <c r="C105" s="11" t="s">
        <v>56</v>
      </c>
      <c r="D105" s="11"/>
      <c r="E105" s="11" t="s">
        <v>70</v>
      </c>
    </row>
    <row r="106" spans="2:6" x14ac:dyDescent="0.3">
      <c r="B106" s="11" t="s">
        <v>67</v>
      </c>
      <c r="C106" s="11" t="s">
        <v>56</v>
      </c>
      <c r="D106" s="11"/>
      <c r="E106" s="11" t="s">
        <v>75</v>
      </c>
    </row>
    <row r="107" spans="2:6" x14ac:dyDescent="0.3">
      <c r="B107" s="11" t="s">
        <v>67</v>
      </c>
      <c r="C107" s="11" t="s">
        <v>56</v>
      </c>
      <c r="D107" s="11"/>
      <c r="E107" s="11" t="s">
        <v>70</v>
      </c>
    </row>
    <row r="108" spans="2:6" x14ac:dyDescent="0.3">
      <c r="B108" s="11" t="s">
        <v>65</v>
      </c>
      <c r="C108" s="11" t="s">
        <v>56</v>
      </c>
      <c r="D108" s="11" t="s">
        <v>56</v>
      </c>
      <c r="E108" s="11" t="s">
        <v>71</v>
      </c>
      <c r="F108" t="s">
        <v>70</v>
      </c>
    </row>
    <row r="109" spans="2:6" x14ac:dyDescent="0.3">
      <c r="B109" s="11" t="s">
        <v>67</v>
      </c>
      <c r="C109" s="11" t="s">
        <v>56</v>
      </c>
      <c r="D109" s="11"/>
      <c r="E109" s="11" t="s">
        <v>70</v>
      </c>
    </row>
    <row r="110" spans="2:6" x14ac:dyDescent="0.3">
      <c r="B110" s="11" t="s">
        <v>65</v>
      </c>
      <c r="C110" s="11" t="s">
        <v>56</v>
      </c>
      <c r="D110" s="11" t="s">
        <v>56</v>
      </c>
      <c r="E110" s="11" t="s">
        <v>71</v>
      </c>
      <c r="F110" t="s">
        <v>70</v>
      </c>
    </row>
    <row r="111" spans="2:6" x14ac:dyDescent="0.3">
      <c r="B111" s="11" t="s">
        <v>67</v>
      </c>
      <c r="C111" s="11" t="s">
        <v>56</v>
      </c>
      <c r="D111" s="11"/>
      <c r="E111" s="11" t="s">
        <v>71</v>
      </c>
    </row>
    <row r="112" spans="2:6" x14ac:dyDescent="0.3">
      <c r="B112" s="11" t="s">
        <v>67</v>
      </c>
      <c r="C112" s="11" t="s">
        <v>60</v>
      </c>
      <c r="D112" s="11"/>
      <c r="E112" s="11" t="s">
        <v>75</v>
      </c>
    </row>
    <row r="113" spans="2:5" x14ac:dyDescent="0.3">
      <c r="B113" s="11" t="s">
        <v>67</v>
      </c>
      <c r="C113" s="11" t="s">
        <v>56</v>
      </c>
      <c r="D113" s="11"/>
      <c r="E113" s="11" t="s">
        <v>70</v>
      </c>
    </row>
    <row r="114" spans="2:5" x14ac:dyDescent="0.3">
      <c r="B114" s="11" t="s">
        <v>65</v>
      </c>
      <c r="C114" s="11" t="s">
        <v>56</v>
      </c>
      <c r="D114" s="11" t="s">
        <v>60</v>
      </c>
      <c r="E114" s="11" t="s">
        <v>75</v>
      </c>
    </row>
    <row r="115" spans="2:5" x14ac:dyDescent="0.3">
      <c r="B115" s="11" t="s">
        <v>65</v>
      </c>
      <c r="C115" s="11" t="s">
        <v>56</v>
      </c>
      <c r="D115" s="11" t="s">
        <v>60</v>
      </c>
      <c r="E115" s="11" t="s">
        <v>71</v>
      </c>
    </row>
    <row r="116" spans="2:5" x14ac:dyDescent="0.3">
      <c r="B116" s="11" t="s">
        <v>67</v>
      </c>
      <c r="C116" s="11" t="s">
        <v>56</v>
      </c>
      <c r="D116" s="11"/>
      <c r="E116" s="11" t="s">
        <v>70</v>
      </c>
    </row>
    <row r="117" spans="2:5" x14ac:dyDescent="0.3">
      <c r="B117" s="11" t="s">
        <v>67</v>
      </c>
      <c r="C117" s="11" t="s">
        <v>56</v>
      </c>
      <c r="D117" s="11"/>
      <c r="E117" s="11" t="s">
        <v>71</v>
      </c>
    </row>
    <row r="118" spans="2:5" x14ac:dyDescent="0.3">
      <c r="B118" s="11" t="s">
        <v>65</v>
      </c>
      <c r="C118" s="11" t="s">
        <v>60</v>
      </c>
      <c r="D118" s="11"/>
      <c r="E118" s="11" t="s">
        <v>75</v>
      </c>
    </row>
    <row r="119" spans="2:5" x14ac:dyDescent="0.3">
      <c r="B119" s="11" t="s">
        <v>67</v>
      </c>
      <c r="C119" s="11" t="s">
        <v>56</v>
      </c>
      <c r="D119" s="11"/>
      <c r="E119" s="11" t="s">
        <v>70</v>
      </c>
    </row>
    <row r="120" spans="2:5" x14ac:dyDescent="0.3">
      <c r="B120" s="11" t="s">
        <v>67</v>
      </c>
      <c r="C120" s="11" t="s">
        <v>56</v>
      </c>
      <c r="D120" s="11"/>
      <c r="E120" s="11" t="s">
        <v>75</v>
      </c>
    </row>
    <row r="121" spans="2:5" x14ac:dyDescent="0.3">
      <c r="B121" s="11" t="s">
        <v>67</v>
      </c>
      <c r="C121" s="11" t="s">
        <v>56</v>
      </c>
      <c r="D121" s="11"/>
      <c r="E121" s="11" t="s">
        <v>71</v>
      </c>
    </row>
    <row r="122" spans="2:5" x14ac:dyDescent="0.3">
      <c r="B122" s="11" t="s">
        <v>65</v>
      </c>
      <c r="C122" s="11" t="s">
        <v>56</v>
      </c>
      <c r="D122" s="11" t="s">
        <v>60</v>
      </c>
      <c r="E122" s="11" t="s">
        <v>75</v>
      </c>
    </row>
    <row r="123" spans="2:5" x14ac:dyDescent="0.3">
      <c r="B123" s="11" t="s">
        <v>65</v>
      </c>
      <c r="C123" s="11" t="s">
        <v>56</v>
      </c>
      <c r="D123" s="11" t="s">
        <v>60</v>
      </c>
      <c r="E123" s="11" t="s">
        <v>70</v>
      </c>
    </row>
    <row r="124" spans="2:5" x14ac:dyDescent="0.3">
      <c r="B124" s="11" t="s">
        <v>67</v>
      </c>
      <c r="C124" s="11" t="s">
        <v>56</v>
      </c>
      <c r="D124" s="11"/>
      <c r="E124" s="11" t="s">
        <v>73</v>
      </c>
    </row>
    <row r="125" spans="2:5" x14ac:dyDescent="0.3">
      <c r="B125" s="11" t="s">
        <v>67</v>
      </c>
      <c r="C125" s="11" t="s">
        <v>56</v>
      </c>
      <c r="D125" s="11"/>
      <c r="E125" s="11" t="s">
        <v>70</v>
      </c>
    </row>
    <row r="126" spans="2:5" x14ac:dyDescent="0.3">
      <c r="B126" s="11" t="s">
        <v>65</v>
      </c>
      <c r="C126" s="11" t="s">
        <v>60</v>
      </c>
      <c r="D126" s="11"/>
      <c r="E126" s="11" t="s">
        <v>72</v>
      </c>
    </row>
    <row r="127" spans="2:5" x14ac:dyDescent="0.3">
      <c r="B127" s="11" t="s">
        <v>67</v>
      </c>
      <c r="C127" s="11" t="s">
        <v>56</v>
      </c>
      <c r="D127" s="11"/>
      <c r="E127" s="11" t="s">
        <v>73</v>
      </c>
    </row>
    <row r="128" spans="2:5" x14ac:dyDescent="0.3">
      <c r="B128" s="11" t="s">
        <v>65</v>
      </c>
      <c r="C128" s="11" t="s">
        <v>56</v>
      </c>
      <c r="D128" s="11" t="s">
        <v>60</v>
      </c>
      <c r="E128" s="11" t="s">
        <v>72</v>
      </c>
    </row>
    <row r="129" spans="2:5" x14ac:dyDescent="0.3">
      <c r="B129" s="11" t="s">
        <v>67</v>
      </c>
      <c r="C129" s="11" t="s">
        <v>56</v>
      </c>
      <c r="D129" s="11"/>
      <c r="E129" s="11" t="s">
        <v>73</v>
      </c>
    </row>
    <row r="130" spans="2:5" x14ac:dyDescent="0.3">
      <c r="B130" s="11" t="s">
        <v>67</v>
      </c>
      <c r="C130" s="11" t="s">
        <v>56</v>
      </c>
      <c r="D130" s="11"/>
      <c r="E130" s="12" t="s">
        <v>70</v>
      </c>
    </row>
    <row r="131" spans="2:5" x14ac:dyDescent="0.3">
      <c r="B131" s="11" t="s">
        <v>65</v>
      </c>
      <c r="C131" s="11" t="s">
        <v>56</v>
      </c>
      <c r="D131" s="11" t="s">
        <v>60</v>
      </c>
      <c r="E131" s="12" t="s">
        <v>72</v>
      </c>
    </row>
    <row r="132" spans="2:5" x14ac:dyDescent="0.3">
      <c r="B132" s="11" t="s">
        <v>65</v>
      </c>
      <c r="C132" s="11" t="s">
        <v>56</v>
      </c>
      <c r="D132" s="11" t="s">
        <v>56</v>
      </c>
      <c r="E132" s="12" t="s">
        <v>73</v>
      </c>
    </row>
    <row r="133" spans="2:5" x14ac:dyDescent="0.3">
      <c r="B133" s="11" t="s">
        <v>65</v>
      </c>
      <c r="C133" s="11" t="s">
        <v>56</v>
      </c>
      <c r="D133" s="11" t="s">
        <v>56</v>
      </c>
      <c r="E133" s="12" t="s">
        <v>68</v>
      </c>
    </row>
    <row r="134" spans="2:5" x14ac:dyDescent="0.3">
      <c r="B134" s="11" t="s">
        <v>65</v>
      </c>
      <c r="C134" s="11" t="s">
        <v>56</v>
      </c>
      <c r="D134" s="11" t="s">
        <v>60</v>
      </c>
      <c r="E134" s="12" t="s">
        <v>66</v>
      </c>
    </row>
    <row r="135" spans="2:5" x14ac:dyDescent="0.3">
      <c r="B135" s="11" t="s">
        <v>67</v>
      </c>
      <c r="C135" s="11" t="s">
        <v>56</v>
      </c>
      <c r="D135" s="11"/>
      <c r="E135" s="12" t="s">
        <v>66</v>
      </c>
    </row>
    <row r="136" spans="2:5" x14ac:dyDescent="0.3">
      <c r="B136" s="11" t="s">
        <v>67</v>
      </c>
      <c r="C136" s="11" t="s">
        <v>56</v>
      </c>
      <c r="D136" s="11"/>
      <c r="E136" s="12" t="s">
        <v>69</v>
      </c>
    </row>
    <row r="137" spans="2:5" x14ac:dyDescent="0.3">
      <c r="B137" s="11" t="s">
        <v>65</v>
      </c>
      <c r="C137" s="11" t="s">
        <v>60</v>
      </c>
      <c r="D137" s="11"/>
      <c r="E137" s="12" t="s">
        <v>68</v>
      </c>
    </row>
    <row r="138" spans="2:5" x14ac:dyDescent="0.3">
      <c r="B138" s="11" t="s">
        <v>65</v>
      </c>
      <c r="C138" s="11" t="s">
        <v>56</v>
      </c>
      <c r="D138" s="11" t="s">
        <v>60</v>
      </c>
      <c r="E138" s="12" t="s">
        <v>66</v>
      </c>
    </row>
    <row r="139" spans="2:5" x14ac:dyDescent="0.3">
      <c r="B139" s="11" t="s">
        <v>67</v>
      </c>
      <c r="C139" s="11" t="s">
        <v>56</v>
      </c>
      <c r="D139" s="11"/>
      <c r="E139" s="12" t="s">
        <v>75</v>
      </c>
    </row>
    <row r="140" spans="2:5" x14ac:dyDescent="0.3">
      <c r="B140" s="11" t="s">
        <v>67</v>
      </c>
      <c r="C140" s="11" t="s">
        <v>56</v>
      </c>
      <c r="D140" s="11"/>
      <c r="E140" s="12" t="s">
        <v>71</v>
      </c>
    </row>
    <row r="141" spans="2:5" x14ac:dyDescent="0.3">
      <c r="B141" s="11" t="s">
        <v>65</v>
      </c>
      <c r="C141" s="11" t="s">
        <v>56</v>
      </c>
      <c r="D141" s="11" t="s">
        <v>60</v>
      </c>
      <c r="E141" s="12" t="s">
        <v>75</v>
      </c>
    </row>
    <row r="142" spans="2:5" x14ac:dyDescent="0.3">
      <c r="B142" s="11" t="s">
        <v>65</v>
      </c>
      <c r="C142" s="11" t="s">
        <v>56</v>
      </c>
      <c r="D142" s="11" t="s">
        <v>60</v>
      </c>
      <c r="E142" s="12" t="s">
        <v>70</v>
      </c>
    </row>
    <row r="143" spans="2:5" x14ac:dyDescent="0.3">
      <c r="B143" s="11" t="s">
        <v>65</v>
      </c>
      <c r="C143" s="11" t="s">
        <v>56</v>
      </c>
      <c r="D143" s="11" t="s">
        <v>60</v>
      </c>
      <c r="E143" s="12" t="s">
        <v>71</v>
      </c>
    </row>
    <row r="144" spans="2:5" x14ac:dyDescent="0.3">
      <c r="B144" s="11" t="s">
        <v>67</v>
      </c>
      <c r="C144" s="11" t="s">
        <v>56</v>
      </c>
      <c r="D144" s="11"/>
      <c r="E144" s="12" t="s">
        <v>71</v>
      </c>
    </row>
    <row r="145" spans="1:6" x14ac:dyDescent="0.3">
      <c r="B145" s="11" t="s">
        <v>65</v>
      </c>
      <c r="C145" s="11" t="s">
        <v>56</v>
      </c>
      <c r="D145" s="11" t="s">
        <v>56</v>
      </c>
      <c r="E145" s="12" t="s">
        <v>75</v>
      </c>
      <c r="F145" t="s">
        <v>71</v>
      </c>
    </row>
    <row r="154" spans="1:6" x14ac:dyDescent="0.3">
      <c r="A154" t="s">
        <v>79</v>
      </c>
      <c r="B154" s="11">
        <f>COUNTIF(B$3:B$145,"б")</f>
        <v>59</v>
      </c>
      <c r="C154" s="11">
        <f>COUNTIFS(B$3:B$145,"б",C$3:C$145,"+")</f>
        <v>53</v>
      </c>
      <c r="D154" s="11">
        <f>COUNTIFS(B$3:B$145,"б",D$3:D$145,"+")</f>
        <v>13</v>
      </c>
    </row>
    <row r="155" spans="1:6" x14ac:dyDescent="0.3">
      <c r="F155" s="11" t="s">
        <v>72</v>
      </c>
    </row>
    <row r="156" spans="1:6" x14ac:dyDescent="0.3">
      <c r="A156" t="s">
        <v>80</v>
      </c>
      <c r="B156" s="11">
        <f>COUNTIF(B$3:B$145,"п")</f>
        <v>83</v>
      </c>
      <c r="C156" s="11">
        <f>COUNTIFS(B$3:B$145,"п",C$3:C$145,"+")</f>
        <v>69</v>
      </c>
    </row>
    <row r="158" spans="1:6" x14ac:dyDescent="0.3">
      <c r="A158" s="13" t="s">
        <v>79</v>
      </c>
      <c r="B158" s="14">
        <f>COUNTIFS(B$3:B$145,"б",E$3:E$145,F155)</f>
        <v>4</v>
      </c>
      <c r="C158" s="14">
        <f>COUNTIFS(B$3:B$145,"б",C$3:C$145,"+",E$3:E$145,F155)</f>
        <v>3</v>
      </c>
      <c r="D158" s="15">
        <f>COUNTIFS(B$3:B$145,"б",C$3:C$145,"+",E$3:E$145,F155,D$3:D$145,"+")</f>
        <v>0</v>
      </c>
    </row>
    <row r="159" spans="1:6" x14ac:dyDescent="0.3">
      <c r="A159" s="16"/>
      <c r="D159" s="17"/>
    </row>
    <row r="160" spans="1:6" x14ac:dyDescent="0.3">
      <c r="A160" s="16" t="s">
        <v>80</v>
      </c>
      <c r="B160" s="11">
        <f>COUNTIFS(B$3:B$145,"п",E$3:E$145,F155)</f>
        <v>5</v>
      </c>
      <c r="C160" s="11">
        <f>COUNTIFS(B$3:B$145,"п",C$3:C$145,"+",E$3:E$145,F155)</f>
        <v>3</v>
      </c>
      <c r="D160" s="17"/>
    </row>
    <row r="161" spans="1:4" x14ac:dyDescent="0.3">
      <c r="A161" s="16"/>
      <c r="D161" s="17"/>
    </row>
    <row r="162" spans="1:4" x14ac:dyDescent="0.3">
      <c r="A162" s="16" t="s">
        <v>78</v>
      </c>
      <c r="B162" s="11">
        <f>COUNTIFS(B$3:B$145,"блок",E$3:E$145,F155)</f>
        <v>0</v>
      </c>
      <c r="D162" s="17"/>
    </row>
    <row r="163" spans="1:4" x14ac:dyDescent="0.3">
      <c r="A163" s="16"/>
      <c r="D163" s="17"/>
    </row>
    <row r="164" spans="1:4" x14ac:dyDescent="0.3">
      <c r="A164" s="18" t="s">
        <v>74</v>
      </c>
      <c r="B164" s="19">
        <f>COUNTIFS(B$3:B$145,"фол",E$3:E$145,F155)</f>
        <v>0</v>
      </c>
      <c r="C164" s="20"/>
      <c r="D164" s="2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74"/>
  <sheetViews>
    <sheetView zoomScale="120" zoomScaleNormal="120" workbookViewId="0">
      <selection activeCell="F66" sqref="F66"/>
    </sheetView>
  </sheetViews>
  <sheetFormatPr defaultColWidth="9.09765625" defaultRowHeight="14.4" x14ac:dyDescent="0.3"/>
  <cols>
    <col min="2" max="2" width="4.796875" style="11" customWidth="1"/>
    <col min="3" max="3" width="5" customWidth="1"/>
    <col min="4" max="4" width="4.69921875" customWidth="1"/>
    <col min="5" max="5" width="13.296875" customWidth="1"/>
  </cols>
  <sheetData>
    <row r="3" spans="2:6" x14ac:dyDescent="0.3">
      <c r="B3" s="11" t="s">
        <v>67</v>
      </c>
      <c r="C3" s="12" t="s">
        <v>56</v>
      </c>
      <c r="D3" s="12"/>
      <c r="E3" s="11" t="s">
        <v>68</v>
      </c>
    </row>
    <row r="4" spans="2:6" x14ac:dyDescent="0.3">
      <c r="B4" s="11" t="s">
        <v>65</v>
      </c>
      <c r="C4" s="12" t="s">
        <v>60</v>
      </c>
      <c r="D4" s="12"/>
      <c r="E4" s="11" t="s">
        <v>69</v>
      </c>
    </row>
    <row r="5" spans="2:6" x14ac:dyDescent="0.3">
      <c r="B5" s="11" t="s">
        <v>67</v>
      </c>
      <c r="C5" s="12" t="s">
        <v>56</v>
      </c>
      <c r="D5" s="12"/>
      <c r="E5" s="11" t="s">
        <v>66</v>
      </c>
    </row>
    <row r="6" spans="2:6" x14ac:dyDescent="0.3">
      <c r="B6" s="11" t="s">
        <v>65</v>
      </c>
      <c r="C6" s="12" t="s">
        <v>56</v>
      </c>
      <c r="D6" s="12" t="s">
        <v>60</v>
      </c>
      <c r="E6" s="11" t="s">
        <v>66</v>
      </c>
    </row>
    <row r="7" spans="2:6" x14ac:dyDescent="0.3">
      <c r="B7" s="11" t="s">
        <v>74</v>
      </c>
      <c r="C7" s="12"/>
      <c r="D7" s="12"/>
      <c r="E7" s="11" t="s">
        <v>70</v>
      </c>
    </row>
    <row r="8" spans="2:6" x14ac:dyDescent="0.3">
      <c r="B8" s="11" t="s">
        <v>67</v>
      </c>
      <c r="C8" s="12" t="s">
        <v>56</v>
      </c>
      <c r="D8" s="12"/>
      <c r="E8" s="11" t="s">
        <v>72</v>
      </c>
    </row>
    <row r="9" spans="2:6" x14ac:dyDescent="0.3">
      <c r="B9" s="11" t="s">
        <v>65</v>
      </c>
      <c r="C9" s="12" t="s">
        <v>56</v>
      </c>
      <c r="D9" s="12" t="s">
        <v>56</v>
      </c>
      <c r="E9" s="11" t="s">
        <v>68</v>
      </c>
      <c r="F9" t="s">
        <v>72</v>
      </c>
    </row>
    <row r="10" spans="2:6" x14ac:dyDescent="0.3">
      <c r="B10" s="11" t="s">
        <v>67</v>
      </c>
      <c r="C10" s="12" t="s">
        <v>56</v>
      </c>
      <c r="D10" s="12"/>
      <c r="E10" s="11" t="s">
        <v>72</v>
      </c>
    </row>
    <row r="11" spans="2:6" x14ac:dyDescent="0.3">
      <c r="B11" s="11" t="s">
        <v>67</v>
      </c>
      <c r="C11" s="12" t="s">
        <v>56</v>
      </c>
      <c r="D11" s="12"/>
      <c r="E11" s="11" t="s">
        <v>75</v>
      </c>
    </row>
    <row r="12" spans="2:6" x14ac:dyDescent="0.3">
      <c r="B12" s="11" t="s">
        <v>67</v>
      </c>
      <c r="C12" s="12" t="s">
        <v>56</v>
      </c>
      <c r="D12" s="12"/>
      <c r="E12" s="11" t="s">
        <v>75</v>
      </c>
    </row>
    <row r="13" spans="2:6" x14ac:dyDescent="0.3">
      <c r="B13" s="11" t="s">
        <v>67</v>
      </c>
      <c r="C13" s="12" t="s">
        <v>56</v>
      </c>
      <c r="D13" s="12"/>
      <c r="E13" s="11" t="s">
        <v>70</v>
      </c>
    </row>
    <row r="14" spans="2:6" x14ac:dyDescent="0.3">
      <c r="B14" s="11" t="s">
        <v>67</v>
      </c>
      <c r="C14" s="12" t="s">
        <v>56</v>
      </c>
      <c r="D14" s="12"/>
      <c r="E14" s="11" t="s">
        <v>71</v>
      </c>
    </row>
    <row r="15" spans="2:6" x14ac:dyDescent="0.3">
      <c r="B15" s="11" t="s">
        <v>67</v>
      </c>
      <c r="C15" s="12" t="s">
        <v>56</v>
      </c>
      <c r="D15" s="12"/>
      <c r="E15" s="11" t="s">
        <v>75</v>
      </c>
    </row>
    <row r="16" spans="2:6" x14ac:dyDescent="0.3">
      <c r="B16" s="11" t="s">
        <v>67</v>
      </c>
      <c r="C16" s="12" t="s">
        <v>56</v>
      </c>
      <c r="D16" s="12"/>
      <c r="E16" s="11" t="s">
        <v>71</v>
      </c>
    </row>
    <row r="17" spans="2:6" x14ac:dyDescent="0.3">
      <c r="B17" s="11" t="s">
        <v>67</v>
      </c>
      <c r="C17" s="12" t="s">
        <v>56</v>
      </c>
      <c r="D17" s="12"/>
      <c r="E17" s="11" t="s">
        <v>70</v>
      </c>
    </row>
    <row r="18" spans="2:6" x14ac:dyDescent="0.3">
      <c r="B18" s="11" t="s">
        <v>67</v>
      </c>
      <c r="C18" s="12" t="s">
        <v>56</v>
      </c>
      <c r="D18" s="12"/>
      <c r="E18" s="11" t="s">
        <v>68</v>
      </c>
    </row>
    <row r="19" spans="2:6" x14ac:dyDescent="0.3">
      <c r="B19" s="11" t="s">
        <v>67</v>
      </c>
      <c r="C19" s="12" t="s">
        <v>60</v>
      </c>
      <c r="D19" s="12"/>
      <c r="E19" s="11" t="s">
        <v>68</v>
      </c>
    </row>
    <row r="20" spans="2:6" x14ac:dyDescent="0.3">
      <c r="B20" s="11" t="s">
        <v>67</v>
      </c>
      <c r="C20" s="12" t="s">
        <v>56</v>
      </c>
      <c r="D20" s="12"/>
      <c r="E20" s="11" t="s">
        <v>69</v>
      </c>
    </row>
    <row r="21" spans="2:6" x14ac:dyDescent="0.3">
      <c r="B21" s="11" t="s">
        <v>65</v>
      </c>
      <c r="C21" s="12" t="s">
        <v>56</v>
      </c>
      <c r="D21" s="12" t="s">
        <v>56</v>
      </c>
      <c r="E21" s="11" t="s">
        <v>68</v>
      </c>
      <c r="F21" t="s">
        <v>69</v>
      </c>
    </row>
    <row r="22" spans="2:6" x14ac:dyDescent="0.3">
      <c r="B22" s="11" t="s">
        <v>67</v>
      </c>
      <c r="C22" s="12" t="s">
        <v>56</v>
      </c>
      <c r="D22" s="12"/>
      <c r="E22" s="11" t="s">
        <v>72</v>
      </c>
    </row>
    <row r="23" spans="2:6" x14ac:dyDescent="0.3">
      <c r="B23" s="11" t="s">
        <v>65</v>
      </c>
      <c r="C23" s="12" t="s">
        <v>56</v>
      </c>
      <c r="D23" s="11" t="s">
        <v>60</v>
      </c>
      <c r="E23" s="11" t="s">
        <v>71</v>
      </c>
    </row>
    <row r="24" spans="2:6" x14ac:dyDescent="0.3">
      <c r="B24" s="11" t="s">
        <v>67</v>
      </c>
      <c r="C24" s="12" t="s">
        <v>56</v>
      </c>
      <c r="D24" s="11"/>
      <c r="E24" s="11" t="s">
        <v>71</v>
      </c>
    </row>
    <row r="25" spans="2:6" x14ac:dyDescent="0.3">
      <c r="B25" s="11" t="s">
        <v>65</v>
      </c>
      <c r="C25" s="12" t="s">
        <v>56</v>
      </c>
      <c r="D25" s="11" t="s">
        <v>60</v>
      </c>
      <c r="E25" s="11" t="s">
        <v>73</v>
      </c>
    </row>
    <row r="26" spans="2:6" x14ac:dyDescent="0.3">
      <c r="B26" s="11" t="s">
        <v>65</v>
      </c>
      <c r="C26" s="12" t="s">
        <v>56</v>
      </c>
      <c r="D26" s="11" t="s">
        <v>60</v>
      </c>
      <c r="E26" s="11" t="s">
        <v>73</v>
      </c>
    </row>
    <row r="27" spans="2:6" x14ac:dyDescent="0.3">
      <c r="B27" s="11" t="s">
        <v>65</v>
      </c>
      <c r="C27" s="12" t="s">
        <v>56</v>
      </c>
      <c r="D27" s="11" t="s">
        <v>56</v>
      </c>
      <c r="E27" s="11" t="s">
        <v>73</v>
      </c>
    </row>
    <row r="28" spans="2:6" x14ac:dyDescent="0.3">
      <c r="B28" s="11" t="s">
        <v>67</v>
      </c>
      <c r="C28" s="12" t="s">
        <v>60</v>
      </c>
      <c r="D28" s="11"/>
      <c r="E28" s="11" t="s">
        <v>70</v>
      </c>
    </row>
    <row r="29" spans="2:6" x14ac:dyDescent="0.3">
      <c r="B29" s="11" t="s">
        <v>67</v>
      </c>
      <c r="C29" s="12" t="s">
        <v>60</v>
      </c>
      <c r="D29" s="11"/>
      <c r="E29" s="11" t="s">
        <v>66</v>
      </c>
    </row>
    <row r="30" spans="2:6" x14ac:dyDescent="0.3">
      <c r="B30" s="11" t="s">
        <v>67</v>
      </c>
      <c r="C30" s="12" t="s">
        <v>56</v>
      </c>
      <c r="D30" s="11"/>
      <c r="E30" s="11" t="s">
        <v>68</v>
      </c>
    </row>
    <row r="31" spans="2:6" x14ac:dyDescent="0.3">
      <c r="B31" s="11" t="s">
        <v>65</v>
      </c>
      <c r="C31" s="12" t="s">
        <v>56</v>
      </c>
      <c r="D31" s="11" t="s">
        <v>56</v>
      </c>
      <c r="E31" s="11" t="s">
        <v>66</v>
      </c>
      <c r="F31" s="11" t="s">
        <v>68</v>
      </c>
    </row>
    <row r="32" spans="2:6" x14ac:dyDescent="0.3">
      <c r="B32" s="11" t="s">
        <v>67</v>
      </c>
      <c r="C32" s="12" t="s">
        <v>56</v>
      </c>
      <c r="D32" s="11"/>
      <c r="E32" s="11" t="s">
        <v>71</v>
      </c>
    </row>
    <row r="33" spans="2:6" x14ac:dyDescent="0.3">
      <c r="B33" s="11" t="s">
        <v>67</v>
      </c>
      <c r="C33" s="12" t="s">
        <v>56</v>
      </c>
      <c r="D33" s="11"/>
      <c r="E33" s="11" t="s">
        <v>70</v>
      </c>
    </row>
    <row r="34" spans="2:6" x14ac:dyDescent="0.3">
      <c r="B34" s="11" t="s">
        <v>65</v>
      </c>
      <c r="C34" s="12" t="s">
        <v>56</v>
      </c>
      <c r="D34" s="11" t="s">
        <v>56</v>
      </c>
      <c r="E34" s="11" t="s">
        <v>75</v>
      </c>
      <c r="F34" s="11" t="s">
        <v>77</v>
      </c>
    </row>
    <row r="35" spans="2:6" x14ac:dyDescent="0.3">
      <c r="B35" s="11" t="s">
        <v>67</v>
      </c>
      <c r="C35" s="12" t="s">
        <v>56</v>
      </c>
      <c r="D35" s="11"/>
      <c r="E35" s="11" t="s">
        <v>73</v>
      </c>
    </row>
    <row r="36" spans="2:6" x14ac:dyDescent="0.3">
      <c r="B36" s="11" t="s">
        <v>65</v>
      </c>
      <c r="C36" s="12" t="s">
        <v>60</v>
      </c>
      <c r="D36" s="11"/>
      <c r="E36" s="11" t="s">
        <v>68</v>
      </c>
    </row>
    <row r="37" spans="2:6" x14ac:dyDescent="0.3">
      <c r="B37" s="11" t="s">
        <v>67</v>
      </c>
      <c r="C37" s="12" t="s">
        <v>56</v>
      </c>
      <c r="D37" s="11"/>
      <c r="E37" s="11" t="s">
        <v>73</v>
      </c>
    </row>
    <row r="38" spans="2:6" x14ac:dyDescent="0.3">
      <c r="B38" s="11" t="s">
        <v>67</v>
      </c>
      <c r="C38" s="12" t="s">
        <v>56</v>
      </c>
      <c r="D38" s="11"/>
      <c r="E38" s="11" t="s">
        <v>72</v>
      </c>
    </row>
    <row r="39" spans="2:6" x14ac:dyDescent="0.3">
      <c r="B39" s="11" t="s">
        <v>65</v>
      </c>
      <c r="C39" s="12" t="s">
        <v>56</v>
      </c>
      <c r="D39" s="11" t="s">
        <v>60</v>
      </c>
      <c r="E39" s="11" t="s">
        <v>68</v>
      </c>
    </row>
    <row r="40" spans="2:6" x14ac:dyDescent="0.3">
      <c r="B40" s="11" t="s">
        <v>67</v>
      </c>
      <c r="C40" s="12" t="s">
        <v>56</v>
      </c>
      <c r="D40" s="11"/>
      <c r="E40" s="11" t="s">
        <v>66</v>
      </c>
    </row>
    <row r="41" spans="2:6" x14ac:dyDescent="0.3">
      <c r="B41" s="11" t="s">
        <v>65</v>
      </c>
      <c r="C41" s="12" t="s">
        <v>56</v>
      </c>
      <c r="D41" s="11" t="s">
        <v>56</v>
      </c>
      <c r="E41" s="11" t="s">
        <v>66</v>
      </c>
    </row>
    <row r="42" spans="2:6" x14ac:dyDescent="0.3">
      <c r="B42" s="11" t="s">
        <v>65</v>
      </c>
      <c r="C42" s="12" t="s">
        <v>56</v>
      </c>
      <c r="D42" s="11" t="s">
        <v>60</v>
      </c>
      <c r="E42" s="11" t="s">
        <v>73</v>
      </c>
    </row>
    <row r="43" spans="2:6" x14ac:dyDescent="0.3">
      <c r="B43" s="11" t="s">
        <v>65</v>
      </c>
      <c r="C43" s="12" t="s">
        <v>56</v>
      </c>
      <c r="D43" s="11" t="s">
        <v>60</v>
      </c>
      <c r="E43" s="11" t="s">
        <v>70</v>
      </c>
    </row>
    <row r="44" spans="2:6" x14ac:dyDescent="0.3">
      <c r="B44" s="11" t="s">
        <v>65</v>
      </c>
      <c r="C44" s="12" t="s">
        <v>56</v>
      </c>
      <c r="D44" s="11" t="s">
        <v>60</v>
      </c>
      <c r="E44" s="11" t="s">
        <v>73</v>
      </c>
    </row>
    <row r="45" spans="2:6" x14ac:dyDescent="0.3">
      <c r="B45" s="11" t="s">
        <v>65</v>
      </c>
      <c r="C45" s="12" t="s">
        <v>60</v>
      </c>
      <c r="D45" s="11"/>
      <c r="E45" s="11" t="s">
        <v>73</v>
      </c>
    </row>
    <row r="46" spans="2:6" x14ac:dyDescent="0.3">
      <c r="B46" s="11" t="s">
        <v>67</v>
      </c>
      <c r="C46" s="12" t="s">
        <v>56</v>
      </c>
      <c r="D46" s="11"/>
      <c r="E46" s="11" t="s">
        <v>66</v>
      </c>
    </row>
    <row r="47" spans="2:6" x14ac:dyDescent="0.3">
      <c r="B47" s="11" t="s">
        <v>65</v>
      </c>
      <c r="C47" s="12" t="s">
        <v>56</v>
      </c>
      <c r="D47" s="11" t="s">
        <v>56</v>
      </c>
      <c r="E47" s="11" t="s">
        <v>66</v>
      </c>
    </row>
    <row r="48" spans="2:6" x14ac:dyDescent="0.3">
      <c r="B48" s="11" t="s">
        <v>65</v>
      </c>
      <c r="C48" s="12" t="s">
        <v>60</v>
      </c>
      <c r="D48" s="11"/>
      <c r="E48" s="11" t="s">
        <v>72</v>
      </c>
    </row>
    <row r="49" spans="1:5" x14ac:dyDescent="0.3">
      <c r="B49" s="11" t="s">
        <v>65</v>
      </c>
      <c r="C49" s="12" t="s">
        <v>60</v>
      </c>
      <c r="D49" s="11"/>
      <c r="E49" s="11" t="s">
        <v>72</v>
      </c>
    </row>
    <row r="50" spans="1:5" x14ac:dyDescent="0.3">
      <c r="B50" s="11" t="s">
        <v>67</v>
      </c>
      <c r="C50" s="12" t="s">
        <v>56</v>
      </c>
      <c r="D50" s="11"/>
      <c r="E50" s="11" t="s">
        <v>68</v>
      </c>
    </row>
    <row r="51" spans="1:5" x14ac:dyDescent="0.3">
      <c r="B51" s="11" t="s">
        <v>67</v>
      </c>
      <c r="C51" s="11" t="s">
        <v>60</v>
      </c>
      <c r="D51" s="11"/>
      <c r="E51" s="11" t="s">
        <v>66</v>
      </c>
    </row>
    <row r="52" spans="1:5" x14ac:dyDescent="0.3">
      <c r="B52" s="11" t="s">
        <v>67</v>
      </c>
      <c r="C52" s="11" t="s">
        <v>60</v>
      </c>
      <c r="D52" s="11"/>
      <c r="E52" s="11" t="s">
        <v>71</v>
      </c>
    </row>
    <row r="53" spans="1:5" x14ac:dyDescent="0.3">
      <c r="B53" s="11" t="s">
        <v>78</v>
      </c>
      <c r="C53" s="11"/>
      <c r="D53" s="11"/>
      <c r="E53" s="11" t="s">
        <v>71</v>
      </c>
    </row>
    <row r="54" spans="1:5" x14ac:dyDescent="0.3">
      <c r="B54" s="11" t="s">
        <v>67</v>
      </c>
      <c r="C54" s="11" t="s">
        <v>56</v>
      </c>
      <c r="D54" s="11"/>
      <c r="E54" s="11" t="s">
        <v>69</v>
      </c>
    </row>
    <row r="55" spans="1:5" x14ac:dyDescent="0.3">
      <c r="B55" s="11" t="s">
        <v>67</v>
      </c>
      <c r="C55" s="11" t="s">
        <v>56</v>
      </c>
      <c r="D55" s="11"/>
      <c r="E55" s="11" t="s">
        <v>75</v>
      </c>
    </row>
    <row r="56" spans="1:5" x14ac:dyDescent="0.3">
      <c r="B56" s="11" t="s">
        <v>67</v>
      </c>
      <c r="C56" s="11" t="s">
        <v>60</v>
      </c>
      <c r="D56" s="11"/>
      <c r="E56" s="11" t="s">
        <v>66</v>
      </c>
    </row>
    <row r="57" spans="1:5" x14ac:dyDescent="0.3">
      <c r="B57" s="11" t="s">
        <v>65</v>
      </c>
      <c r="C57" s="11" t="s">
        <v>56</v>
      </c>
      <c r="D57" s="11" t="s">
        <v>60</v>
      </c>
      <c r="E57" s="11" t="s">
        <v>68</v>
      </c>
    </row>
    <row r="58" spans="1:5" x14ac:dyDescent="0.3">
      <c r="B58" s="11" t="s">
        <v>65</v>
      </c>
      <c r="C58" s="11" t="s">
        <v>56</v>
      </c>
      <c r="D58" s="11" t="s">
        <v>60</v>
      </c>
      <c r="E58" s="11" t="s">
        <v>68</v>
      </c>
    </row>
    <row r="59" spans="1:5" x14ac:dyDescent="0.3">
      <c r="B59" s="11" t="s">
        <v>65</v>
      </c>
      <c r="C59" s="11" t="s">
        <v>56</v>
      </c>
      <c r="D59" s="11" t="s">
        <v>60</v>
      </c>
      <c r="E59" s="11" t="s">
        <v>66</v>
      </c>
    </row>
    <row r="60" spans="1:5" x14ac:dyDescent="0.3">
      <c r="B60" s="11" t="s">
        <v>74</v>
      </c>
      <c r="C60" s="11"/>
      <c r="D60" s="11"/>
      <c r="E60" s="11" t="s">
        <v>68</v>
      </c>
    </row>
    <row r="61" spans="1:5" x14ac:dyDescent="0.3">
      <c r="C61" s="11"/>
      <c r="D61" s="11"/>
      <c r="E61" s="11"/>
    </row>
    <row r="64" spans="1:5" x14ac:dyDescent="0.3">
      <c r="A64" t="s">
        <v>79</v>
      </c>
      <c r="B64" s="11">
        <f>COUNTIF(B$3:B$61,"б")</f>
        <v>23</v>
      </c>
      <c r="C64" s="11">
        <f>COUNTIFS(B$3:B$61,"б",C$3:C$61,"+")</f>
        <v>18</v>
      </c>
      <c r="D64" s="11">
        <f>COUNTIFS(B$3:B$61,"б",D$3:D$61,"+")</f>
        <v>7</v>
      </c>
    </row>
    <row r="65" spans="1:6" x14ac:dyDescent="0.3">
      <c r="F65" s="11" t="s">
        <v>66</v>
      </c>
    </row>
    <row r="66" spans="1:6" x14ac:dyDescent="0.3">
      <c r="A66" t="s">
        <v>80</v>
      </c>
      <c r="B66" s="11">
        <f>COUNTIF(B$3:B$61,"п")</f>
        <v>32</v>
      </c>
      <c r="C66" s="11">
        <f>COUNTIFS(B$3:B$61,"п",C$3:C$61,"+")</f>
        <v>26</v>
      </c>
    </row>
    <row r="68" spans="1:6" x14ac:dyDescent="0.3">
      <c r="A68" s="13" t="s">
        <v>79</v>
      </c>
      <c r="B68" s="14">
        <f>COUNTIFS(B$3:B$61,"б",E$3:E$61,F65)</f>
        <v>5</v>
      </c>
      <c r="C68" s="14">
        <f>COUNTIFS(B$3:B$61,"б",C$3:C$61,"+",E$3:E$61,F65)</f>
        <v>5</v>
      </c>
      <c r="D68" s="15">
        <f>COUNTIFS(B$3:B$61,"б",C$3:C$61,"+",E$3:E$61,F65,D$3:D$61,"+")</f>
        <v>3</v>
      </c>
    </row>
    <row r="69" spans="1:6" x14ac:dyDescent="0.3">
      <c r="A69" s="16"/>
      <c r="D69" s="17"/>
    </row>
    <row r="70" spans="1:6" x14ac:dyDescent="0.3">
      <c r="A70" s="16" t="s">
        <v>80</v>
      </c>
      <c r="B70" s="11">
        <f>COUNTIFS(B$3:B$61,"п",E$3:E$61,F65)</f>
        <v>6</v>
      </c>
      <c r="C70" s="11">
        <f>COUNTIFS(B$3:B$61,"п",C$3:C$61,"+",E$3:E$61,F65)</f>
        <v>3</v>
      </c>
      <c r="D70" s="17"/>
    </row>
    <row r="71" spans="1:6" x14ac:dyDescent="0.3">
      <c r="A71" s="16"/>
      <c r="D71" s="17"/>
    </row>
    <row r="72" spans="1:6" x14ac:dyDescent="0.3">
      <c r="A72" s="16" t="s">
        <v>78</v>
      </c>
      <c r="B72" s="11">
        <f>COUNTIFS(B$3:B$61,"блок",E$3:E$61,F65)</f>
        <v>0</v>
      </c>
      <c r="D72" s="17"/>
    </row>
    <row r="73" spans="1:6" x14ac:dyDescent="0.3">
      <c r="A73" s="16"/>
      <c r="D73" s="17"/>
    </row>
    <row r="74" spans="1:6" x14ac:dyDescent="0.3">
      <c r="A74" s="18" t="s">
        <v>74</v>
      </c>
      <c r="B74" s="19">
        <f>COUNTIFS(B$3:B$61,"фол",E$3:E$61,F65)</f>
        <v>0</v>
      </c>
      <c r="C74" s="20"/>
      <c r="D74" s="2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94"/>
  <sheetViews>
    <sheetView topLeftCell="A70" zoomScale="120" zoomScaleNormal="120" workbookViewId="0">
      <selection activeCell="I100" sqref="I100"/>
    </sheetView>
  </sheetViews>
  <sheetFormatPr defaultColWidth="9.09765625" defaultRowHeight="14.4" x14ac:dyDescent="0.3"/>
  <cols>
    <col min="2" max="2" width="4.796875" style="11" customWidth="1"/>
    <col min="3" max="3" width="5" customWidth="1"/>
    <col min="4" max="4" width="4.69921875" customWidth="1"/>
    <col min="5" max="5" width="13.296875" customWidth="1"/>
  </cols>
  <sheetData>
    <row r="3" spans="2:6" x14ac:dyDescent="0.3">
      <c r="B3" s="11" t="s">
        <v>67</v>
      </c>
      <c r="C3" s="12" t="s">
        <v>56</v>
      </c>
      <c r="D3" s="12"/>
      <c r="E3" s="11" t="s">
        <v>68</v>
      </c>
    </row>
    <row r="4" spans="2:6" x14ac:dyDescent="0.3">
      <c r="B4" s="11" t="s">
        <v>78</v>
      </c>
      <c r="C4" s="12"/>
      <c r="D4" s="12"/>
      <c r="E4" s="11" t="s">
        <v>68</v>
      </c>
    </row>
    <row r="5" spans="2:6" x14ac:dyDescent="0.3">
      <c r="B5" s="11" t="s">
        <v>65</v>
      </c>
      <c r="C5" s="12" t="s">
        <v>56</v>
      </c>
      <c r="D5" s="12" t="s">
        <v>60</v>
      </c>
      <c r="E5" s="11" t="s">
        <v>66</v>
      </c>
    </row>
    <row r="6" spans="2:6" x14ac:dyDescent="0.3">
      <c r="B6" s="11" t="s">
        <v>67</v>
      </c>
      <c r="C6" s="12" t="s">
        <v>56</v>
      </c>
      <c r="D6" s="12"/>
      <c r="E6" s="11" t="s">
        <v>73</v>
      </c>
    </row>
    <row r="7" spans="2:6" x14ac:dyDescent="0.3">
      <c r="B7" s="11" t="s">
        <v>65</v>
      </c>
      <c r="C7" s="12" t="s">
        <v>56</v>
      </c>
      <c r="D7" s="12" t="s">
        <v>56</v>
      </c>
      <c r="E7" s="11" t="s">
        <v>71</v>
      </c>
      <c r="F7" t="s">
        <v>73</v>
      </c>
    </row>
    <row r="8" spans="2:6" x14ac:dyDescent="0.3">
      <c r="B8" s="11" t="s">
        <v>67</v>
      </c>
      <c r="C8" s="12" t="s">
        <v>60</v>
      </c>
      <c r="D8" s="12"/>
      <c r="E8" s="11" t="s">
        <v>71</v>
      </c>
    </row>
    <row r="9" spans="2:6" x14ac:dyDescent="0.3">
      <c r="B9" s="11" t="s">
        <v>78</v>
      </c>
      <c r="C9" s="12"/>
      <c r="D9" s="12"/>
      <c r="E9" s="11" t="s">
        <v>71</v>
      </c>
    </row>
    <row r="10" spans="2:6" x14ac:dyDescent="0.3">
      <c r="B10" s="11" t="s">
        <v>78</v>
      </c>
      <c r="C10" s="12"/>
      <c r="D10" s="12"/>
      <c r="E10" s="11" t="s">
        <v>75</v>
      </c>
    </row>
    <row r="11" spans="2:6" x14ac:dyDescent="0.3">
      <c r="B11" s="11" t="s">
        <v>67</v>
      </c>
      <c r="C11" s="12" t="s">
        <v>56</v>
      </c>
      <c r="D11" s="12"/>
      <c r="E11" s="11" t="s">
        <v>75</v>
      </c>
    </row>
    <row r="12" spans="2:6" x14ac:dyDescent="0.3">
      <c r="B12" s="11" t="s">
        <v>67</v>
      </c>
      <c r="C12" s="12" t="s">
        <v>60</v>
      </c>
      <c r="D12" s="12"/>
      <c r="E12" s="11" t="s">
        <v>71</v>
      </c>
    </row>
    <row r="13" spans="2:6" x14ac:dyDescent="0.3">
      <c r="B13" s="11" t="s">
        <v>78</v>
      </c>
      <c r="C13" s="12"/>
      <c r="D13" s="12"/>
      <c r="E13" s="11" t="s">
        <v>71</v>
      </c>
    </row>
    <row r="14" spans="2:6" x14ac:dyDescent="0.3">
      <c r="B14" s="11" t="s">
        <v>78</v>
      </c>
      <c r="C14" s="12"/>
      <c r="D14" s="12"/>
      <c r="E14" s="11" t="s">
        <v>75</v>
      </c>
    </row>
    <row r="15" spans="2:6" x14ac:dyDescent="0.3">
      <c r="B15" s="11" t="s">
        <v>67</v>
      </c>
      <c r="C15" s="12" t="s">
        <v>60</v>
      </c>
      <c r="D15" s="12"/>
      <c r="E15" s="11" t="s">
        <v>75</v>
      </c>
    </row>
    <row r="16" spans="2:6" x14ac:dyDescent="0.3">
      <c r="B16" s="11" t="s">
        <v>67</v>
      </c>
      <c r="C16" s="12" t="s">
        <v>56</v>
      </c>
      <c r="D16" s="12"/>
      <c r="E16" s="11" t="s">
        <v>72</v>
      </c>
    </row>
    <row r="17" spans="2:6" x14ac:dyDescent="0.3">
      <c r="B17" s="11" t="s">
        <v>65</v>
      </c>
      <c r="C17" s="12" t="s">
        <v>60</v>
      </c>
      <c r="D17" s="12"/>
      <c r="E17" s="11" t="s">
        <v>66</v>
      </c>
    </row>
    <row r="18" spans="2:6" x14ac:dyDescent="0.3">
      <c r="B18" s="11" t="s">
        <v>67</v>
      </c>
      <c r="C18" s="12" t="s">
        <v>56</v>
      </c>
      <c r="D18" s="12"/>
      <c r="E18" s="11" t="s">
        <v>68</v>
      </c>
    </row>
    <row r="19" spans="2:6" x14ac:dyDescent="0.3">
      <c r="B19" s="11" t="s">
        <v>67</v>
      </c>
      <c r="C19" s="12" t="s">
        <v>56</v>
      </c>
      <c r="D19" s="12"/>
      <c r="E19" s="11" t="s">
        <v>68</v>
      </c>
    </row>
    <row r="20" spans="2:6" x14ac:dyDescent="0.3">
      <c r="B20" s="11" t="s">
        <v>65</v>
      </c>
      <c r="C20" s="12" t="s">
        <v>60</v>
      </c>
      <c r="D20" s="12"/>
      <c r="E20" s="11" t="s">
        <v>72</v>
      </c>
    </row>
    <row r="21" spans="2:6" x14ac:dyDescent="0.3">
      <c r="B21" s="11" t="s">
        <v>67</v>
      </c>
      <c r="C21" s="12" t="s">
        <v>56</v>
      </c>
      <c r="D21" s="12"/>
      <c r="E21" s="11" t="s">
        <v>68</v>
      </c>
    </row>
    <row r="22" spans="2:6" x14ac:dyDescent="0.3">
      <c r="B22" s="11" t="s">
        <v>65</v>
      </c>
      <c r="C22" s="12" t="s">
        <v>60</v>
      </c>
      <c r="D22" s="12"/>
      <c r="E22" s="11" t="s">
        <v>72</v>
      </c>
    </row>
    <row r="23" spans="2:6" x14ac:dyDescent="0.3">
      <c r="B23" s="11" t="s">
        <v>65</v>
      </c>
      <c r="C23" s="12" t="s">
        <v>56</v>
      </c>
      <c r="D23" s="12" t="s">
        <v>60</v>
      </c>
      <c r="E23" s="11" t="s">
        <v>68</v>
      </c>
      <c r="F23" t="s">
        <v>77</v>
      </c>
    </row>
    <row r="24" spans="2:6" x14ac:dyDescent="0.3">
      <c r="B24" s="11" t="s">
        <v>65</v>
      </c>
      <c r="C24" s="12" t="s">
        <v>56</v>
      </c>
      <c r="D24" s="11" t="s">
        <v>60</v>
      </c>
      <c r="E24" s="11" t="s">
        <v>71</v>
      </c>
    </row>
    <row r="25" spans="2:6" x14ac:dyDescent="0.3">
      <c r="B25" s="11" t="s">
        <v>67</v>
      </c>
      <c r="C25" s="12" t="s">
        <v>60</v>
      </c>
      <c r="D25" s="11"/>
      <c r="E25" s="11" t="s">
        <v>71</v>
      </c>
    </row>
    <row r="26" spans="2:6" x14ac:dyDescent="0.3">
      <c r="B26" s="11" t="s">
        <v>65</v>
      </c>
      <c r="C26" s="12" t="s">
        <v>56</v>
      </c>
      <c r="D26" s="11" t="s">
        <v>56</v>
      </c>
      <c r="E26" s="11" t="s">
        <v>75</v>
      </c>
      <c r="F26" t="s">
        <v>77</v>
      </c>
    </row>
    <row r="27" spans="2:6" x14ac:dyDescent="0.3">
      <c r="B27" s="11" t="s">
        <v>74</v>
      </c>
      <c r="C27" s="12"/>
      <c r="D27" s="11"/>
      <c r="E27" s="11" t="s">
        <v>73</v>
      </c>
    </row>
    <row r="28" spans="2:6" x14ac:dyDescent="0.3">
      <c r="B28" s="11" t="s">
        <v>78</v>
      </c>
      <c r="C28" s="12"/>
      <c r="D28" s="11"/>
      <c r="E28" s="11" t="s">
        <v>66</v>
      </c>
    </row>
    <row r="29" spans="2:6" x14ac:dyDescent="0.3">
      <c r="B29" s="11" t="s">
        <v>67</v>
      </c>
      <c r="C29" s="12" t="s">
        <v>60</v>
      </c>
      <c r="D29" s="11"/>
      <c r="E29" s="11" t="s">
        <v>66</v>
      </c>
    </row>
    <row r="30" spans="2:6" x14ac:dyDescent="0.3">
      <c r="B30" s="11" t="s">
        <v>67</v>
      </c>
      <c r="C30" s="12" t="s">
        <v>56</v>
      </c>
      <c r="D30" s="11"/>
      <c r="E30" s="11" t="s">
        <v>66</v>
      </c>
    </row>
    <row r="31" spans="2:6" x14ac:dyDescent="0.3">
      <c r="B31" s="11" t="s">
        <v>67</v>
      </c>
      <c r="C31" s="12" t="s">
        <v>56</v>
      </c>
      <c r="D31" s="11"/>
      <c r="E31" s="11" t="s">
        <v>68</v>
      </c>
    </row>
    <row r="32" spans="2:6" x14ac:dyDescent="0.3">
      <c r="B32" s="11" t="s">
        <v>67</v>
      </c>
      <c r="C32" s="12" t="s">
        <v>60</v>
      </c>
      <c r="D32" s="11"/>
      <c r="E32" s="11" t="s">
        <v>73</v>
      </c>
    </row>
    <row r="33" spans="2:6" x14ac:dyDescent="0.3">
      <c r="B33" s="11" t="s">
        <v>67</v>
      </c>
      <c r="C33" s="12" t="s">
        <v>56</v>
      </c>
      <c r="D33" s="11"/>
      <c r="E33" s="11" t="s">
        <v>69</v>
      </c>
    </row>
    <row r="34" spans="2:6" x14ac:dyDescent="0.3">
      <c r="B34" s="11" t="s">
        <v>67</v>
      </c>
      <c r="C34" s="12" t="s">
        <v>60</v>
      </c>
      <c r="D34" s="11"/>
      <c r="E34" s="11" t="s">
        <v>68</v>
      </c>
    </row>
    <row r="35" spans="2:6" x14ac:dyDescent="0.3">
      <c r="B35" s="11" t="s">
        <v>65</v>
      </c>
      <c r="C35" s="12" t="s">
        <v>56</v>
      </c>
      <c r="D35" s="11" t="s">
        <v>60</v>
      </c>
      <c r="E35" s="11" t="s">
        <v>68</v>
      </c>
    </row>
    <row r="36" spans="2:6" x14ac:dyDescent="0.3">
      <c r="B36" s="11" t="s">
        <v>67</v>
      </c>
      <c r="C36" s="12" t="s">
        <v>56</v>
      </c>
      <c r="D36" s="11"/>
      <c r="E36" s="11" t="s">
        <v>68</v>
      </c>
    </row>
    <row r="37" spans="2:6" x14ac:dyDescent="0.3">
      <c r="B37" s="11" t="s">
        <v>65</v>
      </c>
      <c r="C37" s="12" t="s">
        <v>60</v>
      </c>
      <c r="D37" s="11"/>
      <c r="E37" s="11" t="s">
        <v>69</v>
      </c>
    </row>
    <row r="38" spans="2:6" x14ac:dyDescent="0.3">
      <c r="B38" s="11" t="s">
        <v>67</v>
      </c>
      <c r="C38" s="12" t="s">
        <v>56</v>
      </c>
      <c r="D38" s="11"/>
      <c r="E38" s="11" t="s">
        <v>68</v>
      </c>
    </row>
    <row r="39" spans="2:6" x14ac:dyDescent="0.3">
      <c r="B39" s="11" t="s">
        <v>65</v>
      </c>
      <c r="C39" s="12" t="s">
        <v>56</v>
      </c>
      <c r="D39" s="11" t="s">
        <v>60</v>
      </c>
      <c r="E39" s="11" t="s">
        <v>75</v>
      </c>
    </row>
    <row r="40" spans="2:6" x14ac:dyDescent="0.3">
      <c r="B40" s="11" t="s">
        <v>67</v>
      </c>
      <c r="C40" s="12" t="s">
        <v>56</v>
      </c>
      <c r="D40" s="11"/>
      <c r="E40" s="11" t="s">
        <v>69</v>
      </c>
    </row>
    <row r="41" spans="2:6" x14ac:dyDescent="0.3">
      <c r="B41" s="11" t="s">
        <v>67</v>
      </c>
      <c r="C41" s="12" t="s">
        <v>56</v>
      </c>
      <c r="D41" s="11"/>
      <c r="E41" s="11" t="s">
        <v>68</v>
      </c>
    </row>
    <row r="42" spans="2:6" x14ac:dyDescent="0.3">
      <c r="B42" s="11" t="s">
        <v>67</v>
      </c>
      <c r="C42" s="12" t="s">
        <v>56</v>
      </c>
      <c r="D42" s="11"/>
      <c r="E42" s="11" t="s">
        <v>75</v>
      </c>
    </row>
    <row r="43" spans="2:6" x14ac:dyDescent="0.3">
      <c r="B43" s="11" t="s">
        <v>65</v>
      </c>
      <c r="C43" s="12" t="s">
        <v>56</v>
      </c>
      <c r="D43" s="11" t="s">
        <v>60</v>
      </c>
      <c r="E43" s="11" t="s">
        <v>69</v>
      </c>
    </row>
    <row r="44" spans="2:6" x14ac:dyDescent="0.3">
      <c r="B44" s="11" t="s">
        <v>67</v>
      </c>
      <c r="C44" s="12" t="s">
        <v>60</v>
      </c>
      <c r="D44" s="11"/>
      <c r="E44" s="11" t="s">
        <v>73</v>
      </c>
    </row>
    <row r="45" spans="2:6" x14ac:dyDescent="0.3">
      <c r="B45" s="11" t="s">
        <v>67</v>
      </c>
      <c r="C45" s="12" t="s">
        <v>60</v>
      </c>
      <c r="D45" s="11"/>
      <c r="E45" s="11" t="s">
        <v>71</v>
      </c>
    </row>
    <row r="46" spans="2:6" x14ac:dyDescent="0.3">
      <c r="B46" s="11" t="s">
        <v>67</v>
      </c>
      <c r="C46" s="12" t="s">
        <v>56</v>
      </c>
      <c r="D46" s="11"/>
      <c r="E46" s="11" t="s">
        <v>68</v>
      </c>
    </row>
    <row r="47" spans="2:6" x14ac:dyDescent="0.3">
      <c r="B47" s="11" t="s">
        <v>65</v>
      </c>
      <c r="C47" s="12" t="s">
        <v>56</v>
      </c>
      <c r="D47" s="11" t="s">
        <v>56</v>
      </c>
      <c r="E47" s="11" t="s">
        <v>69</v>
      </c>
      <c r="F47" t="s">
        <v>68</v>
      </c>
    </row>
    <row r="48" spans="2:6" x14ac:dyDescent="0.3">
      <c r="B48" s="11" t="s">
        <v>65</v>
      </c>
      <c r="C48" s="12" t="s">
        <v>56</v>
      </c>
      <c r="D48" s="11" t="s">
        <v>60</v>
      </c>
      <c r="E48" s="11" t="s">
        <v>68</v>
      </c>
    </row>
    <row r="49" spans="2:6" x14ac:dyDescent="0.3">
      <c r="B49" s="11" t="s">
        <v>65</v>
      </c>
      <c r="C49" s="12" t="s">
        <v>60</v>
      </c>
      <c r="D49" s="11"/>
      <c r="E49" s="11" t="s">
        <v>68</v>
      </c>
    </row>
    <row r="50" spans="2:6" x14ac:dyDescent="0.3">
      <c r="B50" s="11" t="s">
        <v>67</v>
      </c>
      <c r="C50" s="12" t="s">
        <v>56</v>
      </c>
      <c r="D50" s="11"/>
      <c r="E50" s="11" t="s">
        <v>68</v>
      </c>
    </row>
    <row r="51" spans="2:6" x14ac:dyDescent="0.3">
      <c r="B51" s="11" t="s">
        <v>67</v>
      </c>
      <c r="C51" s="12" t="s">
        <v>56</v>
      </c>
      <c r="D51" s="11"/>
      <c r="E51" s="11" t="s">
        <v>69</v>
      </c>
    </row>
    <row r="52" spans="2:6" x14ac:dyDescent="0.3">
      <c r="B52" s="11" t="s">
        <v>78</v>
      </c>
      <c r="C52" s="11"/>
      <c r="D52" s="11"/>
      <c r="E52" s="11" t="s">
        <v>68</v>
      </c>
    </row>
    <row r="53" spans="2:6" x14ac:dyDescent="0.3">
      <c r="B53" s="11" t="s">
        <v>65</v>
      </c>
      <c r="C53" s="11" t="s">
        <v>56</v>
      </c>
      <c r="D53" s="11" t="s">
        <v>56</v>
      </c>
      <c r="E53" s="11" t="s">
        <v>68</v>
      </c>
    </row>
    <row r="54" spans="2:6" x14ac:dyDescent="0.3">
      <c r="B54" s="11" t="s">
        <v>65</v>
      </c>
      <c r="C54" s="11" t="s">
        <v>56</v>
      </c>
      <c r="D54" s="11" t="s">
        <v>60</v>
      </c>
      <c r="E54" s="11" t="s">
        <v>82</v>
      </c>
    </row>
    <row r="55" spans="2:6" x14ac:dyDescent="0.3">
      <c r="B55" s="11" t="s">
        <v>67</v>
      </c>
      <c r="C55" s="11" t="s">
        <v>56</v>
      </c>
      <c r="D55" s="11"/>
      <c r="E55" s="11" t="s">
        <v>66</v>
      </c>
    </row>
    <row r="56" spans="2:6" x14ac:dyDescent="0.3">
      <c r="B56" s="11" t="s">
        <v>65</v>
      </c>
      <c r="C56" s="11" t="s">
        <v>60</v>
      </c>
      <c r="D56" s="11"/>
      <c r="E56" s="11" t="s">
        <v>71</v>
      </c>
    </row>
    <row r="57" spans="2:6" x14ac:dyDescent="0.3">
      <c r="B57" s="11" t="s">
        <v>67</v>
      </c>
      <c r="C57" s="11" t="s">
        <v>56</v>
      </c>
      <c r="D57" s="11"/>
      <c r="E57" s="11" t="s">
        <v>75</v>
      </c>
    </row>
    <row r="58" spans="2:6" x14ac:dyDescent="0.3">
      <c r="B58" s="11" t="s">
        <v>65</v>
      </c>
      <c r="C58" s="11" t="s">
        <v>56</v>
      </c>
      <c r="D58" s="11" t="s">
        <v>56</v>
      </c>
      <c r="E58" s="11" t="s">
        <v>66</v>
      </c>
      <c r="F58" t="s">
        <v>77</v>
      </c>
    </row>
    <row r="59" spans="2:6" x14ac:dyDescent="0.3">
      <c r="B59" s="11" t="s">
        <v>67</v>
      </c>
      <c r="C59" s="11" t="s">
        <v>56</v>
      </c>
      <c r="D59" s="11"/>
      <c r="E59" s="11" t="s">
        <v>72</v>
      </c>
    </row>
    <row r="60" spans="2:6" x14ac:dyDescent="0.3">
      <c r="B60" s="11" t="s">
        <v>67</v>
      </c>
      <c r="C60" s="11" t="s">
        <v>56</v>
      </c>
      <c r="D60" s="11"/>
      <c r="E60" s="11" t="s">
        <v>72</v>
      </c>
    </row>
    <row r="61" spans="2:6" x14ac:dyDescent="0.3">
      <c r="B61" s="11" t="s">
        <v>67</v>
      </c>
      <c r="C61" s="11" t="s">
        <v>56</v>
      </c>
      <c r="D61" s="11"/>
      <c r="E61" s="11" t="s">
        <v>69</v>
      </c>
    </row>
    <row r="62" spans="2:6" x14ac:dyDescent="0.3">
      <c r="B62" s="11" t="s">
        <v>67</v>
      </c>
      <c r="C62" s="11" t="s">
        <v>56</v>
      </c>
      <c r="D62" s="11"/>
      <c r="E62" s="11" t="s">
        <v>72</v>
      </c>
    </row>
    <row r="63" spans="2:6" x14ac:dyDescent="0.3">
      <c r="B63" s="11" t="s">
        <v>67</v>
      </c>
      <c r="C63" s="11" t="s">
        <v>60</v>
      </c>
      <c r="D63" s="11"/>
      <c r="E63" s="11" t="s">
        <v>69</v>
      </c>
    </row>
    <row r="64" spans="2:6" x14ac:dyDescent="0.3">
      <c r="B64" s="11" t="s">
        <v>67</v>
      </c>
      <c r="C64" s="11" t="s">
        <v>56</v>
      </c>
      <c r="D64" s="11"/>
      <c r="E64" s="11" t="s">
        <v>73</v>
      </c>
    </row>
    <row r="65" spans="2:6" x14ac:dyDescent="0.3">
      <c r="B65" s="11" t="s">
        <v>67</v>
      </c>
      <c r="C65" s="11" t="s">
        <v>56</v>
      </c>
      <c r="D65" s="11"/>
      <c r="E65" s="11" t="s">
        <v>69</v>
      </c>
    </row>
    <row r="66" spans="2:6" x14ac:dyDescent="0.3">
      <c r="B66" s="11" t="s">
        <v>65</v>
      </c>
      <c r="C66" s="11" t="s">
        <v>56</v>
      </c>
      <c r="D66" s="11" t="s">
        <v>60</v>
      </c>
      <c r="E66" s="11" t="s">
        <v>68</v>
      </c>
      <c r="F66" t="s">
        <v>77</v>
      </c>
    </row>
    <row r="67" spans="2:6" x14ac:dyDescent="0.3">
      <c r="B67" s="11" t="s">
        <v>65</v>
      </c>
      <c r="C67" s="11" t="s">
        <v>56</v>
      </c>
      <c r="D67" s="11" t="s">
        <v>60</v>
      </c>
      <c r="E67" s="11" t="s">
        <v>82</v>
      </c>
    </row>
    <row r="68" spans="2:6" x14ac:dyDescent="0.3">
      <c r="B68" s="11" t="s">
        <v>78</v>
      </c>
      <c r="C68" s="11"/>
      <c r="D68" s="11"/>
      <c r="E68" s="11" t="s">
        <v>75</v>
      </c>
    </row>
    <row r="69" spans="2:6" x14ac:dyDescent="0.3">
      <c r="B69" s="11" t="s">
        <v>67</v>
      </c>
      <c r="C69" s="11" t="s">
        <v>56</v>
      </c>
      <c r="D69" s="11"/>
      <c r="E69" s="11" t="s">
        <v>68</v>
      </c>
    </row>
    <row r="70" spans="2:6" x14ac:dyDescent="0.3">
      <c r="B70" s="11" t="s">
        <v>65</v>
      </c>
      <c r="C70" s="11" t="s">
        <v>56</v>
      </c>
      <c r="D70" s="11" t="s">
        <v>60</v>
      </c>
      <c r="E70" s="11" t="s">
        <v>75</v>
      </c>
    </row>
    <row r="71" spans="2:6" x14ac:dyDescent="0.3">
      <c r="B71" s="11" t="s">
        <v>78</v>
      </c>
      <c r="C71" s="11"/>
      <c r="D71" s="11"/>
      <c r="E71" s="11" t="s">
        <v>71</v>
      </c>
    </row>
    <row r="72" spans="2:6" x14ac:dyDescent="0.3">
      <c r="B72" s="11" t="s">
        <v>67</v>
      </c>
      <c r="C72" s="11" t="s">
        <v>60</v>
      </c>
      <c r="D72" s="11"/>
      <c r="E72" s="11" t="s">
        <v>71</v>
      </c>
    </row>
    <row r="73" spans="2:6" x14ac:dyDescent="0.3">
      <c r="B73" s="11" t="s">
        <v>78</v>
      </c>
      <c r="C73" s="11"/>
      <c r="D73" s="11"/>
      <c r="E73" s="11" t="s">
        <v>71</v>
      </c>
    </row>
    <row r="74" spans="2:6" x14ac:dyDescent="0.3">
      <c r="B74" s="11" t="s">
        <v>67</v>
      </c>
      <c r="C74" s="11" t="s">
        <v>56</v>
      </c>
      <c r="D74" s="11"/>
      <c r="E74" s="11" t="s">
        <v>66</v>
      </c>
    </row>
    <row r="75" spans="2:6" x14ac:dyDescent="0.3">
      <c r="B75" s="11" t="s">
        <v>65</v>
      </c>
      <c r="C75" s="11" t="s">
        <v>56</v>
      </c>
      <c r="D75" s="11" t="s">
        <v>60</v>
      </c>
      <c r="E75" s="11" t="s">
        <v>68</v>
      </c>
    </row>
    <row r="76" spans="2:6" x14ac:dyDescent="0.3">
      <c r="B76" s="11" t="s">
        <v>65</v>
      </c>
      <c r="C76" s="11" t="s">
        <v>60</v>
      </c>
      <c r="D76" s="11"/>
      <c r="E76" s="11" t="s">
        <v>68</v>
      </c>
    </row>
    <row r="77" spans="2:6" x14ac:dyDescent="0.3">
      <c r="B77" s="11" t="s">
        <v>67</v>
      </c>
      <c r="C77" s="11" t="s">
        <v>56</v>
      </c>
      <c r="D77" s="11"/>
      <c r="E77" s="11" t="s">
        <v>68</v>
      </c>
    </row>
    <row r="78" spans="2:6" x14ac:dyDescent="0.3">
      <c r="B78" s="11" t="s">
        <v>65</v>
      </c>
      <c r="C78" s="11" t="s">
        <v>56</v>
      </c>
      <c r="D78" s="11" t="s">
        <v>60</v>
      </c>
      <c r="E78" s="11" t="s">
        <v>72</v>
      </c>
    </row>
    <row r="79" spans="2:6" x14ac:dyDescent="0.3">
      <c r="B79" s="11" t="s">
        <v>65</v>
      </c>
      <c r="C79" s="11" t="s">
        <v>56</v>
      </c>
      <c r="D79" s="11" t="s">
        <v>56</v>
      </c>
      <c r="E79" s="11" t="s">
        <v>66</v>
      </c>
    </row>
    <row r="80" spans="2:6" x14ac:dyDescent="0.3">
      <c r="B80" s="11" t="s">
        <v>65</v>
      </c>
      <c r="C80" s="11" t="s">
        <v>56</v>
      </c>
      <c r="D80" s="11" t="s">
        <v>60</v>
      </c>
      <c r="E80" s="11" t="s">
        <v>68</v>
      </c>
    </row>
    <row r="81" spans="1:6" x14ac:dyDescent="0.3">
      <c r="C81" s="11"/>
      <c r="D81" s="11"/>
      <c r="E81" s="11"/>
    </row>
    <row r="84" spans="1:6" x14ac:dyDescent="0.3">
      <c r="A84" t="s">
        <v>79</v>
      </c>
      <c r="B84" s="11">
        <f>COUNTIF(B$3:B$81,"б")</f>
        <v>27</v>
      </c>
      <c r="C84" s="11">
        <f>COUNTIFS(B$3:B$81,"б",C$3:C$81,"+")</f>
        <v>20</v>
      </c>
      <c r="D84" s="11">
        <f>COUNTIFS(B$3:B$81,"б",D$3:D$81,"+")</f>
        <v>6</v>
      </c>
    </row>
    <row r="85" spans="1:6" x14ac:dyDescent="0.3">
      <c r="F85" s="11" t="s">
        <v>66</v>
      </c>
    </row>
    <row r="86" spans="1:6" x14ac:dyDescent="0.3">
      <c r="A86" t="s">
        <v>80</v>
      </c>
      <c r="B86" s="11">
        <f>COUNTIF(B$3:B$81,"п")</f>
        <v>40</v>
      </c>
      <c r="C86" s="11">
        <f>COUNTIFS(B$3:B$81,"п",C$3:C$81,"+")</f>
        <v>29</v>
      </c>
    </row>
    <row r="88" spans="1:6" x14ac:dyDescent="0.3">
      <c r="A88" s="13" t="s">
        <v>79</v>
      </c>
      <c r="B88" s="14">
        <f>COUNTIFS(B$3:B$81,"б",E$3:E$81,F85)</f>
        <v>4</v>
      </c>
      <c r="C88" s="14">
        <f>COUNTIFS(B$3:B$81,"б",C$3:C$81,"+",E$3:E$81,F85)</f>
        <v>3</v>
      </c>
      <c r="D88" s="15">
        <f>COUNTIFS(B$3:B$81,"б",C$3:C$81,"+",E$3:E$81,F85,D$3:D$81,"+")</f>
        <v>2</v>
      </c>
    </row>
    <row r="89" spans="1:6" x14ac:dyDescent="0.3">
      <c r="A89" s="16"/>
      <c r="D89" s="17"/>
    </row>
    <row r="90" spans="1:6" x14ac:dyDescent="0.3">
      <c r="A90" s="16" t="s">
        <v>80</v>
      </c>
      <c r="B90" s="11">
        <f>COUNTIFS(B$3:B$81,"п",E$3:E$81,F85)</f>
        <v>4</v>
      </c>
      <c r="C90" s="11">
        <f>COUNTIFS(B$3:B$81,"п",C$3:C$81,"+",E$3:E$81,F85)</f>
        <v>3</v>
      </c>
      <c r="D90" s="17"/>
    </row>
    <row r="91" spans="1:6" x14ac:dyDescent="0.3">
      <c r="A91" s="16"/>
      <c r="D91" s="17"/>
    </row>
    <row r="92" spans="1:6" x14ac:dyDescent="0.3">
      <c r="A92" s="16" t="s">
        <v>78</v>
      </c>
      <c r="B92" s="11">
        <f>COUNTIFS(B$3:B$81,"блок",E$3:E$81,F85)</f>
        <v>1</v>
      </c>
      <c r="D92" s="17"/>
    </row>
    <row r="93" spans="1:6" x14ac:dyDescent="0.3">
      <c r="A93" s="16"/>
      <c r="D93" s="17"/>
    </row>
    <row r="94" spans="1:6" x14ac:dyDescent="0.3">
      <c r="A94" s="18" t="s">
        <v>74</v>
      </c>
      <c r="B94" s="19">
        <f>COUNTIFS(B$3:B$81,"фол",E$3:E$81,F85)</f>
        <v>0</v>
      </c>
      <c r="C94" s="20"/>
      <c r="D94" s="2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141"/>
  <sheetViews>
    <sheetView topLeftCell="A115" zoomScale="120" zoomScaleNormal="120" workbookViewId="0">
      <selection activeCell="B127" sqref="B127"/>
    </sheetView>
  </sheetViews>
  <sheetFormatPr defaultColWidth="9.09765625" defaultRowHeight="14.4" x14ac:dyDescent="0.3"/>
  <cols>
    <col min="1" max="1" width="12.796875" customWidth="1"/>
    <col min="2" max="2" width="4.796875" style="11" customWidth="1"/>
    <col min="3" max="3" width="5" customWidth="1"/>
    <col min="4" max="4" width="4.69921875" customWidth="1"/>
    <col min="5" max="5" width="13.296875" customWidth="1"/>
  </cols>
  <sheetData>
    <row r="3" spans="2:5" x14ac:dyDescent="0.3">
      <c r="B3" s="11" t="s">
        <v>85</v>
      </c>
      <c r="C3" s="12" t="s">
        <v>56</v>
      </c>
      <c r="D3" s="12"/>
      <c r="E3" s="11" t="s">
        <v>86</v>
      </c>
    </row>
    <row r="4" spans="2:5" x14ac:dyDescent="0.3">
      <c r="B4" s="11" t="s">
        <v>67</v>
      </c>
      <c r="C4" s="12" t="s">
        <v>56</v>
      </c>
      <c r="D4" s="12"/>
      <c r="E4" s="11" t="s">
        <v>86</v>
      </c>
    </row>
    <row r="5" spans="2:5" x14ac:dyDescent="0.3">
      <c r="B5" s="11" t="s">
        <v>65</v>
      </c>
      <c r="C5" s="12" t="s">
        <v>56</v>
      </c>
      <c r="D5" s="12" t="s">
        <v>60</v>
      </c>
      <c r="E5" s="11"/>
    </row>
    <row r="6" spans="2:5" x14ac:dyDescent="0.3">
      <c r="B6" s="11" t="s">
        <v>65</v>
      </c>
      <c r="C6" s="12" t="s">
        <v>56</v>
      </c>
      <c r="D6" s="12" t="s">
        <v>60</v>
      </c>
      <c r="E6" s="11" t="s">
        <v>86</v>
      </c>
    </row>
    <row r="7" spans="2:5" x14ac:dyDescent="0.3">
      <c r="B7" s="11" t="s">
        <v>85</v>
      </c>
      <c r="C7" s="12" t="s">
        <v>60</v>
      </c>
      <c r="D7" s="12"/>
      <c r="E7" s="11" t="s">
        <v>87</v>
      </c>
    </row>
    <row r="8" spans="2:5" x14ac:dyDescent="0.3">
      <c r="B8" s="11" t="s">
        <v>67</v>
      </c>
      <c r="C8" s="12" t="s">
        <v>60</v>
      </c>
      <c r="D8" s="12"/>
      <c r="E8" s="11" t="s">
        <v>88</v>
      </c>
    </row>
    <row r="9" spans="2:5" x14ac:dyDescent="0.3">
      <c r="B9" s="11" t="s">
        <v>67</v>
      </c>
      <c r="C9" s="12" t="s">
        <v>60</v>
      </c>
      <c r="D9" s="12"/>
      <c r="E9" s="11" t="s">
        <v>89</v>
      </c>
    </row>
    <row r="10" spans="2:5" x14ac:dyDescent="0.3">
      <c r="B10" s="11" t="s">
        <v>78</v>
      </c>
      <c r="C10" s="12" t="s">
        <v>56</v>
      </c>
      <c r="D10" s="12"/>
      <c r="E10" s="11" t="s">
        <v>88</v>
      </c>
    </row>
    <row r="11" spans="2:5" x14ac:dyDescent="0.3">
      <c r="B11" s="11" t="s">
        <v>67</v>
      </c>
      <c r="C11" s="12" t="s">
        <v>56</v>
      </c>
      <c r="D11" s="12"/>
      <c r="E11" s="11" t="s">
        <v>89</v>
      </c>
    </row>
    <row r="12" spans="2:5" x14ac:dyDescent="0.3">
      <c r="B12" s="11" t="s">
        <v>67</v>
      </c>
      <c r="C12" s="12" t="s">
        <v>60</v>
      </c>
      <c r="D12" s="12"/>
      <c r="E12" s="11" t="s">
        <v>88</v>
      </c>
    </row>
    <row r="13" spans="2:5" x14ac:dyDescent="0.3">
      <c r="B13" s="11" t="s">
        <v>78</v>
      </c>
      <c r="C13" s="12" t="s">
        <v>56</v>
      </c>
      <c r="D13" s="12"/>
      <c r="E13" s="11" t="s">
        <v>88</v>
      </c>
    </row>
    <row r="14" spans="2:5" x14ac:dyDescent="0.3">
      <c r="B14" s="11" t="s">
        <v>65</v>
      </c>
      <c r="C14" s="12" t="s">
        <v>56</v>
      </c>
      <c r="D14" s="12" t="s">
        <v>60</v>
      </c>
      <c r="E14" s="11" t="s">
        <v>87</v>
      </c>
    </row>
    <row r="15" spans="2:5" x14ac:dyDescent="0.3">
      <c r="B15" s="11" t="s">
        <v>85</v>
      </c>
      <c r="C15" s="12" t="s">
        <v>56</v>
      </c>
      <c r="D15" s="12"/>
      <c r="E15" s="11" t="s">
        <v>91</v>
      </c>
    </row>
    <row r="16" spans="2:5" x14ac:dyDescent="0.3">
      <c r="B16" s="11" t="s">
        <v>67</v>
      </c>
      <c r="C16" s="12" t="s">
        <v>56</v>
      </c>
      <c r="D16" s="12"/>
      <c r="E16" s="11" t="s">
        <v>92</v>
      </c>
    </row>
    <row r="17" spans="2:6" x14ac:dyDescent="0.3">
      <c r="B17" s="11" t="s">
        <v>67</v>
      </c>
      <c r="C17" s="12" t="s">
        <v>60</v>
      </c>
      <c r="D17" s="12"/>
      <c r="E17" s="11" t="s">
        <v>93</v>
      </c>
    </row>
    <row r="18" spans="2:6" x14ac:dyDescent="0.3">
      <c r="B18" s="11" t="s">
        <v>67</v>
      </c>
      <c r="C18" s="12" t="s">
        <v>56</v>
      </c>
      <c r="D18" s="12"/>
      <c r="E18" s="11" t="s">
        <v>91</v>
      </c>
    </row>
    <row r="19" spans="2:6" x14ac:dyDescent="0.3">
      <c r="B19" s="11" t="s">
        <v>65</v>
      </c>
      <c r="C19" s="12" t="s">
        <v>56</v>
      </c>
      <c r="D19" s="12" t="s">
        <v>60</v>
      </c>
      <c r="E19" s="11" t="s">
        <v>92</v>
      </c>
    </row>
    <row r="20" spans="2:6" x14ac:dyDescent="0.3">
      <c r="B20" s="11" t="s">
        <v>67</v>
      </c>
      <c r="C20" s="12" t="s">
        <v>60</v>
      </c>
      <c r="D20" s="12"/>
      <c r="E20" s="11" t="s">
        <v>93</v>
      </c>
    </row>
    <row r="21" spans="2:6" x14ac:dyDescent="0.3">
      <c r="B21" s="11" t="s">
        <v>67</v>
      </c>
      <c r="C21" s="12" t="s">
        <v>56</v>
      </c>
      <c r="D21" s="12"/>
      <c r="E21" s="11" t="s">
        <v>91</v>
      </c>
    </row>
    <row r="22" spans="2:6" x14ac:dyDescent="0.3">
      <c r="B22" s="11" t="s">
        <v>67</v>
      </c>
      <c r="C22" s="12" t="s">
        <v>60</v>
      </c>
      <c r="D22" s="12"/>
      <c r="E22" s="11" t="s">
        <v>92</v>
      </c>
    </row>
    <row r="23" spans="2:6" x14ac:dyDescent="0.3">
      <c r="B23" s="11" t="s">
        <v>67</v>
      </c>
      <c r="C23" s="12" t="s">
        <v>56</v>
      </c>
      <c r="D23" s="12"/>
      <c r="E23" s="11" t="s">
        <v>92</v>
      </c>
    </row>
    <row r="24" spans="2:6" x14ac:dyDescent="0.3">
      <c r="B24" s="11" t="s">
        <v>67</v>
      </c>
      <c r="C24" s="12" t="s">
        <v>60</v>
      </c>
      <c r="D24" s="11"/>
      <c r="E24" s="11" t="s">
        <v>91</v>
      </c>
    </row>
    <row r="25" spans="2:6" x14ac:dyDescent="0.3">
      <c r="B25" s="11" t="s">
        <v>85</v>
      </c>
      <c r="C25" s="12" t="s">
        <v>60</v>
      </c>
      <c r="D25" s="11"/>
      <c r="E25" s="11" t="s">
        <v>94</v>
      </c>
    </row>
    <row r="26" spans="2:6" x14ac:dyDescent="0.3">
      <c r="B26" s="11" t="s">
        <v>85</v>
      </c>
      <c r="C26" s="12" t="s">
        <v>60</v>
      </c>
      <c r="D26" s="11"/>
      <c r="E26" s="11" t="s">
        <v>86</v>
      </c>
    </row>
    <row r="27" spans="2:6" x14ac:dyDescent="0.3">
      <c r="B27" s="11" t="s">
        <v>67</v>
      </c>
      <c r="C27" s="12" t="s">
        <v>56</v>
      </c>
      <c r="D27" s="11"/>
      <c r="E27" s="11" t="s">
        <v>95</v>
      </c>
    </row>
    <row r="28" spans="2:6" x14ac:dyDescent="0.3">
      <c r="B28" s="11" t="s">
        <v>65</v>
      </c>
      <c r="C28" s="12" t="s">
        <v>56</v>
      </c>
      <c r="D28" s="11" t="s">
        <v>60</v>
      </c>
      <c r="E28" s="11" t="s">
        <v>94</v>
      </c>
    </row>
    <row r="29" spans="2:6" x14ac:dyDescent="0.3">
      <c r="B29" s="11" t="s">
        <v>67</v>
      </c>
      <c r="C29" s="12" t="s">
        <v>60</v>
      </c>
      <c r="D29" s="11"/>
      <c r="E29" s="11" t="s">
        <v>86</v>
      </c>
    </row>
    <row r="30" spans="2:6" x14ac:dyDescent="0.3">
      <c r="B30" s="11" t="s">
        <v>67</v>
      </c>
      <c r="C30" s="12" t="s">
        <v>56</v>
      </c>
      <c r="D30" s="11"/>
      <c r="E30" s="11" t="s">
        <v>94</v>
      </c>
    </row>
    <row r="31" spans="2:6" x14ac:dyDescent="0.3">
      <c r="B31" s="11" t="s">
        <v>65</v>
      </c>
      <c r="C31" s="12" t="s">
        <v>56</v>
      </c>
      <c r="D31" s="11" t="s">
        <v>60</v>
      </c>
      <c r="E31" s="11" t="s">
        <v>95</v>
      </c>
    </row>
    <row r="32" spans="2:6" x14ac:dyDescent="0.3">
      <c r="B32" s="11" t="s">
        <v>65</v>
      </c>
      <c r="C32" s="12" t="s">
        <v>56</v>
      </c>
      <c r="D32" s="11" t="s">
        <v>60</v>
      </c>
      <c r="E32" s="11" t="s">
        <v>86</v>
      </c>
      <c r="F32" s="11"/>
    </row>
    <row r="33" spans="2:6" x14ac:dyDescent="0.3">
      <c r="B33" s="31" t="s">
        <v>65</v>
      </c>
      <c r="C33" s="32" t="s">
        <v>56</v>
      </c>
      <c r="D33" s="31" t="s">
        <v>56</v>
      </c>
      <c r="E33" s="31" t="s">
        <v>94</v>
      </c>
    </row>
    <row r="34" spans="2:6" x14ac:dyDescent="0.3">
      <c r="B34" s="11" t="s">
        <v>85</v>
      </c>
      <c r="C34" s="12" t="s">
        <v>56</v>
      </c>
      <c r="D34" s="11"/>
      <c r="E34" s="11" t="s">
        <v>88</v>
      </c>
    </row>
    <row r="35" spans="2:6" x14ac:dyDescent="0.3">
      <c r="B35" s="11" t="s">
        <v>67</v>
      </c>
      <c r="C35" s="12" t="s">
        <v>56</v>
      </c>
      <c r="D35" s="11"/>
      <c r="E35" s="11" t="s">
        <v>89</v>
      </c>
      <c r="F35" s="11"/>
    </row>
    <row r="36" spans="2:6" x14ac:dyDescent="0.3">
      <c r="B36" s="11" t="s">
        <v>65</v>
      </c>
      <c r="C36" s="12" t="s">
        <v>56</v>
      </c>
      <c r="D36" s="11" t="s">
        <v>60</v>
      </c>
      <c r="E36" s="11" t="s">
        <v>87</v>
      </c>
    </row>
    <row r="37" spans="2:6" x14ac:dyDescent="0.3">
      <c r="B37" s="11" t="s">
        <v>65</v>
      </c>
      <c r="C37" s="12" t="s">
        <v>56</v>
      </c>
      <c r="D37" s="11" t="s">
        <v>60</v>
      </c>
      <c r="E37" s="11" t="s">
        <v>89</v>
      </c>
    </row>
    <row r="38" spans="2:6" x14ac:dyDescent="0.3">
      <c r="B38" s="11" t="s">
        <v>90</v>
      </c>
      <c r="C38" s="12" t="s">
        <v>56</v>
      </c>
      <c r="D38" s="11"/>
      <c r="E38" s="11" t="s">
        <v>87</v>
      </c>
    </row>
    <row r="39" spans="2:6" x14ac:dyDescent="0.3">
      <c r="B39" s="11" t="s">
        <v>67</v>
      </c>
      <c r="C39" s="12" t="s">
        <v>56</v>
      </c>
      <c r="D39" s="11"/>
      <c r="E39" s="11" t="s">
        <v>89</v>
      </c>
    </row>
    <row r="40" spans="2:6" x14ac:dyDescent="0.3">
      <c r="B40" s="11" t="s">
        <v>65</v>
      </c>
      <c r="C40" s="12" t="s">
        <v>56</v>
      </c>
      <c r="D40" s="11" t="s">
        <v>60</v>
      </c>
      <c r="E40" s="11" t="s">
        <v>88</v>
      </c>
    </row>
    <row r="41" spans="2:6" x14ac:dyDescent="0.3">
      <c r="B41" s="11" t="s">
        <v>67</v>
      </c>
      <c r="C41" s="12" t="s">
        <v>56</v>
      </c>
      <c r="D41" s="11"/>
      <c r="E41" s="11" t="s">
        <v>87</v>
      </c>
    </row>
    <row r="42" spans="2:6" x14ac:dyDescent="0.3">
      <c r="B42" s="11" t="s">
        <v>67</v>
      </c>
      <c r="C42" s="12" t="s">
        <v>56</v>
      </c>
      <c r="D42" s="11"/>
      <c r="E42" s="11" t="s">
        <v>88</v>
      </c>
    </row>
    <row r="43" spans="2:6" x14ac:dyDescent="0.3">
      <c r="B43" s="11" t="s">
        <v>67</v>
      </c>
      <c r="C43" s="12" t="s">
        <v>56</v>
      </c>
      <c r="D43" s="11"/>
      <c r="E43" s="11" t="s">
        <v>88</v>
      </c>
    </row>
    <row r="44" spans="2:6" x14ac:dyDescent="0.3">
      <c r="B44" s="11" t="s">
        <v>67</v>
      </c>
      <c r="C44" s="12" t="s">
        <v>60</v>
      </c>
      <c r="D44" s="11"/>
      <c r="E44" s="11" t="s">
        <v>87</v>
      </c>
    </row>
    <row r="45" spans="2:6" x14ac:dyDescent="0.3">
      <c r="B45" s="11" t="s">
        <v>65</v>
      </c>
      <c r="C45" s="12" t="s">
        <v>56</v>
      </c>
      <c r="D45" s="11" t="s">
        <v>60</v>
      </c>
      <c r="E45" s="11" t="s">
        <v>88</v>
      </c>
    </row>
    <row r="46" spans="2:6" x14ac:dyDescent="0.3">
      <c r="B46" s="11" t="s">
        <v>65</v>
      </c>
      <c r="C46" s="12" t="s">
        <v>56</v>
      </c>
      <c r="D46" s="11" t="s">
        <v>60</v>
      </c>
      <c r="E46" s="11" t="s">
        <v>89</v>
      </c>
    </row>
    <row r="47" spans="2:6" x14ac:dyDescent="0.3">
      <c r="B47" s="11" t="s">
        <v>65</v>
      </c>
      <c r="C47" s="12" t="s">
        <v>56</v>
      </c>
      <c r="D47" s="11" t="s">
        <v>60</v>
      </c>
      <c r="E47" s="11" t="s">
        <v>88</v>
      </c>
    </row>
    <row r="48" spans="2:6" x14ac:dyDescent="0.3">
      <c r="B48" s="11" t="s">
        <v>65</v>
      </c>
      <c r="C48" s="12" t="s">
        <v>56</v>
      </c>
      <c r="D48" s="11" t="s">
        <v>60</v>
      </c>
      <c r="E48" s="11" t="s">
        <v>87</v>
      </c>
    </row>
    <row r="49" spans="2:6" x14ac:dyDescent="0.3">
      <c r="B49" s="11" t="s">
        <v>85</v>
      </c>
      <c r="C49" s="12" t="s">
        <v>56</v>
      </c>
      <c r="D49" s="11"/>
      <c r="E49" s="11" t="s">
        <v>91</v>
      </c>
    </row>
    <row r="50" spans="2:6" x14ac:dyDescent="0.3">
      <c r="B50" s="11" t="s">
        <v>67</v>
      </c>
      <c r="C50" s="12" t="s">
        <v>60</v>
      </c>
      <c r="D50" s="11"/>
      <c r="E50" s="11" t="s">
        <v>92</v>
      </c>
    </row>
    <row r="51" spans="2:6" x14ac:dyDescent="0.3">
      <c r="B51" s="11" t="s">
        <v>65</v>
      </c>
      <c r="C51" s="12" t="s">
        <v>60</v>
      </c>
      <c r="D51" s="11"/>
      <c r="E51" s="11" t="s">
        <v>92</v>
      </c>
    </row>
    <row r="52" spans="2:6" x14ac:dyDescent="0.3">
      <c r="B52" s="11" t="s">
        <v>67</v>
      </c>
      <c r="C52" s="11" t="s">
        <v>60</v>
      </c>
      <c r="D52" s="11"/>
      <c r="E52" s="11" t="s">
        <v>92</v>
      </c>
    </row>
    <row r="53" spans="2:6" x14ac:dyDescent="0.3">
      <c r="B53" s="11" t="s">
        <v>78</v>
      </c>
      <c r="C53" s="11" t="s">
        <v>56</v>
      </c>
      <c r="D53" s="11"/>
      <c r="E53" s="11" t="s">
        <v>91</v>
      </c>
    </row>
    <row r="54" spans="2:6" x14ac:dyDescent="0.3">
      <c r="B54" s="11" t="s">
        <v>67</v>
      </c>
      <c r="C54" s="11" t="s">
        <v>56</v>
      </c>
      <c r="D54" s="11"/>
      <c r="E54" s="11" t="s">
        <v>92</v>
      </c>
    </row>
    <row r="55" spans="2:6" x14ac:dyDescent="0.3">
      <c r="B55" s="11" t="s">
        <v>65</v>
      </c>
      <c r="C55" s="11" t="s">
        <v>56</v>
      </c>
      <c r="D55" s="11" t="s">
        <v>60</v>
      </c>
      <c r="E55" s="11" t="s">
        <v>92</v>
      </c>
    </row>
    <row r="56" spans="2:6" x14ac:dyDescent="0.3">
      <c r="B56" s="11" t="s">
        <v>65</v>
      </c>
      <c r="C56" s="11" t="s">
        <v>60</v>
      </c>
      <c r="D56" s="11"/>
      <c r="E56" s="11" t="s">
        <v>93</v>
      </c>
    </row>
    <row r="57" spans="2:6" x14ac:dyDescent="0.3">
      <c r="B57" s="11" t="s">
        <v>85</v>
      </c>
      <c r="C57" s="11" t="s">
        <v>56</v>
      </c>
      <c r="D57" s="11"/>
      <c r="E57" s="11" t="s">
        <v>86</v>
      </c>
    </row>
    <row r="58" spans="2:6" x14ac:dyDescent="0.3">
      <c r="B58" s="11" t="s">
        <v>67</v>
      </c>
      <c r="C58" s="11" t="s">
        <v>60</v>
      </c>
      <c r="D58" s="11"/>
      <c r="E58" s="11" t="s">
        <v>94</v>
      </c>
    </row>
    <row r="59" spans="2:6" x14ac:dyDescent="0.3">
      <c r="B59" s="11" t="s">
        <v>67</v>
      </c>
      <c r="C59" s="11" t="s">
        <v>56</v>
      </c>
      <c r="D59" s="11"/>
      <c r="E59" s="11" t="s">
        <v>86</v>
      </c>
    </row>
    <row r="60" spans="2:6" x14ac:dyDescent="0.3">
      <c r="B60" s="11" t="s">
        <v>65</v>
      </c>
      <c r="C60" s="11" t="s">
        <v>56</v>
      </c>
      <c r="D60" s="11" t="s">
        <v>60</v>
      </c>
      <c r="E60" s="11" t="s">
        <v>94</v>
      </c>
    </row>
    <row r="61" spans="2:6" x14ac:dyDescent="0.3">
      <c r="B61" s="11" t="s">
        <v>67</v>
      </c>
      <c r="C61" s="11" t="s">
        <v>56</v>
      </c>
      <c r="D61" s="11"/>
      <c r="E61" s="11" t="s">
        <v>95</v>
      </c>
    </row>
    <row r="62" spans="2:6" x14ac:dyDescent="0.3">
      <c r="B62" s="11" t="s">
        <v>65</v>
      </c>
      <c r="C62" s="11" t="s">
        <v>56</v>
      </c>
      <c r="D62" s="11" t="s">
        <v>60</v>
      </c>
      <c r="E62" s="11" t="s">
        <v>86</v>
      </c>
    </row>
    <row r="63" spans="2:6" x14ac:dyDescent="0.3">
      <c r="B63" s="11" t="s">
        <v>67</v>
      </c>
      <c r="C63" s="11" t="s">
        <v>56</v>
      </c>
      <c r="D63" s="11"/>
      <c r="E63" s="12" t="s">
        <v>94</v>
      </c>
      <c r="F63" s="12"/>
    </row>
    <row r="64" spans="2:6" x14ac:dyDescent="0.3">
      <c r="B64" s="11" t="s">
        <v>67</v>
      </c>
      <c r="C64" s="11" t="s">
        <v>60</v>
      </c>
      <c r="D64" s="11"/>
      <c r="E64" s="12" t="s">
        <v>95</v>
      </c>
      <c r="F64" s="12"/>
    </row>
    <row r="65" spans="2:6" x14ac:dyDescent="0.3">
      <c r="B65" s="11" t="s">
        <v>67</v>
      </c>
      <c r="C65" s="11" t="s">
        <v>56</v>
      </c>
      <c r="D65" s="11"/>
      <c r="E65" s="12" t="s">
        <v>94</v>
      </c>
      <c r="F65" s="12"/>
    </row>
    <row r="66" spans="2:6" x14ac:dyDescent="0.3">
      <c r="B66" s="11" t="s">
        <v>65</v>
      </c>
      <c r="C66" s="11" t="s">
        <v>56</v>
      </c>
      <c r="D66" s="11" t="s">
        <v>60</v>
      </c>
      <c r="E66" s="12" t="s">
        <v>86</v>
      </c>
      <c r="F66" s="12"/>
    </row>
    <row r="67" spans="2:6" x14ac:dyDescent="0.3">
      <c r="B67" s="11" t="s">
        <v>85</v>
      </c>
      <c r="C67" s="11" t="s">
        <v>60</v>
      </c>
      <c r="D67" s="11"/>
      <c r="E67" s="12" t="s">
        <v>87</v>
      </c>
      <c r="F67" s="12"/>
    </row>
    <row r="68" spans="2:6" x14ac:dyDescent="0.3">
      <c r="B68" s="11" t="s">
        <v>67</v>
      </c>
      <c r="C68" s="11" t="s">
        <v>56</v>
      </c>
      <c r="D68" s="11"/>
      <c r="E68" s="12" t="s">
        <v>89</v>
      </c>
      <c r="F68" s="12"/>
    </row>
    <row r="69" spans="2:6" x14ac:dyDescent="0.3">
      <c r="B69" s="11" t="s">
        <v>65</v>
      </c>
      <c r="C69" s="11" t="s">
        <v>56</v>
      </c>
      <c r="D69" s="11" t="s">
        <v>60</v>
      </c>
      <c r="E69" s="12" t="s">
        <v>88</v>
      </c>
      <c r="F69" s="12"/>
    </row>
    <row r="70" spans="2:6" x14ac:dyDescent="0.3">
      <c r="B70" s="11" t="s">
        <v>85</v>
      </c>
      <c r="C70" s="11" t="s">
        <v>60</v>
      </c>
      <c r="D70" s="11"/>
      <c r="E70" s="12" t="s">
        <v>87</v>
      </c>
      <c r="F70" s="12"/>
    </row>
    <row r="71" spans="2:6" x14ac:dyDescent="0.3">
      <c r="B71" s="11" t="s">
        <v>65</v>
      </c>
      <c r="C71" s="11" t="s">
        <v>56</v>
      </c>
      <c r="D71" s="11" t="s">
        <v>60</v>
      </c>
      <c r="E71" s="12" t="s">
        <v>89</v>
      </c>
      <c r="F71" s="12"/>
    </row>
    <row r="72" spans="2:6" x14ac:dyDescent="0.3">
      <c r="B72" s="11" t="s">
        <v>65</v>
      </c>
      <c r="C72" s="11" t="s">
        <v>60</v>
      </c>
      <c r="D72" s="11"/>
      <c r="E72" s="12" t="s">
        <v>87</v>
      </c>
      <c r="F72" s="12"/>
    </row>
    <row r="73" spans="2:6" x14ac:dyDescent="0.3">
      <c r="B73" s="11" t="s">
        <v>67</v>
      </c>
      <c r="C73" s="11" t="s">
        <v>56</v>
      </c>
      <c r="D73" s="11"/>
      <c r="E73" s="12" t="s">
        <v>88</v>
      </c>
      <c r="F73" s="12"/>
    </row>
    <row r="74" spans="2:6" x14ac:dyDescent="0.3">
      <c r="B74" s="11" t="s">
        <v>67</v>
      </c>
      <c r="C74" s="11" t="s">
        <v>56</v>
      </c>
      <c r="D74" s="11"/>
      <c r="E74" s="12" t="s">
        <v>87</v>
      </c>
      <c r="F74" s="12"/>
    </row>
    <row r="75" spans="2:6" x14ac:dyDescent="0.3">
      <c r="B75" s="11" t="s">
        <v>90</v>
      </c>
      <c r="C75" s="11" t="s">
        <v>56</v>
      </c>
      <c r="D75" s="11"/>
      <c r="E75" s="12" t="s">
        <v>89</v>
      </c>
      <c r="F75" s="12"/>
    </row>
    <row r="76" spans="2:6" x14ac:dyDescent="0.3">
      <c r="B76" s="31" t="s">
        <v>65</v>
      </c>
      <c r="C76" s="31" t="s">
        <v>56</v>
      </c>
      <c r="D76" s="31" t="s">
        <v>56</v>
      </c>
      <c r="E76" s="32" t="s">
        <v>87</v>
      </c>
      <c r="F76" s="12"/>
    </row>
    <row r="77" spans="2:6" x14ac:dyDescent="0.3">
      <c r="B77" s="11" t="s">
        <v>85</v>
      </c>
      <c r="C77" s="11" t="s">
        <v>56</v>
      </c>
      <c r="D77" s="11"/>
      <c r="E77" s="12" t="s">
        <v>91</v>
      </c>
      <c r="F77" s="12"/>
    </row>
    <row r="78" spans="2:6" x14ac:dyDescent="0.3">
      <c r="B78" s="11" t="s">
        <v>65</v>
      </c>
      <c r="C78" s="11" t="s">
        <v>56</v>
      </c>
      <c r="D78" s="11" t="s">
        <v>60</v>
      </c>
      <c r="E78" s="12"/>
      <c r="F78" s="12"/>
    </row>
    <row r="79" spans="2:6" x14ac:dyDescent="0.3">
      <c r="B79" s="11" t="s">
        <v>65</v>
      </c>
      <c r="C79" s="11" t="s">
        <v>60</v>
      </c>
      <c r="D79" s="11"/>
      <c r="E79" s="12" t="s">
        <v>92</v>
      </c>
      <c r="F79" s="12"/>
    </row>
    <row r="80" spans="2:6" x14ac:dyDescent="0.3">
      <c r="B80" s="11" t="s">
        <v>65</v>
      </c>
      <c r="C80" s="11" t="s">
        <v>56</v>
      </c>
      <c r="D80" s="11" t="s">
        <v>60</v>
      </c>
      <c r="E80" s="12"/>
      <c r="F80" s="12"/>
    </row>
    <row r="81" spans="2:6" x14ac:dyDescent="0.3">
      <c r="B81" s="11" t="s">
        <v>67</v>
      </c>
      <c r="C81" s="11" t="s">
        <v>56</v>
      </c>
      <c r="D81" s="11"/>
      <c r="E81" s="12" t="s">
        <v>93</v>
      </c>
      <c r="F81" s="12"/>
    </row>
    <row r="82" spans="2:6" x14ac:dyDescent="0.3">
      <c r="B82" s="11" t="s">
        <v>65</v>
      </c>
      <c r="C82" s="11" t="s">
        <v>60</v>
      </c>
      <c r="D82" s="11"/>
      <c r="E82" s="12" t="s">
        <v>91</v>
      </c>
      <c r="F82" s="12"/>
    </row>
    <row r="83" spans="2:6" x14ac:dyDescent="0.3">
      <c r="B83" s="11" t="s">
        <v>67</v>
      </c>
      <c r="C83" s="11" t="s">
        <v>60</v>
      </c>
      <c r="D83" s="11"/>
      <c r="E83" s="12" t="s">
        <v>91</v>
      </c>
      <c r="F83" s="12"/>
    </row>
    <row r="84" spans="2:6" x14ac:dyDescent="0.3">
      <c r="B84" s="11" t="s">
        <v>67</v>
      </c>
      <c r="C84" s="11" t="s">
        <v>56</v>
      </c>
      <c r="D84" s="11"/>
      <c r="E84" s="12" t="s">
        <v>91</v>
      </c>
      <c r="F84" s="12"/>
    </row>
    <row r="85" spans="2:6" x14ac:dyDescent="0.3">
      <c r="B85" s="11" t="s">
        <v>65</v>
      </c>
      <c r="C85" s="11" t="s">
        <v>56</v>
      </c>
      <c r="D85" s="11" t="s">
        <v>60</v>
      </c>
      <c r="E85" s="12" t="s">
        <v>92</v>
      </c>
      <c r="F85" s="12"/>
    </row>
    <row r="86" spans="2:6" x14ac:dyDescent="0.3">
      <c r="B86" s="11" t="s">
        <v>67</v>
      </c>
      <c r="C86" s="11" t="s">
        <v>60</v>
      </c>
      <c r="D86" s="11"/>
      <c r="E86" s="12" t="s">
        <v>92</v>
      </c>
      <c r="F86" s="12"/>
    </row>
    <row r="87" spans="2:6" x14ac:dyDescent="0.3">
      <c r="B87" s="11" t="s">
        <v>85</v>
      </c>
      <c r="C87" s="11" t="s">
        <v>60</v>
      </c>
      <c r="D87" s="11"/>
      <c r="E87" s="12" t="s">
        <v>95</v>
      </c>
      <c r="F87" s="12"/>
    </row>
    <row r="88" spans="2:6" x14ac:dyDescent="0.3">
      <c r="B88" s="11" t="s">
        <v>67</v>
      </c>
      <c r="C88" s="11" t="s">
        <v>60</v>
      </c>
      <c r="D88" s="11"/>
      <c r="E88" s="12" t="s">
        <v>94</v>
      </c>
      <c r="F88" s="12"/>
    </row>
    <row r="89" spans="2:6" x14ac:dyDescent="0.3">
      <c r="B89" s="11" t="s">
        <v>67</v>
      </c>
      <c r="C89" s="11" t="s">
        <v>56</v>
      </c>
      <c r="D89" s="11"/>
      <c r="E89" s="12" t="s">
        <v>94</v>
      </c>
      <c r="F89" s="12"/>
    </row>
    <row r="90" spans="2:6" x14ac:dyDescent="0.3">
      <c r="B90" s="11" t="s">
        <v>65</v>
      </c>
      <c r="C90" s="11" t="s">
        <v>56</v>
      </c>
      <c r="D90" s="11" t="s">
        <v>60</v>
      </c>
      <c r="E90" s="12" t="s">
        <v>86</v>
      </c>
      <c r="F90" s="12"/>
    </row>
    <row r="91" spans="2:6" x14ac:dyDescent="0.3">
      <c r="B91" s="11" t="s">
        <v>65</v>
      </c>
      <c r="C91" s="11" t="s">
        <v>56</v>
      </c>
      <c r="D91" s="11" t="s">
        <v>60</v>
      </c>
      <c r="E91" s="12" t="s">
        <v>95</v>
      </c>
      <c r="F91" s="12"/>
    </row>
    <row r="92" spans="2:6" x14ac:dyDescent="0.3">
      <c r="B92" s="11" t="s">
        <v>67</v>
      </c>
      <c r="C92" s="11" t="s">
        <v>56</v>
      </c>
      <c r="D92" s="11"/>
      <c r="E92" s="12" t="s">
        <v>86</v>
      </c>
      <c r="F92" s="12"/>
    </row>
    <row r="93" spans="2:6" x14ac:dyDescent="0.3">
      <c r="B93" s="11" t="s">
        <v>67</v>
      </c>
      <c r="C93" s="11" t="s">
        <v>56</v>
      </c>
      <c r="D93" s="11"/>
      <c r="E93" s="12" t="s">
        <v>86</v>
      </c>
      <c r="F93" s="12"/>
    </row>
    <row r="94" spans="2:6" x14ac:dyDescent="0.3">
      <c r="B94" s="11" t="s">
        <v>65</v>
      </c>
      <c r="C94" s="11" t="s">
        <v>56</v>
      </c>
      <c r="D94" s="11" t="s">
        <v>60</v>
      </c>
      <c r="E94" s="12" t="s">
        <v>94</v>
      </c>
      <c r="F94" s="12"/>
    </row>
    <row r="95" spans="2:6" x14ac:dyDescent="0.3">
      <c r="B95" s="31" t="s">
        <v>65</v>
      </c>
      <c r="C95" s="31" t="s">
        <v>56</v>
      </c>
      <c r="D95" s="31" t="s">
        <v>56</v>
      </c>
      <c r="E95" s="32" t="s">
        <v>95</v>
      </c>
      <c r="F95" s="12"/>
    </row>
    <row r="96" spans="2:6" x14ac:dyDescent="0.3">
      <c r="B96" s="11" t="s">
        <v>85</v>
      </c>
      <c r="C96" s="11" t="s">
        <v>60</v>
      </c>
      <c r="D96" s="11"/>
      <c r="E96" s="12" t="s">
        <v>87</v>
      </c>
      <c r="F96" s="12"/>
    </row>
    <row r="97" spans="2:6" x14ac:dyDescent="0.3">
      <c r="B97" s="11" t="s">
        <v>67</v>
      </c>
      <c r="C97" s="11" t="s">
        <v>56</v>
      </c>
      <c r="D97" s="11"/>
      <c r="E97" s="12" t="s">
        <v>88</v>
      </c>
      <c r="F97" s="12"/>
    </row>
    <row r="98" spans="2:6" x14ac:dyDescent="0.3">
      <c r="B98" s="11" t="s">
        <v>67</v>
      </c>
      <c r="C98" s="11" t="s">
        <v>56</v>
      </c>
      <c r="D98" s="11"/>
      <c r="E98" s="12" t="s">
        <v>89</v>
      </c>
      <c r="F98" s="12"/>
    </row>
    <row r="99" spans="2:6" x14ac:dyDescent="0.3">
      <c r="B99" s="11" t="s">
        <v>65</v>
      </c>
      <c r="C99" s="11" t="s">
        <v>56</v>
      </c>
      <c r="D99" s="11" t="s">
        <v>60</v>
      </c>
      <c r="E99" s="12" t="s">
        <v>87</v>
      </c>
      <c r="F99" s="12"/>
    </row>
    <row r="100" spans="2:6" x14ac:dyDescent="0.3">
      <c r="B100" s="11" t="s">
        <v>65</v>
      </c>
      <c r="C100" s="11" t="s">
        <v>56</v>
      </c>
      <c r="D100" s="11" t="s">
        <v>60</v>
      </c>
      <c r="E100" s="12" t="s">
        <v>87</v>
      </c>
      <c r="F100" s="12"/>
    </row>
    <row r="101" spans="2:6" x14ac:dyDescent="0.3">
      <c r="B101" s="11" t="s">
        <v>85</v>
      </c>
      <c r="C101" s="11" t="s">
        <v>56</v>
      </c>
      <c r="D101" s="11"/>
      <c r="E101" s="12" t="s">
        <v>88</v>
      </c>
      <c r="F101" s="12"/>
    </row>
    <row r="102" spans="2:6" x14ac:dyDescent="0.3">
      <c r="B102" s="11" t="s">
        <v>67</v>
      </c>
      <c r="C102" s="11" t="s">
        <v>56</v>
      </c>
      <c r="D102" s="12"/>
      <c r="E102" s="12" t="s">
        <v>87</v>
      </c>
    </row>
    <row r="103" spans="2:6" x14ac:dyDescent="0.3">
      <c r="B103" s="11" t="s">
        <v>67</v>
      </c>
      <c r="C103" s="11" t="s">
        <v>56</v>
      </c>
      <c r="D103" s="12"/>
      <c r="E103" s="12" t="s">
        <v>89</v>
      </c>
    </row>
    <row r="104" spans="2:6" x14ac:dyDescent="0.3">
      <c r="B104" s="11" t="s">
        <v>67</v>
      </c>
      <c r="C104" s="11" t="s">
        <v>56</v>
      </c>
      <c r="D104" s="12"/>
      <c r="E104" s="12" t="s">
        <v>88</v>
      </c>
    </row>
    <row r="105" spans="2:6" x14ac:dyDescent="0.3">
      <c r="B105" s="11" t="s">
        <v>65</v>
      </c>
      <c r="C105" s="11" t="s">
        <v>56</v>
      </c>
      <c r="D105" s="12" t="s">
        <v>60</v>
      </c>
      <c r="E105" s="12" t="s">
        <v>87</v>
      </c>
    </row>
    <row r="106" spans="2:6" x14ac:dyDescent="0.3">
      <c r="B106" s="11" t="s">
        <v>65</v>
      </c>
      <c r="C106" s="11" t="s">
        <v>60</v>
      </c>
      <c r="D106" s="12"/>
      <c r="E106" s="12" t="s">
        <v>87</v>
      </c>
    </row>
    <row r="107" spans="2:6" x14ac:dyDescent="0.3">
      <c r="B107" s="31" t="s">
        <v>65</v>
      </c>
      <c r="C107" s="31" t="s">
        <v>56</v>
      </c>
      <c r="D107" s="32" t="s">
        <v>56</v>
      </c>
      <c r="E107" s="32" t="s">
        <v>87</v>
      </c>
    </row>
    <row r="108" spans="2:6" x14ac:dyDescent="0.3">
      <c r="B108" s="11" t="s">
        <v>85</v>
      </c>
      <c r="C108" s="11" t="s">
        <v>60</v>
      </c>
      <c r="D108" s="12"/>
      <c r="E108" s="12" t="s">
        <v>92</v>
      </c>
    </row>
    <row r="109" spans="2:6" x14ac:dyDescent="0.3">
      <c r="B109" s="11" t="s">
        <v>67</v>
      </c>
      <c r="C109" s="11" t="s">
        <v>56</v>
      </c>
      <c r="D109" s="12"/>
      <c r="E109" s="12" t="s">
        <v>91</v>
      </c>
    </row>
    <row r="110" spans="2:6" x14ac:dyDescent="0.3">
      <c r="B110" s="11" t="s">
        <v>65</v>
      </c>
      <c r="C110" s="11" t="s">
        <v>56</v>
      </c>
      <c r="D110" s="12" t="s">
        <v>60</v>
      </c>
    </row>
    <row r="111" spans="2:6" x14ac:dyDescent="0.3">
      <c r="B111" s="11" t="s">
        <v>85</v>
      </c>
      <c r="C111" s="11" t="s">
        <v>56</v>
      </c>
      <c r="D111" s="12"/>
      <c r="E111" s="12" t="s">
        <v>91</v>
      </c>
    </row>
    <row r="112" spans="2:6" x14ac:dyDescent="0.3">
      <c r="B112" s="11" t="s">
        <v>67</v>
      </c>
      <c r="C112" s="11" t="s">
        <v>60</v>
      </c>
      <c r="D112" s="12"/>
      <c r="E112" s="12" t="s">
        <v>92</v>
      </c>
    </row>
    <row r="113" spans="1:6" x14ac:dyDescent="0.3">
      <c r="B113" s="11" t="s">
        <v>90</v>
      </c>
      <c r="C113" s="11" t="s">
        <v>56</v>
      </c>
      <c r="D113" s="12"/>
      <c r="E113" s="12" t="s">
        <v>91</v>
      </c>
    </row>
    <row r="114" spans="1:6" x14ac:dyDescent="0.3">
      <c r="B114" s="11" t="s">
        <v>67</v>
      </c>
      <c r="C114" s="11" t="s">
        <v>56</v>
      </c>
      <c r="D114" s="12"/>
      <c r="E114" s="12" t="s">
        <v>91</v>
      </c>
    </row>
    <row r="115" spans="1:6" x14ac:dyDescent="0.3">
      <c r="B115" s="31" t="s">
        <v>65</v>
      </c>
      <c r="C115" s="31" t="s">
        <v>56</v>
      </c>
      <c r="D115" s="32" t="s">
        <v>56</v>
      </c>
      <c r="E115" s="32" t="s">
        <v>92</v>
      </c>
      <c r="F115" s="33" t="s">
        <v>91</v>
      </c>
    </row>
    <row r="116" spans="1:6" x14ac:dyDescent="0.3">
      <c r="B116" s="11" t="s">
        <v>85</v>
      </c>
      <c r="C116" s="11" t="s">
        <v>56</v>
      </c>
      <c r="D116" s="12"/>
      <c r="E116" s="12" t="s">
        <v>94</v>
      </c>
    </row>
    <row r="117" spans="1:6" x14ac:dyDescent="0.3">
      <c r="B117" s="11" t="s">
        <v>65</v>
      </c>
      <c r="C117" s="11" t="s">
        <v>56</v>
      </c>
      <c r="D117" s="12" t="s">
        <v>60</v>
      </c>
      <c r="E117" s="12" t="s">
        <v>94</v>
      </c>
    </row>
    <row r="118" spans="1:6" x14ac:dyDescent="0.3">
      <c r="B118" s="11" t="s">
        <v>65</v>
      </c>
      <c r="C118" s="11" t="s">
        <v>60</v>
      </c>
      <c r="D118" s="12"/>
      <c r="E118" s="12" t="s">
        <v>94</v>
      </c>
    </row>
    <row r="119" spans="1:6" x14ac:dyDescent="0.3">
      <c r="B119" s="11" t="s">
        <v>65</v>
      </c>
      <c r="C119" s="11" t="s">
        <v>56</v>
      </c>
      <c r="D119" s="12" t="s">
        <v>60</v>
      </c>
      <c r="E119" s="12" t="s">
        <v>86</v>
      </c>
    </row>
    <row r="120" spans="1:6" x14ac:dyDescent="0.3">
      <c r="B120" s="11" t="s">
        <v>85</v>
      </c>
      <c r="C120" s="11" t="s">
        <v>56</v>
      </c>
      <c r="D120" s="12"/>
      <c r="E120" s="12" t="s">
        <v>86</v>
      </c>
    </row>
    <row r="121" spans="1:6" x14ac:dyDescent="0.3">
      <c r="B121" s="11" t="s">
        <v>65</v>
      </c>
      <c r="C121" s="11" t="s">
        <v>60</v>
      </c>
      <c r="D121" s="12"/>
      <c r="E121" s="12" t="s">
        <v>94</v>
      </c>
    </row>
    <row r="122" spans="1:6" x14ac:dyDescent="0.3">
      <c r="B122" s="11" t="s">
        <v>65</v>
      </c>
      <c r="C122" s="11" t="s">
        <v>56</v>
      </c>
      <c r="D122" s="12" t="s">
        <v>60</v>
      </c>
      <c r="E122" s="12" t="s">
        <v>86</v>
      </c>
    </row>
    <row r="125" spans="1:6" x14ac:dyDescent="0.3">
      <c r="A125" t="s">
        <v>105</v>
      </c>
      <c r="B125" s="11">
        <f>COUNTIF(B$3:B$122,"вб")</f>
        <v>18</v>
      </c>
      <c r="C125" s="11">
        <f>COUNTIFS(B$3:B$122,"вб",C$3:C$122,"+")</f>
        <v>10</v>
      </c>
    </row>
    <row r="126" spans="1:6" x14ac:dyDescent="0.3">
      <c r="A126" t="s">
        <v>110</v>
      </c>
      <c r="B126" s="11">
        <f>COUNTIF(B$3:B$122,"отб")</f>
        <v>3</v>
      </c>
    </row>
    <row r="127" spans="1:6" x14ac:dyDescent="0.3">
      <c r="A127" t="s">
        <v>55</v>
      </c>
      <c r="B127" s="11">
        <f>COUNTIF(B$3:B$122,"блок")</f>
        <v>3</v>
      </c>
    </row>
    <row r="129" spans="1:6" x14ac:dyDescent="0.3">
      <c r="A129" t="s">
        <v>79</v>
      </c>
      <c r="B129" s="11">
        <f>COUNTIF(B$3:B$122,"б")</f>
        <v>46</v>
      </c>
      <c r="C129" s="11">
        <f>COUNTIFS(B$3:B$122,"б",C$3:C$122,"+")</f>
        <v>38</v>
      </c>
      <c r="D129" s="11">
        <f>COUNTIFS(B$3:B$122,"б",D$3:D$122,"+")</f>
        <v>5</v>
      </c>
    </row>
    <row r="130" spans="1:6" x14ac:dyDescent="0.3">
      <c r="F130" s="11" t="s">
        <v>86</v>
      </c>
    </row>
    <row r="131" spans="1:6" x14ac:dyDescent="0.3">
      <c r="A131" t="s">
        <v>80</v>
      </c>
      <c r="B131" s="11">
        <f>COUNTIF(B$3:B$122,"п")</f>
        <v>50</v>
      </c>
      <c r="C131" s="11">
        <f>COUNTIFS(B$3:B$122,"п",C$3:C$122,"+")</f>
        <v>33</v>
      </c>
    </row>
    <row r="133" spans="1:6" x14ac:dyDescent="0.3">
      <c r="A133" s="13" t="s">
        <v>79</v>
      </c>
      <c r="B133" s="14">
        <f>COUNTIFS(B$3:B$122,"б",E$3:E$122,F130)</f>
        <v>7</v>
      </c>
      <c r="C133" s="14">
        <f>COUNTIFS(B$3:B$122,"б",C$3:C$122,"+",E$3:E$122,F130)</f>
        <v>7</v>
      </c>
      <c r="D133" s="15">
        <f>COUNTIFS(B$3:B$122,"б",C$3:C$122,"+",E$3:E$122,F130,D$3:D$122,"+")</f>
        <v>0</v>
      </c>
    </row>
    <row r="134" spans="1:6" x14ac:dyDescent="0.3">
      <c r="A134" s="16"/>
      <c r="D134" s="17"/>
    </row>
    <row r="135" spans="1:6" x14ac:dyDescent="0.3">
      <c r="A135" s="16" t="s">
        <v>80</v>
      </c>
      <c r="B135" s="11">
        <f>COUNTIFS(B$3:B$122,"п",E$3:E$122,F130)</f>
        <v>5</v>
      </c>
      <c r="C135" s="11">
        <f>COUNTIFS(B$3:B$122,"п",C$3:C$122,"+",E$3:E$122,F130)</f>
        <v>4</v>
      </c>
      <c r="D135" s="17"/>
    </row>
    <row r="136" spans="1:6" x14ac:dyDescent="0.3">
      <c r="A136" s="16"/>
      <c r="D136" s="17"/>
    </row>
    <row r="137" spans="1:6" x14ac:dyDescent="0.3">
      <c r="A137" s="16" t="s">
        <v>78</v>
      </c>
      <c r="B137" s="11">
        <f>COUNTIFS(B$3:B$122,"блок",E$3:E$122,F130)</f>
        <v>0</v>
      </c>
      <c r="D137" s="17"/>
    </row>
    <row r="138" spans="1:6" x14ac:dyDescent="0.3">
      <c r="A138" s="16"/>
      <c r="D138" s="17"/>
    </row>
    <row r="139" spans="1:6" x14ac:dyDescent="0.3">
      <c r="A139" s="18" t="s">
        <v>74</v>
      </c>
      <c r="B139" s="19">
        <f>COUNTIFS(B$3:B$122,"фол",E$3:E$122,F130)</f>
        <v>0</v>
      </c>
      <c r="C139" s="20"/>
      <c r="D139" s="21"/>
    </row>
    <row r="141" spans="1:6" x14ac:dyDescent="0.3">
      <c r="A141" t="s">
        <v>105</v>
      </c>
      <c r="B141" s="19">
        <f>COUNTIFS(B$3:B$122,"вб",E$3:E$122,F130)</f>
        <v>4</v>
      </c>
      <c r="C141" s="19">
        <f>COUNTIFS(B$3:B$122,"вб",C$3:C$122,"+",E$3:E$122,F130)</f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2EB-FC69-4C37-83CB-51BF3174FB0E}">
  <dimension ref="A1:X75"/>
  <sheetViews>
    <sheetView tabSelected="1" workbookViewId="0">
      <selection activeCell="F15" sqref="F15"/>
    </sheetView>
  </sheetViews>
  <sheetFormatPr defaultRowHeight="14.4" x14ac:dyDescent="0.3"/>
  <cols>
    <col min="1" max="1" width="10.69921875" customWidth="1"/>
    <col min="2" max="2" width="10.296875" customWidth="1"/>
    <col min="4" max="4" width="1.69921875" customWidth="1"/>
    <col min="7" max="7" width="10.69921875" customWidth="1"/>
    <col min="8" max="8" width="1.69921875" customWidth="1"/>
    <col min="10" max="10" width="10.6992187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</cols>
  <sheetData>
    <row r="1" spans="1:24" x14ac:dyDescent="0.3">
      <c r="A1" s="30" t="s">
        <v>96</v>
      </c>
      <c r="B1" s="30"/>
      <c r="C1" s="30"/>
      <c r="D1" s="22"/>
      <c r="E1" s="28" t="s">
        <v>20</v>
      </c>
      <c r="F1" s="28"/>
      <c r="G1" s="28" t="s">
        <v>2</v>
      </c>
      <c r="H1" s="23"/>
      <c r="I1" s="28" t="s">
        <v>39</v>
      </c>
      <c r="J1" s="28"/>
      <c r="K1" s="28" t="s">
        <v>2</v>
      </c>
      <c r="L1" s="23"/>
      <c r="M1" s="28" t="s">
        <v>33</v>
      </c>
      <c r="N1" s="28"/>
      <c r="O1" s="28" t="s">
        <v>2</v>
      </c>
      <c r="P1" s="23"/>
      <c r="Q1" s="28" t="s">
        <v>40</v>
      </c>
      <c r="R1" s="28"/>
      <c r="S1" s="28" t="s">
        <v>2</v>
      </c>
      <c r="T1" s="23"/>
      <c r="U1" s="28" t="s">
        <v>49</v>
      </c>
      <c r="V1" s="28"/>
      <c r="W1" s="28" t="s">
        <v>2</v>
      </c>
      <c r="X1" s="23"/>
    </row>
    <row r="2" spans="1:24" x14ac:dyDescent="0.3">
      <c r="A2" s="2" t="s">
        <v>97</v>
      </c>
      <c r="B2" s="3"/>
      <c r="C2" s="2" t="s">
        <v>98</v>
      </c>
      <c r="D2" s="22"/>
      <c r="E2" s="3">
        <v>4</v>
      </c>
      <c r="F2" s="3" t="s">
        <v>8</v>
      </c>
      <c r="G2" s="29">
        <f>(E2-E3)/E2</f>
        <v>1</v>
      </c>
      <c r="H2" s="23"/>
      <c r="I2" s="3">
        <v>8</v>
      </c>
      <c r="J2" s="3" t="s">
        <v>52</v>
      </c>
      <c r="K2" s="29">
        <f>IFERROR(I3/I2,0)</f>
        <v>0.75</v>
      </c>
      <c r="L2" s="23"/>
      <c r="M2" s="3">
        <v>7</v>
      </c>
      <c r="N2" s="3" t="s">
        <v>52</v>
      </c>
      <c r="O2" s="29">
        <f>IFERROR(M3/M2,0)</f>
        <v>1</v>
      </c>
      <c r="P2" s="23"/>
      <c r="Q2" s="3">
        <v>10</v>
      </c>
      <c r="R2" s="3" t="s">
        <v>52</v>
      </c>
      <c r="S2" s="29">
        <f>IFERROR(Q3/Q2,0)</f>
        <v>0.7</v>
      </c>
      <c r="T2" s="23"/>
      <c r="U2" s="3">
        <v>5</v>
      </c>
      <c r="V2" s="3" t="s">
        <v>52</v>
      </c>
      <c r="W2" s="29">
        <f>IFERROR(U3/U2,0)</f>
        <v>1</v>
      </c>
      <c r="X2" s="23"/>
    </row>
    <row r="3" spans="1:24" x14ac:dyDescent="0.3">
      <c r="A3" s="3">
        <v>46</v>
      </c>
      <c r="B3" s="2" t="s">
        <v>8</v>
      </c>
      <c r="C3" s="3">
        <v>4</v>
      </c>
      <c r="D3" s="22"/>
      <c r="E3" s="3">
        <v>0</v>
      </c>
      <c r="F3" s="3" t="s">
        <v>11</v>
      </c>
      <c r="G3" s="29"/>
      <c r="H3" s="23"/>
      <c r="I3" s="3">
        <v>6</v>
      </c>
      <c r="J3" s="3" t="s">
        <v>23</v>
      </c>
      <c r="K3" s="29"/>
      <c r="L3" s="23"/>
      <c r="M3" s="3">
        <v>7</v>
      </c>
      <c r="N3" s="3" t="s">
        <v>23</v>
      </c>
      <c r="O3" s="29"/>
      <c r="P3" s="23"/>
      <c r="Q3" s="3">
        <v>7</v>
      </c>
      <c r="R3" s="3" t="s">
        <v>23</v>
      </c>
      <c r="S3" s="29"/>
      <c r="T3" s="23"/>
      <c r="U3" s="3">
        <v>5</v>
      </c>
      <c r="V3" s="3" t="s">
        <v>23</v>
      </c>
      <c r="W3" s="29"/>
      <c r="X3" s="23"/>
    </row>
    <row r="4" spans="1:24" x14ac:dyDescent="0.3">
      <c r="A4" s="3">
        <v>38</v>
      </c>
      <c r="B4" s="2" t="s">
        <v>17</v>
      </c>
      <c r="C4" s="3">
        <v>4</v>
      </c>
      <c r="D4" s="22"/>
      <c r="E4" s="3">
        <v>0</v>
      </c>
      <c r="F4" s="3" t="s">
        <v>16</v>
      </c>
      <c r="G4" s="29" t="str">
        <f>IFERROR((E4-E5)/E4,"нет бросоков")</f>
        <v>нет бросоков</v>
      </c>
      <c r="H4" s="23"/>
      <c r="I4" s="3">
        <v>4</v>
      </c>
      <c r="J4" s="3" t="s">
        <v>8</v>
      </c>
      <c r="K4" s="29">
        <f>IFERROR(I5/I4,0)</f>
        <v>1</v>
      </c>
      <c r="L4" s="23"/>
      <c r="M4" s="3">
        <v>6</v>
      </c>
      <c r="N4" s="3" t="s">
        <v>8</v>
      </c>
      <c r="O4" s="29">
        <f>IFERROR(M5/M4,0)</f>
        <v>1</v>
      </c>
      <c r="P4" s="23"/>
      <c r="Q4" s="3">
        <v>5</v>
      </c>
      <c r="R4" s="3" t="s">
        <v>8</v>
      </c>
      <c r="S4" s="29">
        <f>IFERROR(Q5/Q4,0)</f>
        <v>0.6</v>
      </c>
      <c r="T4" s="23"/>
      <c r="U4" s="3">
        <v>2</v>
      </c>
      <c r="V4" s="3" t="s">
        <v>8</v>
      </c>
      <c r="W4" s="29">
        <f>IFERROR(U5/U4,0)</f>
        <v>1</v>
      </c>
      <c r="X4" s="23"/>
    </row>
    <row r="5" spans="1:24" x14ac:dyDescent="0.3">
      <c r="A5" s="3">
        <v>5</v>
      </c>
      <c r="B5" s="2" t="s">
        <v>11</v>
      </c>
      <c r="C5" s="3">
        <v>0</v>
      </c>
      <c r="D5" s="22"/>
      <c r="E5" s="3">
        <v>0</v>
      </c>
      <c r="F5" s="3" t="s">
        <v>18</v>
      </c>
      <c r="G5" s="29"/>
      <c r="H5" s="23"/>
      <c r="I5" s="3">
        <v>4</v>
      </c>
      <c r="J5" s="3" t="s">
        <v>17</v>
      </c>
      <c r="K5" s="29"/>
      <c r="L5" s="23"/>
      <c r="M5" s="3">
        <v>6</v>
      </c>
      <c r="N5" s="3" t="s">
        <v>17</v>
      </c>
      <c r="O5" s="29"/>
      <c r="P5" s="23"/>
      <c r="Q5" s="3">
        <v>3</v>
      </c>
      <c r="R5" s="3" t="s">
        <v>17</v>
      </c>
      <c r="S5" s="29"/>
      <c r="T5" s="23"/>
      <c r="U5" s="3">
        <v>2</v>
      </c>
      <c r="V5" s="3" t="s">
        <v>17</v>
      </c>
      <c r="W5" s="29"/>
      <c r="X5" s="23"/>
    </row>
    <row r="6" spans="1:24" x14ac:dyDescent="0.3">
      <c r="A6" s="3">
        <v>0</v>
      </c>
      <c r="B6" s="2" t="s">
        <v>19</v>
      </c>
      <c r="C6" s="3">
        <v>0</v>
      </c>
      <c r="D6" s="22"/>
      <c r="E6" s="4"/>
      <c r="F6" s="4"/>
      <c r="G6" s="4"/>
      <c r="H6" s="23"/>
      <c r="I6" s="3">
        <v>0</v>
      </c>
      <c r="J6" s="3" t="s">
        <v>21</v>
      </c>
      <c r="K6" s="1">
        <f>IFERROR(I6/I5,0)</f>
        <v>0</v>
      </c>
      <c r="L6" s="23"/>
      <c r="M6" s="3">
        <v>1</v>
      </c>
      <c r="N6" s="3" t="s">
        <v>21</v>
      </c>
      <c r="O6" s="1">
        <f>IFERROR(M6/M5,0)</f>
        <v>0.16666666666666666</v>
      </c>
      <c r="P6" s="23"/>
      <c r="Q6" s="3">
        <v>1</v>
      </c>
      <c r="R6" s="3" t="s">
        <v>21</v>
      </c>
      <c r="S6" s="1">
        <f>IFERROR(Q6/Q5,0)</f>
        <v>0.33333333333333331</v>
      </c>
      <c r="T6" s="23"/>
      <c r="U6" s="3">
        <v>1</v>
      </c>
      <c r="V6" s="3" t="s">
        <v>21</v>
      </c>
      <c r="W6" s="1">
        <f>IFERROR(U6/U5,0)</f>
        <v>0.5</v>
      </c>
      <c r="X6" s="23"/>
    </row>
    <row r="7" spans="1:24" x14ac:dyDescent="0.3">
      <c r="A7" s="1">
        <f>A5/A4</f>
        <v>0.13157894736842105</v>
      </c>
      <c r="B7" s="2" t="s">
        <v>21</v>
      </c>
      <c r="C7" s="1">
        <f>C5/C4</f>
        <v>0</v>
      </c>
      <c r="D7" s="22"/>
      <c r="E7" s="28" t="s">
        <v>99</v>
      </c>
      <c r="F7" s="28"/>
      <c r="G7" s="28" t="s">
        <v>2</v>
      </c>
      <c r="H7" s="23"/>
      <c r="I7" s="3">
        <v>0</v>
      </c>
      <c r="J7" s="3" t="s">
        <v>19</v>
      </c>
      <c r="K7" s="1">
        <f>IFERROR(I7/$A$6,0)</f>
        <v>0</v>
      </c>
      <c r="L7" s="23"/>
      <c r="M7" s="3">
        <v>0</v>
      </c>
      <c r="N7" s="3" t="s">
        <v>19</v>
      </c>
      <c r="O7" s="1">
        <f>IFERROR(M7/$A$6,0)</f>
        <v>0</v>
      </c>
      <c r="P7" s="23"/>
      <c r="Q7" s="3">
        <v>0</v>
      </c>
      <c r="R7" s="3" t="s">
        <v>19</v>
      </c>
      <c r="S7" s="1">
        <f>IFERROR(Q7/$A$6,0)</f>
        <v>0</v>
      </c>
      <c r="T7" s="23"/>
      <c r="U7" s="3">
        <v>0</v>
      </c>
      <c r="V7" s="3" t="s">
        <v>19</v>
      </c>
      <c r="W7" s="1">
        <f>IFERROR(U7/$A$6,0)</f>
        <v>0</v>
      </c>
      <c r="X7" s="23"/>
    </row>
    <row r="8" spans="1:24" x14ac:dyDescent="0.3">
      <c r="A8" s="3">
        <v>50</v>
      </c>
      <c r="B8" s="2" t="s">
        <v>22</v>
      </c>
      <c r="C8" s="1"/>
      <c r="D8" s="22"/>
      <c r="E8" s="3">
        <v>46</v>
      </c>
      <c r="F8" s="3" t="s">
        <v>8</v>
      </c>
      <c r="G8" s="29">
        <f>(E8-E9)/E8</f>
        <v>0.89130434782608692</v>
      </c>
      <c r="H8" s="23"/>
      <c r="I8" s="3" t="s">
        <v>54</v>
      </c>
      <c r="J8" s="3" t="s">
        <v>53</v>
      </c>
      <c r="K8" s="3"/>
      <c r="L8" s="23"/>
      <c r="M8" s="3" t="s">
        <v>37</v>
      </c>
      <c r="N8" s="3" t="s">
        <v>53</v>
      </c>
      <c r="O8" s="3"/>
      <c r="P8" s="23"/>
      <c r="Q8" s="3" t="s">
        <v>41</v>
      </c>
      <c r="R8" s="3" t="s">
        <v>53</v>
      </c>
      <c r="S8" s="3"/>
      <c r="T8" s="23"/>
      <c r="U8" s="3" t="s">
        <v>37</v>
      </c>
      <c r="V8" s="3" t="s">
        <v>53</v>
      </c>
      <c r="W8" s="3"/>
      <c r="X8" s="23"/>
    </row>
    <row r="9" spans="1:24" x14ac:dyDescent="0.3">
      <c r="A9" s="3">
        <v>33</v>
      </c>
      <c r="B9" s="2" t="s">
        <v>23</v>
      </c>
      <c r="C9" s="1"/>
      <c r="D9" s="22"/>
      <c r="E9" s="3">
        <v>5</v>
      </c>
      <c r="F9" s="3" t="s">
        <v>11</v>
      </c>
      <c r="G9" s="29"/>
      <c r="H9" s="23"/>
      <c r="I9" s="3">
        <v>0</v>
      </c>
      <c r="J9" s="3" t="s">
        <v>55</v>
      </c>
      <c r="K9" s="3"/>
      <c r="L9" s="23"/>
      <c r="M9" s="3">
        <v>0</v>
      </c>
      <c r="N9" s="3" t="s">
        <v>55</v>
      </c>
      <c r="O9" s="3"/>
      <c r="P9" s="23"/>
      <c r="Q9" s="3">
        <v>1</v>
      </c>
      <c r="R9" s="3" t="s">
        <v>55</v>
      </c>
      <c r="S9" s="3"/>
      <c r="T9" s="23"/>
      <c r="U9" s="3">
        <v>0</v>
      </c>
      <c r="V9" s="3" t="s">
        <v>55</v>
      </c>
      <c r="W9" s="3"/>
      <c r="X9" s="23"/>
    </row>
    <row r="10" spans="1:24" x14ac:dyDescent="0.3">
      <c r="A10" s="1">
        <f>A9/A8</f>
        <v>0.66</v>
      </c>
      <c r="B10" s="2" t="s">
        <v>24</v>
      </c>
      <c r="C10" s="1"/>
      <c r="D10" s="22"/>
      <c r="E10" s="3">
        <v>0</v>
      </c>
      <c r="F10" s="3" t="s">
        <v>16</v>
      </c>
      <c r="G10" s="29" t="str">
        <f>IFERROR((E10-E11)/E10,"нет бросоков")</f>
        <v>нет бросоков</v>
      </c>
      <c r="H10" s="23"/>
      <c r="I10" s="3">
        <v>0</v>
      </c>
      <c r="J10" s="3" t="s">
        <v>16</v>
      </c>
      <c r="K10" s="3"/>
      <c r="L10" s="23"/>
      <c r="M10" s="3">
        <v>0</v>
      </c>
      <c r="N10" s="3" t="s">
        <v>16</v>
      </c>
      <c r="O10" s="3"/>
      <c r="P10" s="23"/>
      <c r="Q10" s="3">
        <v>0</v>
      </c>
      <c r="R10" s="3" t="s">
        <v>16</v>
      </c>
      <c r="S10" s="3"/>
      <c r="T10" s="23"/>
      <c r="U10" s="3">
        <v>1</v>
      </c>
      <c r="V10" s="3" t="s">
        <v>16</v>
      </c>
      <c r="W10" s="3" t="s">
        <v>56</v>
      </c>
      <c r="X10" s="23"/>
    </row>
    <row r="11" spans="1:24" x14ac:dyDescent="0.3">
      <c r="A11" s="5"/>
      <c r="B11" s="5"/>
      <c r="C11" s="5"/>
      <c r="D11" s="22"/>
      <c r="E11" s="3">
        <v>0</v>
      </c>
      <c r="F11" s="3" t="s">
        <v>18</v>
      </c>
      <c r="G11" s="29"/>
      <c r="H11" s="23"/>
      <c r="I11" s="3">
        <v>0</v>
      </c>
      <c r="J11" s="3" t="s">
        <v>57</v>
      </c>
      <c r="K11" s="3"/>
      <c r="L11" s="23"/>
      <c r="M11" s="3">
        <v>0</v>
      </c>
      <c r="N11" s="3" t="s">
        <v>57</v>
      </c>
      <c r="O11" s="3"/>
      <c r="P11" s="23"/>
      <c r="Q11" s="3">
        <v>0</v>
      </c>
      <c r="R11" s="3" t="s">
        <v>57</v>
      </c>
      <c r="S11" s="3"/>
      <c r="T11" s="23"/>
      <c r="U11" s="3">
        <v>0</v>
      </c>
      <c r="V11" s="3" t="s">
        <v>57</v>
      </c>
      <c r="W11" s="3"/>
      <c r="X11" s="23"/>
    </row>
    <row r="12" spans="1:24" x14ac:dyDescent="0.3">
      <c r="A12" s="3">
        <v>18</v>
      </c>
      <c r="B12" s="3" t="s">
        <v>106</v>
      </c>
      <c r="C12" s="29">
        <f>(A12-A13)/A12</f>
        <v>0.44444444444444442</v>
      </c>
      <c r="D12" s="22"/>
      <c r="H12" s="23"/>
      <c r="I12" s="3">
        <v>0</v>
      </c>
      <c r="J12" s="3" t="s">
        <v>58</v>
      </c>
      <c r="K12" s="3"/>
      <c r="L12" s="23"/>
      <c r="M12" s="3">
        <v>0</v>
      </c>
      <c r="N12" s="3" t="s">
        <v>58</v>
      </c>
      <c r="O12" s="3"/>
      <c r="P12" s="23"/>
      <c r="Q12" s="3">
        <v>0</v>
      </c>
      <c r="R12" s="3" t="s">
        <v>58</v>
      </c>
      <c r="S12" s="3"/>
      <c r="T12" s="23"/>
      <c r="U12" s="3">
        <v>0</v>
      </c>
      <c r="V12" s="3" t="s">
        <v>58</v>
      </c>
      <c r="W12" s="3"/>
      <c r="X12" s="23"/>
    </row>
    <row r="13" spans="1:24" x14ac:dyDescent="0.3">
      <c r="A13" s="3">
        <v>10</v>
      </c>
      <c r="B13" s="3" t="s">
        <v>107</v>
      </c>
      <c r="C13" s="29"/>
      <c r="D13" s="22"/>
      <c r="H13" s="23"/>
      <c r="L13" s="23"/>
      <c r="P13" s="23"/>
      <c r="T13" s="23"/>
      <c r="X13" s="23"/>
    </row>
    <row r="14" spans="1:24" x14ac:dyDescent="0.3">
      <c r="A14" s="3">
        <v>3</v>
      </c>
      <c r="B14" s="35" t="s">
        <v>108</v>
      </c>
      <c r="C14" s="3"/>
      <c r="D14" s="22"/>
      <c r="H14" s="23"/>
      <c r="I14" s="28" t="s">
        <v>42</v>
      </c>
      <c r="J14" s="28"/>
      <c r="K14" s="28" t="s">
        <v>2</v>
      </c>
      <c r="L14" s="23"/>
      <c r="M14" s="28" t="s">
        <v>44</v>
      </c>
      <c r="N14" s="28"/>
      <c r="O14" s="28" t="s">
        <v>2</v>
      </c>
      <c r="P14" s="23"/>
      <c r="Q14" s="28" t="s">
        <v>46</v>
      </c>
      <c r="R14" s="28"/>
      <c r="S14" s="28" t="s">
        <v>2</v>
      </c>
      <c r="T14" s="23"/>
      <c r="U14" s="28" t="s">
        <v>47</v>
      </c>
      <c r="V14" s="28"/>
      <c r="W14" s="28" t="s">
        <v>2</v>
      </c>
      <c r="X14" s="23"/>
    </row>
    <row r="15" spans="1:24" x14ac:dyDescent="0.3">
      <c r="A15" s="3">
        <v>3</v>
      </c>
      <c r="B15" s="35" t="s">
        <v>109</v>
      </c>
      <c r="C15" s="3"/>
      <c r="D15" s="22"/>
      <c r="H15" s="23"/>
      <c r="I15" s="3">
        <v>7</v>
      </c>
      <c r="J15" s="3" t="s">
        <v>52</v>
      </c>
      <c r="K15" s="29">
        <f>IFERROR(I16/I15,0)</f>
        <v>0.5714285714285714</v>
      </c>
      <c r="L15" s="23"/>
      <c r="M15" s="3">
        <v>0</v>
      </c>
      <c r="N15" s="3" t="s">
        <v>52</v>
      </c>
      <c r="O15" s="29">
        <f>IFERROR(M16/M15,0)</f>
        <v>0</v>
      </c>
      <c r="P15" s="23"/>
      <c r="Q15" s="3">
        <v>0</v>
      </c>
      <c r="R15" s="3" t="s">
        <v>52</v>
      </c>
      <c r="S15" s="29">
        <f>IFERROR(Q16/Q15,0)</f>
        <v>0</v>
      </c>
      <c r="T15" s="23"/>
      <c r="U15" s="3">
        <v>10</v>
      </c>
      <c r="V15" s="3" t="s">
        <v>52</v>
      </c>
      <c r="W15" s="29">
        <f>IFERROR(U16/U15,0)</f>
        <v>0.6</v>
      </c>
      <c r="X15" s="23"/>
    </row>
    <row r="16" spans="1:24" x14ac:dyDescent="0.3">
      <c r="A16" s="34"/>
      <c r="B16" s="34"/>
      <c r="C16" s="34"/>
      <c r="D16" s="22"/>
      <c r="H16" s="23"/>
      <c r="I16" s="3">
        <v>4</v>
      </c>
      <c r="J16" s="3" t="s">
        <v>23</v>
      </c>
      <c r="K16" s="29"/>
      <c r="L16" s="23"/>
      <c r="M16" s="3">
        <v>0</v>
      </c>
      <c r="N16" s="3" t="s">
        <v>23</v>
      </c>
      <c r="O16" s="29"/>
      <c r="P16" s="23"/>
      <c r="Q16" s="3">
        <v>0</v>
      </c>
      <c r="R16" s="3" t="s">
        <v>23</v>
      </c>
      <c r="S16" s="29"/>
      <c r="T16" s="23"/>
      <c r="U16" s="3">
        <v>6</v>
      </c>
      <c r="V16" s="3" t="s">
        <v>23</v>
      </c>
      <c r="W16" s="29"/>
      <c r="X16" s="23"/>
    </row>
    <row r="17" spans="1:24" x14ac:dyDescent="0.3">
      <c r="A17" s="34"/>
      <c r="B17" s="34"/>
      <c r="C17" s="34"/>
      <c r="D17" s="22"/>
      <c r="H17" s="23"/>
      <c r="I17" s="3">
        <v>8</v>
      </c>
      <c r="J17" s="3" t="s">
        <v>8</v>
      </c>
      <c r="K17" s="29">
        <f>IFERROR(I18/I17,0)</f>
        <v>1</v>
      </c>
      <c r="L17" s="23"/>
      <c r="M17" s="3">
        <v>0</v>
      </c>
      <c r="N17" s="3" t="s">
        <v>8</v>
      </c>
      <c r="O17" s="29">
        <f>IFERROR(M18/M17,0)</f>
        <v>0</v>
      </c>
      <c r="P17" s="23"/>
      <c r="Q17" s="3">
        <v>2</v>
      </c>
      <c r="R17" s="3" t="s">
        <v>8</v>
      </c>
      <c r="S17" s="29">
        <f>IFERROR(Q18/Q17,0)</f>
        <v>1</v>
      </c>
      <c r="T17" s="23"/>
      <c r="U17" s="3">
        <v>8</v>
      </c>
      <c r="V17" s="3" t="s">
        <v>8</v>
      </c>
      <c r="W17" s="29">
        <f>IFERROR(U18/U17,0)</f>
        <v>0.75</v>
      </c>
      <c r="X17" s="23"/>
    </row>
    <row r="18" spans="1:24" x14ac:dyDescent="0.3">
      <c r="D18" s="22"/>
      <c r="H18" s="23"/>
      <c r="I18" s="3">
        <v>8</v>
      </c>
      <c r="J18" s="3" t="s">
        <v>17</v>
      </c>
      <c r="K18" s="29"/>
      <c r="L18" s="23"/>
      <c r="M18" s="3">
        <v>0</v>
      </c>
      <c r="N18" s="3" t="s">
        <v>17</v>
      </c>
      <c r="O18" s="29"/>
      <c r="P18" s="23"/>
      <c r="Q18" s="3">
        <v>2</v>
      </c>
      <c r="R18" s="3" t="s">
        <v>17</v>
      </c>
      <c r="S18" s="29"/>
      <c r="T18" s="23"/>
      <c r="U18" s="3">
        <v>6</v>
      </c>
      <c r="V18" s="3" t="s">
        <v>17</v>
      </c>
      <c r="W18" s="29"/>
      <c r="X18" s="23"/>
    </row>
    <row r="19" spans="1:24" x14ac:dyDescent="0.3">
      <c r="D19" s="22"/>
      <c r="H19" s="23"/>
      <c r="I19" s="3">
        <v>2</v>
      </c>
      <c r="J19" s="3" t="s">
        <v>21</v>
      </c>
      <c r="K19" s="1">
        <f>IFERROR(I19/I18,0)</f>
        <v>0.25</v>
      </c>
      <c r="L19" s="23"/>
      <c r="M19" s="3">
        <v>0</v>
      </c>
      <c r="N19" s="3" t="s">
        <v>21</v>
      </c>
      <c r="O19" s="1">
        <f>IFERROR(M19/M18,0)</f>
        <v>0</v>
      </c>
      <c r="P19" s="23"/>
      <c r="Q19" s="3">
        <v>0</v>
      </c>
      <c r="R19" s="3" t="s">
        <v>21</v>
      </c>
      <c r="S19" s="1">
        <f>IFERROR(Q19/Q18,0)</f>
        <v>0</v>
      </c>
      <c r="T19" s="23"/>
      <c r="U19" s="3">
        <v>2</v>
      </c>
      <c r="V19" s="3" t="s">
        <v>21</v>
      </c>
      <c r="W19" s="1">
        <f>IFERROR(U19/U18,0)</f>
        <v>0.33333333333333331</v>
      </c>
      <c r="X19" s="23"/>
    </row>
    <row r="20" spans="1:24" x14ac:dyDescent="0.3">
      <c r="A20" s="2" t="s">
        <v>25</v>
      </c>
      <c r="B20" s="3" t="s">
        <v>26</v>
      </c>
      <c r="C20" s="3"/>
      <c r="D20" s="22"/>
      <c r="H20" s="23"/>
      <c r="I20" s="3">
        <v>0</v>
      </c>
      <c r="J20" s="3" t="s">
        <v>19</v>
      </c>
      <c r="K20" s="1">
        <f>IFERROR(I20/$A$6,0)</f>
        <v>0</v>
      </c>
      <c r="L20" s="23"/>
      <c r="M20" s="3">
        <v>0</v>
      </c>
      <c r="N20" s="3" t="s">
        <v>19</v>
      </c>
      <c r="O20" s="1">
        <f>IFERROR(M20/$A$6,0)</f>
        <v>0</v>
      </c>
      <c r="P20" s="23"/>
      <c r="Q20" s="3">
        <v>0</v>
      </c>
      <c r="R20" s="3" t="s">
        <v>19</v>
      </c>
      <c r="S20" s="1">
        <f>IFERROR(Q20/$A$6,0)</f>
        <v>0</v>
      </c>
      <c r="T20" s="23"/>
      <c r="U20" s="3">
        <v>0</v>
      </c>
      <c r="V20" s="3" t="s">
        <v>19</v>
      </c>
      <c r="W20" s="1">
        <f>IFERROR(U20/$A$6,0)</f>
        <v>0</v>
      </c>
      <c r="X20" s="23"/>
    </row>
    <row r="21" spans="1:24" x14ac:dyDescent="0.3">
      <c r="A21" s="3" t="s">
        <v>100</v>
      </c>
      <c r="B21" s="3" t="s">
        <v>37</v>
      </c>
      <c r="C21" s="3"/>
      <c r="D21" s="22"/>
      <c r="H21" s="23"/>
      <c r="I21" s="3" t="s">
        <v>34</v>
      </c>
      <c r="J21" s="3" t="s">
        <v>53</v>
      </c>
      <c r="K21" s="3"/>
      <c r="L21" s="23"/>
      <c r="M21" s="3" t="s">
        <v>54</v>
      </c>
      <c r="N21" s="3" t="s">
        <v>53</v>
      </c>
      <c r="O21" s="3"/>
      <c r="P21" s="23"/>
      <c r="Q21" s="3" t="s">
        <v>54</v>
      </c>
      <c r="R21" s="3" t="s">
        <v>53</v>
      </c>
      <c r="S21" s="3"/>
      <c r="T21" s="23"/>
      <c r="U21" s="3" t="s">
        <v>34</v>
      </c>
      <c r="V21" s="3" t="s">
        <v>53</v>
      </c>
      <c r="W21" s="3"/>
      <c r="X21" s="23"/>
    </row>
    <row r="22" spans="1:24" x14ac:dyDescent="0.3">
      <c r="A22" s="3" t="s">
        <v>101</v>
      </c>
      <c r="B22" s="3" t="s">
        <v>34</v>
      </c>
      <c r="C22" s="3"/>
      <c r="D22" s="22"/>
      <c r="H22" s="23"/>
      <c r="I22" s="3">
        <v>0</v>
      </c>
      <c r="J22" s="3" t="s">
        <v>55</v>
      </c>
      <c r="K22" s="3"/>
      <c r="L22" s="23"/>
      <c r="M22" s="3">
        <v>0</v>
      </c>
      <c r="N22" s="3" t="s">
        <v>55</v>
      </c>
      <c r="O22" s="3"/>
      <c r="P22" s="23"/>
      <c r="Q22" s="3">
        <v>1</v>
      </c>
      <c r="R22" s="3" t="s">
        <v>55</v>
      </c>
      <c r="S22" s="3"/>
      <c r="T22" s="23"/>
      <c r="U22" s="3">
        <v>0</v>
      </c>
      <c r="V22" s="3" t="s">
        <v>55</v>
      </c>
      <c r="W22" s="3"/>
      <c r="X22" s="23"/>
    </row>
    <row r="23" spans="1:24" x14ac:dyDescent="0.3">
      <c r="A23" s="3" t="s">
        <v>102</v>
      </c>
      <c r="B23" s="3" t="s">
        <v>37</v>
      </c>
      <c r="C23" s="3"/>
      <c r="D23" s="22"/>
      <c r="H23" s="23"/>
      <c r="I23" s="3">
        <v>0</v>
      </c>
      <c r="J23" s="3" t="s">
        <v>16</v>
      </c>
      <c r="K23" s="3"/>
      <c r="L23" s="23"/>
      <c r="M23" s="3">
        <v>0</v>
      </c>
      <c r="N23" s="3" t="s">
        <v>16</v>
      </c>
      <c r="O23" s="3"/>
      <c r="P23" s="23"/>
      <c r="Q23" s="3">
        <v>0</v>
      </c>
      <c r="R23" s="3" t="s">
        <v>16</v>
      </c>
      <c r="S23" s="3"/>
      <c r="T23" s="23"/>
      <c r="U23" s="3">
        <v>0</v>
      </c>
      <c r="V23" s="3" t="s">
        <v>16</v>
      </c>
      <c r="W23" s="3"/>
      <c r="X23" s="23"/>
    </row>
    <row r="24" spans="1:24" x14ac:dyDescent="0.3">
      <c r="A24" s="3" t="s">
        <v>103</v>
      </c>
      <c r="B24" s="3" t="s">
        <v>37</v>
      </c>
      <c r="C24" s="3"/>
      <c r="D24" s="22"/>
      <c r="H24" s="23"/>
      <c r="I24" s="3">
        <v>0</v>
      </c>
      <c r="J24" s="3" t="s">
        <v>57</v>
      </c>
      <c r="K24" s="3"/>
      <c r="L24" s="23"/>
      <c r="M24" s="3">
        <v>0</v>
      </c>
      <c r="N24" s="3" t="s">
        <v>57</v>
      </c>
      <c r="O24" s="3"/>
      <c r="P24" s="23"/>
      <c r="Q24" s="3">
        <v>0</v>
      </c>
      <c r="R24" s="3" t="s">
        <v>57</v>
      </c>
      <c r="S24" s="3"/>
      <c r="T24" s="23"/>
      <c r="U24" s="3">
        <v>0</v>
      </c>
      <c r="V24" s="3" t="s">
        <v>57</v>
      </c>
      <c r="W24" s="3"/>
      <c r="X24" s="23"/>
    </row>
    <row r="25" spans="1:24" x14ac:dyDescent="0.3">
      <c r="A25" s="3" t="s">
        <v>104</v>
      </c>
      <c r="B25" s="3" t="s">
        <v>38</v>
      </c>
      <c r="C25" s="3"/>
      <c r="D25" s="22"/>
      <c r="E25" s="25"/>
      <c r="F25" s="25"/>
      <c r="G25" s="25"/>
      <c r="H25" s="23"/>
      <c r="I25" s="3">
        <v>0</v>
      </c>
      <c r="J25" s="3" t="s">
        <v>58</v>
      </c>
      <c r="K25" s="3"/>
      <c r="L25" s="23"/>
      <c r="M25" s="3">
        <v>0</v>
      </c>
      <c r="N25" s="3" t="s">
        <v>58</v>
      </c>
      <c r="O25" s="3"/>
      <c r="P25" s="23"/>
      <c r="Q25" s="3">
        <v>0</v>
      </c>
      <c r="R25" s="3" t="s">
        <v>58</v>
      </c>
      <c r="S25" s="3"/>
      <c r="T25" s="23"/>
      <c r="U25" s="3">
        <v>0</v>
      </c>
      <c r="V25" s="3" t="s">
        <v>58</v>
      </c>
      <c r="W25" s="3"/>
      <c r="X25" s="23"/>
    </row>
    <row r="26" spans="1:24" ht="8.0500000000000007" customHeight="1" x14ac:dyDescent="0.3">
      <c r="A26" s="26"/>
      <c r="B26" s="26"/>
      <c r="C26" s="27"/>
      <c r="D26" s="22"/>
      <c r="E26" s="26"/>
      <c r="F26" s="26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6"/>
      <c r="B27" s="6"/>
      <c r="C27" s="24"/>
      <c r="D27" s="4"/>
      <c r="E27" s="6"/>
      <c r="F27" s="6"/>
      <c r="G27" s="24"/>
    </row>
    <row r="28" spans="1:24" x14ac:dyDescent="0.3">
      <c r="A28" s="6"/>
      <c r="B28" s="6"/>
      <c r="C28" s="24"/>
      <c r="D28" s="4"/>
      <c r="E28" s="6"/>
      <c r="F28" s="6"/>
      <c r="G28" s="24"/>
    </row>
    <row r="29" spans="1:24" x14ac:dyDescent="0.3">
      <c r="A29" s="6"/>
      <c r="B29" s="6"/>
      <c r="C29" s="24"/>
      <c r="D29" s="4"/>
      <c r="E29" s="6"/>
      <c r="F29" s="6"/>
      <c r="G29" s="24"/>
    </row>
    <row r="30" spans="1:24" x14ac:dyDescent="0.3">
      <c r="A30" s="6"/>
      <c r="B30" s="6"/>
      <c r="C30" s="5"/>
      <c r="D30" s="4"/>
      <c r="E30" s="6"/>
      <c r="F30" s="6"/>
      <c r="G30" s="5"/>
    </row>
    <row r="31" spans="1:24" x14ac:dyDescent="0.3">
      <c r="A31" s="6"/>
      <c r="B31" s="6"/>
      <c r="C31" s="5"/>
      <c r="D31" s="4"/>
      <c r="E31" s="6"/>
      <c r="F31" s="6"/>
      <c r="G31" s="5"/>
    </row>
    <row r="32" spans="1:24" x14ac:dyDescent="0.3">
      <c r="A32" s="6"/>
      <c r="B32" s="6"/>
      <c r="C32" s="6"/>
      <c r="D32" s="4"/>
      <c r="E32" s="6"/>
      <c r="F32" s="6"/>
      <c r="G32" s="6"/>
    </row>
    <row r="33" spans="1:7" x14ac:dyDescent="0.3">
      <c r="A33" s="6"/>
      <c r="B33" s="6"/>
      <c r="C33" s="6"/>
      <c r="D33" s="4"/>
      <c r="E33" s="6"/>
      <c r="F33" s="6"/>
      <c r="G33" s="6"/>
    </row>
    <row r="34" spans="1:7" x14ac:dyDescent="0.3">
      <c r="A34" s="6"/>
      <c r="B34" s="6"/>
      <c r="C34" s="6"/>
      <c r="D34" s="4"/>
      <c r="E34" s="6"/>
      <c r="F34" s="6"/>
      <c r="G34" s="6"/>
    </row>
    <row r="35" spans="1:7" x14ac:dyDescent="0.3">
      <c r="A35" s="6"/>
      <c r="B35" s="6"/>
      <c r="C35" s="6"/>
      <c r="D35" s="4"/>
      <c r="E35" s="6"/>
      <c r="F35" s="6"/>
      <c r="G35" s="6"/>
    </row>
    <row r="36" spans="1:7" x14ac:dyDescent="0.3">
      <c r="A36" s="6"/>
      <c r="B36" s="6"/>
      <c r="C36" s="6"/>
      <c r="D36" s="4"/>
      <c r="E36" s="6"/>
      <c r="F36" s="6"/>
      <c r="G36" s="6"/>
    </row>
    <row r="37" spans="1:7" x14ac:dyDescent="0.3">
      <c r="A37" s="5"/>
      <c r="B37" s="5"/>
      <c r="C37" s="5"/>
      <c r="D37" s="4"/>
      <c r="E37" s="4"/>
      <c r="F37" s="4"/>
      <c r="G37" s="4"/>
    </row>
    <row r="38" spans="1:7" x14ac:dyDescent="0.3">
      <c r="A38" s="25"/>
      <c r="B38" s="25"/>
      <c r="C38" s="25"/>
      <c r="D38" s="4"/>
      <c r="E38" s="25"/>
      <c r="F38" s="25"/>
      <c r="G38" s="25"/>
    </row>
    <row r="39" spans="1:7" x14ac:dyDescent="0.3">
      <c r="A39" s="6"/>
      <c r="B39" s="6"/>
      <c r="C39" s="24"/>
      <c r="D39" s="4"/>
      <c r="E39" s="6"/>
      <c r="F39" s="6"/>
      <c r="G39" s="24"/>
    </row>
    <row r="40" spans="1:7" x14ac:dyDescent="0.3">
      <c r="A40" s="6"/>
      <c r="B40" s="6"/>
      <c r="C40" s="24"/>
      <c r="D40" s="4"/>
      <c r="E40" s="6"/>
      <c r="F40" s="6"/>
      <c r="G40" s="24"/>
    </row>
    <row r="41" spans="1:7" x14ac:dyDescent="0.3">
      <c r="A41" s="6"/>
      <c r="B41" s="6"/>
      <c r="C41" s="24"/>
      <c r="D41" s="4"/>
      <c r="E41" s="6"/>
      <c r="F41" s="6"/>
      <c r="G41" s="24"/>
    </row>
    <row r="42" spans="1:7" x14ac:dyDescent="0.3">
      <c r="A42" s="6"/>
      <c r="B42" s="6"/>
      <c r="C42" s="24"/>
      <c r="D42" s="4"/>
      <c r="E42" s="6"/>
      <c r="F42" s="6"/>
      <c r="G42" s="24"/>
    </row>
    <row r="43" spans="1:7" x14ac:dyDescent="0.3">
      <c r="A43" s="6"/>
      <c r="B43" s="6"/>
      <c r="C43" s="5"/>
      <c r="D43" s="4"/>
      <c r="E43" s="6"/>
      <c r="F43" s="6"/>
      <c r="G43" s="5"/>
    </row>
    <row r="44" spans="1:7" x14ac:dyDescent="0.3">
      <c r="A44" s="6"/>
      <c r="B44" s="6"/>
      <c r="C44" s="5"/>
      <c r="D44" s="4"/>
      <c r="E44" s="6"/>
      <c r="F44" s="6"/>
      <c r="G44" s="5"/>
    </row>
    <row r="45" spans="1:7" x14ac:dyDescent="0.3">
      <c r="A45" s="6"/>
      <c r="B45" s="6"/>
      <c r="C45" s="6"/>
      <c r="D45" s="4"/>
      <c r="E45" s="6"/>
      <c r="F45" s="6"/>
      <c r="G45" s="6"/>
    </row>
    <row r="46" spans="1:7" x14ac:dyDescent="0.3">
      <c r="A46" s="6"/>
      <c r="B46" s="6"/>
      <c r="C46" s="6"/>
      <c r="D46" s="4"/>
      <c r="E46" s="6"/>
      <c r="F46" s="6"/>
      <c r="G46" s="6"/>
    </row>
    <row r="47" spans="1:7" x14ac:dyDescent="0.3">
      <c r="A47" s="6"/>
      <c r="B47" s="6"/>
      <c r="C47" s="6"/>
      <c r="D47" s="4"/>
      <c r="E47" s="6"/>
      <c r="F47" s="6"/>
      <c r="G47" s="6"/>
    </row>
    <row r="48" spans="1:7" x14ac:dyDescent="0.3">
      <c r="A48" s="6"/>
      <c r="B48" s="6"/>
      <c r="C48" s="6"/>
      <c r="D48" s="4"/>
      <c r="E48" s="6"/>
      <c r="F48" s="6"/>
      <c r="G48" s="6"/>
    </row>
    <row r="49" spans="1:7" x14ac:dyDescent="0.3">
      <c r="A49" s="6"/>
      <c r="B49" s="6"/>
      <c r="C49" s="6"/>
      <c r="D49" s="4"/>
      <c r="E49" s="6"/>
      <c r="F49" s="6"/>
      <c r="G49" s="6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25"/>
      <c r="B51" s="25"/>
      <c r="C51" s="25"/>
      <c r="D51" s="4"/>
      <c r="E51" s="25"/>
      <c r="F51" s="25"/>
      <c r="G51" s="25"/>
    </row>
    <row r="52" spans="1:7" x14ac:dyDescent="0.3">
      <c r="A52" s="6"/>
      <c r="B52" s="6"/>
      <c r="C52" s="24"/>
      <c r="D52" s="4"/>
      <c r="E52" s="6"/>
      <c r="F52" s="6"/>
      <c r="G52" s="24"/>
    </row>
    <row r="53" spans="1:7" x14ac:dyDescent="0.3">
      <c r="A53" s="6"/>
      <c r="B53" s="6"/>
      <c r="C53" s="24"/>
      <c r="D53" s="4"/>
      <c r="E53" s="6"/>
      <c r="F53" s="6"/>
      <c r="G53" s="24"/>
    </row>
    <row r="54" spans="1:7" x14ac:dyDescent="0.3">
      <c r="A54" s="6"/>
      <c r="B54" s="6"/>
      <c r="C54" s="24"/>
      <c r="D54" s="4"/>
      <c r="E54" s="6"/>
      <c r="F54" s="6"/>
      <c r="G54" s="24"/>
    </row>
    <row r="55" spans="1:7" x14ac:dyDescent="0.3">
      <c r="A55" s="6"/>
      <c r="B55" s="6"/>
      <c r="C55" s="24"/>
      <c r="D55" s="4"/>
      <c r="E55" s="6"/>
      <c r="F55" s="6"/>
      <c r="G55" s="24"/>
    </row>
    <row r="56" spans="1:7" x14ac:dyDescent="0.3">
      <c r="A56" s="6"/>
      <c r="B56" s="6"/>
      <c r="C56" s="5"/>
      <c r="D56" s="4"/>
      <c r="E56" s="6"/>
      <c r="F56" s="6"/>
      <c r="G56" s="5"/>
    </row>
    <row r="57" spans="1:7" x14ac:dyDescent="0.3">
      <c r="A57" s="6"/>
      <c r="B57" s="6"/>
      <c r="C57" s="5"/>
      <c r="D57" s="4"/>
      <c r="E57" s="6"/>
      <c r="F57" s="6"/>
      <c r="G57" s="5"/>
    </row>
    <row r="58" spans="1:7" x14ac:dyDescent="0.3">
      <c r="A58" s="6"/>
      <c r="B58" s="6"/>
      <c r="C58" s="6"/>
      <c r="D58" s="4"/>
      <c r="E58" s="6"/>
      <c r="F58" s="6"/>
      <c r="G58" s="6"/>
    </row>
    <row r="59" spans="1:7" x14ac:dyDescent="0.3">
      <c r="A59" s="6"/>
      <c r="B59" s="6"/>
      <c r="C59" s="6"/>
      <c r="D59" s="4"/>
      <c r="E59" s="6"/>
      <c r="F59" s="6"/>
      <c r="G59" s="6"/>
    </row>
    <row r="60" spans="1:7" x14ac:dyDescent="0.3">
      <c r="A60" s="6"/>
      <c r="B60" s="6"/>
      <c r="C60" s="6"/>
      <c r="D60" s="4"/>
      <c r="E60" s="6"/>
      <c r="F60" s="6"/>
      <c r="G60" s="6"/>
    </row>
    <row r="61" spans="1:7" x14ac:dyDescent="0.3">
      <c r="A61" s="6"/>
      <c r="B61" s="6"/>
      <c r="C61" s="6"/>
      <c r="D61" s="4"/>
      <c r="E61" s="6"/>
      <c r="F61" s="6"/>
      <c r="G61" s="6"/>
    </row>
    <row r="62" spans="1:7" x14ac:dyDescent="0.3">
      <c r="A62" s="6"/>
      <c r="B62" s="6"/>
      <c r="C62" s="6"/>
      <c r="D62" s="4"/>
      <c r="E62" s="6"/>
      <c r="F62" s="6"/>
      <c r="G62" s="6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25"/>
      <c r="B64" s="25"/>
      <c r="C64" s="25"/>
      <c r="D64" s="4"/>
      <c r="E64" s="25"/>
      <c r="F64" s="25"/>
      <c r="G64" s="25"/>
    </row>
    <row r="65" spans="1:7" x14ac:dyDescent="0.3">
      <c r="A65" s="6"/>
      <c r="B65" s="6"/>
      <c r="C65" s="24"/>
      <c r="D65" s="4"/>
      <c r="E65" s="6"/>
      <c r="F65" s="6"/>
      <c r="G65" s="24"/>
    </row>
    <row r="66" spans="1:7" x14ac:dyDescent="0.3">
      <c r="A66" s="6"/>
      <c r="B66" s="6"/>
      <c r="C66" s="24"/>
      <c r="D66" s="4"/>
      <c r="E66" s="6"/>
      <c r="F66" s="6"/>
      <c r="G66" s="24"/>
    </row>
    <row r="67" spans="1:7" x14ac:dyDescent="0.3">
      <c r="A67" s="6"/>
      <c r="B67" s="6"/>
      <c r="C67" s="24"/>
      <c r="D67" s="4"/>
      <c r="E67" s="6"/>
      <c r="F67" s="6"/>
      <c r="G67" s="24"/>
    </row>
    <row r="68" spans="1:7" x14ac:dyDescent="0.3">
      <c r="A68" s="6"/>
      <c r="B68" s="6"/>
      <c r="C68" s="24"/>
      <c r="D68" s="4"/>
      <c r="E68" s="6"/>
      <c r="F68" s="6"/>
      <c r="G68" s="24"/>
    </row>
    <row r="69" spans="1:7" x14ac:dyDescent="0.3">
      <c r="A69" s="6"/>
      <c r="B69" s="6"/>
      <c r="C69" s="5"/>
      <c r="D69" s="4"/>
      <c r="E69" s="6"/>
      <c r="F69" s="6"/>
      <c r="G69" s="5"/>
    </row>
    <row r="70" spans="1:7" x14ac:dyDescent="0.3">
      <c r="A70" s="6"/>
      <c r="B70" s="6"/>
      <c r="C70" s="5"/>
      <c r="D70" s="4"/>
      <c r="E70" s="6"/>
      <c r="F70" s="6"/>
      <c r="G70" s="5"/>
    </row>
    <row r="71" spans="1:7" x14ac:dyDescent="0.3">
      <c r="A71" s="6"/>
      <c r="B71" s="6"/>
      <c r="C71" s="6"/>
      <c r="D71" s="4"/>
      <c r="E71" s="6"/>
      <c r="F71" s="6"/>
      <c r="G71" s="6"/>
    </row>
    <row r="72" spans="1:7" x14ac:dyDescent="0.3">
      <c r="A72" s="6"/>
      <c r="B72" s="6"/>
      <c r="C72" s="6"/>
      <c r="D72" s="4"/>
      <c r="E72" s="6"/>
      <c r="F72" s="6"/>
      <c r="G72" s="6"/>
    </row>
    <row r="73" spans="1:7" x14ac:dyDescent="0.3">
      <c r="A73" s="6"/>
      <c r="B73" s="6"/>
      <c r="C73" s="6"/>
      <c r="D73" s="4"/>
      <c r="E73" s="6"/>
      <c r="F73" s="6"/>
      <c r="G73" s="6"/>
    </row>
    <row r="74" spans="1:7" x14ac:dyDescent="0.3">
      <c r="A74" s="6"/>
      <c r="B74" s="6"/>
      <c r="C74" s="6"/>
      <c r="D74" s="4"/>
      <c r="E74" s="6"/>
      <c r="F74" s="6"/>
      <c r="G74" s="6"/>
    </row>
    <row r="75" spans="1:7" x14ac:dyDescent="0.3">
      <c r="A75" s="6"/>
      <c r="B75" s="6"/>
      <c r="C75" s="6"/>
      <c r="D75" s="4"/>
      <c r="E75" s="6"/>
      <c r="F75" s="6"/>
      <c r="G75" s="6"/>
    </row>
  </sheetData>
  <mergeCells count="32">
    <mergeCell ref="U1:W1"/>
    <mergeCell ref="C12:C13"/>
    <mergeCell ref="A1:C1"/>
    <mergeCell ref="E1:G1"/>
    <mergeCell ref="I1:K1"/>
    <mergeCell ref="M1:O1"/>
    <mergeCell ref="Q1:S1"/>
    <mergeCell ref="G4:G5"/>
    <mergeCell ref="K4:K5"/>
    <mergeCell ref="O4:O5"/>
    <mergeCell ref="S4:S5"/>
    <mergeCell ref="W4:W5"/>
    <mergeCell ref="G2:G3"/>
    <mergeCell ref="K2:K3"/>
    <mergeCell ref="O2:O3"/>
    <mergeCell ref="S2:S3"/>
    <mergeCell ref="W2:W3"/>
    <mergeCell ref="E7:G7"/>
    <mergeCell ref="G8:G9"/>
    <mergeCell ref="G10:G11"/>
    <mergeCell ref="S17:S18"/>
    <mergeCell ref="W17:W18"/>
    <mergeCell ref="M14:O14"/>
    <mergeCell ref="Q14:S14"/>
    <mergeCell ref="U14:W14"/>
    <mergeCell ref="K15:K16"/>
    <mergeCell ref="O15:O16"/>
    <mergeCell ref="S15:S16"/>
    <mergeCell ref="W15:W16"/>
    <mergeCell ref="I14:K14"/>
    <mergeCell ref="K17:K18"/>
    <mergeCell ref="O17:O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91"/>
  <sheetViews>
    <sheetView topLeftCell="A73" zoomScale="120" zoomScaleNormal="120" workbookViewId="0">
      <selection activeCell="F83" sqref="F83"/>
    </sheetView>
  </sheetViews>
  <sheetFormatPr defaultColWidth="9.09765625" defaultRowHeight="14.4" x14ac:dyDescent="0.3"/>
  <cols>
    <col min="2" max="2" width="4.796875" style="11" customWidth="1"/>
    <col min="3" max="3" width="5" customWidth="1"/>
    <col min="4" max="4" width="4.69921875" customWidth="1"/>
    <col min="5" max="5" width="13.296875" customWidth="1"/>
  </cols>
  <sheetData>
    <row r="3" spans="2:5" x14ac:dyDescent="0.3">
      <c r="B3" s="11" t="s">
        <v>67</v>
      </c>
      <c r="C3" s="12" t="s">
        <v>56</v>
      </c>
      <c r="D3" s="12"/>
      <c r="E3" s="11" t="s">
        <v>69</v>
      </c>
    </row>
    <row r="4" spans="2:5" x14ac:dyDescent="0.3">
      <c r="B4" s="11" t="s">
        <v>67</v>
      </c>
      <c r="C4" s="12" t="s">
        <v>56</v>
      </c>
      <c r="D4" s="12"/>
      <c r="E4" s="11" t="s">
        <v>66</v>
      </c>
    </row>
    <row r="5" spans="2:5" x14ac:dyDescent="0.3">
      <c r="B5" s="11" t="s">
        <v>67</v>
      </c>
      <c r="C5" s="12" t="s">
        <v>56</v>
      </c>
      <c r="D5" s="12"/>
      <c r="E5" s="11" t="s">
        <v>68</v>
      </c>
    </row>
    <row r="6" spans="2:5" x14ac:dyDescent="0.3">
      <c r="B6" s="11" t="s">
        <v>65</v>
      </c>
      <c r="C6" s="12" t="s">
        <v>60</v>
      </c>
      <c r="D6" s="12"/>
      <c r="E6" s="11" t="s">
        <v>69</v>
      </c>
    </row>
    <row r="7" spans="2:5" x14ac:dyDescent="0.3">
      <c r="B7" s="11" t="s">
        <v>67</v>
      </c>
      <c r="C7" s="12" t="s">
        <v>56</v>
      </c>
      <c r="D7" s="12"/>
      <c r="E7" s="11" t="s">
        <v>66</v>
      </c>
    </row>
    <row r="8" spans="2:5" x14ac:dyDescent="0.3">
      <c r="B8" s="11" t="s">
        <v>67</v>
      </c>
      <c r="C8" s="12" t="s">
        <v>56</v>
      </c>
      <c r="D8" s="12"/>
      <c r="E8" s="11" t="s">
        <v>68</v>
      </c>
    </row>
    <row r="9" spans="2:5" x14ac:dyDescent="0.3">
      <c r="B9" s="11" t="s">
        <v>65</v>
      </c>
      <c r="C9" s="12" t="s">
        <v>60</v>
      </c>
      <c r="D9" s="12"/>
      <c r="E9" s="11" t="s">
        <v>69</v>
      </c>
    </row>
    <row r="10" spans="2:5" x14ac:dyDescent="0.3">
      <c r="B10" s="11" t="s">
        <v>67</v>
      </c>
      <c r="C10" s="12" t="s">
        <v>56</v>
      </c>
      <c r="D10" s="12"/>
      <c r="E10" s="11" t="s">
        <v>73</v>
      </c>
    </row>
    <row r="11" spans="2:5" x14ac:dyDescent="0.3">
      <c r="B11" s="11" t="s">
        <v>65</v>
      </c>
      <c r="C11" s="12" t="s">
        <v>60</v>
      </c>
      <c r="D11" s="12"/>
      <c r="E11" s="11" t="s">
        <v>71</v>
      </c>
    </row>
    <row r="12" spans="2:5" x14ac:dyDescent="0.3">
      <c r="B12" s="11" t="s">
        <v>67</v>
      </c>
      <c r="C12" s="12" t="s">
        <v>56</v>
      </c>
      <c r="D12" s="12"/>
      <c r="E12" s="11" t="s">
        <v>75</v>
      </c>
    </row>
    <row r="13" spans="2:5" x14ac:dyDescent="0.3">
      <c r="B13" s="11" t="s">
        <v>67</v>
      </c>
      <c r="C13" s="12" t="s">
        <v>56</v>
      </c>
      <c r="D13" s="12"/>
      <c r="E13" s="11" t="s">
        <v>71</v>
      </c>
    </row>
    <row r="14" spans="2:5" x14ac:dyDescent="0.3">
      <c r="B14" s="11" t="s">
        <v>67</v>
      </c>
      <c r="C14" s="12" t="s">
        <v>56</v>
      </c>
      <c r="D14" s="12"/>
      <c r="E14" s="11" t="s">
        <v>75</v>
      </c>
    </row>
    <row r="15" spans="2:5" x14ac:dyDescent="0.3">
      <c r="B15" s="11" t="s">
        <v>78</v>
      </c>
      <c r="C15" s="12"/>
      <c r="D15" s="12"/>
      <c r="E15" s="11" t="s">
        <v>71</v>
      </c>
    </row>
    <row r="16" spans="2:5" x14ac:dyDescent="0.3">
      <c r="B16" s="11" t="s">
        <v>65</v>
      </c>
      <c r="C16" s="12" t="s">
        <v>56</v>
      </c>
      <c r="D16" s="12" t="s">
        <v>56</v>
      </c>
      <c r="E16" s="11" t="s">
        <v>68</v>
      </c>
    </row>
    <row r="17" spans="2:5" x14ac:dyDescent="0.3">
      <c r="B17" s="11" t="s">
        <v>67</v>
      </c>
      <c r="C17" s="12" t="s">
        <v>56</v>
      </c>
      <c r="D17" s="12"/>
      <c r="E17" s="11" t="s">
        <v>72</v>
      </c>
    </row>
    <row r="18" spans="2:5" x14ac:dyDescent="0.3">
      <c r="B18" s="11" t="s">
        <v>65</v>
      </c>
      <c r="C18" s="12" t="s">
        <v>56</v>
      </c>
      <c r="D18" s="12" t="s">
        <v>60</v>
      </c>
      <c r="E18" s="11" t="s">
        <v>68</v>
      </c>
    </row>
    <row r="19" spans="2:5" x14ac:dyDescent="0.3">
      <c r="B19" s="11" t="s">
        <v>65</v>
      </c>
      <c r="C19" s="12" t="s">
        <v>56</v>
      </c>
      <c r="D19" s="12" t="s">
        <v>56</v>
      </c>
      <c r="E19" s="11" t="s">
        <v>68</v>
      </c>
    </row>
    <row r="20" spans="2:5" x14ac:dyDescent="0.3">
      <c r="B20" s="11" t="s">
        <v>67</v>
      </c>
      <c r="C20" s="12" t="s">
        <v>56</v>
      </c>
      <c r="D20" s="12"/>
      <c r="E20" s="11" t="s">
        <v>73</v>
      </c>
    </row>
    <row r="21" spans="2:5" x14ac:dyDescent="0.3">
      <c r="B21" s="11" t="s">
        <v>67</v>
      </c>
      <c r="C21" s="12" t="s">
        <v>60</v>
      </c>
      <c r="D21" s="12"/>
      <c r="E21" s="11" t="s">
        <v>72</v>
      </c>
    </row>
    <row r="22" spans="2:5" x14ac:dyDescent="0.3">
      <c r="B22" s="11" t="s">
        <v>67</v>
      </c>
      <c r="C22" s="12" t="s">
        <v>60</v>
      </c>
      <c r="D22" s="12"/>
      <c r="E22" s="11" t="s">
        <v>75</v>
      </c>
    </row>
    <row r="23" spans="2:5" x14ac:dyDescent="0.3">
      <c r="B23" s="11" t="s">
        <v>67</v>
      </c>
      <c r="C23" s="12" t="s">
        <v>56</v>
      </c>
      <c r="D23" s="11"/>
      <c r="E23" s="11" t="s">
        <v>75</v>
      </c>
    </row>
    <row r="24" spans="2:5" x14ac:dyDescent="0.3">
      <c r="B24" s="11" t="s">
        <v>78</v>
      </c>
      <c r="C24" s="12"/>
      <c r="D24" s="11"/>
      <c r="E24" s="11" t="s">
        <v>75</v>
      </c>
    </row>
    <row r="25" spans="2:5" x14ac:dyDescent="0.3">
      <c r="B25" s="11" t="s">
        <v>67</v>
      </c>
      <c r="C25" s="12" t="s">
        <v>56</v>
      </c>
      <c r="D25" s="11"/>
      <c r="E25" s="11" t="s">
        <v>68</v>
      </c>
    </row>
    <row r="26" spans="2:5" x14ac:dyDescent="0.3">
      <c r="B26" s="11" t="s">
        <v>67</v>
      </c>
      <c r="C26" s="12" t="s">
        <v>56</v>
      </c>
      <c r="D26" s="11"/>
      <c r="E26" s="11" t="s">
        <v>75</v>
      </c>
    </row>
    <row r="27" spans="2:5" x14ac:dyDescent="0.3">
      <c r="B27" s="11" t="s">
        <v>67</v>
      </c>
      <c r="C27" s="12" t="s">
        <v>56</v>
      </c>
      <c r="D27" s="11"/>
      <c r="E27" s="11" t="s">
        <v>69</v>
      </c>
    </row>
    <row r="28" spans="2:5" x14ac:dyDescent="0.3">
      <c r="B28" s="11" t="s">
        <v>65</v>
      </c>
      <c r="C28" s="12" t="s">
        <v>60</v>
      </c>
      <c r="D28" s="11"/>
      <c r="E28" s="11" t="s">
        <v>75</v>
      </c>
    </row>
    <row r="29" spans="2:5" x14ac:dyDescent="0.3">
      <c r="B29" s="11" t="s">
        <v>67</v>
      </c>
      <c r="C29" s="12" t="s">
        <v>60</v>
      </c>
      <c r="D29" s="11"/>
      <c r="E29" s="11" t="s">
        <v>68</v>
      </c>
    </row>
    <row r="30" spans="2:5" x14ac:dyDescent="0.3">
      <c r="B30" s="11" t="s">
        <v>67</v>
      </c>
      <c r="C30" s="12" t="s">
        <v>56</v>
      </c>
      <c r="D30" s="11"/>
      <c r="E30" s="11" t="s">
        <v>66</v>
      </c>
    </row>
    <row r="31" spans="2:5" x14ac:dyDescent="0.3">
      <c r="B31" s="11" t="s">
        <v>67</v>
      </c>
      <c r="C31" s="12" t="s">
        <v>56</v>
      </c>
      <c r="D31" s="11"/>
      <c r="E31" s="11" t="s">
        <v>66</v>
      </c>
    </row>
    <row r="32" spans="2:5" x14ac:dyDescent="0.3">
      <c r="B32" s="11" t="s">
        <v>67</v>
      </c>
      <c r="C32" s="12" t="s">
        <v>60</v>
      </c>
      <c r="D32" s="11"/>
      <c r="E32" s="11" t="s">
        <v>72</v>
      </c>
    </row>
    <row r="33" spans="2:6" x14ac:dyDescent="0.3">
      <c r="B33" s="11" t="s">
        <v>65</v>
      </c>
      <c r="C33" s="12" t="s">
        <v>56</v>
      </c>
      <c r="D33" s="11" t="s">
        <v>60</v>
      </c>
      <c r="E33" s="11" t="s">
        <v>66</v>
      </c>
    </row>
    <row r="34" spans="2:6" x14ac:dyDescent="0.3">
      <c r="B34" s="11" t="s">
        <v>67</v>
      </c>
      <c r="C34" s="12" t="s">
        <v>56</v>
      </c>
      <c r="D34" s="11"/>
      <c r="E34" s="11" t="s">
        <v>73</v>
      </c>
    </row>
    <row r="35" spans="2:6" x14ac:dyDescent="0.3">
      <c r="B35" s="11" t="s">
        <v>67</v>
      </c>
      <c r="C35" s="12" t="s">
        <v>60</v>
      </c>
      <c r="D35" s="11"/>
      <c r="E35" s="11" t="s">
        <v>69</v>
      </c>
    </row>
    <row r="36" spans="2:6" x14ac:dyDescent="0.3">
      <c r="B36" s="11" t="s">
        <v>67</v>
      </c>
      <c r="C36" s="12" t="s">
        <v>60</v>
      </c>
      <c r="D36" s="11"/>
      <c r="E36" s="11" t="s">
        <v>68</v>
      </c>
    </row>
    <row r="37" spans="2:6" x14ac:dyDescent="0.3">
      <c r="B37" s="11" t="s">
        <v>78</v>
      </c>
      <c r="C37" s="12"/>
      <c r="D37" s="11"/>
      <c r="E37" s="11" t="s">
        <v>66</v>
      </c>
    </row>
    <row r="38" spans="2:6" x14ac:dyDescent="0.3">
      <c r="B38" s="11" t="s">
        <v>74</v>
      </c>
      <c r="C38" s="12"/>
      <c r="D38" s="11"/>
      <c r="E38" s="11" t="s">
        <v>71</v>
      </c>
    </row>
    <row r="39" spans="2:6" x14ac:dyDescent="0.3">
      <c r="B39" s="11" t="s">
        <v>65</v>
      </c>
      <c r="C39" s="12" t="s">
        <v>56</v>
      </c>
      <c r="D39" s="11" t="s">
        <v>60</v>
      </c>
      <c r="E39" s="11" t="s">
        <v>68</v>
      </c>
    </row>
    <row r="40" spans="2:6" x14ac:dyDescent="0.3">
      <c r="B40" s="11" t="s">
        <v>67</v>
      </c>
      <c r="C40" s="12" t="s">
        <v>56</v>
      </c>
      <c r="D40" s="11"/>
      <c r="E40" s="11" t="s">
        <v>75</v>
      </c>
    </row>
    <row r="41" spans="2:6" x14ac:dyDescent="0.3">
      <c r="B41" s="11" t="s">
        <v>78</v>
      </c>
      <c r="C41" s="12"/>
      <c r="D41" s="11"/>
      <c r="E41" s="11" t="s">
        <v>73</v>
      </c>
    </row>
    <row r="42" spans="2:6" x14ac:dyDescent="0.3">
      <c r="B42" s="11" t="s">
        <v>65</v>
      </c>
      <c r="C42" s="12" t="s">
        <v>56</v>
      </c>
      <c r="D42" s="11" t="s">
        <v>60</v>
      </c>
      <c r="E42" s="11" t="s">
        <v>68</v>
      </c>
    </row>
    <row r="43" spans="2:6" x14ac:dyDescent="0.3">
      <c r="B43" s="11" t="s">
        <v>78</v>
      </c>
      <c r="C43" s="12"/>
      <c r="D43" s="11"/>
      <c r="E43" s="11" t="s">
        <v>73</v>
      </c>
    </row>
    <row r="44" spans="2:6" x14ac:dyDescent="0.3">
      <c r="B44" s="11" t="s">
        <v>78</v>
      </c>
      <c r="C44" s="12"/>
      <c r="D44" s="11"/>
      <c r="E44" s="11" t="s">
        <v>68</v>
      </c>
    </row>
    <row r="45" spans="2:6" x14ac:dyDescent="0.3">
      <c r="B45" s="11" t="s">
        <v>65</v>
      </c>
      <c r="C45" s="12" t="s">
        <v>56</v>
      </c>
      <c r="D45" s="11" t="s">
        <v>60</v>
      </c>
      <c r="E45" s="11" t="s">
        <v>68</v>
      </c>
      <c r="F45" s="11" t="s">
        <v>77</v>
      </c>
    </row>
    <row r="46" spans="2:6" x14ac:dyDescent="0.3">
      <c r="B46" s="11" t="s">
        <v>65</v>
      </c>
      <c r="C46" s="12" t="s">
        <v>60</v>
      </c>
      <c r="D46" s="11"/>
      <c r="E46" s="11" t="s">
        <v>66</v>
      </c>
    </row>
    <row r="47" spans="2:6" x14ac:dyDescent="0.3">
      <c r="B47" s="11" t="s">
        <v>65</v>
      </c>
      <c r="C47" s="12" t="s">
        <v>56</v>
      </c>
      <c r="D47" s="11" t="s">
        <v>60</v>
      </c>
      <c r="E47" s="11" t="s">
        <v>72</v>
      </c>
    </row>
    <row r="48" spans="2:6" x14ac:dyDescent="0.3">
      <c r="B48" s="11" t="s">
        <v>67</v>
      </c>
      <c r="C48" s="12" t="s">
        <v>56</v>
      </c>
      <c r="D48" s="11"/>
      <c r="E48" s="11" t="s">
        <v>66</v>
      </c>
    </row>
    <row r="49" spans="2:6" x14ac:dyDescent="0.3">
      <c r="B49" s="11" t="s">
        <v>65</v>
      </c>
      <c r="C49" s="12" t="s">
        <v>56</v>
      </c>
      <c r="D49" s="11" t="s">
        <v>60</v>
      </c>
      <c r="E49" s="11" t="s">
        <v>72</v>
      </c>
    </row>
    <row r="50" spans="2:6" x14ac:dyDescent="0.3">
      <c r="B50" s="11" t="s">
        <v>78</v>
      </c>
      <c r="C50" s="12"/>
      <c r="D50" s="11"/>
      <c r="E50" s="11" t="s">
        <v>66</v>
      </c>
    </row>
    <row r="51" spans="2:6" x14ac:dyDescent="0.3">
      <c r="B51" s="11" t="s">
        <v>67</v>
      </c>
      <c r="C51" s="12" t="s">
        <v>56</v>
      </c>
      <c r="D51" s="11"/>
      <c r="E51" s="11" t="s">
        <v>72</v>
      </c>
    </row>
    <row r="52" spans="2:6" x14ac:dyDescent="0.3">
      <c r="B52" s="11" t="s">
        <v>65</v>
      </c>
      <c r="C52" s="12" t="s">
        <v>56</v>
      </c>
      <c r="D52" s="11" t="s">
        <v>56</v>
      </c>
      <c r="E52" s="11" t="s">
        <v>69</v>
      </c>
      <c r="F52" s="11" t="s">
        <v>72</v>
      </c>
    </row>
    <row r="53" spans="2:6" x14ac:dyDescent="0.3">
      <c r="B53" s="11" t="s">
        <v>67</v>
      </c>
      <c r="C53" s="12" t="s">
        <v>60</v>
      </c>
      <c r="D53" s="11"/>
      <c r="E53" s="11" t="s">
        <v>73</v>
      </c>
    </row>
    <row r="54" spans="2:6" x14ac:dyDescent="0.3">
      <c r="B54" s="11" t="s">
        <v>67</v>
      </c>
      <c r="C54" s="12" t="s">
        <v>56</v>
      </c>
      <c r="D54" s="11"/>
      <c r="E54" s="11" t="s">
        <v>73</v>
      </c>
    </row>
    <row r="55" spans="2:6" x14ac:dyDescent="0.3">
      <c r="B55" s="11" t="s">
        <v>65</v>
      </c>
      <c r="C55" s="12" t="s">
        <v>56</v>
      </c>
      <c r="D55" s="11" t="s">
        <v>60</v>
      </c>
      <c r="E55" s="11" t="s">
        <v>73</v>
      </c>
    </row>
    <row r="56" spans="2:6" x14ac:dyDescent="0.3">
      <c r="B56" s="11" t="s">
        <v>67</v>
      </c>
      <c r="C56" s="12" t="s">
        <v>60</v>
      </c>
      <c r="D56" s="11"/>
      <c r="E56" s="11" t="s">
        <v>66</v>
      </c>
    </row>
    <row r="57" spans="2:6" x14ac:dyDescent="0.3">
      <c r="B57" s="11" t="s">
        <v>67</v>
      </c>
      <c r="C57" s="12" t="s">
        <v>60</v>
      </c>
      <c r="D57" s="11"/>
      <c r="E57" s="11" t="s">
        <v>68</v>
      </c>
    </row>
    <row r="58" spans="2:6" x14ac:dyDescent="0.3">
      <c r="B58" s="11" t="s">
        <v>78</v>
      </c>
      <c r="C58" s="12"/>
      <c r="D58" s="11"/>
      <c r="E58" s="11" t="s">
        <v>66</v>
      </c>
    </row>
    <row r="59" spans="2:6" x14ac:dyDescent="0.3">
      <c r="B59" s="11" t="s">
        <v>78</v>
      </c>
      <c r="C59" s="12"/>
      <c r="D59" s="11"/>
      <c r="E59" s="11" t="s">
        <v>66</v>
      </c>
    </row>
    <row r="60" spans="2:6" x14ac:dyDescent="0.3">
      <c r="B60" s="11" t="s">
        <v>67</v>
      </c>
      <c r="C60" s="12" t="s">
        <v>56</v>
      </c>
      <c r="D60" s="11"/>
      <c r="E60" s="11" t="s">
        <v>66</v>
      </c>
    </row>
    <row r="61" spans="2:6" x14ac:dyDescent="0.3">
      <c r="B61" s="11" t="s">
        <v>65</v>
      </c>
      <c r="C61" s="12" t="s">
        <v>60</v>
      </c>
      <c r="D61" s="11"/>
      <c r="E61" s="11" t="s">
        <v>69</v>
      </c>
    </row>
    <row r="62" spans="2:6" x14ac:dyDescent="0.3">
      <c r="B62" s="11" t="s">
        <v>67</v>
      </c>
      <c r="C62" s="12" t="s">
        <v>56</v>
      </c>
      <c r="D62" s="11"/>
      <c r="E62" s="11" t="s">
        <v>75</v>
      </c>
    </row>
    <row r="63" spans="2:6" x14ac:dyDescent="0.3">
      <c r="B63" s="11" t="s">
        <v>67</v>
      </c>
      <c r="C63" s="12" t="s">
        <v>56</v>
      </c>
      <c r="D63" s="11"/>
      <c r="E63" s="11" t="s">
        <v>72</v>
      </c>
    </row>
    <row r="64" spans="2:6" x14ac:dyDescent="0.3">
      <c r="B64" s="11" t="s">
        <v>67</v>
      </c>
      <c r="C64" s="12" t="s">
        <v>56</v>
      </c>
      <c r="D64" s="11"/>
      <c r="E64" s="11" t="s">
        <v>71</v>
      </c>
    </row>
    <row r="65" spans="2:6" x14ac:dyDescent="0.3">
      <c r="B65" s="11" t="s">
        <v>67</v>
      </c>
      <c r="C65" s="12" t="s">
        <v>56</v>
      </c>
      <c r="D65" s="11"/>
      <c r="E65" s="11" t="s">
        <v>71</v>
      </c>
    </row>
    <row r="66" spans="2:6" x14ac:dyDescent="0.3">
      <c r="B66" s="11" t="s">
        <v>67</v>
      </c>
      <c r="C66" s="12" t="s">
        <v>56</v>
      </c>
      <c r="D66" s="11"/>
      <c r="E66" s="11" t="s">
        <v>71</v>
      </c>
    </row>
    <row r="67" spans="2:6" x14ac:dyDescent="0.3">
      <c r="B67" s="11" t="s">
        <v>78</v>
      </c>
      <c r="C67" s="12"/>
      <c r="D67" s="11"/>
      <c r="E67" s="11" t="s">
        <v>66</v>
      </c>
    </row>
    <row r="68" spans="2:6" x14ac:dyDescent="0.3">
      <c r="B68" s="11" t="s">
        <v>65</v>
      </c>
      <c r="C68" s="12" t="s">
        <v>56</v>
      </c>
      <c r="D68" s="11" t="s">
        <v>60</v>
      </c>
      <c r="E68" s="11" t="s">
        <v>73</v>
      </c>
    </row>
    <row r="69" spans="2:6" x14ac:dyDescent="0.3">
      <c r="B69" s="11" t="s">
        <v>65</v>
      </c>
      <c r="C69" s="12" t="s">
        <v>56</v>
      </c>
      <c r="D69" s="11" t="s">
        <v>56</v>
      </c>
      <c r="E69" s="11" t="s">
        <v>73</v>
      </c>
      <c r="F69" s="11" t="s">
        <v>77</v>
      </c>
    </row>
    <row r="70" spans="2:6" x14ac:dyDescent="0.3">
      <c r="B70" s="11" t="s">
        <v>67</v>
      </c>
      <c r="C70" s="12" t="s">
        <v>56</v>
      </c>
      <c r="D70" s="11"/>
      <c r="E70" s="11" t="s">
        <v>71</v>
      </c>
    </row>
    <row r="71" spans="2:6" x14ac:dyDescent="0.3">
      <c r="B71" s="11" t="s">
        <v>67</v>
      </c>
      <c r="C71" s="12" t="s">
        <v>56</v>
      </c>
      <c r="D71" s="11"/>
      <c r="E71" s="11" t="s">
        <v>69</v>
      </c>
    </row>
    <row r="72" spans="2:6" x14ac:dyDescent="0.3">
      <c r="B72" s="11" t="s">
        <v>78</v>
      </c>
      <c r="C72" s="12"/>
      <c r="D72" s="11"/>
      <c r="E72" s="11" t="s">
        <v>71</v>
      </c>
    </row>
    <row r="73" spans="2:6" x14ac:dyDescent="0.3">
      <c r="B73" s="11" t="s">
        <v>67</v>
      </c>
      <c r="C73" s="12" t="s">
        <v>56</v>
      </c>
      <c r="D73" s="11"/>
      <c r="E73" s="11" t="s">
        <v>68</v>
      </c>
    </row>
    <row r="74" spans="2:6" x14ac:dyDescent="0.3">
      <c r="B74" s="11" t="s">
        <v>67</v>
      </c>
      <c r="C74" s="12" t="s">
        <v>56</v>
      </c>
      <c r="D74" s="11"/>
      <c r="E74" s="11" t="s">
        <v>75</v>
      </c>
    </row>
    <row r="75" spans="2:6" x14ac:dyDescent="0.3">
      <c r="B75" s="11" t="s">
        <v>67</v>
      </c>
      <c r="C75" s="12" t="s">
        <v>56</v>
      </c>
      <c r="D75" s="11"/>
      <c r="E75" s="11" t="s">
        <v>68</v>
      </c>
    </row>
    <row r="76" spans="2:6" x14ac:dyDescent="0.3">
      <c r="B76" s="11" t="s">
        <v>65</v>
      </c>
      <c r="C76" s="12" t="s">
        <v>56</v>
      </c>
      <c r="D76" s="11" t="s">
        <v>56</v>
      </c>
      <c r="E76" s="11" t="s">
        <v>66</v>
      </c>
      <c r="F76" s="11" t="s">
        <v>68</v>
      </c>
    </row>
    <row r="77" spans="2:6" x14ac:dyDescent="0.3">
      <c r="C77" s="11"/>
      <c r="D77" s="11"/>
      <c r="E77" s="11"/>
    </row>
    <row r="81" spans="1:6" x14ac:dyDescent="0.3">
      <c r="A81" t="s">
        <v>79</v>
      </c>
      <c r="B81" s="11">
        <f>COUNTIF(B$3:B$77,"б")</f>
        <v>20</v>
      </c>
      <c r="C81" s="11">
        <f>COUNTIFS(B$3:B$77,"б",C$3:C$77,"+")</f>
        <v>14</v>
      </c>
      <c r="D81" s="11">
        <f>COUNTIFS(B$3:B$77,"б",D$3:D$77,"+")</f>
        <v>5</v>
      </c>
    </row>
    <row r="82" spans="1:6" x14ac:dyDescent="0.3">
      <c r="F82" s="11" t="s">
        <v>66</v>
      </c>
    </row>
    <row r="83" spans="1:6" x14ac:dyDescent="0.3">
      <c r="A83" t="s">
        <v>80</v>
      </c>
      <c r="B83" s="11">
        <f>COUNTIF(B$3:B$77,"п")</f>
        <v>42</v>
      </c>
      <c r="C83" s="11">
        <f>COUNTIFS(B$3:B$77,"п",C$3:C$77,"+")</f>
        <v>33</v>
      </c>
    </row>
    <row r="85" spans="1:6" x14ac:dyDescent="0.3">
      <c r="A85" s="13" t="s">
        <v>79</v>
      </c>
      <c r="B85" s="14">
        <f>COUNTIFS(B$3:B$77,"б",E$3:E$77,F82)</f>
        <v>3</v>
      </c>
      <c r="C85" s="14">
        <f>COUNTIFS(B$3:B$77,"б",C$3:C$77,"+",E$3:E$77,F82)</f>
        <v>2</v>
      </c>
      <c r="D85" s="15">
        <f>COUNTIFS(B$3:B$77,"б",C$3:C$77,"+",E$3:E$77,F82,D$3:D$77,"+")</f>
        <v>1</v>
      </c>
    </row>
    <row r="86" spans="1:6" x14ac:dyDescent="0.3">
      <c r="A86" s="16"/>
      <c r="D86" s="17"/>
    </row>
    <row r="87" spans="1:6" x14ac:dyDescent="0.3">
      <c r="A87" s="16" t="s">
        <v>80</v>
      </c>
      <c r="B87" s="11">
        <f>COUNTIFS(B$3:B$77,"п",E$3:E$77,F82)</f>
        <v>7</v>
      </c>
      <c r="C87" s="11">
        <f>COUNTIFS(B$3:B$77,"п",C$3:C$77,"+",E$3:E$77,F82)</f>
        <v>6</v>
      </c>
      <c r="D87" s="17"/>
    </row>
    <row r="88" spans="1:6" x14ac:dyDescent="0.3">
      <c r="A88" s="16"/>
      <c r="D88" s="17"/>
    </row>
    <row r="89" spans="1:6" x14ac:dyDescent="0.3">
      <c r="A89" s="16" t="s">
        <v>78</v>
      </c>
      <c r="B89" s="11">
        <f>COUNTIFS(B$3:B$77,"блок",E$3:E$77,F82)</f>
        <v>5</v>
      </c>
      <c r="D89" s="17"/>
    </row>
    <row r="90" spans="1:6" x14ac:dyDescent="0.3">
      <c r="A90" s="16"/>
      <c r="D90" s="17"/>
    </row>
    <row r="91" spans="1:6" x14ac:dyDescent="0.3">
      <c r="A91" s="18" t="s">
        <v>74</v>
      </c>
      <c r="B91" s="19">
        <f>COUNTIFS(B$3:B$77,"фол",E$3:E$77,F82)</f>
        <v>0</v>
      </c>
      <c r="C91" s="20"/>
      <c r="D91" s="2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F53-C589-47E5-BD7D-1AF83AF8894F}">
  <dimension ref="A1:X75"/>
  <sheetViews>
    <sheetView workbookViewId="0">
      <selection activeCell="F20" sqref="F20"/>
    </sheetView>
  </sheetViews>
  <sheetFormatPr defaultRowHeight="14.4" x14ac:dyDescent="0.3"/>
  <cols>
    <col min="1" max="1" width="10.69921875" customWidth="1"/>
    <col min="2" max="2" width="10.296875" customWidth="1"/>
    <col min="4" max="4" width="1.69921875" customWidth="1"/>
    <col min="7" max="7" width="10.69921875" customWidth="1"/>
    <col min="8" max="8" width="1.69921875" customWidth="1"/>
    <col min="10" max="10" width="10.6992187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</cols>
  <sheetData>
    <row r="1" spans="1:24" x14ac:dyDescent="0.3">
      <c r="A1" s="30" t="s">
        <v>0</v>
      </c>
      <c r="B1" s="30"/>
      <c r="C1" s="30"/>
      <c r="D1" s="22"/>
      <c r="E1" s="28" t="s">
        <v>1</v>
      </c>
      <c r="F1" s="28"/>
      <c r="G1" s="28" t="s">
        <v>2</v>
      </c>
      <c r="H1" s="23"/>
      <c r="I1" s="28" t="s">
        <v>39</v>
      </c>
      <c r="J1" s="28"/>
      <c r="K1" s="28" t="s">
        <v>2</v>
      </c>
      <c r="L1" s="22"/>
      <c r="M1" s="28" t="s">
        <v>33</v>
      </c>
      <c r="N1" s="28"/>
      <c r="O1" s="28" t="s">
        <v>2</v>
      </c>
      <c r="P1" s="23"/>
      <c r="Q1" s="28" t="s">
        <v>40</v>
      </c>
      <c r="R1" s="28"/>
      <c r="S1" s="28" t="s">
        <v>2</v>
      </c>
      <c r="T1" s="23"/>
      <c r="U1" s="28" t="s">
        <v>49</v>
      </c>
      <c r="V1" s="28"/>
      <c r="W1" s="28" t="s">
        <v>2</v>
      </c>
      <c r="X1" s="23"/>
    </row>
    <row r="2" spans="1:24" x14ac:dyDescent="0.3">
      <c r="A2" s="2" t="s">
        <v>9</v>
      </c>
      <c r="B2" s="3"/>
      <c r="C2" s="2" t="s">
        <v>10</v>
      </c>
      <c r="D2" s="22"/>
      <c r="E2" s="3">
        <v>3</v>
      </c>
      <c r="F2" s="3" t="s">
        <v>8</v>
      </c>
      <c r="G2" s="29">
        <f>(E2-E3)/E2</f>
        <v>0.66666666666666663</v>
      </c>
      <c r="H2" s="23"/>
      <c r="I2" s="3">
        <v>10</v>
      </c>
      <c r="J2" s="3" t="s">
        <v>52</v>
      </c>
      <c r="K2" s="29">
        <f>IFERROR(I3/I2,0)</f>
        <v>0.9</v>
      </c>
      <c r="L2" s="22"/>
      <c r="M2" s="3">
        <v>8</v>
      </c>
      <c r="N2" s="3" t="s">
        <v>52</v>
      </c>
      <c r="O2" s="29">
        <f>IFERROR(M3/M2,0)</f>
        <v>0.5</v>
      </c>
      <c r="P2" s="23"/>
      <c r="Q2" s="3">
        <v>13</v>
      </c>
      <c r="R2" s="3" t="s">
        <v>52</v>
      </c>
      <c r="S2" s="29">
        <f>IFERROR(Q3/Q2,0)</f>
        <v>0.69230769230769229</v>
      </c>
      <c r="T2" s="23"/>
      <c r="U2" s="3">
        <v>9</v>
      </c>
      <c r="V2" s="3" t="s">
        <v>52</v>
      </c>
      <c r="W2" s="29">
        <f>IFERROR(U3/U2,0)</f>
        <v>0.55555555555555558</v>
      </c>
      <c r="X2" s="23"/>
    </row>
    <row r="3" spans="1:24" x14ac:dyDescent="0.3">
      <c r="A3" s="3">
        <v>28</v>
      </c>
      <c r="B3" s="2" t="s">
        <v>8</v>
      </c>
      <c r="C3" s="3">
        <v>8</v>
      </c>
      <c r="D3" s="22"/>
      <c r="E3" s="3">
        <v>1</v>
      </c>
      <c r="F3" s="3" t="s">
        <v>11</v>
      </c>
      <c r="G3" s="29"/>
      <c r="H3" s="23"/>
      <c r="I3" s="3">
        <v>9</v>
      </c>
      <c r="J3" s="3" t="s">
        <v>23</v>
      </c>
      <c r="K3" s="29"/>
      <c r="L3" s="22"/>
      <c r="M3" s="3">
        <v>4</v>
      </c>
      <c r="N3" s="3" t="s">
        <v>23</v>
      </c>
      <c r="O3" s="29"/>
      <c r="P3" s="23"/>
      <c r="Q3" s="3">
        <v>9</v>
      </c>
      <c r="R3" s="3" t="s">
        <v>23</v>
      </c>
      <c r="S3" s="29"/>
      <c r="T3" s="23"/>
      <c r="U3" s="3">
        <v>5</v>
      </c>
      <c r="V3" s="3" t="s">
        <v>23</v>
      </c>
      <c r="W3" s="29"/>
      <c r="X3" s="23"/>
    </row>
    <row r="4" spans="1:24" x14ac:dyDescent="0.3">
      <c r="A4" s="3">
        <v>23</v>
      </c>
      <c r="B4" s="2" t="s">
        <v>17</v>
      </c>
      <c r="C4" s="3">
        <v>5</v>
      </c>
      <c r="D4" s="22"/>
      <c r="E4" s="3">
        <v>2</v>
      </c>
      <c r="F4" s="3" t="s">
        <v>16</v>
      </c>
      <c r="G4" s="29">
        <f>(E4-E5)/E4</f>
        <v>1</v>
      </c>
      <c r="H4" s="23"/>
      <c r="I4" s="3">
        <v>1</v>
      </c>
      <c r="J4" s="3" t="s">
        <v>8</v>
      </c>
      <c r="K4" s="29">
        <f>IFERROR(I5/I4,0)</f>
        <v>1</v>
      </c>
      <c r="L4" s="22"/>
      <c r="M4" s="3">
        <v>6</v>
      </c>
      <c r="N4" s="3" t="s">
        <v>8</v>
      </c>
      <c r="O4" s="29">
        <f>IFERROR(M5/M4,0)</f>
        <v>0.83333333333333337</v>
      </c>
      <c r="P4" s="23"/>
      <c r="Q4" s="3">
        <v>1</v>
      </c>
      <c r="R4" s="3" t="s">
        <v>8</v>
      </c>
      <c r="S4" s="29">
        <f>IFERROR(Q5/Q4,0)</f>
        <v>0</v>
      </c>
      <c r="T4" s="23"/>
      <c r="U4" s="3">
        <v>3</v>
      </c>
      <c r="V4" s="3" t="s">
        <v>8</v>
      </c>
      <c r="W4" s="29">
        <f>IFERROR(U5/U4,0)</f>
        <v>0.66666666666666663</v>
      </c>
      <c r="X4" s="23"/>
    </row>
    <row r="5" spans="1:24" x14ac:dyDescent="0.3">
      <c r="A5" s="3">
        <v>3</v>
      </c>
      <c r="B5" s="2" t="s">
        <v>11</v>
      </c>
      <c r="C5" s="3">
        <v>1</v>
      </c>
      <c r="D5" s="22"/>
      <c r="E5" s="3">
        <v>0</v>
      </c>
      <c r="F5" s="3" t="s">
        <v>18</v>
      </c>
      <c r="G5" s="29"/>
      <c r="H5" s="23"/>
      <c r="I5" s="3">
        <v>1</v>
      </c>
      <c r="J5" s="3" t="s">
        <v>17</v>
      </c>
      <c r="K5" s="29"/>
      <c r="L5" s="22"/>
      <c r="M5" s="3">
        <v>5</v>
      </c>
      <c r="N5" s="3" t="s">
        <v>17</v>
      </c>
      <c r="O5" s="29"/>
      <c r="P5" s="23"/>
      <c r="Q5" s="3">
        <v>0</v>
      </c>
      <c r="R5" s="3" t="s">
        <v>17</v>
      </c>
      <c r="S5" s="29"/>
      <c r="T5" s="23"/>
      <c r="U5" s="3">
        <v>2</v>
      </c>
      <c r="V5" s="3" t="s">
        <v>17</v>
      </c>
      <c r="W5" s="29"/>
      <c r="X5" s="23"/>
    </row>
    <row r="6" spans="1:24" x14ac:dyDescent="0.3">
      <c r="A6" s="3">
        <v>3</v>
      </c>
      <c r="B6" s="2" t="s">
        <v>19</v>
      </c>
      <c r="C6" s="3">
        <v>1</v>
      </c>
      <c r="D6" s="22"/>
      <c r="E6" s="4"/>
      <c r="F6" s="4"/>
      <c r="G6" s="4"/>
      <c r="H6" s="23"/>
      <c r="I6" s="3">
        <v>1</v>
      </c>
      <c r="J6" s="3" t="s">
        <v>21</v>
      </c>
      <c r="K6" s="1">
        <f>IFERROR(I6/I5,0)</f>
        <v>1</v>
      </c>
      <c r="L6" s="22"/>
      <c r="M6" s="3">
        <v>2</v>
      </c>
      <c r="N6" s="3" t="s">
        <v>21</v>
      </c>
      <c r="O6" s="1">
        <f>IFERROR(M6/M5,0)</f>
        <v>0.4</v>
      </c>
      <c r="P6" s="23"/>
      <c r="Q6" s="3">
        <v>0</v>
      </c>
      <c r="R6" s="3" t="s">
        <v>21</v>
      </c>
      <c r="S6" s="1">
        <f>IFERROR(Q6/Q5,0)</f>
        <v>0</v>
      </c>
      <c r="T6" s="23"/>
      <c r="U6" s="3">
        <v>0</v>
      </c>
      <c r="V6" s="3" t="s">
        <v>21</v>
      </c>
      <c r="W6" s="1">
        <f>IFERROR(U6/U5,0)</f>
        <v>0</v>
      </c>
      <c r="X6" s="23"/>
    </row>
    <row r="7" spans="1:24" x14ac:dyDescent="0.3">
      <c r="A7" s="1">
        <f>A5/A4</f>
        <v>0.13043478260869565</v>
      </c>
      <c r="B7" s="2" t="s">
        <v>21</v>
      </c>
      <c r="C7" s="1">
        <f>C5/C4</f>
        <v>0.2</v>
      </c>
      <c r="D7" s="22"/>
      <c r="E7" s="28" t="s">
        <v>20</v>
      </c>
      <c r="F7" s="28"/>
      <c r="G7" s="28" t="s">
        <v>2</v>
      </c>
      <c r="H7" s="23"/>
      <c r="I7" s="3">
        <v>1</v>
      </c>
      <c r="J7" s="3" t="s">
        <v>19</v>
      </c>
      <c r="K7" s="1">
        <f>IFERROR(I7/$A$6,0)</f>
        <v>0.33333333333333331</v>
      </c>
      <c r="L7" s="22"/>
      <c r="M7" s="3">
        <v>2</v>
      </c>
      <c r="N7" s="3" t="s">
        <v>19</v>
      </c>
      <c r="O7" s="1">
        <f>IFERROR(M7/$A$6,0)</f>
        <v>0.66666666666666663</v>
      </c>
      <c r="P7" s="23"/>
      <c r="Q7" s="3">
        <v>0</v>
      </c>
      <c r="R7" s="3" t="s">
        <v>19</v>
      </c>
      <c r="S7" s="1">
        <f>IFERROR(Q7/$A$6,0)</f>
        <v>0</v>
      </c>
      <c r="T7" s="23"/>
      <c r="U7" s="3">
        <v>0</v>
      </c>
      <c r="V7" s="3" t="s">
        <v>19</v>
      </c>
      <c r="W7" s="1">
        <f>IFERROR(U7/$A$8,0)</f>
        <v>0</v>
      </c>
      <c r="X7" s="23"/>
    </row>
    <row r="8" spans="1:24" x14ac:dyDescent="0.3">
      <c r="A8" s="3">
        <v>93</v>
      </c>
      <c r="B8" s="2" t="s">
        <v>22</v>
      </c>
      <c r="C8" s="1"/>
      <c r="D8" s="22"/>
      <c r="E8" s="3">
        <v>2</v>
      </c>
      <c r="F8" s="3" t="s">
        <v>8</v>
      </c>
      <c r="G8" s="29">
        <f>(E8-E9)/E8</f>
        <v>1</v>
      </c>
      <c r="H8" s="23"/>
      <c r="I8" s="3" t="s">
        <v>37</v>
      </c>
      <c r="J8" s="3" t="s">
        <v>53</v>
      </c>
      <c r="K8" s="3"/>
      <c r="L8" s="22"/>
      <c r="M8" s="3" t="s">
        <v>34</v>
      </c>
      <c r="N8" s="3" t="s">
        <v>53</v>
      </c>
      <c r="O8" s="3"/>
      <c r="P8" s="23"/>
      <c r="Q8" s="3" t="s">
        <v>54</v>
      </c>
      <c r="R8" s="3" t="s">
        <v>53</v>
      </c>
      <c r="S8" s="3"/>
      <c r="T8" s="23"/>
      <c r="U8" s="3" t="s">
        <v>54</v>
      </c>
      <c r="V8" s="3" t="s">
        <v>53</v>
      </c>
      <c r="W8" s="3"/>
      <c r="X8" s="23"/>
    </row>
    <row r="9" spans="1:24" x14ac:dyDescent="0.3">
      <c r="A9" s="3">
        <v>62</v>
      </c>
      <c r="B9" s="2" t="s">
        <v>23</v>
      </c>
      <c r="C9" s="1"/>
      <c r="D9" s="22"/>
      <c r="E9" s="3">
        <v>0</v>
      </c>
      <c r="F9" s="3" t="s">
        <v>11</v>
      </c>
      <c r="G9" s="29"/>
      <c r="H9" s="23"/>
      <c r="I9" s="3">
        <v>1</v>
      </c>
      <c r="J9" s="3" t="s">
        <v>55</v>
      </c>
      <c r="K9" s="3"/>
      <c r="L9" s="22"/>
      <c r="M9" s="3">
        <v>0</v>
      </c>
      <c r="N9" s="3" t="s">
        <v>55</v>
      </c>
      <c r="O9" s="3"/>
      <c r="P9" s="23"/>
      <c r="Q9" s="3">
        <v>0</v>
      </c>
      <c r="R9" s="3" t="s">
        <v>55</v>
      </c>
      <c r="S9" s="3"/>
      <c r="T9" s="23"/>
      <c r="U9" s="3">
        <v>0</v>
      </c>
      <c r="V9" s="3" t="s">
        <v>55</v>
      </c>
      <c r="W9" s="3"/>
      <c r="X9" s="23"/>
    </row>
    <row r="10" spans="1:24" x14ac:dyDescent="0.3">
      <c r="A10" s="1">
        <f>A9/A8</f>
        <v>0.66666666666666663</v>
      </c>
      <c r="B10" s="2" t="s">
        <v>24</v>
      </c>
      <c r="C10" s="1"/>
      <c r="D10" s="22"/>
      <c r="E10" s="3">
        <v>1</v>
      </c>
      <c r="F10" s="3" t="s">
        <v>16</v>
      </c>
      <c r="G10" s="29">
        <f>(E10-E11)/E10</f>
        <v>1</v>
      </c>
      <c r="H10" s="23"/>
      <c r="I10" s="3">
        <v>0</v>
      </c>
      <c r="J10" s="3" t="s">
        <v>16</v>
      </c>
      <c r="K10" s="3"/>
      <c r="L10" s="22"/>
      <c r="M10" s="3">
        <v>1</v>
      </c>
      <c r="N10" s="3" t="s">
        <v>16</v>
      </c>
      <c r="O10" s="3" t="s">
        <v>56</v>
      </c>
      <c r="P10" s="23"/>
      <c r="Q10" s="3">
        <v>0</v>
      </c>
      <c r="R10" s="3" t="s">
        <v>16</v>
      </c>
      <c r="S10" s="3"/>
      <c r="T10" s="23"/>
      <c r="U10" s="3">
        <v>0</v>
      </c>
      <c r="V10" s="3" t="s">
        <v>16</v>
      </c>
      <c r="W10" s="3"/>
      <c r="X10" s="23"/>
    </row>
    <row r="11" spans="1:24" x14ac:dyDescent="0.3">
      <c r="A11" s="5"/>
      <c r="B11" s="5"/>
      <c r="C11" s="5"/>
      <c r="D11" s="22"/>
      <c r="E11" s="3">
        <v>0</v>
      </c>
      <c r="F11" s="3" t="s">
        <v>18</v>
      </c>
      <c r="G11" s="29"/>
      <c r="H11" s="23"/>
      <c r="I11" s="3">
        <v>0</v>
      </c>
      <c r="J11" s="3" t="s">
        <v>57</v>
      </c>
      <c r="K11" s="3"/>
      <c r="L11" s="22"/>
      <c r="M11" s="3">
        <v>0</v>
      </c>
      <c r="N11" s="3" t="s">
        <v>57</v>
      </c>
      <c r="O11" s="3"/>
      <c r="P11" s="23"/>
      <c r="Q11" s="3">
        <v>0</v>
      </c>
      <c r="R11" s="3" t="s">
        <v>57</v>
      </c>
      <c r="S11" s="3"/>
      <c r="T11" s="23"/>
      <c r="U11" s="3">
        <v>0</v>
      </c>
      <c r="V11" s="3" t="s">
        <v>57</v>
      </c>
      <c r="W11" s="3"/>
      <c r="X11" s="23"/>
    </row>
    <row r="12" spans="1:24" x14ac:dyDescent="0.3">
      <c r="A12" s="2" t="s">
        <v>25</v>
      </c>
      <c r="B12" s="3" t="s">
        <v>26</v>
      </c>
      <c r="C12" s="3"/>
      <c r="D12" s="22"/>
      <c r="H12" s="23"/>
      <c r="I12" s="3">
        <v>0</v>
      </c>
      <c r="J12" s="3" t="s">
        <v>58</v>
      </c>
      <c r="K12" s="3"/>
      <c r="L12" s="22"/>
      <c r="M12" s="3">
        <v>0</v>
      </c>
      <c r="N12" s="3" t="s">
        <v>58</v>
      </c>
      <c r="O12" s="3"/>
      <c r="P12" s="23"/>
      <c r="Q12" s="3">
        <v>0</v>
      </c>
      <c r="R12" s="3" t="s">
        <v>58</v>
      </c>
      <c r="S12" s="3"/>
      <c r="T12" s="23"/>
      <c r="U12" s="3">
        <v>0</v>
      </c>
      <c r="V12" s="3" t="s">
        <v>58</v>
      </c>
      <c r="W12" s="3"/>
      <c r="X12" s="23"/>
    </row>
    <row r="13" spans="1:24" x14ac:dyDescent="0.3">
      <c r="A13" s="3" t="s">
        <v>33</v>
      </c>
      <c r="B13" s="3" t="s">
        <v>34</v>
      </c>
      <c r="C13" s="3" t="s">
        <v>35</v>
      </c>
      <c r="D13" s="22"/>
      <c r="E13" s="28" t="s">
        <v>27</v>
      </c>
      <c r="F13" s="28"/>
      <c r="G13" s="28" t="s">
        <v>2</v>
      </c>
      <c r="H13" s="23"/>
      <c r="L13" s="23"/>
      <c r="P13" s="23"/>
      <c r="T13" s="23"/>
      <c r="X13" s="23"/>
    </row>
    <row r="14" spans="1:24" x14ac:dyDescent="0.3">
      <c r="A14" s="3" t="s">
        <v>39</v>
      </c>
      <c r="B14" s="3" t="s">
        <v>37</v>
      </c>
      <c r="C14" s="3"/>
      <c r="D14" s="22"/>
      <c r="E14" s="3">
        <v>23</v>
      </c>
      <c r="F14" s="3" t="s">
        <v>8</v>
      </c>
      <c r="G14" s="29">
        <f>(E14-E15)/E14</f>
        <v>0.86956521739130432</v>
      </c>
      <c r="H14" s="23"/>
      <c r="I14" s="28" t="s">
        <v>42</v>
      </c>
      <c r="J14" s="28"/>
      <c r="K14" s="28" t="s">
        <v>2</v>
      </c>
      <c r="L14" s="22"/>
      <c r="M14" s="28" t="s">
        <v>44</v>
      </c>
      <c r="N14" s="28"/>
      <c r="O14" s="28" t="s">
        <v>2</v>
      </c>
      <c r="P14" s="23"/>
      <c r="Q14" s="28" t="s">
        <v>46</v>
      </c>
      <c r="R14" s="28"/>
      <c r="S14" s="28" t="s">
        <v>2</v>
      </c>
      <c r="T14" s="23"/>
      <c r="U14" s="28" t="s">
        <v>47</v>
      </c>
      <c r="V14" s="28"/>
      <c r="W14" s="28" t="s">
        <v>2</v>
      </c>
      <c r="X14" s="23"/>
    </row>
    <row r="15" spans="1:24" x14ac:dyDescent="0.3">
      <c r="D15" s="22"/>
      <c r="E15" s="3">
        <v>3</v>
      </c>
      <c r="F15" s="3" t="s">
        <v>11</v>
      </c>
      <c r="G15" s="29"/>
      <c r="H15" s="23"/>
      <c r="I15" s="3">
        <v>17</v>
      </c>
      <c r="J15" s="3" t="s">
        <v>52</v>
      </c>
      <c r="K15" s="29">
        <f>IFERROR(I16/I15,0)</f>
        <v>0.47058823529411764</v>
      </c>
      <c r="L15" s="22"/>
      <c r="M15" s="3">
        <v>10</v>
      </c>
      <c r="N15" s="3" t="s">
        <v>52</v>
      </c>
      <c r="O15" s="29">
        <f>IFERROR(M16/M15,0)</f>
        <v>0.8</v>
      </c>
      <c r="P15" s="23"/>
      <c r="Q15" s="3">
        <v>9</v>
      </c>
      <c r="R15" s="3" t="s">
        <v>52</v>
      </c>
      <c r="S15" s="29">
        <f>IFERROR(Q16/Q15,0)</f>
        <v>0.88888888888888884</v>
      </c>
      <c r="T15" s="23"/>
      <c r="U15" s="3">
        <v>17</v>
      </c>
      <c r="V15" s="3" t="s">
        <v>52</v>
      </c>
      <c r="W15" s="29">
        <f>IFERROR(U16/U15,0)</f>
        <v>0.6470588235294118</v>
      </c>
      <c r="X15" s="23"/>
    </row>
    <row r="16" spans="1:24" x14ac:dyDescent="0.3">
      <c r="D16" s="22"/>
      <c r="E16" s="3">
        <v>1</v>
      </c>
      <c r="F16" s="3" t="s">
        <v>16</v>
      </c>
      <c r="G16" s="29">
        <f>(E16-E17)/E16</f>
        <v>0</v>
      </c>
      <c r="H16" s="23"/>
      <c r="I16" s="3">
        <v>8</v>
      </c>
      <c r="J16" s="3" t="s">
        <v>23</v>
      </c>
      <c r="K16" s="29"/>
      <c r="L16" s="22"/>
      <c r="M16" s="3">
        <v>8</v>
      </c>
      <c r="N16" s="3" t="s">
        <v>23</v>
      </c>
      <c r="O16" s="29"/>
      <c r="P16" s="23"/>
      <c r="Q16" s="3">
        <v>8</v>
      </c>
      <c r="R16" s="3" t="s">
        <v>23</v>
      </c>
      <c r="S16" s="29"/>
      <c r="T16" s="23"/>
      <c r="U16" s="3">
        <v>11</v>
      </c>
      <c r="V16" s="3" t="s">
        <v>23</v>
      </c>
      <c r="W16" s="29"/>
      <c r="X16" s="23"/>
    </row>
    <row r="17" spans="1:24" x14ac:dyDescent="0.3">
      <c r="D17" s="22"/>
      <c r="E17" s="3">
        <v>1</v>
      </c>
      <c r="F17" s="3" t="s">
        <v>18</v>
      </c>
      <c r="G17" s="29"/>
      <c r="H17" s="23"/>
      <c r="I17" s="3">
        <v>7</v>
      </c>
      <c r="J17" s="3" t="s">
        <v>8</v>
      </c>
      <c r="K17" s="29">
        <f>IFERROR(I18/I17,0)</f>
        <v>0.8571428571428571</v>
      </c>
      <c r="L17" s="22"/>
      <c r="M17" s="3">
        <v>3</v>
      </c>
      <c r="N17" s="3" t="s">
        <v>8</v>
      </c>
      <c r="O17" s="29">
        <f>IFERROR(M18/M17,0)</f>
        <v>1</v>
      </c>
      <c r="P17" s="23"/>
      <c r="Q17" s="3">
        <v>0</v>
      </c>
      <c r="R17" s="3" t="s">
        <v>8</v>
      </c>
      <c r="S17" s="29">
        <f>IFERROR(Q18/Q17,0)</f>
        <v>0</v>
      </c>
      <c r="T17" s="23"/>
      <c r="U17" s="3">
        <v>6</v>
      </c>
      <c r="V17" s="3" t="s">
        <v>8</v>
      </c>
      <c r="W17" s="29">
        <f>IFERROR(U18/U17,0)</f>
        <v>0.83333333333333337</v>
      </c>
      <c r="X17" s="23"/>
    </row>
    <row r="18" spans="1:24" x14ac:dyDescent="0.3">
      <c r="D18" s="22"/>
      <c r="H18" s="23"/>
      <c r="I18" s="3">
        <v>6</v>
      </c>
      <c r="J18" s="3" t="s">
        <v>17</v>
      </c>
      <c r="K18" s="29"/>
      <c r="L18" s="22"/>
      <c r="M18" s="3">
        <v>3</v>
      </c>
      <c r="N18" s="3" t="s">
        <v>17</v>
      </c>
      <c r="O18" s="29"/>
      <c r="P18" s="23"/>
      <c r="Q18" s="3">
        <v>0</v>
      </c>
      <c r="R18" s="3" t="s">
        <v>17</v>
      </c>
      <c r="S18" s="29"/>
      <c r="T18" s="23"/>
      <c r="U18" s="3">
        <v>5</v>
      </c>
      <c r="V18" s="3" t="s">
        <v>17</v>
      </c>
      <c r="W18" s="29"/>
      <c r="X18" s="23"/>
    </row>
    <row r="19" spans="1:24" x14ac:dyDescent="0.3">
      <c r="D19" s="22"/>
      <c r="H19" s="23"/>
      <c r="I19" s="3">
        <v>0</v>
      </c>
      <c r="J19" s="3" t="s">
        <v>21</v>
      </c>
      <c r="K19" s="1">
        <f>IFERROR(I19/I18,0)</f>
        <v>0</v>
      </c>
      <c r="L19" s="22"/>
      <c r="M19" s="3">
        <v>0</v>
      </c>
      <c r="N19" s="3" t="s">
        <v>21</v>
      </c>
      <c r="O19" s="1">
        <f>IFERROR(M19/M18,0)</f>
        <v>0</v>
      </c>
      <c r="P19" s="23"/>
      <c r="Q19" s="3">
        <v>0</v>
      </c>
      <c r="R19" s="3" t="s">
        <v>21</v>
      </c>
      <c r="S19" s="1">
        <f>IFERROR(Q19/Q18,0)</f>
        <v>0</v>
      </c>
      <c r="T19" s="23"/>
      <c r="U19" s="3">
        <v>0</v>
      </c>
      <c r="V19" s="3" t="s">
        <v>21</v>
      </c>
      <c r="W19" s="1">
        <f>IFERROR(U19/U18,0)</f>
        <v>0</v>
      </c>
      <c r="X19" s="23"/>
    </row>
    <row r="20" spans="1:24" x14ac:dyDescent="0.3">
      <c r="D20" s="22"/>
      <c r="E20" s="4"/>
      <c r="F20" s="4"/>
      <c r="G20" s="4"/>
      <c r="H20" s="23"/>
      <c r="I20" s="3">
        <v>0</v>
      </c>
      <c r="J20" s="3" t="s">
        <v>19</v>
      </c>
      <c r="K20" s="1">
        <f>IFERROR(I20/$A$6,0)</f>
        <v>0</v>
      </c>
      <c r="L20" s="22"/>
      <c r="M20" s="3">
        <v>0</v>
      </c>
      <c r="N20" s="3" t="s">
        <v>19</v>
      </c>
      <c r="O20" s="1">
        <f>IFERROR(M20/$A$6,0)</f>
        <v>0</v>
      </c>
      <c r="P20" s="23"/>
      <c r="Q20" s="3">
        <v>0</v>
      </c>
      <c r="R20" s="3" t="s">
        <v>19</v>
      </c>
      <c r="S20" s="1">
        <f>IFERROR(Q20/$A$6,0)</f>
        <v>0</v>
      </c>
      <c r="T20" s="23"/>
      <c r="U20" s="3">
        <v>0</v>
      </c>
      <c r="V20" s="3" t="s">
        <v>19</v>
      </c>
      <c r="W20" s="1">
        <f>IFERROR(U20/$A$6,0)</f>
        <v>0</v>
      </c>
      <c r="X20" s="23"/>
    </row>
    <row r="21" spans="1:24" x14ac:dyDescent="0.3">
      <c r="D21" s="22"/>
      <c r="E21" s="4"/>
      <c r="F21" s="4"/>
      <c r="G21" s="4"/>
      <c r="H21" s="23"/>
      <c r="I21" s="3" t="s">
        <v>54</v>
      </c>
      <c r="J21" s="3" t="s">
        <v>53</v>
      </c>
      <c r="K21" s="3"/>
      <c r="L21" s="22"/>
      <c r="M21" s="3" t="s">
        <v>54</v>
      </c>
      <c r="N21" s="3" t="s">
        <v>53</v>
      </c>
      <c r="O21" s="3"/>
      <c r="P21" s="23"/>
      <c r="Q21" s="3" t="s">
        <v>54</v>
      </c>
      <c r="R21" s="3" t="s">
        <v>53</v>
      </c>
      <c r="S21" s="3"/>
      <c r="T21" s="23"/>
      <c r="U21" s="3" t="s">
        <v>54</v>
      </c>
      <c r="V21" s="3" t="s">
        <v>53</v>
      </c>
      <c r="W21" s="3"/>
      <c r="X21" s="23"/>
    </row>
    <row r="22" spans="1:24" x14ac:dyDescent="0.3">
      <c r="D22" s="22"/>
      <c r="E22" s="4"/>
      <c r="F22" s="4"/>
      <c r="G22" s="4"/>
      <c r="H22" s="23"/>
      <c r="I22" s="3">
        <v>1</v>
      </c>
      <c r="J22" s="3" t="s">
        <v>55</v>
      </c>
      <c r="K22" s="3"/>
      <c r="L22" s="22"/>
      <c r="M22" s="3">
        <v>0</v>
      </c>
      <c r="N22" s="3" t="s">
        <v>55</v>
      </c>
      <c r="O22" s="3"/>
      <c r="P22" s="23"/>
      <c r="Q22" s="3">
        <v>1</v>
      </c>
      <c r="R22" s="3" t="s">
        <v>55</v>
      </c>
      <c r="S22" s="3"/>
      <c r="T22" s="23"/>
      <c r="U22" s="3">
        <v>1</v>
      </c>
      <c r="V22" s="3" t="s">
        <v>55</v>
      </c>
      <c r="W22" s="3"/>
      <c r="X22" s="23"/>
    </row>
    <row r="23" spans="1:24" x14ac:dyDescent="0.3">
      <c r="D23" s="22"/>
      <c r="E23" s="4"/>
      <c r="F23" s="4"/>
      <c r="G23" s="4"/>
      <c r="H23" s="23"/>
      <c r="I23" s="3">
        <v>0</v>
      </c>
      <c r="J23" s="3" t="s">
        <v>16</v>
      </c>
      <c r="K23" s="3"/>
      <c r="L23" s="22"/>
      <c r="M23" s="3">
        <v>0</v>
      </c>
      <c r="N23" s="3" t="s">
        <v>16</v>
      </c>
      <c r="O23" s="3"/>
      <c r="P23" s="23"/>
      <c r="Q23" s="3">
        <v>0</v>
      </c>
      <c r="R23" s="3" t="s">
        <v>16</v>
      </c>
      <c r="S23" s="3"/>
      <c r="T23" s="23"/>
      <c r="U23" s="3">
        <v>0</v>
      </c>
      <c r="V23" s="3" t="s">
        <v>16</v>
      </c>
      <c r="W23" s="3"/>
      <c r="X23" s="23"/>
    </row>
    <row r="24" spans="1:24" x14ac:dyDescent="0.3">
      <c r="A24" s="5"/>
      <c r="B24" s="5"/>
      <c r="C24" s="5"/>
      <c r="D24" s="22"/>
      <c r="H24" s="23"/>
      <c r="I24" s="3">
        <v>0</v>
      </c>
      <c r="J24" s="3" t="s">
        <v>57</v>
      </c>
      <c r="K24" s="3"/>
      <c r="L24" s="22"/>
      <c r="M24" s="3">
        <v>0</v>
      </c>
      <c r="N24" s="3" t="s">
        <v>57</v>
      </c>
      <c r="O24" s="3"/>
      <c r="P24" s="23"/>
      <c r="Q24" s="3">
        <v>0</v>
      </c>
      <c r="R24" s="3" t="s">
        <v>57</v>
      </c>
      <c r="S24" s="3"/>
      <c r="T24" s="23"/>
      <c r="U24" s="3">
        <v>0</v>
      </c>
      <c r="V24" s="3" t="s">
        <v>57</v>
      </c>
      <c r="W24" s="3"/>
      <c r="X24" s="23"/>
    </row>
    <row r="25" spans="1:24" x14ac:dyDescent="0.3">
      <c r="A25" s="25"/>
      <c r="B25" s="25"/>
      <c r="C25" s="25"/>
      <c r="D25" s="22"/>
      <c r="E25" s="25"/>
      <c r="F25" s="25"/>
      <c r="G25" s="25"/>
      <c r="H25" s="23"/>
      <c r="I25" s="3">
        <v>0</v>
      </c>
      <c r="J25" s="3" t="s">
        <v>58</v>
      </c>
      <c r="K25" s="3"/>
      <c r="L25" s="22"/>
      <c r="M25" s="3">
        <v>0</v>
      </c>
      <c r="N25" s="3" t="s">
        <v>58</v>
      </c>
      <c r="O25" s="3"/>
      <c r="P25" s="23"/>
      <c r="Q25" s="3">
        <v>0</v>
      </c>
      <c r="R25" s="3" t="s">
        <v>58</v>
      </c>
      <c r="S25" s="3"/>
      <c r="T25" s="23"/>
      <c r="U25" s="3">
        <v>0</v>
      </c>
      <c r="V25" s="3" t="s">
        <v>58</v>
      </c>
      <c r="W25" s="3"/>
      <c r="X25" s="23"/>
    </row>
    <row r="26" spans="1:24" ht="8.0500000000000007" customHeight="1" x14ac:dyDescent="0.3">
      <c r="A26" s="26"/>
      <c r="B26" s="26"/>
      <c r="C26" s="27"/>
      <c r="D26" s="22"/>
      <c r="E26" s="26"/>
      <c r="F26" s="26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6"/>
      <c r="B27" s="6"/>
      <c r="C27" s="24"/>
      <c r="D27" s="4"/>
      <c r="E27" s="6"/>
      <c r="F27" s="6"/>
      <c r="G27" s="24"/>
    </row>
    <row r="28" spans="1:24" x14ac:dyDescent="0.3">
      <c r="A28" s="6"/>
      <c r="B28" s="6"/>
      <c r="C28" s="24"/>
      <c r="D28" s="4"/>
      <c r="E28" s="6"/>
      <c r="F28" s="6"/>
      <c r="G28" s="24"/>
    </row>
    <row r="29" spans="1:24" x14ac:dyDescent="0.3">
      <c r="A29" s="6"/>
      <c r="B29" s="6"/>
      <c r="C29" s="24"/>
      <c r="D29" s="4"/>
      <c r="E29" s="6"/>
      <c r="F29" s="6"/>
      <c r="G29" s="24"/>
    </row>
    <row r="30" spans="1:24" x14ac:dyDescent="0.3">
      <c r="A30" s="6"/>
      <c r="B30" s="6"/>
      <c r="C30" s="5"/>
      <c r="D30" s="4"/>
      <c r="E30" s="6"/>
      <c r="F30" s="6"/>
      <c r="G30" s="5"/>
    </row>
    <row r="31" spans="1:24" x14ac:dyDescent="0.3">
      <c r="A31" s="6"/>
      <c r="B31" s="6"/>
      <c r="C31" s="5"/>
      <c r="D31" s="4"/>
      <c r="E31" s="6"/>
      <c r="F31" s="6"/>
      <c r="G31" s="5"/>
    </row>
    <row r="32" spans="1:24" x14ac:dyDescent="0.3">
      <c r="A32" s="6"/>
      <c r="B32" s="6"/>
      <c r="C32" s="6"/>
      <c r="D32" s="4"/>
      <c r="E32" s="6"/>
      <c r="F32" s="6"/>
      <c r="G32" s="6"/>
    </row>
    <row r="33" spans="1:7" x14ac:dyDescent="0.3">
      <c r="A33" s="6"/>
      <c r="B33" s="6"/>
      <c r="C33" s="6"/>
      <c r="D33" s="4"/>
      <c r="E33" s="6"/>
      <c r="F33" s="6"/>
      <c r="G33" s="6"/>
    </row>
    <row r="34" spans="1:7" x14ac:dyDescent="0.3">
      <c r="A34" s="6"/>
      <c r="B34" s="6"/>
      <c r="C34" s="6"/>
      <c r="D34" s="4"/>
      <c r="E34" s="6"/>
      <c r="F34" s="6"/>
      <c r="G34" s="6"/>
    </row>
    <row r="35" spans="1:7" x14ac:dyDescent="0.3">
      <c r="A35" s="6"/>
      <c r="B35" s="6"/>
      <c r="C35" s="6"/>
      <c r="D35" s="4"/>
      <c r="E35" s="6"/>
      <c r="F35" s="6"/>
      <c r="G35" s="6"/>
    </row>
    <row r="36" spans="1:7" x14ac:dyDescent="0.3">
      <c r="A36" s="6"/>
      <c r="B36" s="6"/>
      <c r="C36" s="6"/>
      <c r="D36" s="4"/>
      <c r="E36" s="6"/>
      <c r="F36" s="6"/>
      <c r="G36" s="6"/>
    </row>
    <row r="37" spans="1:7" x14ac:dyDescent="0.3">
      <c r="A37" s="5"/>
      <c r="B37" s="5"/>
      <c r="C37" s="5"/>
      <c r="D37" s="4"/>
      <c r="E37" s="4"/>
      <c r="F37" s="4"/>
      <c r="G37" s="4"/>
    </row>
    <row r="38" spans="1:7" x14ac:dyDescent="0.3">
      <c r="A38" s="25"/>
      <c r="B38" s="25"/>
      <c r="C38" s="25"/>
      <c r="D38" s="4"/>
      <c r="E38" s="25"/>
      <c r="F38" s="25"/>
      <c r="G38" s="25"/>
    </row>
    <row r="39" spans="1:7" x14ac:dyDescent="0.3">
      <c r="A39" s="6"/>
      <c r="B39" s="6"/>
      <c r="C39" s="24"/>
      <c r="D39" s="4"/>
      <c r="E39" s="6"/>
      <c r="F39" s="6"/>
      <c r="G39" s="24"/>
    </row>
    <row r="40" spans="1:7" x14ac:dyDescent="0.3">
      <c r="A40" s="6"/>
      <c r="B40" s="6"/>
      <c r="C40" s="24"/>
      <c r="D40" s="4"/>
      <c r="E40" s="6"/>
      <c r="F40" s="6"/>
      <c r="G40" s="24"/>
    </row>
    <row r="41" spans="1:7" x14ac:dyDescent="0.3">
      <c r="A41" s="6"/>
      <c r="B41" s="6"/>
      <c r="C41" s="24"/>
      <c r="D41" s="4"/>
      <c r="E41" s="6"/>
      <c r="F41" s="6"/>
      <c r="G41" s="24"/>
    </row>
    <row r="42" spans="1:7" x14ac:dyDescent="0.3">
      <c r="A42" s="6"/>
      <c r="B42" s="6"/>
      <c r="C42" s="24"/>
      <c r="D42" s="4"/>
      <c r="E42" s="6"/>
      <c r="F42" s="6"/>
      <c r="G42" s="24"/>
    </row>
    <row r="43" spans="1:7" x14ac:dyDescent="0.3">
      <c r="A43" s="6"/>
      <c r="B43" s="6"/>
      <c r="C43" s="5"/>
      <c r="D43" s="4"/>
      <c r="E43" s="6"/>
      <c r="F43" s="6"/>
      <c r="G43" s="5"/>
    </row>
    <row r="44" spans="1:7" x14ac:dyDescent="0.3">
      <c r="A44" s="6"/>
      <c r="B44" s="6"/>
      <c r="C44" s="5"/>
      <c r="D44" s="4"/>
      <c r="E44" s="6"/>
      <c r="F44" s="6"/>
      <c r="G44" s="5"/>
    </row>
    <row r="45" spans="1:7" x14ac:dyDescent="0.3">
      <c r="A45" s="6"/>
      <c r="B45" s="6"/>
      <c r="C45" s="6"/>
      <c r="D45" s="4"/>
      <c r="E45" s="6"/>
      <c r="F45" s="6"/>
      <c r="G45" s="6"/>
    </row>
    <row r="46" spans="1:7" x14ac:dyDescent="0.3">
      <c r="A46" s="6"/>
      <c r="B46" s="6"/>
      <c r="C46" s="6"/>
      <c r="D46" s="4"/>
      <c r="E46" s="6"/>
      <c r="F46" s="6"/>
      <c r="G46" s="6"/>
    </row>
    <row r="47" spans="1:7" x14ac:dyDescent="0.3">
      <c r="A47" s="6"/>
      <c r="B47" s="6"/>
      <c r="C47" s="6"/>
      <c r="D47" s="4"/>
      <c r="E47" s="6"/>
      <c r="F47" s="6"/>
      <c r="G47" s="6"/>
    </row>
    <row r="48" spans="1:7" x14ac:dyDescent="0.3">
      <c r="A48" s="6"/>
      <c r="B48" s="6"/>
      <c r="C48" s="6"/>
      <c r="D48" s="4"/>
      <c r="E48" s="6"/>
      <c r="F48" s="6"/>
      <c r="G48" s="6"/>
    </row>
    <row r="49" spans="1:7" x14ac:dyDescent="0.3">
      <c r="A49" s="6"/>
      <c r="B49" s="6"/>
      <c r="C49" s="6"/>
      <c r="D49" s="4"/>
      <c r="E49" s="6"/>
      <c r="F49" s="6"/>
      <c r="G49" s="6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25"/>
      <c r="B51" s="25"/>
      <c r="C51" s="25"/>
      <c r="D51" s="4"/>
      <c r="E51" s="25"/>
      <c r="F51" s="25"/>
      <c r="G51" s="25"/>
    </row>
    <row r="52" spans="1:7" x14ac:dyDescent="0.3">
      <c r="A52" s="6"/>
      <c r="B52" s="6"/>
      <c r="C52" s="24"/>
      <c r="D52" s="4"/>
      <c r="E52" s="6"/>
      <c r="F52" s="6"/>
      <c r="G52" s="24"/>
    </row>
    <row r="53" spans="1:7" x14ac:dyDescent="0.3">
      <c r="A53" s="6"/>
      <c r="B53" s="6"/>
      <c r="C53" s="24"/>
      <c r="D53" s="4"/>
      <c r="E53" s="6"/>
      <c r="F53" s="6"/>
      <c r="G53" s="24"/>
    </row>
    <row r="54" spans="1:7" x14ac:dyDescent="0.3">
      <c r="A54" s="6"/>
      <c r="B54" s="6"/>
      <c r="C54" s="24"/>
      <c r="D54" s="4"/>
      <c r="E54" s="6"/>
      <c r="F54" s="6"/>
      <c r="G54" s="24"/>
    </row>
    <row r="55" spans="1:7" x14ac:dyDescent="0.3">
      <c r="A55" s="6"/>
      <c r="B55" s="6"/>
      <c r="C55" s="24"/>
      <c r="D55" s="4"/>
      <c r="E55" s="6"/>
      <c r="F55" s="6"/>
      <c r="G55" s="24"/>
    </row>
    <row r="56" spans="1:7" x14ac:dyDescent="0.3">
      <c r="A56" s="6"/>
      <c r="B56" s="6"/>
      <c r="C56" s="5"/>
      <c r="D56" s="4"/>
      <c r="E56" s="6"/>
      <c r="F56" s="6"/>
      <c r="G56" s="5"/>
    </row>
    <row r="57" spans="1:7" x14ac:dyDescent="0.3">
      <c r="A57" s="6"/>
      <c r="B57" s="6"/>
      <c r="C57" s="5"/>
      <c r="D57" s="4"/>
      <c r="E57" s="6"/>
      <c r="F57" s="6"/>
      <c r="G57" s="5"/>
    </row>
    <row r="58" spans="1:7" x14ac:dyDescent="0.3">
      <c r="A58" s="6"/>
      <c r="B58" s="6"/>
      <c r="C58" s="6"/>
      <c r="D58" s="4"/>
      <c r="E58" s="6"/>
      <c r="F58" s="6"/>
      <c r="G58" s="6"/>
    </row>
    <row r="59" spans="1:7" x14ac:dyDescent="0.3">
      <c r="A59" s="6"/>
      <c r="B59" s="6"/>
      <c r="C59" s="6"/>
      <c r="D59" s="4"/>
      <c r="E59" s="6"/>
      <c r="F59" s="6"/>
      <c r="G59" s="6"/>
    </row>
    <row r="60" spans="1:7" x14ac:dyDescent="0.3">
      <c r="A60" s="6"/>
      <c r="B60" s="6"/>
      <c r="C60" s="6"/>
      <c r="D60" s="4"/>
      <c r="E60" s="6"/>
      <c r="F60" s="6"/>
      <c r="G60" s="6"/>
    </row>
    <row r="61" spans="1:7" x14ac:dyDescent="0.3">
      <c r="A61" s="6"/>
      <c r="B61" s="6"/>
      <c r="C61" s="6"/>
      <c r="D61" s="4"/>
      <c r="E61" s="6"/>
      <c r="F61" s="6"/>
      <c r="G61" s="6"/>
    </row>
    <row r="62" spans="1:7" x14ac:dyDescent="0.3">
      <c r="A62" s="6"/>
      <c r="B62" s="6"/>
      <c r="C62" s="6"/>
      <c r="D62" s="4"/>
      <c r="E62" s="6"/>
      <c r="F62" s="6"/>
      <c r="G62" s="6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25"/>
      <c r="B64" s="25"/>
      <c r="C64" s="25"/>
      <c r="D64" s="4"/>
      <c r="E64" s="25"/>
      <c r="F64" s="25"/>
      <c r="G64" s="25"/>
    </row>
    <row r="65" spans="1:7" x14ac:dyDescent="0.3">
      <c r="A65" s="6"/>
      <c r="B65" s="6"/>
      <c r="C65" s="24"/>
      <c r="D65" s="4"/>
      <c r="E65" s="6"/>
      <c r="F65" s="6"/>
      <c r="G65" s="24"/>
    </row>
    <row r="66" spans="1:7" x14ac:dyDescent="0.3">
      <c r="A66" s="6"/>
      <c r="B66" s="6"/>
      <c r="C66" s="24"/>
      <c r="D66" s="4"/>
      <c r="E66" s="6"/>
      <c r="F66" s="6"/>
      <c r="G66" s="24"/>
    </row>
    <row r="67" spans="1:7" x14ac:dyDescent="0.3">
      <c r="A67" s="6"/>
      <c r="B67" s="6"/>
      <c r="C67" s="24"/>
      <c r="D67" s="4"/>
      <c r="E67" s="6"/>
      <c r="F67" s="6"/>
      <c r="G67" s="24"/>
    </row>
    <row r="68" spans="1:7" x14ac:dyDescent="0.3">
      <c r="A68" s="6"/>
      <c r="B68" s="6"/>
      <c r="C68" s="24"/>
      <c r="D68" s="4"/>
      <c r="E68" s="6"/>
      <c r="F68" s="6"/>
      <c r="G68" s="24"/>
    </row>
    <row r="69" spans="1:7" x14ac:dyDescent="0.3">
      <c r="A69" s="6"/>
      <c r="B69" s="6"/>
      <c r="C69" s="5"/>
      <c r="D69" s="4"/>
      <c r="E69" s="6"/>
      <c r="F69" s="6"/>
      <c r="G69" s="5"/>
    </row>
    <row r="70" spans="1:7" x14ac:dyDescent="0.3">
      <c r="A70" s="6"/>
      <c r="B70" s="6"/>
      <c r="C70" s="5"/>
      <c r="D70" s="4"/>
      <c r="E70" s="6"/>
      <c r="F70" s="6"/>
      <c r="G70" s="5"/>
    </row>
    <row r="71" spans="1:7" x14ac:dyDescent="0.3">
      <c r="A71" s="6"/>
      <c r="B71" s="6"/>
      <c r="C71" s="6"/>
      <c r="D71" s="4"/>
      <c r="E71" s="6"/>
      <c r="F71" s="6"/>
      <c r="G71" s="6"/>
    </row>
    <row r="72" spans="1:7" x14ac:dyDescent="0.3">
      <c r="A72" s="6"/>
      <c r="B72" s="6"/>
      <c r="C72" s="6"/>
      <c r="D72" s="4"/>
      <c r="E72" s="6"/>
      <c r="F72" s="6"/>
      <c r="G72" s="6"/>
    </row>
    <row r="73" spans="1:7" x14ac:dyDescent="0.3">
      <c r="A73" s="6"/>
      <c r="B73" s="6"/>
      <c r="C73" s="6"/>
      <c r="D73" s="4"/>
      <c r="E73" s="6"/>
      <c r="F73" s="6"/>
      <c r="G73" s="6"/>
    </row>
    <row r="74" spans="1:7" x14ac:dyDescent="0.3">
      <c r="A74" s="6"/>
      <c r="B74" s="6"/>
      <c r="C74" s="6"/>
      <c r="D74" s="4"/>
      <c r="E74" s="6"/>
      <c r="F74" s="6"/>
      <c r="G74" s="6"/>
    </row>
    <row r="75" spans="1:7" x14ac:dyDescent="0.3">
      <c r="A75" s="6"/>
      <c r="B75" s="6"/>
      <c r="C75" s="6"/>
      <c r="D75" s="4"/>
      <c r="E75" s="6"/>
      <c r="F75" s="6"/>
      <c r="G75" s="6"/>
    </row>
  </sheetData>
  <mergeCells count="34">
    <mergeCell ref="G10:G11"/>
    <mergeCell ref="E13:G13"/>
    <mergeCell ref="G14:G15"/>
    <mergeCell ref="G16:G17"/>
    <mergeCell ref="A1:C1"/>
    <mergeCell ref="E1:G1"/>
    <mergeCell ref="G2:G3"/>
    <mergeCell ref="G4:G5"/>
    <mergeCell ref="E7:G7"/>
    <mergeCell ref="G8:G9"/>
    <mergeCell ref="I1:K1"/>
    <mergeCell ref="M1:O1"/>
    <mergeCell ref="K2:K3"/>
    <mergeCell ref="O2:O3"/>
    <mergeCell ref="K4:K5"/>
    <mergeCell ref="O4:O5"/>
    <mergeCell ref="I14:K14"/>
    <mergeCell ref="M14:O14"/>
    <mergeCell ref="K15:K16"/>
    <mergeCell ref="O15:O16"/>
    <mergeCell ref="K17:K18"/>
    <mergeCell ref="O17:O18"/>
    <mergeCell ref="Q1:S1"/>
    <mergeCell ref="S2:S3"/>
    <mergeCell ref="S4:S5"/>
    <mergeCell ref="U1:W1"/>
    <mergeCell ref="W2:W3"/>
    <mergeCell ref="W4:W5"/>
    <mergeCell ref="Q14:S14"/>
    <mergeCell ref="S15:S16"/>
    <mergeCell ref="S17:S18"/>
    <mergeCell ref="U14:W14"/>
    <mergeCell ref="W15:W16"/>
    <mergeCell ref="W17:W18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8EF8-0E1C-452A-B4F1-21878806D311}">
  <dimension ref="A1:X75"/>
  <sheetViews>
    <sheetView workbookViewId="0">
      <selection sqref="A1:XFD1048576"/>
    </sheetView>
  </sheetViews>
  <sheetFormatPr defaultRowHeight="14.4" x14ac:dyDescent="0.3"/>
  <cols>
    <col min="1" max="1" width="10.69921875" customWidth="1"/>
    <col min="2" max="2" width="10.296875" customWidth="1"/>
    <col min="4" max="4" width="1.69921875" customWidth="1"/>
    <col min="7" max="7" width="10.69921875" customWidth="1"/>
    <col min="8" max="8" width="1.69921875" customWidth="1"/>
    <col min="10" max="10" width="10.6992187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</cols>
  <sheetData>
    <row r="1" spans="1:24" x14ac:dyDescent="0.3">
      <c r="A1" s="30" t="s">
        <v>83</v>
      </c>
      <c r="B1" s="30"/>
      <c r="C1" s="30"/>
      <c r="D1" s="22"/>
      <c r="E1" s="28" t="s">
        <v>1</v>
      </c>
      <c r="F1" s="28"/>
      <c r="G1" s="28" t="s">
        <v>2</v>
      </c>
      <c r="H1" s="23"/>
      <c r="I1" s="28" t="s">
        <v>39</v>
      </c>
      <c r="J1" s="28"/>
      <c r="K1" s="28" t="s">
        <v>2</v>
      </c>
      <c r="L1" s="22"/>
      <c r="M1" s="28" t="s">
        <v>33</v>
      </c>
      <c r="N1" s="28"/>
      <c r="O1" s="28" t="s">
        <v>2</v>
      </c>
      <c r="P1" s="23"/>
      <c r="Q1" s="28" t="s">
        <v>40</v>
      </c>
      <c r="R1" s="28"/>
      <c r="S1" s="28" t="s">
        <v>2</v>
      </c>
      <c r="T1" s="23"/>
      <c r="U1" s="28" t="s">
        <v>49</v>
      </c>
      <c r="V1" s="28"/>
      <c r="W1" s="28" t="s">
        <v>2</v>
      </c>
      <c r="X1" s="23"/>
    </row>
    <row r="2" spans="1:24" x14ac:dyDescent="0.3">
      <c r="A2" s="2" t="s">
        <v>9</v>
      </c>
      <c r="B2" s="3"/>
      <c r="C2" s="2" t="s">
        <v>12</v>
      </c>
      <c r="D2" s="22"/>
      <c r="E2" s="3">
        <v>3</v>
      </c>
      <c r="F2" s="3" t="s">
        <v>8</v>
      </c>
      <c r="G2" s="29">
        <f>(E2-E3)/E2</f>
        <v>1</v>
      </c>
      <c r="H2" s="23"/>
      <c r="I2" s="3">
        <v>5</v>
      </c>
      <c r="J2" s="3" t="s">
        <v>52</v>
      </c>
      <c r="K2" s="29">
        <f>IFERROR(I3/I2,0)</f>
        <v>1</v>
      </c>
      <c r="L2" s="22"/>
      <c r="M2" s="3">
        <v>5</v>
      </c>
      <c r="N2" s="3" t="s">
        <v>52</v>
      </c>
      <c r="O2" s="29">
        <f>IFERROR(M3/M2,0)</f>
        <v>1</v>
      </c>
      <c r="P2" s="23"/>
      <c r="Q2" s="3">
        <v>16</v>
      </c>
      <c r="R2" s="3" t="s">
        <v>52</v>
      </c>
      <c r="S2" s="29">
        <f>IFERROR(Q3/Q2,0)</f>
        <v>0.8125</v>
      </c>
      <c r="T2" s="23"/>
      <c r="U2" s="3">
        <v>17</v>
      </c>
      <c r="V2" s="3" t="s">
        <v>52</v>
      </c>
      <c r="W2" s="29">
        <f>IFERROR(U3/U2,0)</f>
        <v>0.70588235294117652</v>
      </c>
      <c r="X2" s="23"/>
    </row>
    <row r="3" spans="1:24" x14ac:dyDescent="0.3">
      <c r="A3" s="3">
        <v>59</v>
      </c>
      <c r="B3" s="2" t="s">
        <v>8</v>
      </c>
      <c r="C3" s="3">
        <v>6</v>
      </c>
      <c r="D3" s="22"/>
      <c r="E3" s="3">
        <v>0</v>
      </c>
      <c r="F3" s="3" t="s">
        <v>11</v>
      </c>
      <c r="G3" s="29"/>
      <c r="H3" s="23"/>
      <c r="I3" s="3">
        <v>5</v>
      </c>
      <c r="J3" s="3" t="s">
        <v>23</v>
      </c>
      <c r="K3" s="29"/>
      <c r="L3" s="22"/>
      <c r="M3" s="3">
        <v>5</v>
      </c>
      <c r="N3" s="3" t="s">
        <v>23</v>
      </c>
      <c r="O3" s="29"/>
      <c r="P3" s="23"/>
      <c r="Q3" s="3">
        <v>13</v>
      </c>
      <c r="R3" s="3" t="s">
        <v>23</v>
      </c>
      <c r="S3" s="29"/>
      <c r="T3" s="23"/>
      <c r="U3" s="3">
        <v>12</v>
      </c>
      <c r="V3" s="3" t="s">
        <v>23</v>
      </c>
      <c r="W3" s="29"/>
      <c r="X3" s="23"/>
    </row>
    <row r="4" spans="1:24" x14ac:dyDescent="0.3">
      <c r="A4" s="3">
        <v>53</v>
      </c>
      <c r="B4" s="2" t="s">
        <v>17</v>
      </c>
      <c r="C4" s="3">
        <v>6</v>
      </c>
      <c r="D4" s="22"/>
      <c r="E4" s="3">
        <v>0</v>
      </c>
      <c r="F4" s="3" t="s">
        <v>16</v>
      </c>
      <c r="G4" s="29" t="str">
        <f>IFERROR((E4-E5)/E4,"нет бросоков")</f>
        <v>нет бросоков</v>
      </c>
      <c r="H4" s="23"/>
      <c r="I4" s="3">
        <v>4</v>
      </c>
      <c r="J4" s="3" t="s">
        <v>8</v>
      </c>
      <c r="K4" s="29">
        <f>IFERROR(I5/I4,0)</f>
        <v>0.75</v>
      </c>
      <c r="L4" s="22"/>
      <c r="M4" s="3">
        <v>6</v>
      </c>
      <c r="N4" s="3" t="s">
        <v>8</v>
      </c>
      <c r="O4" s="29">
        <f>IFERROR(M5/M4,0)</f>
        <v>1</v>
      </c>
      <c r="P4" s="23"/>
      <c r="Q4" s="3">
        <v>8</v>
      </c>
      <c r="R4" s="3" t="s">
        <v>8</v>
      </c>
      <c r="S4" s="29">
        <f>IFERROR(Q5/Q4,0)</f>
        <v>1</v>
      </c>
      <c r="T4" s="23"/>
      <c r="U4" s="3">
        <v>7</v>
      </c>
      <c r="V4" s="3" t="s">
        <v>8</v>
      </c>
      <c r="W4" s="29">
        <f>IFERROR(U5/U4,0)</f>
        <v>0.7142857142857143</v>
      </c>
      <c r="X4" s="23"/>
    </row>
    <row r="5" spans="1:24" x14ac:dyDescent="0.3">
      <c r="A5" s="3">
        <v>13</v>
      </c>
      <c r="B5" s="2" t="s">
        <v>11</v>
      </c>
      <c r="C5" s="3">
        <v>1</v>
      </c>
      <c r="D5" s="22"/>
      <c r="E5" s="3">
        <v>0</v>
      </c>
      <c r="F5" s="3" t="s">
        <v>18</v>
      </c>
      <c r="G5" s="29"/>
      <c r="H5" s="23"/>
      <c r="I5" s="3">
        <v>3</v>
      </c>
      <c r="J5" s="3" t="s">
        <v>17</v>
      </c>
      <c r="K5" s="29"/>
      <c r="L5" s="22"/>
      <c r="M5" s="3">
        <v>6</v>
      </c>
      <c r="N5" s="3" t="s">
        <v>17</v>
      </c>
      <c r="O5" s="29"/>
      <c r="P5" s="23"/>
      <c r="Q5" s="3">
        <v>8</v>
      </c>
      <c r="R5" s="3" t="s">
        <v>17</v>
      </c>
      <c r="S5" s="29"/>
      <c r="T5" s="23"/>
      <c r="U5" s="3">
        <v>5</v>
      </c>
      <c r="V5" s="3" t="s">
        <v>17</v>
      </c>
      <c r="W5" s="29"/>
      <c r="X5" s="23"/>
    </row>
    <row r="6" spans="1:24" x14ac:dyDescent="0.3">
      <c r="A6" s="3">
        <v>0</v>
      </c>
      <c r="B6" s="2" t="s">
        <v>19</v>
      </c>
      <c r="C6" s="3">
        <v>0</v>
      </c>
      <c r="D6" s="22"/>
      <c r="E6" s="4"/>
      <c r="F6" s="4"/>
      <c r="G6" s="4"/>
      <c r="H6" s="23"/>
      <c r="I6" s="3">
        <v>1</v>
      </c>
      <c r="J6" s="3" t="s">
        <v>21</v>
      </c>
      <c r="K6" s="1">
        <f>IFERROR(I6/I5,0)</f>
        <v>0.33333333333333331</v>
      </c>
      <c r="L6" s="22"/>
      <c r="M6" s="3">
        <v>3</v>
      </c>
      <c r="N6" s="3" t="s">
        <v>21</v>
      </c>
      <c r="O6" s="1">
        <f>IFERROR(M6/M5,0)</f>
        <v>0.5</v>
      </c>
      <c r="P6" s="23"/>
      <c r="Q6" s="3">
        <v>4</v>
      </c>
      <c r="R6" s="3" t="s">
        <v>21</v>
      </c>
      <c r="S6" s="1">
        <f>IFERROR(Q6/Q5,0)</f>
        <v>0.5</v>
      </c>
      <c r="T6" s="23"/>
      <c r="U6" s="3">
        <v>1</v>
      </c>
      <c r="V6" s="3" t="s">
        <v>21</v>
      </c>
      <c r="W6" s="1">
        <f>IFERROR(U6/U5,0)</f>
        <v>0.2</v>
      </c>
      <c r="X6" s="23"/>
    </row>
    <row r="7" spans="1:24" x14ac:dyDescent="0.3">
      <c r="A7" s="1">
        <f>A5/A4</f>
        <v>0.24528301886792453</v>
      </c>
      <c r="B7" s="2" t="s">
        <v>21</v>
      </c>
      <c r="C7" s="1">
        <f>C5/C4</f>
        <v>0.16666666666666666</v>
      </c>
      <c r="D7" s="22"/>
      <c r="E7" s="28" t="s">
        <v>20</v>
      </c>
      <c r="F7" s="28"/>
      <c r="G7" s="28" t="s">
        <v>2</v>
      </c>
      <c r="H7" s="23"/>
      <c r="I7" s="3">
        <v>0</v>
      </c>
      <c r="J7" s="3" t="s">
        <v>19</v>
      </c>
      <c r="K7" s="1">
        <f>IFERROR(I7/$A$6,0)</f>
        <v>0</v>
      </c>
      <c r="L7" s="22"/>
      <c r="M7" s="3">
        <v>0</v>
      </c>
      <c r="N7" s="3" t="s">
        <v>19</v>
      </c>
      <c r="O7" s="1">
        <f>IFERROR(M7/$A$6,0)</f>
        <v>0</v>
      </c>
      <c r="P7" s="23"/>
      <c r="Q7" s="3">
        <v>0</v>
      </c>
      <c r="R7" s="3" t="s">
        <v>19</v>
      </c>
      <c r="S7" s="1">
        <f>IFERROR(Q7/$A$6,0)</f>
        <v>0</v>
      </c>
      <c r="T7" s="23"/>
      <c r="U7" s="3">
        <v>0</v>
      </c>
      <c r="V7" s="3" t="s">
        <v>19</v>
      </c>
      <c r="W7" s="1">
        <f>IFERROR(U7/$A$6,0)</f>
        <v>0</v>
      </c>
      <c r="X7" s="23"/>
    </row>
    <row r="8" spans="1:24" x14ac:dyDescent="0.3">
      <c r="A8" s="3">
        <v>83</v>
      </c>
      <c r="B8" s="2" t="s">
        <v>22</v>
      </c>
      <c r="C8" s="1"/>
      <c r="D8" s="22"/>
      <c r="E8" s="3">
        <v>3</v>
      </c>
      <c r="F8" s="3" t="s">
        <v>8</v>
      </c>
      <c r="G8" s="29">
        <f>(E8-E9)/E8</f>
        <v>0.66666666666666663</v>
      </c>
      <c r="H8" s="23"/>
      <c r="I8" s="3" t="s">
        <v>37</v>
      </c>
      <c r="J8" s="3" t="s">
        <v>53</v>
      </c>
      <c r="K8" s="3"/>
      <c r="L8" s="22"/>
      <c r="M8" s="3" t="s">
        <v>36</v>
      </c>
      <c r="N8" s="3" t="s">
        <v>53</v>
      </c>
      <c r="O8" s="3"/>
      <c r="P8" s="23"/>
      <c r="Q8" s="3" t="s">
        <v>48</v>
      </c>
      <c r="R8" s="3" t="s">
        <v>53</v>
      </c>
      <c r="S8" s="3"/>
      <c r="T8" s="23"/>
      <c r="U8" s="3" t="s">
        <v>50</v>
      </c>
      <c r="V8" s="3" t="s">
        <v>53</v>
      </c>
      <c r="W8" s="3"/>
      <c r="X8" s="23"/>
    </row>
    <row r="9" spans="1:24" x14ac:dyDescent="0.3">
      <c r="A9" s="3">
        <v>69</v>
      </c>
      <c r="B9" s="2" t="s">
        <v>23</v>
      </c>
      <c r="C9" s="1"/>
      <c r="D9" s="22"/>
      <c r="E9" s="3">
        <v>1</v>
      </c>
      <c r="F9" s="3" t="s">
        <v>11</v>
      </c>
      <c r="G9" s="29"/>
      <c r="H9" s="23"/>
      <c r="I9" s="3">
        <v>0</v>
      </c>
      <c r="J9" s="3" t="s">
        <v>55</v>
      </c>
      <c r="K9" s="3"/>
      <c r="L9" s="22"/>
      <c r="M9" s="3">
        <v>0</v>
      </c>
      <c r="N9" s="3" t="s">
        <v>55</v>
      </c>
      <c r="O9" s="3"/>
      <c r="P9" s="23"/>
      <c r="Q9" s="3">
        <v>1</v>
      </c>
      <c r="R9" s="3" t="s">
        <v>55</v>
      </c>
      <c r="S9" s="3"/>
      <c r="T9" s="23"/>
      <c r="U9" s="3">
        <v>0</v>
      </c>
      <c r="V9" s="3" t="s">
        <v>55</v>
      </c>
      <c r="W9" s="3"/>
      <c r="X9" s="23"/>
    </row>
    <row r="10" spans="1:24" x14ac:dyDescent="0.3">
      <c r="A10" s="1">
        <f>A9/A8</f>
        <v>0.83132530120481929</v>
      </c>
      <c r="B10" s="2" t="s">
        <v>24</v>
      </c>
      <c r="C10" s="1"/>
      <c r="D10" s="22"/>
      <c r="E10" s="3">
        <v>0</v>
      </c>
      <c r="F10" s="3" t="s">
        <v>16</v>
      </c>
      <c r="G10" s="29" t="str">
        <f>IFERROR((E10-E11)/E10,"нет бросоков")</f>
        <v>нет бросоков</v>
      </c>
      <c r="H10" s="23"/>
      <c r="I10" s="3">
        <v>0</v>
      </c>
      <c r="J10" s="3" t="s">
        <v>16</v>
      </c>
      <c r="K10" s="3"/>
      <c r="L10" s="22"/>
      <c r="M10" s="3">
        <v>0</v>
      </c>
      <c r="N10" s="3" t="s">
        <v>16</v>
      </c>
      <c r="O10" s="3"/>
      <c r="P10" s="23"/>
      <c r="Q10" s="3">
        <v>0</v>
      </c>
      <c r="R10" s="3" t="s">
        <v>16</v>
      </c>
      <c r="S10" s="3"/>
      <c r="T10" s="23"/>
      <c r="U10" s="3">
        <v>0</v>
      </c>
      <c r="V10" s="3" t="s">
        <v>16</v>
      </c>
      <c r="W10" s="3"/>
      <c r="X10" s="23"/>
    </row>
    <row r="11" spans="1:24" x14ac:dyDescent="0.3">
      <c r="A11" s="5"/>
      <c r="B11" s="5"/>
      <c r="C11" s="5"/>
      <c r="D11" s="22"/>
      <c r="E11" s="3">
        <v>0</v>
      </c>
      <c r="F11" s="3" t="s">
        <v>18</v>
      </c>
      <c r="G11" s="29"/>
      <c r="H11" s="23"/>
      <c r="I11" s="3">
        <v>0</v>
      </c>
      <c r="J11" s="3" t="s">
        <v>57</v>
      </c>
      <c r="K11" s="3"/>
      <c r="L11" s="22"/>
      <c r="M11" s="3">
        <v>0</v>
      </c>
      <c r="N11" s="3" t="s">
        <v>57</v>
      </c>
      <c r="O11" s="3"/>
      <c r="P11" s="23"/>
      <c r="Q11" s="3">
        <v>0</v>
      </c>
      <c r="R11" s="3" t="s">
        <v>57</v>
      </c>
      <c r="S11" s="3"/>
      <c r="T11" s="23"/>
      <c r="U11" s="3">
        <v>0</v>
      </c>
      <c r="V11" s="3" t="s">
        <v>57</v>
      </c>
      <c r="W11" s="3"/>
      <c r="X11" s="23"/>
    </row>
    <row r="12" spans="1:24" x14ac:dyDescent="0.3">
      <c r="A12" s="2" t="s">
        <v>25</v>
      </c>
      <c r="B12" s="3" t="s">
        <v>26</v>
      </c>
      <c r="C12" s="3"/>
      <c r="D12" s="22"/>
      <c r="H12" s="23"/>
      <c r="I12" s="3">
        <v>0</v>
      </c>
      <c r="J12" s="3" t="s">
        <v>58</v>
      </c>
      <c r="K12" s="3"/>
      <c r="L12" s="22"/>
      <c r="M12" s="3">
        <v>0</v>
      </c>
      <c r="N12" s="3" t="s">
        <v>58</v>
      </c>
      <c r="O12" s="3"/>
      <c r="P12" s="23"/>
      <c r="Q12" s="3">
        <v>0</v>
      </c>
      <c r="R12" s="3" t="s">
        <v>58</v>
      </c>
      <c r="S12" s="3"/>
      <c r="T12" s="23"/>
      <c r="U12" s="3">
        <v>0</v>
      </c>
      <c r="V12" s="3" t="s">
        <v>58</v>
      </c>
      <c r="W12" s="3"/>
      <c r="X12" s="23"/>
    </row>
    <row r="13" spans="1:24" x14ac:dyDescent="0.3">
      <c r="A13" s="3" t="s">
        <v>33</v>
      </c>
      <c r="B13" s="3" t="s">
        <v>36</v>
      </c>
      <c r="C13" s="3"/>
      <c r="D13" s="22"/>
      <c r="E13" s="28" t="s">
        <v>28</v>
      </c>
      <c r="F13" s="28"/>
      <c r="G13" s="28" t="s">
        <v>2</v>
      </c>
      <c r="H13" s="23"/>
      <c r="L13" s="23"/>
      <c r="P13" s="23"/>
      <c r="T13" s="23"/>
      <c r="X13" s="23"/>
    </row>
    <row r="14" spans="1:24" x14ac:dyDescent="0.3">
      <c r="A14" s="3" t="s">
        <v>39</v>
      </c>
      <c r="B14" s="3" t="s">
        <v>37</v>
      </c>
      <c r="C14" s="3"/>
      <c r="D14" s="22"/>
      <c r="E14" s="3">
        <v>53</v>
      </c>
      <c r="F14" s="3" t="s">
        <v>8</v>
      </c>
      <c r="G14" s="29">
        <f>(E14-E15)/E14</f>
        <v>0.75471698113207553</v>
      </c>
      <c r="H14" s="23"/>
      <c r="I14" s="28" t="s">
        <v>42</v>
      </c>
      <c r="J14" s="28"/>
      <c r="K14" s="28" t="s">
        <v>2</v>
      </c>
      <c r="L14" s="22"/>
      <c r="M14" s="28" t="s">
        <v>44</v>
      </c>
      <c r="N14" s="28"/>
      <c r="O14" s="28" t="s">
        <v>2</v>
      </c>
      <c r="P14" s="23"/>
      <c r="Q14" s="28" t="s">
        <v>46</v>
      </c>
      <c r="R14" s="28"/>
      <c r="S14" s="28" t="s">
        <v>2</v>
      </c>
      <c r="T14" s="23"/>
      <c r="U14" s="28" t="s">
        <v>47</v>
      </c>
      <c r="V14" s="28"/>
      <c r="W14" s="28" t="s">
        <v>2</v>
      </c>
      <c r="X14" s="23"/>
    </row>
    <row r="15" spans="1:24" x14ac:dyDescent="0.3">
      <c r="A15" s="3" t="s">
        <v>42</v>
      </c>
      <c r="B15" s="3" t="s">
        <v>43</v>
      </c>
      <c r="C15" s="3"/>
      <c r="D15" s="22"/>
      <c r="E15" s="3">
        <v>13</v>
      </c>
      <c r="F15" s="3" t="s">
        <v>11</v>
      </c>
      <c r="G15" s="29"/>
      <c r="H15" s="23"/>
      <c r="I15" s="3">
        <v>9</v>
      </c>
      <c r="J15" s="3" t="s">
        <v>52</v>
      </c>
      <c r="K15" s="29">
        <f>IFERROR(I16/I15,0)</f>
        <v>0.66666666666666663</v>
      </c>
      <c r="L15" s="22"/>
      <c r="M15" s="3">
        <v>14</v>
      </c>
      <c r="N15" s="3" t="s">
        <v>52</v>
      </c>
      <c r="O15" s="29">
        <f>IFERROR(M16/M15,0)</f>
        <v>0.9285714285714286</v>
      </c>
      <c r="P15" s="23"/>
      <c r="Q15" s="3">
        <v>5</v>
      </c>
      <c r="R15" s="3" t="s">
        <v>52</v>
      </c>
      <c r="S15" s="29">
        <f>IFERROR(Q16/Q15,0)</f>
        <v>0.6</v>
      </c>
      <c r="T15" s="23"/>
      <c r="U15" s="3">
        <v>12</v>
      </c>
      <c r="V15" s="3" t="s">
        <v>52</v>
      </c>
      <c r="W15" s="29">
        <f>IFERROR(U16/U15,0)</f>
        <v>1</v>
      </c>
      <c r="X15" s="23"/>
    </row>
    <row r="16" spans="1:24" x14ac:dyDescent="0.3">
      <c r="A16" s="3" t="s">
        <v>44</v>
      </c>
      <c r="B16" s="3" t="s">
        <v>45</v>
      </c>
      <c r="C16" s="3"/>
      <c r="D16" s="22"/>
      <c r="E16" s="3">
        <v>0</v>
      </c>
      <c r="F16" s="3" t="s">
        <v>16</v>
      </c>
      <c r="G16" s="29" t="str">
        <f>IFERROR((E16-E17)/E16,"нет бросоков")</f>
        <v>нет бросоков</v>
      </c>
      <c r="H16" s="23"/>
      <c r="I16" s="3">
        <v>6</v>
      </c>
      <c r="J16" s="3" t="s">
        <v>23</v>
      </c>
      <c r="K16" s="29"/>
      <c r="L16" s="22"/>
      <c r="M16" s="3">
        <v>13</v>
      </c>
      <c r="N16" s="3" t="s">
        <v>23</v>
      </c>
      <c r="O16" s="29"/>
      <c r="P16" s="23"/>
      <c r="Q16" s="3">
        <v>3</v>
      </c>
      <c r="R16" s="3" t="s">
        <v>23</v>
      </c>
      <c r="S16" s="29"/>
      <c r="T16" s="23"/>
      <c r="U16" s="3">
        <v>12</v>
      </c>
      <c r="V16" s="3" t="s">
        <v>23</v>
      </c>
      <c r="W16" s="29"/>
      <c r="X16" s="23"/>
    </row>
    <row r="17" spans="1:24" x14ac:dyDescent="0.3">
      <c r="A17" s="3" t="s">
        <v>40</v>
      </c>
      <c r="B17" s="3" t="s">
        <v>48</v>
      </c>
      <c r="C17" s="3"/>
      <c r="D17" s="22"/>
      <c r="E17" s="3">
        <v>0</v>
      </c>
      <c r="F17" s="3" t="s">
        <v>18</v>
      </c>
      <c r="G17" s="29"/>
      <c r="H17" s="23"/>
      <c r="I17" s="3">
        <v>15</v>
      </c>
      <c r="J17" s="3" t="s">
        <v>8</v>
      </c>
      <c r="K17" s="29">
        <f>IFERROR(I18/I17,0)</f>
        <v>0.8666666666666667</v>
      </c>
      <c r="L17" s="22"/>
      <c r="M17" s="3">
        <v>9</v>
      </c>
      <c r="N17" s="3" t="s">
        <v>8</v>
      </c>
      <c r="O17" s="29">
        <f>IFERROR(M18/M17,0)</f>
        <v>1</v>
      </c>
      <c r="P17" s="23"/>
      <c r="Q17" s="3">
        <v>4</v>
      </c>
      <c r="R17" s="3" t="s">
        <v>8</v>
      </c>
      <c r="S17" s="29">
        <f>IFERROR(Q18/Q17,0)</f>
        <v>0.75</v>
      </c>
      <c r="T17" s="23"/>
      <c r="U17" s="3">
        <v>5</v>
      </c>
      <c r="V17" s="3" t="s">
        <v>8</v>
      </c>
      <c r="W17" s="29">
        <f>IFERROR(U18/U17,0)</f>
        <v>1</v>
      </c>
      <c r="X17" s="23"/>
    </row>
    <row r="18" spans="1:24" x14ac:dyDescent="0.3">
      <c r="A18" s="3" t="s">
        <v>49</v>
      </c>
      <c r="B18" s="3" t="s">
        <v>50</v>
      </c>
      <c r="C18" s="3"/>
      <c r="D18" s="22"/>
      <c r="H18" s="23"/>
      <c r="I18" s="3">
        <v>13</v>
      </c>
      <c r="J18" s="3" t="s">
        <v>17</v>
      </c>
      <c r="K18" s="29"/>
      <c r="L18" s="22"/>
      <c r="M18" s="3">
        <v>9</v>
      </c>
      <c r="N18" s="3" t="s">
        <v>17</v>
      </c>
      <c r="O18" s="29"/>
      <c r="P18" s="23"/>
      <c r="Q18" s="3">
        <v>3</v>
      </c>
      <c r="R18" s="3" t="s">
        <v>17</v>
      </c>
      <c r="S18" s="29"/>
      <c r="T18" s="23"/>
      <c r="U18" s="3">
        <v>5</v>
      </c>
      <c r="V18" s="3" t="s">
        <v>17</v>
      </c>
      <c r="W18" s="29"/>
      <c r="X18" s="23"/>
    </row>
    <row r="19" spans="1:24" x14ac:dyDescent="0.3">
      <c r="A19" s="3" t="s">
        <v>47</v>
      </c>
      <c r="B19" s="3" t="s">
        <v>34</v>
      </c>
      <c r="C19" s="3"/>
      <c r="D19" s="22"/>
      <c r="H19" s="23"/>
      <c r="I19" s="3">
        <v>2</v>
      </c>
      <c r="J19" s="3" t="s">
        <v>21</v>
      </c>
      <c r="K19" s="1">
        <f>IFERROR(I19/I18,0)</f>
        <v>0.15384615384615385</v>
      </c>
      <c r="L19" s="22"/>
      <c r="M19" s="3">
        <v>0</v>
      </c>
      <c r="N19" s="3" t="s">
        <v>21</v>
      </c>
      <c r="O19" s="1">
        <f>IFERROR(M19/M18,0)</f>
        <v>0</v>
      </c>
      <c r="P19" s="23"/>
      <c r="Q19" s="3">
        <v>0</v>
      </c>
      <c r="R19" s="3" t="s">
        <v>21</v>
      </c>
      <c r="S19" s="1">
        <f>IFERROR(Q19/Q18,0)</f>
        <v>0</v>
      </c>
      <c r="T19" s="23"/>
      <c r="U19" s="3">
        <v>2</v>
      </c>
      <c r="V19" s="3" t="s">
        <v>21</v>
      </c>
      <c r="W19" s="1">
        <f>IFERROR(U19/U18,0)</f>
        <v>0.4</v>
      </c>
      <c r="X19" s="23"/>
    </row>
    <row r="20" spans="1:24" x14ac:dyDescent="0.3">
      <c r="D20" s="22"/>
      <c r="E20" s="4"/>
      <c r="F20" s="4"/>
      <c r="G20" s="4"/>
      <c r="H20" s="23"/>
      <c r="I20" s="3">
        <v>0</v>
      </c>
      <c r="J20" s="3" t="s">
        <v>19</v>
      </c>
      <c r="K20" s="1">
        <f>IFERROR(I20/$A$6,0)</f>
        <v>0</v>
      </c>
      <c r="L20" s="22"/>
      <c r="M20" s="3">
        <v>0</v>
      </c>
      <c r="N20" s="3" t="s">
        <v>19</v>
      </c>
      <c r="O20" s="1">
        <f>IFERROR(M20/$A$6,0)</f>
        <v>0</v>
      </c>
      <c r="P20" s="23"/>
      <c r="Q20" s="3">
        <v>0</v>
      </c>
      <c r="R20" s="3" t="s">
        <v>19</v>
      </c>
      <c r="S20" s="1">
        <f>IFERROR(Q20/$A$6,0)</f>
        <v>0</v>
      </c>
      <c r="T20" s="23"/>
      <c r="U20" s="3">
        <v>0</v>
      </c>
      <c r="V20" s="3" t="s">
        <v>19</v>
      </c>
      <c r="W20" s="1">
        <f>IFERROR(U20/$A$6,0)</f>
        <v>0</v>
      </c>
      <c r="X20" s="23"/>
    </row>
    <row r="21" spans="1:24" x14ac:dyDescent="0.3">
      <c r="D21" s="22"/>
      <c r="E21" s="4"/>
      <c r="F21" s="4"/>
      <c r="G21" s="4"/>
      <c r="H21" s="23"/>
      <c r="I21" s="3" t="s">
        <v>43</v>
      </c>
      <c r="J21" s="3" t="s">
        <v>53</v>
      </c>
      <c r="K21" s="3"/>
      <c r="L21" s="22"/>
      <c r="M21" s="3" t="s">
        <v>45</v>
      </c>
      <c r="N21" s="3" t="s">
        <v>53</v>
      </c>
      <c r="O21" s="3"/>
      <c r="P21" s="23"/>
      <c r="Q21" s="3" t="s">
        <v>54</v>
      </c>
      <c r="R21" s="3" t="s">
        <v>53</v>
      </c>
      <c r="S21" s="3"/>
      <c r="T21" s="23"/>
      <c r="U21" s="3" t="s">
        <v>34</v>
      </c>
      <c r="V21" s="3" t="s">
        <v>53</v>
      </c>
      <c r="W21" s="3"/>
      <c r="X21" s="23"/>
    </row>
    <row r="22" spans="1:24" x14ac:dyDescent="0.3">
      <c r="D22" s="22"/>
      <c r="E22" s="4"/>
      <c r="F22" s="4"/>
      <c r="G22" s="4"/>
      <c r="H22" s="23"/>
      <c r="I22" s="3">
        <v>0</v>
      </c>
      <c r="J22" s="3" t="s">
        <v>55</v>
      </c>
      <c r="K22" s="3"/>
      <c r="L22" s="22"/>
      <c r="M22" s="3">
        <v>1</v>
      </c>
      <c r="N22" s="3" t="s">
        <v>55</v>
      </c>
      <c r="O22" s="3"/>
      <c r="P22" s="23"/>
      <c r="Q22" s="3">
        <v>0</v>
      </c>
      <c r="R22" s="3" t="s">
        <v>55</v>
      </c>
      <c r="S22" s="3"/>
      <c r="T22" s="23"/>
      <c r="U22" s="3">
        <v>0</v>
      </c>
      <c r="V22" s="3" t="s">
        <v>55</v>
      </c>
      <c r="W22" s="3"/>
      <c r="X22" s="23"/>
    </row>
    <row r="23" spans="1:24" x14ac:dyDescent="0.3">
      <c r="D23" s="22"/>
      <c r="E23" s="4"/>
      <c r="F23" s="4"/>
      <c r="G23" s="4"/>
      <c r="H23" s="23"/>
      <c r="I23" s="3">
        <v>0</v>
      </c>
      <c r="J23" s="3" t="s">
        <v>16</v>
      </c>
      <c r="K23" s="3"/>
      <c r="L23" s="22"/>
      <c r="M23" s="3">
        <v>0</v>
      </c>
      <c r="N23" s="3" t="s">
        <v>16</v>
      </c>
      <c r="O23" s="3"/>
      <c r="P23" s="23"/>
      <c r="Q23" s="3">
        <v>0</v>
      </c>
      <c r="R23" s="3" t="s">
        <v>16</v>
      </c>
      <c r="S23" s="3"/>
      <c r="T23" s="23"/>
      <c r="U23" s="3">
        <v>0</v>
      </c>
      <c r="V23" s="3" t="s">
        <v>16</v>
      </c>
      <c r="W23" s="3"/>
      <c r="X23" s="23"/>
    </row>
    <row r="24" spans="1:24" x14ac:dyDescent="0.3">
      <c r="A24" s="5"/>
      <c r="B24" s="5"/>
      <c r="C24" s="5"/>
      <c r="D24" s="22"/>
      <c r="H24" s="23"/>
      <c r="I24" s="3">
        <v>0</v>
      </c>
      <c r="J24" s="3" t="s">
        <v>57</v>
      </c>
      <c r="K24" s="3"/>
      <c r="L24" s="22"/>
      <c r="M24" s="3">
        <v>0</v>
      </c>
      <c r="N24" s="3" t="s">
        <v>57</v>
      </c>
      <c r="O24" s="3"/>
      <c r="P24" s="23"/>
      <c r="Q24" s="3">
        <v>0</v>
      </c>
      <c r="R24" s="3" t="s">
        <v>57</v>
      </c>
      <c r="S24" s="3"/>
      <c r="T24" s="23"/>
      <c r="U24" s="3">
        <v>0</v>
      </c>
      <c r="V24" s="3" t="s">
        <v>57</v>
      </c>
      <c r="W24" s="3"/>
      <c r="X24" s="23"/>
    </row>
    <row r="25" spans="1:24" x14ac:dyDescent="0.3">
      <c r="A25" s="25"/>
      <c r="B25" s="25"/>
      <c r="C25" s="25"/>
      <c r="D25" s="22"/>
      <c r="E25" s="25"/>
      <c r="F25" s="25"/>
      <c r="G25" s="25"/>
      <c r="H25" s="23"/>
      <c r="I25" s="3">
        <v>0</v>
      </c>
      <c r="J25" s="3" t="s">
        <v>58</v>
      </c>
      <c r="K25" s="3"/>
      <c r="L25" s="22"/>
      <c r="M25" s="3">
        <v>0</v>
      </c>
      <c r="N25" s="3" t="s">
        <v>58</v>
      </c>
      <c r="O25" s="3"/>
      <c r="P25" s="23"/>
      <c r="Q25" s="3">
        <v>0</v>
      </c>
      <c r="R25" s="3" t="s">
        <v>58</v>
      </c>
      <c r="S25" s="3"/>
      <c r="T25" s="23"/>
      <c r="U25" s="3">
        <v>0</v>
      </c>
      <c r="V25" s="3" t="s">
        <v>58</v>
      </c>
      <c r="W25" s="3"/>
      <c r="X25" s="23"/>
    </row>
    <row r="26" spans="1:24" ht="8.0500000000000007" customHeight="1" x14ac:dyDescent="0.3">
      <c r="A26" s="26"/>
      <c r="B26" s="26"/>
      <c r="C26" s="27"/>
      <c r="D26" s="22"/>
      <c r="E26" s="26"/>
      <c r="F26" s="26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6"/>
      <c r="B27" s="6"/>
      <c r="C27" s="24"/>
      <c r="D27" s="4"/>
      <c r="E27" s="6"/>
      <c r="F27" s="6"/>
      <c r="G27" s="24"/>
    </row>
    <row r="28" spans="1:24" x14ac:dyDescent="0.3">
      <c r="A28" s="6"/>
      <c r="B28" s="6"/>
      <c r="C28" s="24"/>
      <c r="D28" s="4"/>
      <c r="E28" s="6"/>
      <c r="F28" s="6"/>
      <c r="G28" s="24"/>
    </row>
    <row r="29" spans="1:24" x14ac:dyDescent="0.3">
      <c r="A29" s="6"/>
      <c r="B29" s="6"/>
      <c r="C29" s="24"/>
      <c r="D29" s="4"/>
      <c r="E29" s="6"/>
      <c r="F29" s="6"/>
      <c r="G29" s="24"/>
    </row>
    <row r="30" spans="1:24" x14ac:dyDescent="0.3">
      <c r="A30" s="6"/>
      <c r="B30" s="6"/>
      <c r="C30" s="5"/>
      <c r="D30" s="4"/>
      <c r="E30" s="6"/>
      <c r="F30" s="6"/>
      <c r="G30" s="5"/>
    </row>
    <row r="31" spans="1:24" x14ac:dyDescent="0.3">
      <c r="A31" s="6"/>
      <c r="B31" s="6"/>
      <c r="C31" s="5"/>
      <c r="D31" s="4"/>
      <c r="E31" s="6"/>
      <c r="F31" s="6"/>
      <c r="G31" s="5"/>
    </row>
    <row r="32" spans="1:24" x14ac:dyDescent="0.3">
      <c r="A32" s="6"/>
      <c r="B32" s="6"/>
      <c r="C32" s="6"/>
      <c r="D32" s="4"/>
      <c r="E32" s="6"/>
      <c r="F32" s="6"/>
      <c r="G32" s="6"/>
    </row>
    <row r="33" spans="1:7" x14ac:dyDescent="0.3">
      <c r="A33" s="6"/>
      <c r="B33" s="6"/>
      <c r="C33" s="6"/>
      <c r="D33" s="4"/>
      <c r="E33" s="6"/>
      <c r="F33" s="6"/>
      <c r="G33" s="6"/>
    </row>
    <row r="34" spans="1:7" x14ac:dyDescent="0.3">
      <c r="A34" s="6"/>
      <c r="B34" s="6"/>
      <c r="C34" s="6"/>
      <c r="D34" s="4"/>
      <c r="E34" s="6"/>
      <c r="F34" s="6"/>
      <c r="G34" s="6"/>
    </row>
    <row r="35" spans="1:7" x14ac:dyDescent="0.3">
      <c r="A35" s="6"/>
      <c r="B35" s="6"/>
      <c r="C35" s="6"/>
      <c r="D35" s="4"/>
      <c r="E35" s="6"/>
      <c r="F35" s="6"/>
      <c r="G35" s="6"/>
    </row>
    <row r="36" spans="1:7" x14ac:dyDescent="0.3">
      <c r="A36" s="6"/>
      <c r="B36" s="6"/>
      <c r="C36" s="6"/>
      <c r="D36" s="4"/>
      <c r="E36" s="6"/>
      <c r="F36" s="6"/>
      <c r="G36" s="6"/>
    </row>
    <row r="37" spans="1:7" x14ac:dyDescent="0.3">
      <c r="A37" s="5"/>
      <c r="B37" s="5"/>
      <c r="C37" s="5"/>
      <c r="D37" s="4"/>
      <c r="E37" s="4"/>
      <c r="F37" s="4"/>
      <c r="G37" s="4"/>
    </row>
    <row r="38" spans="1:7" x14ac:dyDescent="0.3">
      <c r="A38" s="25"/>
      <c r="B38" s="25"/>
      <c r="C38" s="25"/>
      <c r="D38" s="4"/>
      <c r="E38" s="25"/>
      <c r="F38" s="25"/>
      <c r="G38" s="25"/>
    </row>
    <row r="39" spans="1:7" x14ac:dyDescent="0.3">
      <c r="A39" s="6"/>
      <c r="B39" s="6"/>
      <c r="C39" s="24"/>
      <c r="D39" s="4"/>
      <c r="E39" s="6"/>
      <c r="F39" s="6"/>
      <c r="G39" s="24"/>
    </row>
    <row r="40" spans="1:7" x14ac:dyDescent="0.3">
      <c r="A40" s="6"/>
      <c r="B40" s="6"/>
      <c r="C40" s="24"/>
      <c r="D40" s="4"/>
      <c r="E40" s="6"/>
      <c r="F40" s="6"/>
      <c r="G40" s="24"/>
    </row>
    <row r="41" spans="1:7" x14ac:dyDescent="0.3">
      <c r="A41" s="6"/>
      <c r="B41" s="6"/>
      <c r="C41" s="24"/>
      <c r="D41" s="4"/>
      <c r="E41" s="6"/>
      <c r="F41" s="6"/>
      <c r="G41" s="24"/>
    </row>
    <row r="42" spans="1:7" x14ac:dyDescent="0.3">
      <c r="A42" s="6"/>
      <c r="B42" s="6"/>
      <c r="C42" s="24"/>
      <c r="D42" s="4"/>
      <c r="E42" s="6"/>
      <c r="F42" s="6"/>
      <c r="G42" s="24"/>
    </row>
    <row r="43" spans="1:7" x14ac:dyDescent="0.3">
      <c r="A43" s="6"/>
      <c r="B43" s="6"/>
      <c r="C43" s="5"/>
      <c r="D43" s="4"/>
      <c r="E43" s="6"/>
      <c r="F43" s="6"/>
      <c r="G43" s="5"/>
    </row>
    <row r="44" spans="1:7" x14ac:dyDescent="0.3">
      <c r="A44" s="6"/>
      <c r="B44" s="6"/>
      <c r="C44" s="5"/>
      <c r="D44" s="4"/>
      <c r="E44" s="6"/>
      <c r="F44" s="6"/>
      <c r="G44" s="5"/>
    </row>
    <row r="45" spans="1:7" x14ac:dyDescent="0.3">
      <c r="A45" s="6"/>
      <c r="B45" s="6"/>
      <c r="C45" s="6"/>
      <c r="D45" s="4"/>
      <c r="E45" s="6"/>
      <c r="F45" s="6"/>
      <c r="G45" s="6"/>
    </row>
    <row r="46" spans="1:7" x14ac:dyDescent="0.3">
      <c r="A46" s="6"/>
      <c r="B46" s="6"/>
      <c r="C46" s="6"/>
      <c r="D46" s="4"/>
      <c r="E46" s="6"/>
      <c r="F46" s="6"/>
      <c r="G46" s="6"/>
    </row>
    <row r="47" spans="1:7" x14ac:dyDescent="0.3">
      <c r="A47" s="6"/>
      <c r="B47" s="6"/>
      <c r="C47" s="6"/>
      <c r="D47" s="4"/>
      <c r="E47" s="6"/>
      <c r="F47" s="6"/>
      <c r="G47" s="6"/>
    </row>
    <row r="48" spans="1:7" x14ac:dyDescent="0.3">
      <c r="A48" s="6"/>
      <c r="B48" s="6"/>
      <c r="C48" s="6"/>
      <c r="D48" s="4"/>
      <c r="E48" s="6"/>
      <c r="F48" s="6"/>
      <c r="G48" s="6"/>
    </row>
    <row r="49" spans="1:7" x14ac:dyDescent="0.3">
      <c r="A49" s="6"/>
      <c r="B49" s="6"/>
      <c r="C49" s="6"/>
      <c r="D49" s="4"/>
      <c r="E49" s="6"/>
      <c r="F49" s="6"/>
      <c r="G49" s="6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25"/>
      <c r="B51" s="25"/>
      <c r="C51" s="25"/>
      <c r="D51" s="4"/>
      <c r="E51" s="25"/>
      <c r="F51" s="25"/>
      <c r="G51" s="25"/>
    </row>
    <row r="52" spans="1:7" x14ac:dyDescent="0.3">
      <c r="A52" s="6"/>
      <c r="B52" s="6"/>
      <c r="C52" s="24"/>
      <c r="D52" s="4"/>
      <c r="E52" s="6"/>
      <c r="F52" s="6"/>
      <c r="G52" s="24"/>
    </row>
    <row r="53" spans="1:7" x14ac:dyDescent="0.3">
      <c r="A53" s="6"/>
      <c r="B53" s="6"/>
      <c r="C53" s="24"/>
      <c r="D53" s="4"/>
      <c r="E53" s="6"/>
      <c r="F53" s="6"/>
      <c r="G53" s="24"/>
    </row>
    <row r="54" spans="1:7" x14ac:dyDescent="0.3">
      <c r="A54" s="6"/>
      <c r="B54" s="6"/>
      <c r="C54" s="24"/>
      <c r="D54" s="4"/>
      <c r="E54" s="6"/>
      <c r="F54" s="6"/>
      <c r="G54" s="24"/>
    </row>
    <row r="55" spans="1:7" x14ac:dyDescent="0.3">
      <c r="A55" s="6"/>
      <c r="B55" s="6"/>
      <c r="C55" s="24"/>
      <c r="D55" s="4"/>
      <c r="E55" s="6"/>
      <c r="F55" s="6"/>
      <c r="G55" s="24"/>
    </row>
    <row r="56" spans="1:7" x14ac:dyDescent="0.3">
      <c r="A56" s="6"/>
      <c r="B56" s="6"/>
      <c r="C56" s="5"/>
      <c r="D56" s="4"/>
      <c r="E56" s="6"/>
      <c r="F56" s="6"/>
      <c r="G56" s="5"/>
    </row>
    <row r="57" spans="1:7" x14ac:dyDescent="0.3">
      <c r="A57" s="6"/>
      <c r="B57" s="6"/>
      <c r="C57" s="5"/>
      <c r="D57" s="4"/>
      <c r="E57" s="6"/>
      <c r="F57" s="6"/>
      <c r="G57" s="5"/>
    </row>
    <row r="58" spans="1:7" x14ac:dyDescent="0.3">
      <c r="A58" s="6"/>
      <c r="B58" s="6"/>
      <c r="C58" s="6"/>
      <c r="D58" s="4"/>
      <c r="E58" s="6"/>
      <c r="F58" s="6"/>
      <c r="G58" s="6"/>
    </row>
    <row r="59" spans="1:7" x14ac:dyDescent="0.3">
      <c r="A59" s="6"/>
      <c r="B59" s="6"/>
      <c r="C59" s="6"/>
      <c r="D59" s="4"/>
      <c r="E59" s="6"/>
      <c r="F59" s="6"/>
      <c r="G59" s="6"/>
    </row>
    <row r="60" spans="1:7" x14ac:dyDescent="0.3">
      <c r="A60" s="6"/>
      <c r="B60" s="6"/>
      <c r="C60" s="6"/>
      <c r="D60" s="4"/>
      <c r="E60" s="6"/>
      <c r="F60" s="6"/>
      <c r="G60" s="6"/>
    </row>
    <row r="61" spans="1:7" x14ac:dyDescent="0.3">
      <c r="A61" s="6"/>
      <c r="B61" s="6"/>
      <c r="C61" s="6"/>
      <c r="D61" s="4"/>
      <c r="E61" s="6"/>
      <c r="F61" s="6"/>
      <c r="G61" s="6"/>
    </row>
    <row r="62" spans="1:7" x14ac:dyDescent="0.3">
      <c r="A62" s="6"/>
      <c r="B62" s="6"/>
      <c r="C62" s="6"/>
      <c r="D62" s="4"/>
      <c r="E62" s="6"/>
      <c r="F62" s="6"/>
      <c r="G62" s="6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25"/>
      <c r="B64" s="25"/>
      <c r="C64" s="25"/>
      <c r="D64" s="4"/>
      <c r="E64" s="25"/>
      <c r="F64" s="25"/>
      <c r="G64" s="25"/>
    </row>
    <row r="65" spans="1:7" x14ac:dyDescent="0.3">
      <c r="A65" s="6"/>
      <c r="B65" s="6"/>
      <c r="C65" s="24"/>
      <c r="D65" s="4"/>
      <c r="E65" s="6"/>
      <c r="F65" s="6"/>
      <c r="G65" s="24"/>
    </row>
    <row r="66" spans="1:7" x14ac:dyDescent="0.3">
      <c r="A66" s="6"/>
      <c r="B66" s="6"/>
      <c r="C66" s="24"/>
      <c r="D66" s="4"/>
      <c r="E66" s="6"/>
      <c r="F66" s="6"/>
      <c r="G66" s="24"/>
    </row>
    <row r="67" spans="1:7" x14ac:dyDescent="0.3">
      <c r="A67" s="6"/>
      <c r="B67" s="6"/>
      <c r="C67" s="24"/>
      <c r="D67" s="4"/>
      <c r="E67" s="6"/>
      <c r="F67" s="6"/>
      <c r="G67" s="24"/>
    </row>
    <row r="68" spans="1:7" x14ac:dyDescent="0.3">
      <c r="A68" s="6"/>
      <c r="B68" s="6"/>
      <c r="C68" s="24"/>
      <c r="D68" s="4"/>
      <c r="E68" s="6"/>
      <c r="F68" s="6"/>
      <c r="G68" s="24"/>
    </row>
    <row r="69" spans="1:7" x14ac:dyDescent="0.3">
      <c r="A69" s="6"/>
      <c r="B69" s="6"/>
      <c r="C69" s="5"/>
      <c r="D69" s="4"/>
      <c r="E69" s="6"/>
      <c r="F69" s="6"/>
      <c r="G69" s="5"/>
    </row>
    <row r="70" spans="1:7" x14ac:dyDescent="0.3">
      <c r="A70" s="6"/>
      <c r="B70" s="6"/>
      <c r="C70" s="5"/>
      <c r="D70" s="4"/>
      <c r="E70" s="6"/>
      <c r="F70" s="6"/>
      <c r="G70" s="5"/>
    </row>
    <row r="71" spans="1:7" x14ac:dyDescent="0.3">
      <c r="A71" s="6"/>
      <c r="B71" s="6"/>
      <c r="C71" s="6"/>
      <c r="D71" s="4"/>
      <c r="E71" s="6"/>
      <c r="F71" s="6"/>
      <c r="G71" s="6"/>
    </row>
    <row r="72" spans="1:7" x14ac:dyDescent="0.3">
      <c r="A72" s="6"/>
      <c r="B72" s="6"/>
      <c r="C72" s="6"/>
      <c r="D72" s="4"/>
      <c r="E72" s="6"/>
      <c r="F72" s="6"/>
      <c r="G72" s="6"/>
    </row>
    <row r="73" spans="1:7" x14ac:dyDescent="0.3">
      <c r="A73" s="6"/>
      <c r="B73" s="6"/>
      <c r="C73" s="6"/>
      <c r="D73" s="4"/>
      <c r="E73" s="6"/>
      <c r="F73" s="6"/>
      <c r="G73" s="6"/>
    </row>
    <row r="74" spans="1:7" x14ac:dyDescent="0.3">
      <c r="A74" s="6"/>
      <c r="B74" s="6"/>
      <c r="C74" s="6"/>
      <c r="D74" s="4"/>
      <c r="E74" s="6"/>
      <c r="F74" s="6"/>
      <c r="G74" s="6"/>
    </row>
    <row r="75" spans="1:7" x14ac:dyDescent="0.3">
      <c r="A75" s="6"/>
      <c r="B75" s="6"/>
      <c r="C75" s="6"/>
      <c r="D75" s="4"/>
      <c r="E75" s="6"/>
      <c r="F75" s="6"/>
      <c r="G75" s="6"/>
    </row>
  </sheetData>
  <mergeCells count="34">
    <mergeCell ref="U1:W1"/>
    <mergeCell ref="A1:C1"/>
    <mergeCell ref="E1:G1"/>
    <mergeCell ref="I1:K1"/>
    <mergeCell ref="M1:O1"/>
    <mergeCell ref="Q1:S1"/>
    <mergeCell ref="G4:G5"/>
    <mergeCell ref="K4:K5"/>
    <mergeCell ref="O4:O5"/>
    <mergeCell ref="S4:S5"/>
    <mergeCell ref="W4:W5"/>
    <mergeCell ref="G2:G3"/>
    <mergeCell ref="K2:K3"/>
    <mergeCell ref="O2:O3"/>
    <mergeCell ref="S2:S3"/>
    <mergeCell ref="W2:W3"/>
    <mergeCell ref="E7:G7"/>
    <mergeCell ref="G8:G9"/>
    <mergeCell ref="G10:G11"/>
    <mergeCell ref="E13:G13"/>
    <mergeCell ref="G14:G15"/>
    <mergeCell ref="M14:O14"/>
    <mergeCell ref="Q14:S14"/>
    <mergeCell ref="U14:W14"/>
    <mergeCell ref="K15:K16"/>
    <mergeCell ref="O15:O16"/>
    <mergeCell ref="S15:S16"/>
    <mergeCell ref="W15:W16"/>
    <mergeCell ref="I14:K14"/>
    <mergeCell ref="G16:G17"/>
    <mergeCell ref="K17:K18"/>
    <mergeCell ref="O17:O18"/>
    <mergeCell ref="S17:S18"/>
    <mergeCell ref="W17:W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game1</vt:lpstr>
      <vt:lpstr>game2</vt:lpstr>
      <vt:lpstr>game3</vt:lpstr>
      <vt:lpstr>game4</vt:lpstr>
      <vt:lpstr>game5</vt:lpstr>
      <vt:lpstr>5 Волки-Арыстан</vt:lpstr>
      <vt:lpstr>game6</vt:lpstr>
      <vt:lpstr>1 Титан-Комета</vt:lpstr>
      <vt:lpstr>2 Титан-Динамо</vt:lpstr>
      <vt:lpstr>3 Титан-Лада</vt:lpstr>
      <vt:lpstr>4 Титан-Лада</vt:lpstr>
      <vt:lpstr>Лист1</vt:lpstr>
      <vt:lpstr>6 Титан-Лада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Николай Спешилов</dc:creator>
  <dc:description/>
  <cp:lastModifiedBy>Николай Спешилов</cp:lastModifiedBy>
  <cp:revision>8</cp:revision>
  <cp:lastPrinted>2024-04-24T12:05:28Z</cp:lastPrinted>
  <dcterms:created xsi:type="dcterms:W3CDTF">2024-04-24T08:58:17Z</dcterms:created>
  <dcterms:modified xsi:type="dcterms:W3CDTF">2024-09-30T11:35:38Z</dcterms:modified>
  <dc:language>ru-RU</dc:language>
</cp:coreProperties>
</file>