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grady\Documents\MATLAB\ARGO_PROCESSING\MFILES\LG_WIP\RTQC\realtime_ph_qc\"/>
    </mc:Choice>
  </mc:AlternateContent>
  <xr:revisionPtr revIDLastSave="0" documentId="13_ncr:1_{B47298A6-4CCB-4234-9D8E-6F970D21A3A2}" xr6:coauthVersionLast="47" xr6:coauthVersionMax="47" xr10:uidLastSave="{00000000-0000-0000-0000-000000000000}"/>
  <bookViews>
    <workbookView xWindow="2100" yWindow="2115" windowWidth="28800" windowHeight="15285" xr2:uid="{4A6BDB7A-43EC-44CF-9504-4FFBCD951E5F}"/>
  </bookViews>
  <sheets>
    <sheet name="LOG"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93" i="1" l="1"/>
  <c r="W193" i="1"/>
  <c r="X193" i="1"/>
  <c r="Y193" i="1"/>
  <c r="Z193" i="1"/>
  <c r="AA193" i="1"/>
  <c r="V194" i="1"/>
  <c r="W194" i="1"/>
  <c r="X194" i="1"/>
  <c r="Y194" i="1"/>
  <c r="AA194" i="1"/>
  <c r="V195" i="1"/>
  <c r="W195" i="1"/>
  <c r="X195" i="1"/>
  <c r="Y195" i="1"/>
  <c r="Z195" i="1"/>
  <c r="AA195" i="1"/>
  <c r="V196" i="1"/>
  <c r="W196" i="1"/>
  <c r="X196" i="1"/>
  <c r="Y196" i="1"/>
  <c r="Z196" i="1"/>
  <c r="AA196" i="1"/>
  <c r="V197" i="1"/>
  <c r="X197" i="1"/>
  <c r="Y197" i="1"/>
  <c r="Z197" i="1"/>
  <c r="AA197" i="1"/>
  <c r="V198" i="1"/>
  <c r="W198" i="1"/>
  <c r="X198" i="1"/>
  <c r="Y198" i="1"/>
  <c r="Z198" i="1"/>
  <c r="AA198" i="1"/>
  <c r="V199" i="1"/>
  <c r="W199" i="1"/>
  <c r="X199" i="1"/>
  <c r="Y199" i="1"/>
  <c r="AA199" i="1"/>
  <c r="V200" i="1"/>
  <c r="W200" i="1"/>
  <c r="X200" i="1"/>
  <c r="Y200" i="1"/>
  <c r="Z200" i="1"/>
  <c r="AA200" i="1"/>
  <c r="V201" i="1"/>
  <c r="W201" i="1"/>
  <c r="X201" i="1"/>
  <c r="Y201" i="1"/>
  <c r="Z201" i="1"/>
  <c r="AA201" i="1"/>
  <c r="V202" i="1"/>
  <c r="X202" i="1"/>
  <c r="Y202" i="1"/>
  <c r="Z202" i="1"/>
  <c r="AA202" i="1"/>
  <c r="V190" i="1"/>
  <c r="W190" i="1"/>
  <c r="X190" i="1"/>
  <c r="Y190" i="1"/>
  <c r="Z190" i="1"/>
  <c r="AA190" i="1"/>
  <c r="V191" i="1"/>
  <c r="W191" i="1"/>
  <c r="X191" i="1"/>
  <c r="Y191" i="1"/>
  <c r="Z191" i="1"/>
  <c r="AA191" i="1"/>
  <c r="V192" i="1"/>
  <c r="W192" i="1"/>
  <c r="X192" i="1"/>
  <c r="Y192" i="1"/>
  <c r="AA192" i="1"/>
  <c r="V189" i="1"/>
  <c r="X189" i="1"/>
  <c r="Y189" i="1"/>
  <c r="Z189" i="1"/>
  <c r="AA189" i="1"/>
  <c r="V184" i="1"/>
  <c r="W184" i="1"/>
  <c r="X184" i="1"/>
  <c r="Y184" i="1"/>
  <c r="Z184" i="1"/>
  <c r="AA184" i="1"/>
  <c r="V185" i="1"/>
  <c r="W185" i="1"/>
  <c r="X185" i="1"/>
  <c r="Y185" i="1"/>
  <c r="Z185" i="1"/>
  <c r="AA185" i="1"/>
  <c r="V186" i="1"/>
  <c r="W186" i="1"/>
  <c r="X186" i="1"/>
  <c r="Y186" i="1"/>
  <c r="AA186" i="1"/>
  <c r="V187" i="1"/>
  <c r="W187" i="1"/>
  <c r="X187" i="1"/>
  <c r="Y187" i="1"/>
  <c r="Z187" i="1"/>
  <c r="AA187" i="1"/>
  <c r="V188" i="1"/>
  <c r="W188" i="1"/>
  <c r="X188" i="1"/>
  <c r="Y188" i="1"/>
  <c r="Z188" i="1"/>
  <c r="AA188" i="1"/>
  <c r="V183" i="1"/>
  <c r="W183" i="1"/>
  <c r="X183" i="1"/>
  <c r="Y183" i="1"/>
  <c r="Z183" i="1"/>
  <c r="AA183" i="1"/>
  <c r="AA91" i="1"/>
  <c r="Z91" i="1"/>
  <c r="Y91" i="1"/>
  <c r="X91" i="1"/>
  <c r="W91" i="1"/>
  <c r="V91" i="1"/>
  <c r="Z25" i="1"/>
  <c r="Y25" i="1"/>
  <c r="X25" i="1"/>
  <c r="W25" i="1"/>
  <c r="V25" i="1"/>
  <c r="Z24" i="1"/>
  <c r="Y24" i="1"/>
  <c r="X24" i="1"/>
  <c r="W24" i="1"/>
  <c r="V24" i="1"/>
  <c r="W26" i="1"/>
  <c r="X26" i="1"/>
  <c r="Y26" i="1"/>
  <c r="Z26" i="1"/>
  <c r="AA26" i="1"/>
  <c r="X10" i="1"/>
  <c r="V9" i="1"/>
  <c r="V10" i="1"/>
  <c r="V12" i="1"/>
  <c r="W12" i="1"/>
  <c r="X12" i="1"/>
  <c r="Y12" i="1"/>
  <c r="Z12" i="1"/>
  <c r="W13" i="1"/>
  <c r="X13" i="1"/>
  <c r="Y13" i="1"/>
  <c r="Z13" i="1"/>
  <c r="AA13" i="1"/>
  <c r="V14" i="1"/>
  <c r="X14" i="1"/>
  <c r="Y14" i="1"/>
  <c r="Z14" i="1"/>
  <c r="AA14" i="1"/>
  <c r="V15" i="1"/>
  <c r="X15" i="1"/>
  <c r="Y15" i="1"/>
  <c r="Z15" i="1"/>
  <c r="AA15" i="1"/>
  <c r="W16" i="1"/>
  <c r="X16" i="1"/>
  <c r="Y16" i="1"/>
  <c r="Z16" i="1"/>
  <c r="AA16" i="1"/>
  <c r="W17" i="1"/>
  <c r="X17" i="1"/>
  <c r="Y17" i="1"/>
  <c r="Z17" i="1"/>
  <c r="AA17" i="1"/>
  <c r="W18" i="1"/>
  <c r="X18" i="1"/>
  <c r="Y18" i="1"/>
  <c r="Z18" i="1"/>
  <c r="AA18" i="1"/>
  <c r="W19" i="1"/>
  <c r="X19" i="1"/>
  <c r="Y19" i="1"/>
  <c r="Z19" i="1"/>
  <c r="AA19" i="1"/>
  <c r="W20" i="1"/>
  <c r="X20" i="1"/>
  <c r="Y20" i="1"/>
  <c r="Z20" i="1"/>
  <c r="AA20" i="1"/>
  <c r="W21" i="1"/>
  <c r="X21" i="1"/>
  <c r="Y21" i="1"/>
  <c r="Z21" i="1"/>
  <c r="AA21" i="1"/>
  <c r="V22" i="1"/>
  <c r="X22" i="1"/>
  <c r="Y22" i="1"/>
  <c r="Z22" i="1"/>
  <c r="AA22" i="1"/>
  <c r="V23" i="1"/>
  <c r="W23" i="1"/>
  <c r="X23" i="1"/>
  <c r="Y23" i="1"/>
  <c r="Z23" i="1"/>
  <c r="V27" i="1"/>
  <c r="W27" i="1"/>
  <c r="X27" i="1"/>
  <c r="Y27" i="1"/>
  <c r="AA27" i="1"/>
  <c r="W28" i="1"/>
  <c r="X28" i="1"/>
  <c r="Y28" i="1"/>
  <c r="Z28" i="1"/>
  <c r="AA28" i="1"/>
  <c r="V29" i="1"/>
  <c r="X29" i="1"/>
  <c r="Y29" i="1"/>
  <c r="Z29" i="1"/>
  <c r="AA29" i="1"/>
  <c r="X30" i="1"/>
  <c r="Y30" i="1"/>
  <c r="Z30" i="1"/>
  <c r="AA30" i="1"/>
  <c r="W31" i="1"/>
  <c r="X31" i="1"/>
  <c r="Y31" i="1"/>
  <c r="Z31" i="1"/>
  <c r="AA31" i="1"/>
  <c r="W32" i="1"/>
  <c r="X32" i="1"/>
  <c r="Y32" i="1"/>
  <c r="Z32" i="1"/>
  <c r="AA32" i="1"/>
  <c r="V33" i="1"/>
  <c r="X33" i="1"/>
  <c r="Y33" i="1"/>
  <c r="Z33" i="1"/>
  <c r="AA33" i="1"/>
  <c r="V34" i="1"/>
  <c r="W34" i="1"/>
  <c r="X34" i="1"/>
  <c r="Y34" i="1"/>
  <c r="AA34" i="1"/>
  <c r="V35" i="1"/>
  <c r="W35" i="1"/>
  <c r="X35" i="1"/>
  <c r="Y35" i="1"/>
  <c r="Z35" i="1"/>
  <c r="V36" i="1"/>
  <c r="X36" i="1"/>
  <c r="Y36" i="1"/>
  <c r="Z36" i="1"/>
  <c r="AA36" i="1"/>
  <c r="V37" i="1"/>
  <c r="X37" i="1"/>
  <c r="Y37" i="1"/>
  <c r="Z37" i="1"/>
  <c r="AA37" i="1"/>
  <c r="V38" i="1"/>
  <c r="X38" i="1"/>
  <c r="Y38" i="1"/>
  <c r="Z38" i="1"/>
  <c r="AA38" i="1"/>
  <c r="V39" i="1"/>
  <c r="X39" i="1"/>
  <c r="Y39" i="1"/>
  <c r="Z39" i="1"/>
  <c r="AA39" i="1"/>
  <c r="V40" i="1"/>
  <c r="W40" i="1"/>
  <c r="X40" i="1"/>
  <c r="Y40" i="1"/>
  <c r="Z40" i="1"/>
  <c r="V41" i="1"/>
  <c r="X41" i="1"/>
  <c r="Y41" i="1"/>
  <c r="Z41" i="1"/>
  <c r="AA41" i="1"/>
  <c r="V42" i="1"/>
  <c r="X42" i="1"/>
  <c r="Y42" i="1"/>
  <c r="Z42" i="1"/>
  <c r="AA42" i="1"/>
  <c r="V43" i="1"/>
  <c r="X43" i="1"/>
  <c r="Y43" i="1"/>
  <c r="Z43" i="1"/>
  <c r="AA43" i="1"/>
  <c r="V44" i="1"/>
  <c r="W44" i="1"/>
  <c r="X44" i="1"/>
  <c r="Y44" i="1"/>
  <c r="Z44" i="1"/>
  <c r="V45" i="1"/>
  <c r="W45" i="1"/>
  <c r="X45" i="1"/>
  <c r="Y45" i="1"/>
  <c r="AA45" i="1"/>
  <c r="V46" i="1"/>
  <c r="X46" i="1"/>
  <c r="Y46" i="1"/>
  <c r="Z46" i="1"/>
  <c r="AA46" i="1"/>
  <c r="V47" i="1"/>
  <c r="W47" i="1"/>
  <c r="X47" i="1"/>
  <c r="Y47" i="1"/>
  <c r="Z47" i="1"/>
  <c r="V48" i="1"/>
  <c r="W48" i="1"/>
  <c r="X48" i="1"/>
  <c r="Z48" i="1"/>
  <c r="AA48" i="1"/>
  <c r="V49" i="1"/>
  <c r="W49" i="1"/>
  <c r="X49" i="1"/>
  <c r="Z49" i="1"/>
  <c r="AA49" i="1"/>
  <c r="V50" i="1"/>
  <c r="W50" i="1"/>
  <c r="X50" i="1"/>
  <c r="Y50" i="1"/>
  <c r="Z50" i="1"/>
  <c r="AA50" i="1"/>
  <c r="V51" i="1"/>
  <c r="W51" i="1"/>
  <c r="X51" i="1"/>
  <c r="Y51" i="1"/>
  <c r="Z51" i="1"/>
  <c r="AA51" i="1"/>
  <c r="V52" i="1"/>
  <c r="W52" i="1"/>
  <c r="X52" i="1"/>
  <c r="Y52" i="1"/>
  <c r="Z52" i="1"/>
  <c r="AA52" i="1"/>
  <c r="V53" i="1"/>
  <c r="W53" i="1"/>
  <c r="X53" i="1"/>
  <c r="Y53" i="1"/>
  <c r="Z53" i="1"/>
  <c r="AA53" i="1"/>
  <c r="V54" i="1"/>
  <c r="W54" i="1"/>
  <c r="X54" i="1"/>
  <c r="Y54" i="1"/>
  <c r="Z54" i="1"/>
  <c r="AA54" i="1"/>
  <c r="V55" i="1"/>
  <c r="X55" i="1"/>
  <c r="Y55" i="1"/>
  <c r="Z55" i="1"/>
  <c r="AA55" i="1"/>
  <c r="W56" i="1"/>
  <c r="X56" i="1"/>
  <c r="Y56" i="1"/>
  <c r="Z56" i="1"/>
  <c r="AA56" i="1"/>
  <c r="V57" i="1"/>
  <c r="X57" i="1"/>
  <c r="Y57" i="1"/>
  <c r="Z57" i="1"/>
  <c r="AA57" i="1"/>
  <c r="V58" i="1"/>
  <c r="W58" i="1"/>
  <c r="X58" i="1"/>
  <c r="Y58" i="1"/>
  <c r="Z58" i="1"/>
  <c r="AA58" i="1"/>
  <c r="V59" i="1"/>
  <c r="W59" i="1"/>
  <c r="X59" i="1"/>
  <c r="Y59" i="1"/>
  <c r="Z59" i="1"/>
  <c r="AA59" i="1"/>
  <c r="V60" i="1"/>
  <c r="W60" i="1"/>
  <c r="X60" i="1"/>
  <c r="Y60" i="1"/>
  <c r="Z60" i="1"/>
  <c r="AA60" i="1"/>
  <c r="V61" i="1"/>
  <c r="W61" i="1"/>
  <c r="X61" i="1"/>
  <c r="Y61" i="1"/>
  <c r="Z61" i="1"/>
  <c r="AA61" i="1"/>
  <c r="W62" i="1"/>
  <c r="X62" i="1"/>
  <c r="Y62" i="1"/>
  <c r="Z62" i="1"/>
  <c r="AA62" i="1"/>
  <c r="V63" i="1"/>
  <c r="W63" i="1"/>
  <c r="X63" i="1"/>
  <c r="Y63" i="1"/>
  <c r="Z63" i="1"/>
  <c r="AA63" i="1"/>
  <c r="V64" i="1"/>
  <c r="W64" i="1"/>
  <c r="X64" i="1"/>
  <c r="Y64" i="1"/>
  <c r="Z64" i="1"/>
  <c r="V65" i="1"/>
  <c r="W65" i="1"/>
  <c r="X65" i="1"/>
  <c r="Y65" i="1"/>
  <c r="Z65" i="1"/>
  <c r="V66" i="1"/>
  <c r="W66" i="1"/>
  <c r="X66" i="1"/>
  <c r="Y66" i="1"/>
  <c r="Z66" i="1"/>
  <c r="AA66" i="1"/>
  <c r="V67" i="1"/>
  <c r="W67" i="1"/>
  <c r="X67" i="1"/>
  <c r="Y67" i="1"/>
  <c r="Z67" i="1"/>
  <c r="AA67" i="1"/>
  <c r="V68" i="1"/>
  <c r="W68" i="1"/>
  <c r="X68" i="1"/>
  <c r="Y68" i="1"/>
  <c r="Z68" i="1"/>
  <c r="AA68" i="1"/>
  <c r="V69" i="1"/>
  <c r="W69" i="1"/>
  <c r="X69" i="1"/>
  <c r="Y69" i="1"/>
  <c r="Z69" i="1"/>
  <c r="AA69" i="1"/>
  <c r="V70" i="1"/>
  <c r="X70" i="1"/>
  <c r="Y70" i="1"/>
  <c r="Z70" i="1"/>
  <c r="AA70" i="1"/>
  <c r="V71" i="1"/>
  <c r="W71" i="1"/>
  <c r="X71" i="1"/>
  <c r="Z71" i="1"/>
  <c r="AA71" i="1"/>
  <c r="V72" i="1"/>
  <c r="W72" i="1"/>
  <c r="X72" i="1"/>
  <c r="Z72" i="1"/>
  <c r="AA72" i="1"/>
  <c r="V73" i="1"/>
  <c r="W73" i="1"/>
  <c r="X73" i="1"/>
  <c r="Z73" i="1"/>
  <c r="AA73" i="1"/>
  <c r="V74" i="1"/>
  <c r="X74" i="1"/>
  <c r="Y74" i="1"/>
  <c r="Z74" i="1"/>
  <c r="AA74" i="1"/>
  <c r="V75" i="1"/>
  <c r="W75" i="1"/>
  <c r="X75" i="1"/>
  <c r="Y75" i="1"/>
  <c r="Z75" i="1"/>
  <c r="AA75" i="1"/>
  <c r="V76" i="1"/>
  <c r="W76" i="1"/>
  <c r="X76" i="1"/>
  <c r="Y76" i="1"/>
  <c r="Z76" i="1"/>
  <c r="AA76" i="1"/>
  <c r="V77" i="1"/>
  <c r="W77" i="1"/>
  <c r="X77" i="1"/>
  <c r="Y77" i="1"/>
  <c r="Z77" i="1"/>
  <c r="AA77" i="1"/>
  <c r="V78" i="1"/>
  <c r="W78" i="1"/>
  <c r="X78" i="1"/>
  <c r="Y78" i="1"/>
  <c r="AA78" i="1"/>
  <c r="V79" i="1"/>
  <c r="W79" i="1"/>
  <c r="X79" i="1"/>
  <c r="Y79" i="1"/>
  <c r="AA79" i="1"/>
  <c r="V80" i="1"/>
  <c r="W80" i="1"/>
  <c r="X80" i="1"/>
  <c r="Y80" i="1"/>
  <c r="Z80" i="1"/>
  <c r="AA80" i="1"/>
  <c r="V81" i="1"/>
  <c r="W81" i="1"/>
  <c r="X81" i="1"/>
  <c r="Y81" i="1"/>
  <c r="Z81" i="1"/>
  <c r="AA81" i="1"/>
  <c r="V82" i="1"/>
  <c r="W82" i="1"/>
  <c r="X82" i="1"/>
  <c r="Y82" i="1"/>
  <c r="Z82" i="1"/>
  <c r="AA82" i="1"/>
  <c r="V83" i="1"/>
  <c r="W83" i="1"/>
  <c r="X83" i="1"/>
  <c r="Y83" i="1"/>
  <c r="Z83" i="1"/>
  <c r="AA83" i="1"/>
  <c r="V84" i="1"/>
  <c r="W84" i="1"/>
  <c r="X84" i="1"/>
  <c r="Y84" i="1"/>
  <c r="Z84" i="1"/>
  <c r="AA84" i="1"/>
  <c r="V85" i="1"/>
  <c r="W85" i="1"/>
  <c r="X85" i="1"/>
  <c r="Y85" i="1"/>
  <c r="Z85" i="1"/>
  <c r="AA85" i="1"/>
  <c r="V86" i="1"/>
  <c r="W86" i="1"/>
  <c r="X86" i="1"/>
  <c r="Y86" i="1"/>
  <c r="Z86" i="1"/>
  <c r="AA86" i="1"/>
  <c r="V87" i="1"/>
  <c r="W87" i="1"/>
  <c r="X87" i="1"/>
  <c r="Y87" i="1"/>
  <c r="Z87" i="1"/>
  <c r="AA87" i="1"/>
  <c r="V88" i="1"/>
  <c r="X88" i="1"/>
  <c r="Y88" i="1"/>
  <c r="Z88" i="1"/>
  <c r="AA88" i="1"/>
  <c r="V89" i="1"/>
  <c r="W89" i="1"/>
  <c r="X89" i="1"/>
  <c r="Y89" i="1"/>
  <c r="AA89" i="1"/>
  <c r="V90" i="1"/>
  <c r="W90" i="1"/>
  <c r="X90" i="1"/>
  <c r="Y90" i="1"/>
  <c r="AA90" i="1"/>
  <c r="V92" i="1"/>
  <c r="W92" i="1"/>
  <c r="X92" i="1"/>
  <c r="Y92" i="1"/>
  <c r="Z92" i="1"/>
  <c r="AA92" i="1"/>
  <c r="V93" i="1"/>
  <c r="W93" i="1"/>
  <c r="X93" i="1"/>
  <c r="Y93" i="1"/>
  <c r="Z93" i="1"/>
  <c r="AA93" i="1"/>
  <c r="V94" i="1"/>
  <c r="W94" i="1"/>
  <c r="X94" i="1"/>
  <c r="Y94" i="1"/>
  <c r="Z94" i="1"/>
  <c r="AA94" i="1"/>
  <c r="V95" i="1"/>
  <c r="W95" i="1"/>
  <c r="X95" i="1"/>
  <c r="Y95" i="1"/>
  <c r="Z95" i="1"/>
  <c r="AA95" i="1"/>
  <c r="V96" i="1"/>
  <c r="W96" i="1"/>
  <c r="X96" i="1"/>
  <c r="Y96" i="1"/>
  <c r="AA96" i="1"/>
  <c r="V97" i="1"/>
  <c r="W97" i="1"/>
  <c r="X97" i="1"/>
  <c r="Y97" i="1"/>
  <c r="AA97" i="1"/>
  <c r="V98" i="1"/>
  <c r="X98" i="1"/>
  <c r="Y98" i="1"/>
  <c r="Z98" i="1"/>
  <c r="AA98" i="1"/>
  <c r="V99" i="1"/>
  <c r="W99" i="1"/>
  <c r="X99" i="1"/>
  <c r="Y99" i="1"/>
  <c r="Z99" i="1"/>
  <c r="AA99" i="1"/>
  <c r="V100" i="1"/>
  <c r="W100" i="1"/>
  <c r="X100" i="1"/>
  <c r="Y100" i="1"/>
  <c r="AA100" i="1"/>
  <c r="V101" i="1"/>
  <c r="W101" i="1"/>
  <c r="X101" i="1"/>
  <c r="Y101" i="1"/>
  <c r="AA101" i="1"/>
  <c r="V102" i="1"/>
  <c r="X102" i="1"/>
  <c r="Y102" i="1"/>
  <c r="Z102" i="1"/>
  <c r="AA102" i="1"/>
  <c r="V103" i="1"/>
  <c r="W103" i="1"/>
  <c r="X103" i="1"/>
  <c r="Z103" i="1"/>
  <c r="AA103" i="1"/>
  <c r="V104" i="1"/>
  <c r="W104" i="1"/>
  <c r="X104" i="1"/>
  <c r="Y104" i="1"/>
  <c r="Z104" i="1"/>
  <c r="AA104" i="1"/>
  <c r="V105" i="1"/>
  <c r="X105" i="1"/>
  <c r="Y105" i="1"/>
  <c r="Z105" i="1"/>
  <c r="AA105" i="1"/>
  <c r="V106" i="1"/>
  <c r="X106" i="1"/>
  <c r="Y106" i="1"/>
  <c r="Z106" i="1"/>
  <c r="AA106" i="1"/>
  <c r="V107" i="1"/>
  <c r="X107" i="1"/>
  <c r="Y107" i="1"/>
  <c r="Z107" i="1"/>
  <c r="AA107" i="1"/>
  <c r="V108" i="1"/>
  <c r="W108" i="1"/>
  <c r="X108" i="1"/>
  <c r="Y108" i="1"/>
  <c r="Z108" i="1"/>
  <c r="AA108" i="1"/>
  <c r="V109" i="1"/>
  <c r="W109" i="1"/>
  <c r="X109" i="1"/>
  <c r="Y109" i="1"/>
  <c r="AA109" i="1"/>
  <c r="V110" i="1"/>
  <c r="X110" i="1"/>
  <c r="Y110" i="1"/>
  <c r="Z110" i="1"/>
  <c r="AA110" i="1"/>
  <c r="V111" i="1"/>
  <c r="W111" i="1"/>
  <c r="X111" i="1"/>
  <c r="Y111" i="1"/>
  <c r="AA111" i="1"/>
  <c r="V112" i="1"/>
  <c r="X112" i="1"/>
  <c r="Y112" i="1"/>
  <c r="Z112" i="1"/>
  <c r="AA112" i="1"/>
  <c r="V113" i="1"/>
  <c r="W113" i="1"/>
  <c r="X113" i="1"/>
  <c r="Y113" i="1"/>
  <c r="Z113" i="1"/>
  <c r="AA113" i="1"/>
  <c r="V114" i="1"/>
  <c r="W114" i="1"/>
  <c r="X114" i="1"/>
  <c r="Y114" i="1"/>
  <c r="Z114" i="1"/>
  <c r="AA114" i="1"/>
  <c r="V115" i="1"/>
  <c r="X115" i="1"/>
  <c r="Y115" i="1"/>
  <c r="Z115" i="1"/>
  <c r="AA115" i="1"/>
  <c r="V116" i="1"/>
  <c r="X116" i="1"/>
  <c r="Y116" i="1"/>
  <c r="Z116" i="1"/>
  <c r="AA116" i="1"/>
  <c r="V117" i="1"/>
  <c r="X117" i="1"/>
  <c r="Y117" i="1"/>
  <c r="Z117" i="1"/>
  <c r="AA117" i="1"/>
  <c r="V118" i="1"/>
  <c r="X118" i="1"/>
  <c r="Y118" i="1"/>
  <c r="Z118" i="1"/>
  <c r="AA118" i="1"/>
  <c r="V119" i="1"/>
  <c r="X119" i="1"/>
  <c r="Y119" i="1"/>
  <c r="Z119" i="1"/>
  <c r="AA119" i="1"/>
  <c r="V120" i="1"/>
  <c r="X120" i="1"/>
  <c r="Y120" i="1"/>
  <c r="Z120" i="1"/>
  <c r="AA120" i="1"/>
  <c r="V121" i="1"/>
  <c r="X121" i="1"/>
  <c r="Y121" i="1"/>
  <c r="Z121" i="1"/>
  <c r="AA121" i="1"/>
  <c r="V122" i="1"/>
  <c r="X122" i="1"/>
  <c r="Y122" i="1"/>
  <c r="Z122" i="1"/>
  <c r="AA122" i="1"/>
  <c r="V123" i="1"/>
  <c r="W123" i="1"/>
  <c r="X123" i="1"/>
  <c r="Z123" i="1"/>
  <c r="AA123" i="1"/>
  <c r="V124" i="1"/>
  <c r="W124" i="1"/>
  <c r="X124" i="1"/>
  <c r="Y124" i="1"/>
  <c r="Z124" i="1"/>
  <c r="AA124" i="1"/>
  <c r="V125" i="1"/>
  <c r="X125" i="1"/>
  <c r="Y125" i="1"/>
  <c r="Z125" i="1"/>
  <c r="V126" i="1"/>
  <c r="X126" i="1"/>
  <c r="Y126" i="1"/>
  <c r="Z126" i="1"/>
  <c r="AA126" i="1"/>
  <c r="V127" i="1"/>
  <c r="W127" i="1"/>
  <c r="X127" i="1"/>
  <c r="Y127" i="1"/>
  <c r="Z127" i="1"/>
  <c r="AA127" i="1"/>
  <c r="V128" i="1"/>
  <c r="W128" i="1"/>
  <c r="X128" i="1"/>
  <c r="Y128" i="1"/>
  <c r="Z128" i="1"/>
  <c r="AA128" i="1"/>
  <c r="X129" i="1"/>
  <c r="Y129" i="1"/>
  <c r="Z129" i="1"/>
  <c r="AA129" i="1"/>
  <c r="V130" i="1"/>
  <c r="W130" i="1"/>
  <c r="X130" i="1"/>
  <c r="Y130" i="1"/>
  <c r="AA130" i="1"/>
  <c r="V131" i="1"/>
  <c r="X131" i="1"/>
  <c r="Y131" i="1"/>
  <c r="Z131" i="1"/>
  <c r="AA131" i="1"/>
  <c r="V132" i="1"/>
  <c r="W132" i="1"/>
  <c r="X132" i="1"/>
  <c r="Y132" i="1"/>
  <c r="Z132" i="1"/>
  <c r="AA132" i="1"/>
  <c r="V133" i="1"/>
  <c r="X133" i="1"/>
  <c r="Y133" i="1"/>
  <c r="Z133" i="1"/>
  <c r="AA133" i="1"/>
  <c r="X134" i="1"/>
  <c r="Y134" i="1"/>
  <c r="Z134" i="1"/>
  <c r="AA134" i="1"/>
  <c r="V135" i="1"/>
  <c r="W135" i="1"/>
  <c r="X135" i="1"/>
  <c r="Y135" i="1"/>
  <c r="Z135" i="1"/>
  <c r="AA135" i="1"/>
  <c r="V136" i="1"/>
  <c r="W136" i="1"/>
  <c r="X136" i="1"/>
  <c r="Y136" i="1"/>
  <c r="Z136" i="1"/>
  <c r="AA136" i="1"/>
  <c r="V137" i="1"/>
  <c r="W137" i="1"/>
  <c r="X137" i="1"/>
  <c r="Y137" i="1"/>
  <c r="Z137" i="1"/>
  <c r="AA137" i="1"/>
  <c r="V138" i="1"/>
  <c r="X138" i="1"/>
  <c r="Y138" i="1"/>
  <c r="Z138" i="1"/>
  <c r="AA138" i="1"/>
  <c r="V139" i="1"/>
  <c r="W139" i="1"/>
  <c r="X139" i="1"/>
  <c r="Y139" i="1"/>
  <c r="AA139" i="1"/>
  <c r="V140" i="1"/>
  <c r="X140" i="1"/>
  <c r="Y140" i="1"/>
  <c r="Z140" i="1"/>
  <c r="AA140" i="1"/>
  <c r="V141" i="1"/>
  <c r="W141" i="1"/>
  <c r="X141" i="1"/>
  <c r="Y141" i="1"/>
  <c r="Z141" i="1"/>
  <c r="AA141" i="1"/>
  <c r="V142" i="1"/>
  <c r="X142" i="1"/>
  <c r="Y142" i="1"/>
  <c r="Z142" i="1"/>
  <c r="AA142" i="1"/>
  <c r="V143" i="1"/>
  <c r="W143" i="1"/>
  <c r="X143" i="1"/>
  <c r="Y143" i="1"/>
  <c r="Z143" i="1"/>
  <c r="AA143" i="1"/>
  <c r="V144" i="1"/>
  <c r="W144" i="1"/>
  <c r="X144" i="1"/>
  <c r="Y144" i="1"/>
  <c r="AA144" i="1"/>
  <c r="V145" i="1"/>
  <c r="W145" i="1"/>
  <c r="X145" i="1"/>
  <c r="Y145" i="1"/>
  <c r="Z145" i="1"/>
  <c r="AA145" i="1"/>
  <c r="V146" i="1"/>
  <c r="W146" i="1"/>
  <c r="X146" i="1"/>
  <c r="Y146" i="1"/>
  <c r="AA146" i="1"/>
  <c r="V147" i="1"/>
  <c r="W147" i="1"/>
  <c r="X147" i="1"/>
  <c r="Y147" i="1"/>
  <c r="Z147" i="1"/>
  <c r="AA147" i="1"/>
  <c r="V148" i="1"/>
  <c r="W148" i="1"/>
  <c r="X148" i="1"/>
  <c r="Y148" i="1"/>
  <c r="Z148" i="1"/>
  <c r="AA148" i="1"/>
  <c r="V149" i="1"/>
  <c r="X149" i="1"/>
  <c r="Z149" i="1"/>
  <c r="AA149" i="1"/>
  <c r="V150" i="1"/>
  <c r="X150" i="1"/>
  <c r="Z150" i="1"/>
  <c r="AA150" i="1"/>
  <c r="V151" i="1"/>
  <c r="X151" i="1"/>
  <c r="Y151" i="1"/>
  <c r="Z151" i="1"/>
  <c r="AA151" i="1"/>
  <c r="V152" i="1"/>
  <c r="W152" i="1"/>
  <c r="X152" i="1"/>
  <c r="Y152" i="1"/>
  <c r="Z152" i="1"/>
  <c r="AA152" i="1"/>
  <c r="V153" i="1"/>
  <c r="W153" i="1"/>
  <c r="X153" i="1"/>
  <c r="Y153" i="1"/>
  <c r="Z153" i="1"/>
  <c r="AA153" i="1"/>
  <c r="V154" i="1"/>
  <c r="W154" i="1"/>
  <c r="X154" i="1"/>
  <c r="Z154" i="1"/>
  <c r="AA154" i="1"/>
  <c r="V155" i="1"/>
  <c r="W155" i="1"/>
  <c r="X155" i="1"/>
  <c r="Y155" i="1"/>
  <c r="AA155" i="1"/>
  <c r="V156" i="1"/>
  <c r="W156" i="1"/>
  <c r="X156" i="1"/>
  <c r="Y156" i="1"/>
  <c r="Z156" i="1"/>
  <c r="AA156" i="1"/>
  <c r="V157" i="1"/>
  <c r="W157" i="1"/>
  <c r="X157" i="1"/>
  <c r="Z157" i="1"/>
  <c r="AA157" i="1"/>
  <c r="V158" i="1"/>
  <c r="W158" i="1"/>
  <c r="X158" i="1"/>
  <c r="Y158" i="1"/>
  <c r="AA158" i="1"/>
  <c r="V159" i="1"/>
  <c r="W159" i="1"/>
  <c r="X159" i="1"/>
  <c r="Y159" i="1"/>
  <c r="Z159" i="1"/>
  <c r="AA159" i="1"/>
  <c r="V160" i="1"/>
  <c r="W160" i="1"/>
  <c r="X160" i="1"/>
  <c r="Y160" i="1"/>
  <c r="Z160" i="1"/>
  <c r="AA160" i="1"/>
  <c r="V161" i="1"/>
  <c r="X161" i="1"/>
  <c r="Y161" i="1"/>
  <c r="Z161" i="1"/>
  <c r="V162" i="1"/>
  <c r="X162" i="1"/>
  <c r="Y162" i="1"/>
  <c r="Z162" i="1"/>
  <c r="AA162" i="1"/>
  <c r="V163" i="1"/>
  <c r="W163" i="1"/>
  <c r="X163" i="1"/>
  <c r="Y163" i="1"/>
  <c r="AA163" i="1"/>
  <c r="V164" i="1"/>
  <c r="W164" i="1"/>
  <c r="X164" i="1"/>
  <c r="Y164" i="1"/>
  <c r="Z164" i="1"/>
  <c r="V165" i="1"/>
  <c r="W165" i="1"/>
  <c r="X165" i="1"/>
  <c r="Y165" i="1"/>
  <c r="Z165" i="1"/>
  <c r="V166" i="1"/>
  <c r="W166" i="1"/>
  <c r="X166" i="1"/>
  <c r="Y166" i="1"/>
  <c r="Z166" i="1"/>
  <c r="AA166" i="1"/>
  <c r="V167" i="1"/>
  <c r="W167" i="1"/>
  <c r="X167" i="1"/>
  <c r="Y167" i="1"/>
  <c r="Z167" i="1"/>
  <c r="AA167" i="1"/>
  <c r="V168" i="1"/>
  <c r="W168" i="1"/>
  <c r="X168" i="1"/>
  <c r="Y168" i="1"/>
  <c r="Z168" i="1"/>
  <c r="AA168" i="1"/>
  <c r="V169" i="1"/>
  <c r="W169" i="1"/>
  <c r="X169" i="1"/>
  <c r="Y169" i="1"/>
  <c r="Z169" i="1"/>
  <c r="AA169" i="1"/>
  <c r="V170" i="1"/>
  <c r="W170" i="1"/>
  <c r="X170" i="1"/>
  <c r="Y170" i="1"/>
  <c r="Z170" i="1"/>
  <c r="AA170" i="1"/>
  <c r="V171" i="1"/>
  <c r="W171" i="1"/>
  <c r="X171" i="1"/>
  <c r="Y171" i="1"/>
  <c r="Z171" i="1"/>
  <c r="AA171" i="1"/>
  <c r="V172" i="1"/>
  <c r="W172" i="1"/>
  <c r="X172" i="1"/>
  <c r="Y172" i="1"/>
  <c r="Z172" i="1"/>
  <c r="AA172" i="1"/>
  <c r="V173" i="1"/>
  <c r="W173" i="1"/>
  <c r="X173" i="1"/>
  <c r="Y173" i="1"/>
  <c r="Z173" i="1"/>
  <c r="AA173" i="1"/>
  <c r="V174" i="1"/>
  <c r="W174" i="1"/>
  <c r="X174" i="1"/>
  <c r="Y174" i="1"/>
  <c r="Z174" i="1"/>
  <c r="AA174" i="1"/>
  <c r="V175" i="1"/>
  <c r="W175" i="1"/>
  <c r="X175" i="1"/>
  <c r="Y175" i="1"/>
  <c r="Z175" i="1"/>
  <c r="AA175" i="1"/>
  <c r="V176" i="1"/>
  <c r="W176" i="1"/>
  <c r="X176" i="1"/>
  <c r="Y176" i="1"/>
  <c r="Z176" i="1"/>
  <c r="AA176" i="1"/>
  <c r="V177" i="1"/>
  <c r="W177" i="1"/>
  <c r="X177" i="1"/>
  <c r="Y177" i="1"/>
  <c r="Z177" i="1"/>
  <c r="AA177" i="1"/>
  <c r="V178" i="1"/>
  <c r="W178" i="1"/>
  <c r="X178" i="1"/>
  <c r="Y178" i="1"/>
  <c r="AA178" i="1"/>
  <c r="V179" i="1"/>
  <c r="W179" i="1"/>
  <c r="X179" i="1"/>
  <c r="Y179" i="1"/>
  <c r="Z179" i="1"/>
  <c r="AA179" i="1"/>
  <c r="V180" i="1"/>
  <c r="X180" i="1"/>
  <c r="Y180" i="1"/>
  <c r="Z180" i="1"/>
  <c r="AA180" i="1"/>
  <c r="V181" i="1"/>
  <c r="X181" i="1"/>
  <c r="Y181" i="1"/>
  <c r="Z181" i="1"/>
  <c r="AA181" i="1"/>
  <c r="V182" i="1"/>
  <c r="W182" i="1"/>
  <c r="X182" i="1"/>
  <c r="Y182" i="1"/>
  <c r="Z182" i="1"/>
  <c r="AA182" i="1"/>
  <c r="V11" i="1"/>
  <c r="X11" i="1"/>
  <c r="Y11" i="1"/>
  <c r="Z11" i="1"/>
  <c r="AA11" i="1"/>
  <c r="AA10" i="1"/>
  <c r="Z10" i="1"/>
  <c r="Y10" i="1"/>
  <c r="AA9" i="1"/>
  <c r="Z9" i="1"/>
  <c r="Y9" i="1"/>
  <c r="X9" i="1"/>
  <c r="W9" i="1"/>
  <c r="W10" i="1" s="1"/>
  <c r="AA12" i="1" l="1"/>
  <c r="AA23" i="1" s="1"/>
  <c r="W11" i="1"/>
  <c r="W14" i="1" s="1"/>
  <c r="W15" i="1" s="1"/>
  <c r="V13" i="1"/>
  <c r="Y48" i="1"/>
  <c r="Y49" i="1" s="1"/>
  <c r="Z27" i="1"/>
  <c r="X6" i="1"/>
  <c r="V16" i="1" l="1"/>
  <c r="AA24" i="1"/>
  <c r="AA25" i="1" s="1"/>
  <c r="W22" i="1"/>
  <c r="W29" i="1" s="1"/>
  <c r="V17" i="1"/>
  <c r="Z34" i="1"/>
  <c r="Y71" i="1"/>
  <c r="AA35" i="1"/>
  <c r="W30" i="1" l="1"/>
  <c r="V18" i="1"/>
  <c r="AA40" i="1"/>
  <c r="AA44" i="1" s="1"/>
  <c r="AA47" i="1" s="1"/>
  <c r="W33" i="1"/>
  <c r="Z45" i="1"/>
  <c r="V19" i="1"/>
  <c r="Y72" i="1"/>
  <c r="Y73" i="1" l="1"/>
  <c r="Y103" i="1" s="1"/>
  <c r="W36" i="1"/>
  <c r="W37" i="1" s="1"/>
  <c r="V20" i="1"/>
  <c r="AA64" i="1"/>
  <c r="Z78" i="1"/>
  <c r="Z79" i="1" l="1"/>
  <c r="V21" i="1"/>
  <c r="V26" i="1" s="1"/>
  <c r="AA65" i="1"/>
  <c r="AA125" i="1" s="1"/>
  <c r="W38" i="1"/>
  <c r="Y123" i="1"/>
  <c r="Y149" i="1" s="1"/>
  <c r="AA161" i="1" l="1"/>
  <c r="AA164" i="1"/>
  <c r="AA165" i="1" s="1"/>
  <c r="AA6" i="1" s="1"/>
  <c r="Y150" i="1"/>
  <c r="Y154" i="1" s="1"/>
  <c r="Y157" i="1" s="1"/>
  <c r="Y6" i="1" s="1"/>
  <c r="W39" i="1"/>
  <c r="W41" i="1" s="1"/>
  <c r="Z89" i="1"/>
  <c r="W42" i="1" l="1"/>
  <c r="W43" i="1" s="1"/>
  <c r="W46" i="1" s="1"/>
  <c r="W55" i="1" s="1"/>
  <c r="W57" i="1" s="1"/>
  <c r="W70" i="1" s="1"/>
  <c r="W74" i="1" s="1"/>
  <c r="W88" i="1" s="1"/>
  <c r="W98" i="1" s="1"/>
  <c r="W102" i="1" s="1"/>
  <c r="W105" i="1" s="1"/>
  <c r="W106" i="1" s="1"/>
  <c r="W107" i="1" s="1"/>
  <c r="W110" i="1" s="1"/>
  <c r="W112" i="1" s="1"/>
  <c r="W115" i="1" s="1"/>
  <c r="W116" i="1" s="1"/>
  <c r="W117" i="1" s="1"/>
  <c r="W118" i="1" s="1"/>
  <c r="W119" i="1" s="1"/>
  <c r="W120" i="1" s="1"/>
  <c r="W121" i="1" s="1"/>
  <c r="W122" i="1" s="1"/>
  <c r="W125" i="1" s="1"/>
  <c r="Z90" i="1"/>
  <c r="V28" i="1"/>
  <c r="V30" i="1" s="1"/>
  <c r="W126" i="1" l="1"/>
  <c r="W129" i="1" s="1"/>
  <c r="W131" i="1" s="1"/>
  <c r="W133" i="1" s="1"/>
  <c r="W134" i="1" s="1"/>
  <c r="W138" i="1" s="1"/>
  <c r="W140" i="1" s="1"/>
  <c r="W142" i="1" s="1"/>
  <c r="W149" i="1" s="1"/>
  <c r="W150" i="1" s="1"/>
  <c r="W151" i="1" s="1"/>
  <c r="W161" i="1" s="1"/>
  <c r="Z96" i="1"/>
  <c r="Z97" i="1" s="1"/>
  <c r="Z100" i="1" s="1"/>
  <c r="Z101" i="1" s="1"/>
  <c r="Z109" i="1" s="1"/>
  <c r="Z111" i="1" s="1"/>
  <c r="Z130" i="1" s="1"/>
  <c r="V31" i="1"/>
  <c r="V32" i="1"/>
  <c r="V56" i="1" s="1"/>
  <c r="V62" i="1" s="1"/>
  <c r="V129" i="1" s="1"/>
  <c r="V134" i="1" s="1"/>
  <c r="W162" i="1" l="1"/>
  <c r="W180" i="1" s="1"/>
  <c r="W181" i="1" s="1"/>
  <c r="Z139" i="1"/>
  <c r="Z144" i="1" s="1"/>
  <c r="Z146" i="1" s="1"/>
  <c r="Z155" i="1" s="1"/>
  <c r="V6" i="1"/>
  <c r="Z158" i="1" l="1"/>
  <c r="Z163" i="1" s="1"/>
  <c r="W189" i="1"/>
  <c r="Z178" i="1"/>
  <c r="W197" i="1" l="1"/>
  <c r="W202" i="1" s="1"/>
  <c r="Z186" i="1"/>
  <c r="Z192" i="1" s="1"/>
  <c r="W6" i="1" l="1"/>
  <c r="Z194" i="1"/>
  <c r="Z199" i="1" s="1"/>
  <c r="Z6" i="1" l="1"/>
</calcChain>
</file>

<file path=xl/sharedStrings.xml><?xml version="1.0" encoding="utf-8"?>
<sst xmlns="http://schemas.openxmlformats.org/spreadsheetml/2006/main" count="1603" uniqueCount="599">
  <si>
    <t>WMO</t>
  </si>
  <si>
    <t>FLAG</t>
  </si>
  <si>
    <t>NOTES</t>
  </si>
  <si>
    <t>CYCLES</t>
  </si>
  <si>
    <t>MBARIID</t>
  </si>
  <si>
    <t>ua21675</t>
  </si>
  <si>
    <t>37-41</t>
  </si>
  <si>
    <t>DATE</t>
  </si>
  <si>
    <t>ua18013</t>
  </si>
  <si>
    <t>ss4016</t>
  </si>
  <si>
    <t>NO GPS</t>
  </si>
  <si>
    <t>The most recent cycle does not have GPS, will need to watch if it continues to not get a fix</t>
  </si>
  <si>
    <t>un0064</t>
  </si>
  <si>
    <t>Pump Offs. float; most recent cycle is above ref, but not enough to consider re-qc'ing</t>
  </si>
  <si>
    <t>un1571</t>
  </si>
  <si>
    <t>Recent cycle is anomalously high, profiles look good, but too early to tell if drifting sensor</t>
  </si>
  <si>
    <t>ua20704</t>
  </si>
  <si>
    <t>ua22725</t>
  </si>
  <si>
    <t>Green</t>
  </si>
  <si>
    <t>Yellow</t>
  </si>
  <si>
    <t>Orange</t>
  </si>
  <si>
    <t>Red</t>
  </si>
  <si>
    <t>Most recent cycle has high drift, although O2 is also lower than ever before and may contribute to PH value</t>
  </si>
  <si>
    <t>ua18821</t>
  </si>
  <si>
    <t>Most recent cycle is missing GPS fix, watch if this continues</t>
  </si>
  <si>
    <t>ua20632</t>
  </si>
  <si>
    <t>ua21146</t>
  </si>
  <si>
    <t>Float still drifts a little high, but data is normal compared to float's history, noted as PO float on log but not on the list.</t>
  </si>
  <si>
    <t>ua20075</t>
  </si>
  <si>
    <t>12-16</t>
  </si>
  <si>
    <t>PH data needed to be corrected as the old coefficients no longer fit the data.</t>
  </si>
  <si>
    <t>Float has been reprocessed at cycle 16</t>
  </si>
  <si>
    <t>ua21475</t>
  </si>
  <si>
    <t>Ref anomaly is increasing and the cycle delta breaches .01 on most recent cycle, not enough data to say if sensor is failing</t>
  </si>
  <si>
    <t>ua20926</t>
  </si>
  <si>
    <t>79</t>
  </si>
  <si>
    <t>Float is performing well and only most recent cycle goes above threshold. Keeping on watchlist in case it continues to drift</t>
  </si>
  <si>
    <t>ua20842</t>
  </si>
  <si>
    <t>FIRST N CATCH IN AWHILE; both N and PH have recently high drift although the data is noisy, float should be kept under watch</t>
  </si>
  <si>
    <t>Single cycle of noisy data but the sensor is performing well</t>
  </si>
  <si>
    <t>ua20912</t>
  </si>
  <si>
    <t>ua17465</t>
  </si>
  <si>
    <t>100-101</t>
  </si>
  <si>
    <t>PH performing well, just two points of noise that seem real</t>
  </si>
  <si>
    <t>ua21267</t>
  </si>
  <si>
    <t>ua21026</t>
  </si>
  <si>
    <t>ua22912</t>
  </si>
  <si>
    <t>ua21489</t>
  </si>
  <si>
    <t>ua22213</t>
  </si>
  <si>
    <t>ua20675</t>
  </si>
  <si>
    <t>13-15</t>
  </si>
  <si>
    <t>8-11</t>
  </si>
  <si>
    <t>33-37</t>
  </si>
  <si>
    <t>Blue</t>
  </si>
  <si>
    <t>Stable linear drift after initial qc that boosts recent cycles past threshold</t>
  </si>
  <si>
    <t>Float develops pump offset after initial qc</t>
  </si>
  <si>
    <t>The previous values of drift/offset "boost" the newer points above the threshold, early life of float with high pH drift</t>
  </si>
  <si>
    <t>ua21792</t>
  </si>
  <si>
    <t>7-29</t>
  </si>
  <si>
    <t>Float has "muxer" issues and qc is manually conducted at 900m, which is not caught by RTQC, no PH</t>
  </si>
  <si>
    <t>NO</t>
  </si>
  <si>
    <t>YES</t>
  </si>
  <si>
    <t>ua17898</t>
  </si>
  <si>
    <t>Most recent profile does not have a gps fix; possibly implement a consecutive counter for no gps?</t>
  </si>
  <si>
    <t>ua18739</t>
  </si>
  <si>
    <t>ua20804</t>
  </si>
  <si>
    <t>Float qc'd to 1000m to match with ref better (not for pump offset), but qc depth is listed as 1500m; false alarm</t>
  </si>
  <si>
    <t>APPLIED RTQC V5 - Implemented consecutive cycle counter and started using absolute value of tests (which I should've been doing from the get go)</t>
  </si>
  <si>
    <t>ua21519</t>
  </si>
  <si>
    <t>ua19644</t>
  </si>
  <si>
    <t>ua21900</t>
  </si>
  <si>
    <t>wn1200</t>
  </si>
  <si>
    <t>165-175</t>
  </si>
  <si>
    <t>8-12</t>
  </si>
  <si>
    <t>33-35</t>
  </si>
  <si>
    <t>133-143</t>
  </si>
  <si>
    <t>Data has been marked on BSL for a long time but still has cycles that need to be QC'd</t>
  </si>
  <si>
    <t>Float that hits seamounts around Hawaii, PH previously qc'd at 1500m but data quality is poor, this needs to have updated coefficients at shallower depth; deep pH may be real but is not effective for mid-surface data.</t>
  </si>
  <si>
    <t>ua21811</t>
  </si>
  <si>
    <t>ua20728</t>
  </si>
  <si>
    <t>68-70</t>
  </si>
  <si>
    <t>un1472</t>
  </si>
  <si>
    <t>38-40</t>
  </si>
  <si>
    <t>ua19389</t>
  </si>
  <si>
    <t>87-89</t>
  </si>
  <si>
    <t>I corrected this float to 1500 despite noting that it has a pump offset and is on the PO list</t>
  </si>
  <si>
    <t>ua19976</t>
  </si>
  <si>
    <t>IMPLEMENTED DUAL TEST FOR CYCLE DELTA - to trigger a cycle delta warning, a cycle must now breach the cycle delta AND refanom thresholds</t>
  </si>
  <si>
    <t>ua22958</t>
  </si>
  <si>
    <t>6-13</t>
  </si>
  <si>
    <t>157-165</t>
  </si>
  <si>
    <t>ua19006</t>
  </si>
  <si>
    <t>30-32</t>
  </si>
  <si>
    <t xml:space="preserve">Float is performing well but most recent data has just peaked above the threshold, although it may correct itself over time. </t>
  </si>
  <si>
    <t>29-33</t>
  </si>
  <si>
    <t>Float is qc'd to 950m on account of having a pump offset but it was not added because the offset may be too small</t>
  </si>
  <si>
    <t>87-94</t>
  </si>
  <si>
    <t>Float was last DMQC'd 1250-1500m and marked as noisy, now the noise is even greater and float has slight jump in the profile
 that implies a pump offset is developing, although it is in the opposite direction</t>
  </si>
  <si>
    <t>Float was DMQC'd during a set of anomalously low pH values, altering the consistent offset and drift from before, the
newer points get "boosted" despite returning to the expected values from before the noise.</t>
  </si>
  <si>
    <t>Argentinian basin float, noisy data at depth but sfc looks good overall, vk noisy at mid depths indicating some slight issues
with the sensor but this may be an instance of environmental factors, still needs to be updated</t>
  </si>
  <si>
    <t>Float is following the shape of the reference, but reference has positive drift while float is relatively flat, may just need 
to be updated.</t>
  </si>
  <si>
    <t>Found while looking over notes for previous float, I noted that this float is PO but didn't put it on the list because SAGE V2 
was going to fix it, but we did not use SAGE V2 yet</t>
  </si>
  <si>
    <t>Float has been noted with pumpoffset and corrected to 980, but hasn't been put on our list because it is being watched for 
declining surface data quality.</t>
  </si>
  <si>
    <t>IMPLEMENTED RANGE CHECK WARNINGS FOR RTQC V6</t>
  </si>
  <si>
    <t>ua19531</t>
  </si>
  <si>
    <t>117-121</t>
  </si>
  <si>
    <t>FIRST SENSOR FAILURE CATCH: float has been exceeding range checks and already flagged as bad, so RTQC code wasn't seeing it; new RTQC code uses ALL data and notified about this failure that had been going on for a month and a half.</t>
  </si>
  <si>
    <t>Nitrate drift is high (-3.8 umol/yr), but the data is very stable with linear drift, may just need updated changepoints but this high drift is also caused by wavy baseline, Josh and I experimented with different wavelength fit windows that may address the issue.
increasing fit error in the NO3 spectra that may be resolved by fitting to a narrower wavelength window.</t>
  </si>
  <si>
    <t>Not an issue/false alarm</t>
  </si>
  <si>
    <t>MBARI/code specific issue</t>
  </si>
  <si>
    <t>Purple</t>
  </si>
  <si>
    <t>No O2/GPS</t>
  </si>
  <si>
    <t>True failure</t>
  </si>
  <si>
    <t>Non-threatening issue</t>
  </si>
  <si>
    <t>Specific to these two conditions</t>
  </si>
  <si>
    <t>Float hasn't popped back up in awhile</t>
  </si>
  <si>
    <t>8/26: float reviewed and hasn't popped back up since</t>
  </si>
  <si>
    <t>8/26: Float reviewed and hasn't popped back up since</t>
  </si>
  <si>
    <t>164-165</t>
  </si>
  <si>
    <t>Float travels along S. Africa where O2 shifts from 210 to 180 over a single cycle, which causes a large jump in the reference that is not reflected by the data; offset should be updated but not indicative of failing sensor.</t>
  </si>
  <si>
    <t>8/19: Float has been reprocessed and marked as fail on the BSL</t>
  </si>
  <si>
    <t>8/19: decided to mark all future cycles as questionable until sensor shows signs of true failure</t>
  </si>
  <si>
    <t>Float that has either failed or is noted as bad/severly questionable after group consensus</t>
  </si>
  <si>
    <t>58-62</t>
  </si>
  <si>
    <t>Due to a regexp error, float was falsely id's as having bad O2 so the wrong reference was used; this issue was corrected and the float was not marked</t>
  </si>
  <si>
    <t>Float deviated from ref for 5 consecutive profiles but is now back in line, putting on watchlist in so that the noise is marked but this float may have self recovered; need to find a way to identify floats that recover.</t>
  </si>
  <si>
    <t>ua18771</t>
  </si>
  <si>
    <t>157-161</t>
  </si>
  <si>
    <t>Float has shallow profiles in the beginning but deeper profiles after last changepoint, RTQC uses the deeper depth, but data is qc'd to 600-800m to account for shallows</t>
  </si>
  <si>
    <t>CATCHES</t>
  </si>
  <si>
    <t>TOTAL</t>
  </si>
  <si>
    <t>F1</t>
  </si>
  <si>
    <t>F2</t>
  </si>
  <si>
    <t>F3</t>
  </si>
  <si>
    <t>F4</t>
  </si>
  <si>
    <t>F5</t>
  </si>
  <si>
    <t>Notes</t>
  </si>
  <si>
    <t>REPEAT?</t>
  </si>
  <si>
    <t>RESOLVED?</t>
  </si>
  <si>
    <t>ACTIONS TAKEN</t>
  </si>
  <si>
    <t>No seamounts, just fail flags on data. This is a repeat offender that needed to be brought up to the team.</t>
  </si>
  <si>
    <t>Float has been reprocessed with manual changepoints and all cycles post 82 marked quest.</t>
  </si>
  <si>
    <t>Cycle 15 still has no O2</t>
  </si>
  <si>
    <t>Float added to PO list</t>
  </si>
  <si>
    <t>Float has high O2, causing the reference to decrease more than our data</t>
  </si>
  <si>
    <t>Trusting the float and keep an eye on it</t>
  </si>
  <si>
    <t>Putting on urgent watchlist</t>
  </si>
  <si>
    <t>Waiting for second opinion on how to handle this float</t>
  </si>
  <si>
    <t>Float popped up again with another refanom breach for cycle 12</t>
  </si>
  <si>
    <t xml:space="preserve"> Reprocessing with updated coefficients</t>
  </si>
  <si>
    <t>11-13</t>
  </si>
  <si>
    <t>Waiting to see how data develops</t>
  </si>
  <si>
    <t>13-14</t>
  </si>
  <si>
    <t>Only two consecutive cycles, so waiting to see how data develops</t>
  </si>
  <si>
    <t>Float pops up again, same issue</t>
  </si>
  <si>
    <t>Waiting to see how data develops, putting on non-urgent watchlist for now</t>
  </si>
  <si>
    <t>Float re-qc'd to account for pump offset</t>
  </si>
  <si>
    <t>Float needs to somehow be analyzed at deeper qc depth, caught again with same cycles because issues hasn't been resolved</t>
  </si>
  <si>
    <t>Need to look into this float but flagging as CODE SPECIFIC issue</t>
  </si>
  <si>
    <t>Float was caught again on 8/12/2024.</t>
  </si>
  <si>
    <t>Reprocessing with updated coefficients</t>
  </si>
  <si>
    <t>Putting on urgent watchlist since these cycles should be reprocessed</t>
  </si>
  <si>
    <t>Float will keep popping up until a type of condition is made, marking as CODE issue</t>
  </si>
  <si>
    <t>Float has been brought up to Josh and we've determined it has developed a pump offset in the opposite direction that needs to be addressed.</t>
  </si>
  <si>
    <t>8/26/2024: Float hasn't popped up since</t>
  </si>
  <si>
    <t>Put on urgent fix list since these cycles need to be added to BSL</t>
  </si>
  <si>
    <t>Flagging as urgent since this drift is too high and will continue to produce questionable data.</t>
  </si>
  <si>
    <t>Float hasn't shown up on the list for past 2 cycles, placing on probably good watchlist</t>
  </si>
  <si>
    <t>Need to fix the code to address floats like this, keeping flag as CODE issue</t>
  </si>
  <si>
    <t>During these cycles there is a high shift in pH, however this shift is captured by the reference due to a simultaneous spike in oxygen, implying that our data is real.</t>
  </si>
  <si>
    <t>No further action needed</t>
  </si>
  <si>
    <t>Placed on pump offset list</t>
  </si>
  <si>
    <t>Float needs to be addressed, keeping as MBARI specific issue for now</t>
  </si>
  <si>
    <t>Float has since corrected back to reference, but earlier deviation is still questionable and Vk is becoming noisier, should be watched.</t>
  </si>
  <si>
    <t>Flagging as threatening issue since VK is very noisy for this float</t>
  </si>
  <si>
    <t>Need to make a catch for these</t>
  </si>
  <si>
    <t>Most recent profile does not have a gps fix</t>
  </si>
  <si>
    <t>Made a catch so that old noFix errors won't get caught</t>
  </si>
  <si>
    <t>Float has 5 consecutive cycles where is was below the ref, but has since corrected; two new cycles also breach 
the threshold, but I'm inclined to say that the data is good, however the diagnostics are odd and arguably not good.</t>
  </si>
  <si>
    <t>Added to non-urgent watchlist</t>
  </si>
  <si>
    <t>Waiting to see if GPS recovers; 8/26: float appears to have gotten GPS, marking as resolved</t>
  </si>
  <si>
    <t>Need to discuss this float with previous QC'er, keeping as MBARI issue</t>
  </si>
  <si>
    <t>8/27/2024: Float has been added to the pump offset list, but hasn't updated yet?</t>
  </si>
  <si>
    <t>Float still needs to be added; 8/27/2024: float added to list</t>
  </si>
  <si>
    <t>29-34</t>
  </si>
  <si>
    <t>13-17</t>
  </si>
  <si>
    <t>Correction to drift needed since float's pH is starting to level out.</t>
  </si>
  <si>
    <t>Added catch to the code so that these cycles are only brought up once if they are the most recent cycle, then never again; 8/28/2024: marking as resolved since no new profiles are missing O2</t>
  </si>
  <si>
    <t>Waiting to see if float recovers.  8/28/2024: marking as resolved since no new profiles are missing O2</t>
  </si>
  <si>
    <t>F6</t>
  </si>
  <si>
    <t>TOTALS</t>
  </si>
  <si>
    <t>6-14</t>
  </si>
  <si>
    <t>Initially qc'd to normal depth, however there is a noteable pump offset, qc note made during initial qc to watch how this float develops, but now it appears that the offset has persisted and the float needs to be added to the list.</t>
  </si>
  <si>
    <t>30-33</t>
  </si>
  <si>
    <t>Float was marked on 8/19 as low urgency but the data is still deviating from reference in non-catastrophic way. Data is performing well and not a cause for concern.</t>
  </si>
  <si>
    <t>MISSING O2</t>
  </si>
  <si>
    <t>7-31</t>
  </si>
  <si>
    <t xml:space="preserve">Float has muxer issues and does not record O2 below 1000m, nor does it record N. </t>
  </si>
  <si>
    <t>Propose that this float be failed or given closure on last known nitrogen cycle</t>
  </si>
  <si>
    <t>Trusting the float and keep an eye on it; 8/29/2024: float reprocessed</t>
  </si>
  <si>
    <t>8/29/2024: Reprocessed float with updated changepoints</t>
  </si>
  <si>
    <t>8/29/2024: Float reprocessed, 80-115 is questionable, 116- is FAIL</t>
  </si>
  <si>
    <t>8/29/2024: no BSL cycles needed, corrected and reprocessed with auto chpts</t>
  </si>
  <si>
    <t>8/29/2024: reprocessed by Tanya and put on P.O. list</t>
  </si>
  <si>
    <t>Threatening issue</t>
  </si>
  <si>
    <t>Internal code issues or issues that are specific to our data tables/methods</t>
  </si>
  <si>
    <t>Data requires no further action or breach was a false positive not due to code</t>
  </si>
  <si>
    <t>Float hasn't popped back up in past 2 cycles, so marking this as a non-urgent issue</t>
  </si>
  <si>
    <t>Float has not gained any newly drifting data points and the reference follows changes in T, S, O2, and N very well, so pH should just be updated.</t>
  </si>
  <si>
    <t>ua19067</t>
  </si>
  <si>
    <t>129-131</t>
  </si>
  <si>
    <t>Float has steepening drift since the last changepoint, non-urgent issue but something should be addressed</t>
  </si>
  <si>
    <t>Issue that requires a more detailed solution, urgent correction, or needs to be watched for failure</t>
  </si>
  <si>
    <t>Issue is not severe enough to warrant immediate attention or requires a simple update to changepoints</t>
  </si>
  <si>
    <t>Adding to non-threatening category since this is not an urgent issue</t>
  </si>
  <si>
    <t>ua1472</t>
  </si>
  <si>
    <t>Indian ocean float from before, the pH is still drifting downwards but this float should be reprocessed anyways to 1400m to account for first cycle.</t>
  </si>
  <si>
    <t>Marking as non-urgent since it may pop up again</t>
  </si>
  <si>
    <t>ua21996</t>
  </si>
  <si>
    <t>61</t>
  </si>
  <si>
    <t>Recent cycle has no GPS</t>
  </si>
  <si>
    <t>ua18808</t>
  </si>
  <si>
    <t>63</t>
  </si>
  <si>
    <t>8/30/2024: Float has been placed on P.O. list for developing offset and re-qc'd</t>
  </si>
  <si>
    <t>Flagging as urgent issue since float seems to be developing a pump</t>
  </si>
  <si>
    <t>Indian ocean float, pH continues to drift downwards and starts to heavily deviate from the reference over time, watch for greater drift next cycle</t>
  </si>
  <si>
    <t>8/30/2024: data reprocessed</t>
  </si>
  <si>
    <t>8/30/2024: Float reprocessed</t>
  </si>
  <si>
    <t>Keeping as non-urgent but will try to reprocess soon. 8/30/2024: Float reprocessed</t>
  </si>
  <si>
    <t>Putting on non-urgent watchlist. 8/30/2024: Float reprocessed and added to the pump offset list, but also hasn't popped up since this date.</t>
  </si>
  <si>
    <t>8/30/2024: Float discussed with Josh and deemed that data is good, VK should be watched, but float reprocessed without adding to BSL.</t>
  </si>
  <si>
    <t>ua18069</t>
  </si>
  <si>
    <t>86-157</t>
  </si>
  <si>
    <t>Bad bladder float that will continue to have spotty gps since it can't always get to the surface</t>
  </si>
  <si>
    <t>Marking this as resolved since we know why the gps fixes are missing</t>
  </si>
  <si>
    <t>Data hasn't been flagged since last 2 cycles and data has been qc'd to a higher depth, but this float will still pop up since</t>
  </si>
  <si>
    <t>ua18764</t>
  </si>
  <si>
    <t>103-155</t>
  </si>
  <si>
    <t>Implemented a fix that should qc the float at a shallower depth without compromising other 
floats marking as resolved for now.</t>
  </si>
  <si>
    <t>Float needs to be discussed with team</t>
  </si>
  <si>
    <t>High Nitrate drift float</t>
  </si>
  <si>
    <t>58-63</t>
  </si>
  <si>
    <t>166</t>
  </si>
  <si>
    <t>Marking as resolved since this isn't really an issue</t>
  </si>
  <si>
    <t>ua21977</t>
  </si>
  <si>
    <t>19</t>
  </si>
  <si>
    <t>Float was last seen in the Southern Ocean, nullschool says it's experience ~8m waves, so float's going through it</t>
  </si>
  <si>
    <t>Float was last seen off S.E. coast of Australia with projected 5m waves, so float's also going through it.</t>
  </si>
  <si>
    <t>Marking as resolved since this isn't a catastrophic issue</t>
  </si>
  <si>
    <t>Code changelog</t>
  </si>
  <si>
    <t>ua20970</t>
  </si>
  <si>
    <t>93</t>
  </si>
  <si>
    <t>Only a single cycle of noise is captured, Tanya points this one out</t>
  </si>
  <si>
    <t>Marking as a false alarm and as resolved</t>
  </si>
  <si>
    <t>un1120</t>
  </si>
  <si>
    <t>The most recent cycles are noisy, however there is a previous cycle that needed to be marked on the BSL. Technically a catch</t>
  </si>
  <si>
    <t>Cycles 62-74 marked as fails on BSL, although the sensor itself is not failing</t>
  </si>
  <si>
    <t>ua19364</t>
  </si>
  <si>
    <t>115-122</t>
  </si>
  <si>
    <t xml:space="preserve">Float was not added to pump offset list </t>
  </si>
  <si>
    <t>Float put on pump offset list, marking as MBARI specific issue</t>
  </si>
  <si>
    <t>wn1557</t>
  </si>
  <si>
    <t>Float is also probably experiencing winter storms in S. Ocean. pH appears to have high deviation from reference and should be updated.</t>
  </si>
  <si>
    <t>2903854;5906316;2903453;5906569</t>
  </si>
  <si>
    <t>1902497;6990585;5906293</t>
  </si>
  <si>
    <t>1902368;1902489;5906317;5906249</t>
  </si>
  <si>
    <t>ua19085</t>
  </si>
  <si>
    <t>133</t>
  </si>
  <si>
    <t>S. Ocean float that's likely experiencing high waves</t>
  </si>
  <si>
    <t>Marking as resolved since it's non-catastrophic</t>
  </si>
  <si>
    <t>ua21902</t>
  </si>
  <si>
    <t>52</t>
  </si>
  <si>
    <t>ua20962</t>
  </si>
  <si>
    <t>41-45</t>
  </si>
  <si>
    <t>Waiting for input from last QC'er. Intution is to change BSL to cycle 41</t>
  </si>
  <si>
    <t>Float has pH that has already been marked as bad on cycle 46, but last good node is on cycle 41, leaving
 questionable data in between.</t>
  </si>
  <si>
    <t>wn1560</t>
  </si>
  <si>
    <t>ua19139</t>
  </si>
  <si>
    <t>21</t>
  </si>
  <si>
    <t>7-32</t>
  </si>
  <si>
    <t>156-158</t>
  </si>
  <si>
    <t>Float off the W. African coast, pH begins to deviate at cycle 20 and has full on failure at cycle 21, salinity also
hiccups on 21 around 178-188m</t>
  </si>
  <si>
    <t>Marking as a true failure, but one more cycle will truly seal this float's fate.</t>
  </si>
  <si>
    <t>PNW float, grounds itself on more recent cycles so qc depth is at 1000m, cycle 132 missing T,S, and O2, float has higher negative drift in more recent cycles</t>
  </si>
  <si>
    <t>ua18321</t>
  </si>
  <si>
    <t>wn1529</t>
  </si>
  <si>
    <t>ss4010</t>
  </si>
  <si>
    <t>129-132</t>
  </si>
  <si>
    <t>S. Ocean float that's  likely experiencing high waves</t>
  </si>
  <si>
    <t>9-13</t>
  </si>
  <si>
    <t>14-20</t>
  </si>
  <si>
    <t>Needs some manually adjusted changepoints since the SOLO "shallow cycling" makes qc difficult</t>
  </si>
  <si>
    <t>Float just needs a re-qc to adjust for initial drift, pump offset float</t>
  </si>
  <si>
    <t>ua19107</t>
  </si>
  <si>
    <t>125-127</t>
  </si>
  <si>
    <t>9/11/2024: Float has been reprocessed to most recent N cycle AND code has finally been updated
to include an exception for this specific float</t>
  </si>
  <si>
    <t xml:space="preserve">9/11/2024: Float has been reprocessed </t>
  </si>
  <si>
    <t>9/11/2024: Float has been reprocessed</t>
  </si>
  <si>
    <t>ua18081</t>
  </si>
  <si>
    <t>160</t>
  </si>
  <si>
    <t>Float is caught in higher winds in the S. ocean next to Australia</t>
  </si>
  <si>
    <t>pH deviated from reference but just needed updated nodes in the qc, has a masked pump offset that doesn't need to be corrected since the data actually looks better when corrected to 1500m.</t>
  </si>
  <si>
    <t>9/13/2024: Float has been reprocessed</t>
  </si>
  <si>
    <t>ss4018</t>
  </si>
  <si>
    <t>14-18</t>
  </si>
  <si>
    <t>This is a SOLO float that had a shallow, high sample rate cycling program for the first 8 cycles. Creates a very awkward
 and unique profile time series that is not easily corrected to depth because of first shallow profiles.</t>
  </si>
  <si>
    <t>Nitrate drift is high (-3.8 umol/yr), but the data is very stable with linear drift, may just need updated changepoints but this high drift is also caused by wavy baseline, Josh and I experimented with different wavelength fit windows that may address the issue, increasing fit error in the NO3 spectra that may be resolved by fitting to a narrower wavelength window.</t>
  </si>
  <si>
    <t>ss4017</t>
  </si>
  <si>
    <t>16-18</t>
  </si>
  <si>
    <t>18-20</t>
  </si>
  <si>
    <t>10-14</t>
  </si>
  <si>
    <t>ua22537</t>
  </si>
  <si>
    <t>22-25</t>
  </si>
  <si>
    <t>58-64</t>
  </si>
  <si>
    <t>Rapid shallow profiling float, no previous nodes had been placed during initial qc to wait for deeper data, so data
deviated from the reference.</t>
  </si>
  <si>
    <t>9/14/2024:  Updated with new changepoints</t>
  </si>
  <si>
    <t>Float has relatively high drift of -2 umol/year and N eventually deviated from the reference, however, updating the O2
gain actually brought the reference closer to the three points, but still updating the nodes for this float.</t>
  </si>
  <si>
    <t>9/14/2024: Updated N with new chpts, pH already marked bad.</t>
  </si>
  <si>
    <t>pH deviates from reference after initial qc due to sensor acclimation in the dynamic Drake Passage</t>
  </si>
  <si>
    <t>9/16/2024: Float reprocessed</t>
  </si>
  <si>
    <t>Rapid shallow profiling float that had no previous qc nodes in order to wait for more deep data. Float just needed to be
re-qc'd now that we have 10 cycles of good data.</t>
  </si>
  <si>
    <t>Float data continues on a negative slope trajectory while the reference starts to increase following O2 and salinity.</t>
  </si>
  <si>
    <t>9/17/2024: Float reprocessed</t>
  </si>
  <si>
    <t>ua20132</t>
  </si>
  <si>
    <t>99-101</t>
  </si>
  <si>
    <t>ua19013</t>
  </si>
  <si>
    <t>165-167</t>
  </si>
  <si>
    <t>Used to be a false positive for cycle 163</t>
  </si>
  <si>
    <t>ua21986</t>
  </si>
  <si>
    <t>18</t>
  </si>
  <si>
    <t>Not a full sensor failure by the looks of it, but a few bad points in the most recent profile</t>
  </si>
  <si>
    <t>un1534</t>
  </si>
  <si>
    <t>6-8</t>
  </si>
  <si>
    <t xml:space="preserve">Float was initally flagged at cycles 100-101 and deemed a false alarm, a lot of time has since passed. </t>
  </si>
  <si>
    <t>9/18/2024: Float hasn't popped back up, marking as resolved</t>
  </si>
  <si>
    <t>ua19993</t>
  </si>
  <si>
    <t>58-60</t>
  </si>
  <si>
    <t>159-160</t>
  </si>
  <si>
    <t>ua21499</t>
  </si>
  <si>
    <t>Marking as non-resolved as it pops back up again</t>
  </si>
  <si>
    <t>ua21865</t>
  </si>
  <si>
    <t>17-19</t>
  </si>
  <si>
    <t>ua20144</t>
  </si>
  <si>
    <t>95-97</t>
  </si>
  <si>
    <t>24-27</t>
  </si>
  <si>
    <t>111-114</t>
  </si>
  <si>
    <t>160-161</t>
  </si>
  <si>
    <t>Not yet resolved, keeps popping up with no GPS</t>
  </si>
  <si>
    <t>ua18820</t>
  </si>
  <si>
    <t>163-165</t>
  </si>
  <si>
    <t>un1572</t>
  </si>
  <si>
    <t>14-16</t>
  </si>
  <si>
    <t>111-113</t>
  </si>
  <si>
    <t>166-168</t>
  </si>
  <si>
    <t>For cycle 19, salinity, O2, and other parameters stop being recorded below 1000m, should be watched</t>
  </si>
  <si>
    <t>KEEP AN EYE ON THIS FLOAT</t>
  </si>
  <si>
    <t>Float is still in a very stormy area and is failing to get gps signals, but this may be due to environmental factors.</t>
  </si>
  <si>
    <t>Keeping as resolved</t>
  </si>
  <si>
    <t>ua2106</t>
  </si>
  <si>
    <t>18-19</t>
  </si>
  <si>
    <t>Marking as unresolved failure for now.</t>
  </si>
  <si>
    <t>168</t>
  </si>
  <si>
    <t>13-18</t>
  </si>
  <si>
    <t>23</t>
  </si>
  <si>
    <t>13-21</t>
  </si>
  <si>
    <t>49-51</t>
  </si>
  <si>
    <t>49-53</t>
  </si>
  <si>
    <t>85</t>
  </si>
  <si>
    <t>59-98</t>
  </si>
  <si>
    <t>39-61</t>
  </si>
  <si>
    <t>58-61</t>
  </si>
  <si>
    <t>30-36</t>
  </si>
  <si>
    <t>24-31</t>
  </si>
  <si>
    <t>STARTCYC</t>
  </si>
  <si>
    <t>ENDCYC</t>
  </si>
  <si>
    <t>84</t>
  </si>
  <si>
    <t>84-86</t>
  </si>
  <si>
    <t>73</t>
  </si>
  <si>
    <t>55-56</t>
  </si>
  <si>
    <t>56</t>
  </si>
  <si>
    <t>102</t>
  </si>
  <si>
    <t>Marking as fail for now, but waiting to see if issue continues</t>
  </si>
  <si>
    <t>Float has previous range check failure on nitrate.</t>
  </si>
  <si>
    <t>ua20175</t>
  </si>
  <si>
    <t>96</t>
  </si>
  <si>
    <t>PUMPOFFSET</t>
  </si>
  <si>
    <t>N_QBL</t>
  </si>
  <si>
    <t>PH_QBL</t>
  </si>
  <si>
    <t>BADO2</t>
  </si>
  <si>
    <t>98-102</t>
  </si>
  <si>
    <t>DEPTH</t>
  </si>
  <si>
    <t>wn1486</t>
  </si>
  <si>
    <t>ua20620</t>
  </si>
  <si>
    <t>81-83</t>
  </si>
  <si>
    <t>46-48</t>
  </si>
  <si>
    <t>BADPH</t>
  </si>
  <si>
    <t>ua18320</t>
  </si>
  <si>
    <t>111-115</t>
  </si>
  <si>
    <t>170</t>
  </si>
  <si>
    <t>Float is continuing to drift from reference until it is qc'd</t>
  </si>
  <si>
    <t>ua23596</t>
  </si>
  <si>
    <t>Float has not continued to drift but has cycles that should be qc'd</t>
  </si>
  <si>
    <t>161</t>
  </si>
  <si>
    <t>Some samples near the surface are egregious, entire profile also shifted upwards</t>
  </si>
  <si>
    <t>Marking as a new failure for now</t>
  </si>
  <si>
    <t>24</t>
  </si>
  <si>
    <t>No recent GPS signal</t>
  </si>
  <si>
    <t>21-23</t>
  </si>
  <si>
    <t>IMPLEMENTED NEW REFANOM THRESHOLDS, .012 needs to be breached 4 consecutive times</t>
  </si>
  <si>
    <t>62-64</t>
  </si>
  <si>
    <t>Float was previously corrected for higher refanom but has since started to fail sensor drift tests.</t>
  </si>
  <si>
    <t>86-160</t>
  </si>
  <si>
    <t>Float has several missing gps fixes after cycle 85, bad bladder maybe?</t>
  </si>
  <si>
    <t>105-143</t>
  </si>
  <si>
    <t>Float has been qc'd to cycle 85 but can't be qc'd afterwards because of lack of gps fixes. The ph drift is a new flag.</t>
  </si>
  <si>
    <t>ua20644</t>
  </si>
  <si>
    <t>Float is just missing recent cycle of GPS</t>
  </si>
  <si>
    <t>ua19806</t>
  </si>
  <si>
    <t>90-92</t>
  </si>
  <si>
    <t>Marking as a resolved coding issue because this is a false alarm.</t>
  </si>
  <si>
    <t>19-21</t>
  </si>
  <si>
    <t>ss4013</t>
  </si>
  <si>
    <t>SENSOR</t>
  </si>
  <si>
    <t>CATCH</t>
  </si>
  <si>
    <t>REFANOM</t>
  </si>
  <si>
    <t>PH</t>
  </si>
  <si>
    <t>DRIFT</t>
  </si>
  <si>
    <t xml:space="preserve">N </t>
  </si>
  <si>
    <t>RNGCHK</t>
  </si>
  <si>
    <t>10/1/2024: made an exception for this float in the code so it shouldn't pop up anymore</t>
  </si>
  <si>
    <t>13-37</t>
  </si>
  <si>
    <t>Nitrate has not yet been qc'd, but since this is a solo float it starts shallow and needs to be adjusted properly for depth</t>
  </si>
  <si>
    <t>BADN</t>
  </si>
  <si>
    <t>87-91</t>
  </si>
  <si>
    <t>Float needs to be re-qc'd to a new depth since the last set depth is not longer performing well</t>
  </si>
  <si>
    <t>84-89</t>
  </si>
  <si>
    <t>Two consecutive cycles with no gps</t>
  </si>
  <si>
    <t>For cycle 21, S, O2, and other parameters except for Temp are missing</t>
  </si>
  <si>
    <t>Marking as coding</t>
  </si>
  <si>
    <t>Float should not have popped up because it has been added to the pump offset list and I hadn't updated my list off of Chem directory.</t>
  </si>
  <si>
    <t>159</t>
  </si>
  <si>
    <t>pH appears to have high deviation from reference and should be updated.</t>
  </si>
  <si>
    <t>The cycles that breach the cycle delta threshold are within refanom threshold, but recent cycle is definitely higher
 than normal, eViz looks okay for this float</t>
  </si>
  <si>
    <t>80-90</t>
  </si>
  <si>
    <t>Cook island float with random intensity spikes and very strange bottom bathymetry, 
needs to be revisited by the entire team</t>
  </si>
  <si>
    <t>164</t>
  </si>
  <si>
    <t>157-164</t>
  </si>
  <si>
    <t>29-32</t>
  </si>
  <si>
    <t>165-174</t>
  </si>
  <si>
    <t>8</t>
  </si>
  <si>
    <t>12</t>
  </si>
  <si>
    <t>59-95</t>
  </si>
  <si>
    <t>Float DOES NOT hit seamounts and pH is actually poor quality, even though this is a single cycle of drift, keeping as
questionable since it is a true positive.</t>
  </si>
  <si>
    <t>35-44</t>
  </si>
  <si>
    <t>The attempted fixes for this float have not worked, and this float should be re-qc'd with different depths</t>
  </si>
  <si>
    <t>81-84</t>
  </si>
  <si>
    <t>pH data is now drifting at exponentially increasing rate, likely a failure</t>
  </si>
  <si>
    <t>Float starting to erroneously drift, but waiting for more cycles for final decision</t>
  </si>
  <si>
    <t>10/7/2024: Float continues to have worsening drift, marking these points as failure</t>
  </si>
  <si>
    <t>10/7/2024: Float continues to have worsening drift, marking these points as failure, calling this a 
"repeat" so the same failure doesn't get counted twice.</t>
  </si>
  <si>
    <t>98-103</t>
  </si>
  <si>
    <t>Float has really high negative drift that appears to be "stepping" downwards. Currently at 7.4 pH, so at it's current
rate it will hit the range checks in a few cycles.</t>
  </si>
  <si>
    <t>Should be adjusted to most recent cycle, but future cycles may be worth labelling as questionable</t>
  </si>
  <si>
    <t xml:space="preserve">Float off of Baja, pH appears to be "stepping" downwards at a very high rate, pH at 7.4 so may hit range check soon. </t>
  </si>
  <si>
    <t>Marking as questionable although it could turn into a fail soon.</t>
  </si>
  <si>
    <t>Float still has no gps, but the previous cycles find their fixes</t>
  </si>
  <si>
    <t>pH data increases at an anomalously high rate, but this increase is captured by the reference, marking as a false alarm
but this shouldn't have been caught using paired sensor drift and refanom test.</t>
  </si>
  <si>
    <t>Making a change so that breached tests must be on the most recent cycle so that false alarms
from months ago like this one don't keep popping up. Marking as repeat false alarm.</t>
  </si>
  <si>
    <t>163-166</t>
  </si>
  <si>
    <t>pH deviates from reference by +.015 which fairly high for the last 4 cycles, but corrected data looks great.</t>
  </si>
  <si>
    <t>Keeping as a suspect float</t>
  </si>
  <si>
    <t>Marking as suspect since the deviation is just too high to say it's a false alarm.</t>
  </si>
  <si>
    <t xml:space="preserve">PH </t>
  </si>
  <si>
    <t>111-116</t>
  </si>
  <si>
    <t>Float is continuing to drift from reference and will continue to worsen  until qc'd.</t>
  </si>
  <si>
    <t xml:space="preserve">Keeping as a suspect float </t>
  </si>
  <si>
    <t>wn1203</t>
  </si>
  <si>
    <t>177</t>
  </si>
  <si>
    <t>Float has a failed pH sensor, possibly bad bladder?</t>
  </si>
  <si>
    <t>157-171</t>
  </si>
  <si>
    <t>Continously failing gps fix, bad bladded float marked by Tanya.</t>
  </si>
  <si>
    <t>Marking as resolved since we know what's causing the issue.</t>
  </si>
  <si>
    <t>Marking as resolved since the cause of this issue is known</t>
  </si>
  <si>
    <t>Bad bladder float in the Argentine Basin</t>
  </si>
  <si>
    <t>Marking as an internal issue since this float is missing gps, so no concept of what is real or not.</t>
  </si>
  <si>
    <t>10/1/2024: pH added to BSL at cycle 18</t>
  </si>
  <si>
    <t>Float was caught for a range check on cycle 21, but has since failed the drift test on cycle 19, but was not caught</t>
  </si>
  <si>
    <t>Float was caught for a range check on cycle 21 and now continuously fails</t>
  </si>
  <si>
    <t>ua19129</t>
  </si>
  <si>
    <t>121-125</t>
  </si>
  <si>
    <t>Nitrate throughout the entire profile starts to decline. This is a bad bladder float with failed pH already, this N sensor
could be failing too. Nviz diagnostics also not looking good for this float</t>
  </si>
  <si>
    <t>Marking as suspect until further review</t>
  </si>
  <si>
    <t>ua19588</t>
  </si>
  <si>
    <t>120-128</t>
  </si>
  <si>
    <t xml:space="preserve">This float is also appears to be failing from recent cycles, but upwards. Not sure if bad bladder or just warn tropical
float that has trouble getting to the surface. </t>
  </si>
  <si>
    <t>Marking as suspect, but also a candidate for failure.</t>
  </si>
  <si>
    <t>111-117</t>
  </si>
  <si>
    <t>Marking as suspect because it just needs to be re-qc'd.</t>
  </si>
  <si>
    <t>Float that was previously a false alarm. Float data looks good, very high pH drift but it's stable and linear so no
 concerns.</t>
  </si>
  <si>
    <t>102-103</t>
  </si>
  <si>
    <t>98-99</t>
  </si>
  <si>
    <t>94</t>
  </si>
  <si>
    <t>83-85</t>
  </si>
  <si>
    <t>161-162</t>
  </si>
  <si>
    <t>Now there are range check breaching samples throughout the entire profile</t>
  </si>
  <si>
    <t>Yet another float to keep an eye on.</t>
  </si>
  <si>
    <t>Float now has 3 successive range check failures in the surface, but the bottom data looks good. Not sure how to handle a float that's failing exclusively in the surface.</t>
  </si>
  <si>
    <t>163-167</t>
  </si>
  <si>
    <t>111-118</t>
  </si>
  <si>
    <t>81</t>
  </si>
  <si>
    <t>Float has had noisy data in the past but is now missing a cycle</t>
  </si>
  <si>
    <t>13-38</t>
  </si>
  <si>
    <t>84-85</t>
  </si>
  <si>
    <t>Second consecutive cycle that has been missing GPS</t>
  </si>
  <si>
    <t>ua22127</t>
  </si>
  <si>
    <t>15-17</t>
  </si>
  <si>
    <t>Cycle 15 has a large spike in pH that may be caused by larger shift in temperature, cycle 17 has a smaller shift in pH.
The spike on cycle 15 looks to propogate up the profile, whereas the blip on cycle 17 may be caused by variable conditrions associated with Drake Passage. Vk starting to show a small downturn.</t>
  </si>
  <si>
    <t>Marking as questionable for now, although this float should be watched.</t>
  </si>
  <si>
    <t>Float is in the SO and has a recent missing GPS, but has missed several other cycles of GPS. Also has a refernece anomaly
issue that shouuld be handled, though this is an old catch that is unrelated.</t>
  </si>
  <si>
    <t>18-21</t>
  </si>
  <si>
    <t>27</t>
  </si>
  <si>
    <t>Float has been reprocessed recently and is just missing a most recent GPS fix.</t>
  </si>
  <si>
    <t>Marking as a non-repeat since this is happening after last QC</t>
  </si>
  <si>
    <t>Same issue as before but the refanom isn't getting worse, may be a candidate for a false alarm given the new 
threshold that requires 4 CONSECUTIVE CYCLES, not 3.</t>
  </si>
  <si>
    <t>Float was on the pump offset list but I was loading the local PO list, not the one on CHEM. There's actually nothing 
wrong with this float, although it is starting to drift, just not past the thresholds.</t>
  </si>
  <si>
    <t>Marked as a resolved MBARI/CODE issue</t>
  </si>
  <si>
    <t>Given the new thresholds for pH refanom, this float would not have been triggered, old corrections look really good
at the surface and depth also looks fine when compared to the average profile.</t>
  </si>
  <si>
    <t>10/17/2024: marking this as a resolved false alarm for now.</t>
  </si>
  <si>
    <t>Float would no longer get triggered with the new thresholds for pH refanom.</t>
  </si>
  <si>
    <t>Not necessarily a false alarm since the refanom is still high, but not something that needs to be corrected at the 
moment.</t>
  </si>
  <si>
    <t>10/17/2024: Leaving as questionable catch but not correcting, marking as resolved for now.</t>
  </si>
  <si>
    <t>This float is now starting to drift back the other direction and would not be caught with current thresholds</t>
  </si>
  <si>
    <t>10/17/2024: Marking as resolved and making a false alarm</t>
  </si>
  <si>
    <t>10/10/2024: Float reprocessed and added onto the BSL at cycle 80-</t>
  </si>
  <si>
    <t>Float now has 4 successive range check failures in the surface, but the bottom data looks good. Not sure how to handle a float that's failing exclusively in the surface.</t>
  </si>
  <si>
    <t>120-129</t>
  </si>
  <si>
    <t>11</t>
  </si>
  <si>
    <t>Float previously caught for having an unlisted pump offset. Performance still good, but now has recent missing gps</t>
  </si>
  <si>
    <t>121-126</t>
  </si>
  <si>
    <t>un1115</t>
  </si>
  <si>
    <t>137-139</t>
  </si>
  <si>
    <t>13-39</t>
  </si>
  <si>
    <t>un1519</t>
  </si>
  <si>
    <t>39</t>
  </si>
  <si>
    <t>NO GPS on recent cycle</t>
  </si>
  <si>
    <t>27-28</t>
  </si>
  <si>
    <t>18-22</t>
  </si>
  <si>
    <t>ua19512</t>
  </si>
  <si>
    <t>Marking as questionable although it could turn into a fail soon. 10/17/2024: float reprocessed</t>
  </si>
  <si>
    <t>Marking as a NEW SUSPECT issue since the previous catch was actually a false alarm.
not appear to be so. 10/17/2024: float reprocessed.</t>
  </si>
  <si>
    <t>SO float so may have some issues getting to surface in high surf.</t>
  </si>
  <si>
    <t>Marking as resolved since the gps from previous cycles was found.</t>
  </si>
  <si>
    <t>Marking as suspect since these cycles are new. 10/17/2024: float reprocessed</t>
  </si>
  <si>
    <t>Float has slight pump offset in earlier cycles that appears to dissipate by cycle 15. Still a true catch that needs to be 
addressed but something that is easily fixable.</t>
  </si>
  <si>
    <t>10/17/2024: float reprocessed</t>
  </si>
  <si>
    <t>Marking as suspect since the deviation is just too high to say it's a false alarm. 10/17/2024:
float reprocessed.</t>
  </si>
  <si>
    <t>While this float has not popped up for refanom since this catch, it is already continuing to drift in the same direction. 
going to update this floats qc since it is a young float that will likely pop up soon.</t>
  </si>
  <si>
    <t>10/17/2024: Reprocessing with updated coefficients and also adding to the pump offset list.</t>
  </si>
  <si>
    <t>Float has large jumps in nitrate, appears to be oscillating over large range in data.</t>
  </si>
  <si>
    <t>Waiting for another cycle to see if these two points are just anomalies.</t>
  </si>
  <si>
    <t>Float has pH data that is showing signs of steady decline. Only diagnostic that supports this is VRS, which is also starting to decline. Possible indication of sensor degradation.</t>
  </si>
  <si>
    <t>Not marking this as a failure yet, but float shoulud definitely be watched.</t>
  </si>
  <si>
    <t>Float along Aluetian Islands that immediately starts drifting after previous corrections made. May be caused by 
dynamic eddies rather than any notable sensor issues.</t>
  </si>
  <si>
    <t>Might just leave for DMQC since it's potentially a real feature of the water.</t>
  </si>
  <si>
    <t>Marking as suspect until further review. 10/28/2024: reprocessed</t>
  </si>
  <si>
    <t>Marking as suspect, but also a candidate for failure. 10/28/2024: reprocessed</t>
  </si>
  <si>
    <t>wn1475</t>
  </si>
  <si>
    <t>N</t>
  </si>
  <si>
    <t>59,60,61,</t>
  </si>
  <si>
    <t xml:space="preserve">161, 162, 163, 164, </t>
  </si>
  <si>
    <t>ua20589</t>
  </si>
  <si>
    <t>JUMP</t>
  </si>
  <si>
    <t xml:space="preserve">75, </t>
  </si>
  <si>
    <t>ua20592</t>
  </si>
  <si>
    <t xml:space="preserve">94, </t>
  </si>
  <si>
    <t xml:space="preserve">62, 63, 64, </t>
  </si>
  <si>
    <t>ua19751</t>
  </si>
  <si>
    <t xml:space="preserve">107, 108, 109, </t>
  </si>
  <si>
    <t xml:space="preserve">90, 91, 92, </t>
  </si>
  <si>
    <t>NaN</t>
  </si>
  <si>
    <t xml:space="preserve">140, </t>
  </si>
  <si>
    <t xml:space="preserve">137, 138, 139, 140, </t>
  </si>
  <si>
    <t xml:space="preserve">13, 14, 15, 16, 17, 18, 19, 20, 21, 22, 23, 24, 25, 26, 27, 28, 29, 30, 31, 32, 33, 34, 35, 36, 37, 38, 39, 40, </t>
  </si>
  <si>
    <t xml:space="preserve">83, 84, 86, 88, </t>
  </si>
  <si>
    <t xml:space="preserve">87, 88, 89, 90, 91, </t>
  </si>
  <si>
    <t xml:space="preserve">90, </t>
  </si>
  <si>
    <t xml:space="preserve">84, 85, 86, 87, 88, 89, </t>
  </si>
  <si>
    <t>ua21832</t>
  </si>
  <si>
    <t xml:space="preserve">9, 10, 11, 12, </t>
  </si>
  <si>
    <t>NO O2</t>
  </si>
  <si>
    <t xml:space="preserve">18, </t>
  </si>
  <si>
    <t xml:space="preserve">68, 69, 70, </t>
  </si>
  <si>
    <t>Single profile where deep data below 200m decreases by about .03 pH</t>
  </si>
  <si>
    <t>Profile exceeds the range check from 800m+</t>
  </si>
  <si>
    <t>Catch from the "sparkly" float where random points have large intensity shifts</t>
  </si>
  <si>
    <t>Float has recently "recovered" pH but now it looks like the sensor is beginning to drift again. Might have to put back on the BSL</t>
  </si>
  <si>
    <t>Float still showing lower N concentrations but appears to be stabilizing slightly.</t>
  </si>
  <si>
    <t>Initially high drift that just needs an earlier qc.</t>
  </si>
  <si>
    <t>False alarm float with a few cycles of high drift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</si>
</sst>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s>
  <fills count="1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45A4E"/>
        <bgColor indexed="64"/>
      </patternFill>
    </fill>
    <fill>
      <patternFill patternType="solid">
        <fgColor theme="4"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A66BD3"/>
        <bgColor indexed="64"/>
      </patternFill>
    </fill>
    <fill>
      <patternFill patternType="solid">
        <fgColor theme="5" tint="0.39997558519241921"/>
        <bgColor indexed="64"/>
      </patternFill>
    </fill>
    <fill>
      <patternFill patternType="solid">
        <fgColor rgb="FFBA8BDD"/>
        <bgColor indexed="64"/>
      </patternFill>
    </fill>
    <fill>
      <patternFill patternType="solid">
        <fgColor rgb="FFFDE745"/>
        <bgColor indexed="64"/>
      </patternFill>
    </fill>
    <fill>
      <patternFill patternType="solid">
        <fgColor theme="4" tint="0.59999389629810485"/>
        <bgColor indexed="64"/>
      </patternFill>
    </fill>
    <fill>
      <patternFill patternType="solid">
        <fgColor theme="8" tint="0.59999389629810485"/>
        <bgColor indexed="64"/>
      </patternFill>
    </fill>
  </fills>
  <borders count="1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215">
    <xf numFmtId="0" fontId="0" fillId="0" borderId="0" xfId="0"/>
    <xf numFmtId="0" fontId="0" fillId="2" borderId="0" xfId="0" applyFill="1"/>
    <xf numFmtId="0" fontId="0" fillId="3" borderId="0" xfId="0" applyFill="1"/>
    <xf numFmtId="0" fontId="0" fillId="4" borderId="0" xfId="0" applyFill="1"/>
    <xf numFmtId="0" fontId="0" fillId="0" borderId="0" xfId="0" applyBorder="1"/>
    <xf numFmtId="0" fontId="0" fillId="0" borderId="1" xfId="0" applyBorder="1"/>
    <xf numFmtId="0" fontId="0" fillId="3" borderId="2" xfId="0" applyFill="1" applyBorder="1"/>
    <xf numFmtId="0" fontId="0" fillId="4" borderId="2" xfId="0" applyFill="1" applyBorder="1"/>
    <xf numFmtId="0" fontId="0" fillId="2" borderId="2" xfId="0" applyFill="1" applyBorder="1"/>
    <xf numFmtId="0" fontId="0" fillId="0" borderId="2" xfId="0" applyBorder="1"/>
    <xf numFmtId="0" fontId="0" fillId="5" borderId="0" xfId="0" applyFill="1"/>
    <xf numFmtId="0" fontId="0" fillId="5" borderId="2" xfId="0" applyFill="1" applyBorder="1"/>
    <xf numFmtId="0" fontId="1" fillId="5" borderId="2" xfId="0" applyFont="1" applyFill="1" applyBorder="1"/>
    <xf numFmtId="49" fontId="0" fillId="0" borderId="0" xfId="0" applyNumberFormat="1"/>
    <xf numFmtId="49" fontId="0" fillId="0" borderId="0" xfId="0" applyNumberFormat="1" applyBorder="1"/>
    <xf numFmtId="0" fontId="1" fillId="4" borderId="2" xfId="0" applyFont="1" applyFill="1" applyBorder="1"/>
    <xf numFmtId="0" fontId="1" fillId="2" borderId="2" xfId="0" applyFont="1" applyFill="1" applyBorder="1"/>
    <xf numFmtId="0" fontId="1" fillId="0" borderId="0" xfId="0" applyFont="1" applyBorder="1"/>
    <xf numFmtId="0" fontId="1" fillId="3" borderId="2" xfId="0" applyFont="1" applyFill="1" applyBorder="1"/>
    <xf numFmtId="0" fontId="1" fillId="6" borderId="2" xfId="0" applyFont="1" applyFill="1" applyBorder="1"/>
    <xf numFmtId="0" fontId="0" fillId="6" borderId="2" xfId="0" applyFill="1" applyBorder="1"/>
    <xf numFmtId="0" fontId="1" fillId="7" borderId="2" xfId="0" applyFont="1" applyFill="1" applyBorder="1"/>
    <xf numFmtId="0" fontId="0" fillId="2" borderId="5" xfId="0" applyFill="1" applyBorder="1"/>
    <xf numFmtId="0" fontId="0" fillId="9" borderId="0" xfId="0" applyFill="1"/>
    <xf numFmtId="0" fontId="0" fillId="0" borderId="2" xfId="0" applyFill="1" applyBorder="1"/>
    <xf numFmtId="0" fontId="1" fillId="0" borderId="2" xfId="0" applyFont="1" applyFill="1" applyBorder="1"/>
    <xf numFmtId="0" fontId="0" fillId="0" borderId="5" xfId="0" applyFill="1" applyBorder="1"/>
    <xf numFmtId="0" fontId="0" fillId="0" borderId="6" xfId="0" applyFill="1" applyBorder="1"/>
    <xf numFmtId="0" fontId="0" fillId="0" borderId="0" xfId="0" applyFill="1"/>
    <xf numFmtId="0" fontId="1" fillId="0" borderId="6" xfId="0" applyFont="1" applyFill="1" applyBorder="1"/>
    <xf numFmtId="0" fontId="0" fillId="0" borderId="7" xfId="0" applyFill="1" applyBorder="1"/>
    <xf numFmtId="0" fontId="1" fillId="7" borderId="5" xfId="0" applyFont="1" applyFill="1" applyBorder="1"/>
    <xf numFmtId="0" fontId="1" fillId="5" borderId="5" xfId="0" applyFont="1" applyFill="1" applyBorder="1"/>
    <xf numFmtId="0" fontId="1" fillId="0" borderId="0" xfId="0" applyFont="1" applyFill="1" applyBorder="1"/>
    <xf numFmtId="0" fontId="0" fillId="0" borderId="0" xfId="0" applyFill="1" applyBorder="1"/>
    <xf numFmtId="0" fontId="1" fillId="7" borderId="6" xfId="0" applyFont="1" applyFill="1" applyBorder="1"/>
    <xf numFmtId="0" fontId="1" fillId="7" borderId="7" xfId="0" applyFont="1" applyFill="1" applyBorder="1"/>
    <xf numFmtId="0" fontId="1" fillId="7" borderId="0" xfId="0" applyFont="1" applyFill="1" applyBorder="1"/>
    <xf numFmtId="49" fontId="3" fillId="0" borderId="0" xfId="0" applyNumberFormat="1" applyFont="1" applyBorder="1"/>
    <xf numFmtId="0" fontId="3" fillId="8" borderId="4" xfId="0" applyFont="1" applyFill="1" applyBorder="1"/>
    <xf numFmtId="14" fontId="4" fillId="5" borderId="2" xfId="0" applyNumberFormat="1" applyFont="1" applyFill="1" applyBorder="1"/>
    <xf numFmtId="0" fontId="4" fillId="5" borderId="2" xfId="0" applyFont="1" applyFill="1" applyBorder="1"/>
    <xf numFmtId="49" fontId="4" fillId="5" borderId="2" xfId="0" applyNumberFormat="1" applyFont="1" applyFill="1" applyBorder="1"/>
    <xf numFmtId="0" fontId="3" fillId="5" borderId="2" xfId="0" applyFont="1" applyFill="1" applyBorder="1"/>
    <xf numFmtId="0" fontId="3" fillId="8" borderId="2" xfId="0" applyFont="1" applyFill="1" applyBorder="1"/>
    <xf numFmtId="14" fontId="0" fillId="0" borderId="0" xfId="0" applyNumberFormat="1"/>
    <xf numFmtId="0" fontId="0" fillId="10" borderId="0" xfId="0" applyFill="1"/>
    <xf numFmtId="0" fontId="0" fillId="11" borderId="0" xfId="0" applyFill="1"/>
    <xf numFmtId="14" fontId="4" fillId="12" borderId="2" xfId="0" applyNumberFormat="1" applyFont="1" applyFill="1" applyBorder="1"/>
    <xf numFmtId="0" fontId="4" fillId="12" borderId="2" xfId="0" applyFont="1" applyFill="1" applyBorder="1"/>
    <xf numFmtId="49" fontId="4" fillId="12" borderId="2" xfId="0" applyNumberFormat="1" applyFont="1" applyFill="1" applyBorder="1"/>
    <xf numFmtId="0" fontId="3" fillId="5" borderId="4" xfId="0" applyFont="1" applyFill="1" applyBorder="1"/>
    <xf numFmtId="0" fontId="0" fillId="13" borderId="0" xfId="0" applyFill="1"/>
    <xf numFmtId="14" fontId="4" fillId="13" borderId="2" xfId="0" applyNumberFormat="1" applyFont="1" applyFill="1" applyBorder="1"/>
    <xf numFmtId="49" fontId="4" fillId="13" borderId="2" xfId="0" applyNumberFormat="1" applyFont="1" applyFill="1" applyBorder="1"/>
    <xf numFmtId="14" fontId="4" fillId="13" borderId="3" xfId="0" applyNumberFormat="1" applyFont="1" applyFill="1" applyBorder="1"/>
    <xf numFmtId="0" fontId="4" fillId="13" borderId="3" xfId="0" applyFont="1" applyFill="1" applyBorder="1"/>
    <xf numFmtId="49" fontId="4" fillId="13" borderId="3" xfId="0" applyNumberFormat="1" applyFont="1" applyFill="1" applyBorder="1"/>
    <xf numFmtId="0" fontId="4" fillId="13" borderId="3" xfId="0" applyFont="1" applyFill="1" applyBorder="1" applyAlignment="1">
      <alignment wrapText="1"/>
    </xf>
    <xf numFmtId="0" fontId="4" fillId="13" borderId="2" xfId="0" applyFont="1" applyFill="1" applyBorder="1" applyAlignment="1">
      <alignment wrapText="1"/>
    </xf>
    <xf numFmtId="0" fontId="3" fillId="7" borderId="2" xfId="0" applyFont="1" applyFill="1" applyBorder="1"/>
    <xf numFmtId="0" fontId="3" fillId="0" borderId="2" xfId="0" applyFont="1" applyBorder="1"/>
    <xf numFmtId="1" fontId="0" fillId="0" borderId="0" xfId="0" applyNumberFormat="1" applyBorder="1"/>
    <xf numFmtId="1" fontId="3" fillId="0" borderId="0" xfId="0" applyNumberFormat="1" applyFont="1" applyBorder="1"/>
    <xf numFmtId="1" fontId="4" fillId="12" borderId="2" xfId="0" applyNumberFormat="1" applyFont="1" applyFill="1" applyBorder="1"/>
    <xf numFmtId="1" fontId="4" fillId="13" borderId="2" xfId="0" applyNumberFormat="1" applyFont="1" applyFill="1" applyBorder="1"/>
    <xf numFmtId="1" fontId="4" fillId="5" borderId="2" xfId="0" applyNumberFormat="1" applyFont="1" applyFill="1" applyBorder="1"/>
    <xf numFmtId="1" fontId="4" fillId="13" borderId="3" xfId="0" applyNumberFormat="1" applyFont="1" applyFill="1" applyBorder="1"/>
    <xf numFmtId="1" fontId="0" fillId="0" borderId="0" xfId="0" applyNumberFormat="1"/>
    <xf numFmtId="14" fontId="4" fillId="14" borderId="2" xfId="0" applyNumberFormat="1" applyFont="1" applyFill="1" applyBorder="1"/>
    <xf numFmtId="49" fontId="4" fillId="14" borderId="2" xfId="0" applyNumberFormat="1" applyFont="1" applyFill="1" applyBorder="1"/>
    <xf numFmtId="1" fontId="4" fillId="14" borderId="2" xfId="0" applyNumberFormat="1" applyFont="1" applyFill="1" applyBorder="1"/>
    <xf numFmtId="0" fontId="4" fillId="14" borderId="2" xfId="0" applyFont="1" applyFill="1" applyBorder="1" applyAlignment="1">
      <alignment wrapText="1"/>
    </xf>
    <xf numFmtId="0" fontId="0" fillId="14" borderId="0" xfId="0" applyFill="1"/>
    <xf numFmtId="0" fontId="3" fillId="0" borderId="8" xfId="0" applyFont="1" applyBorder="1"/>
    <xf numFmtId="0" fontId="4" fillId="0" borderId="8" xfId="0" applyFont="1" applyBorder="1"/>
    <xf numFmtId="0" fontId="4" fillId="15" borderId="2" xfId="0" applyFont="1" applyFill="1" applyBorder="1"/>
    <xf numFmtId="0" fontId="4" fillId="12" borderId="2" xfId="0" applyFont="1" applyFill="1" applyBorder="1" applyAlignment="1">
      <alignment wrapText="1"/>
    </xf>
    <xf numFmtId="0" fontId="3" fillId="0" borderId="1" xfId="0" applyFont="1" applyBorder="1"/>
    <xf numFmtId="14" fontId="4" fillId="9" borderId="2" xfId="0" applyNumberFormat="1" applyFont="1" applyFill="1" applyBorder="1"/>
    <xf numFmtId="49" fontId="4" fillId="9" borderId="2" xfId="0" applyNumberFormat="1" applyFont="1" applyFill="1" applyBorder="1"/>
    <xf numFmtId="1" fontId="4" fillId="9" borderId="2" xfId="0" applyNumberFormat="1" applyFont="1" applyFill="1" applyBorder="1"/>
    <xf numFmtId="0" fontId="3" fillId="5" borderId="9" xfId="0" applyFont="1" applyFill="1" applyBorder="1"/>
    <xf numFmtId="0" fontId="3" fillId="5" borderId="10" xfId="0" applyFont="1" applyFill="1" applyBorder="1"/>
    <xf numFmtId="0" fontId="4" fillId="5" borderId="2" xfId="0" applyFont="1" applyFill="1" applyBorder="1" applyAlignment="1">
      <alignment wrapText="1"/>
    </xf>
    <xf numFmtId="0" fontId="0" fillId="0" borderId="0" xfId="0" applyAlignment="1"/>
    <xf numFmtId="0" fontId="0" fillId="0" borderId="0" xfId="0"/>
    <xf numFmtId="0" fontId="0" fillId="5" borderId="2" xfId="0" applyFill="1" applyBorder="1"/>
    <xf numFmtId="0" fontId="0" fillId="0" borderId="0" xfId="0"/>
    <xf numFmtId="14" fontId="4" fillId="8" borderId="2" xfId="0" applyNumberFormat="1" applyFont="1" applyFill="1" applyBorder="1"/>
    <xf numFmtId="49" fontId="4" fillId="8" borderId="2" xfId="0" applyNumberFormat="1" applyFont="1" applyFill="1" applyBorder="1"/>
    <xf numFmtId="1" fontId="4" fillId="8" borderId="2" xfId="0" applyNumberFormat="1" applyFont="1" applyFill="1" applyBorder="1"/>
    <xf numFmtId="0" fontId="4" fillId="8" borderId="2" xfId="0" applyFont="1" applyFill="1" applyBorder="1" applyAlignment="1">
      <alignment wrapText="1"/>
    </xf>
    <xf numFmtId="0" fontId="0" fillId="5" borderId="2" xfId="0" applyFill="1" applyBorder="1"/>
    <xf numFmtId="0" fontId="0" fillId="0" borderId="0" xfId="0"/>
    <xf numFmtId="0" fontId="3" fillId="0" borderId="0" xfId="0" applyFont="1" applyBorder="1"/>
    <xf numFmtId="0" fontId="4" fillId="14" borderId="2" xfId="0" applyFont="1" applyFill="1" applyBorder="1"/>
    <xf numFmtId="0" fontId="4" fillId="8" borderId="2" xfId="0" applyFont="1" applyFill="1" applyBorder="1"/>
    <xf numFmtId="0" fontId="4" fillId="13" borderId="2" xfId="0" applyFont="1" applyFill="1" applyBorder="1"/>
    <xf numFmtId="0" fontId="4" fillId="9" borderId="2" xfId="0" applyFont="1" applyFill="1" applyBorder="1"/>
    <xf numFmtId="0" fontId="1" fillId="2" borderId="5" xfId="0" applyFont="1" applyFill="1" applyBorder="1"/>
    <xf numFmtId="0" fontId="4" fillId="5" borderId="11" xfId="0" applyFont="1" applyFill="1" applyBorder="1"/>
    <xf numFmtId="14" fontId="4" fillId="15" borderId="2" xfId="0" applyNumberFormat="1" applyFont="1" applyFill="1" applyBorder="1"/>
    <xf numFmtId="49" fontId="4" fillId="15" borderId="2" xfId="0" applyNumberFormat="1" applyFont="1" applyFill="1" applyBorder="1"/>
    <xf numFmtId="1" fontId="4" fillId="15" borderId="2" xfId="0" applyNumberFormat="1" applyFont="1" applyFill="1" applyBorder="1"/>
    <xf numFmtId="1" fontId="4" fillId="5" borderId="2" xfId="0" applyNumberFormat="1" applyFont="1" applyFill="1" applyBorder="1" applyAlignment="1">
      <alignment wrapText="1"/>
    </xf>
    <xf numFmtId="0" fontId="4" fillId="5" borderId="2" xfId="0" applyFont="1" applyFill="1" applyBorder="1"/>
    <xf numFmtId="0" fontId="4" fillId="14" borderId="2" xfId="0" applyFont="1" applyFill="1" applyBorder="1"/>
    <xf numFmtId="0" fontId="4" fillId="13" borderId="2" xfId="0" applyFont="1" applyFill="1" applyBorder="1"/>
    <xf numFmtId="0" fontId="4" fillId="14" borderId="2" xfId="0" applyFont="1" applyFill="1" applyBorder="1"/>
    <xf numFmtId="0" fontId="4" fillId="8" borderId="2" xfId="0" applyFont="1" applyFill="1" applyBorder="1"/>
    <xf numFmtId="0" fontId="4" fillId="13" borderId="2" xfId="0" applyFont="1" applyFill="1" applyBorder="1" applyAlignment="1">
      <alignment wrapText="1"/>
    </xf>
    <xf numFmtId="0" fontId="0" fillId="0" borderId="0" xfId="0"/>
    <xf numFmtId="0" fontId="4" fillId="12" borderId="2" xfId="0" applyFont="1" applyFill="1" applyBorder="1"/>
    <xf numFmtId="0" fontId="4" fillId="5" borderId="2" xfId="0" applyFont="1" applyFill="1" applyBorder="1"/>
    <xf numFmtId="0" fontId="4" fillId="13" borderId="2" xfId="0" applyFont="1" applyFill="1" applyBorder="1"/>
    <xf numFmtId="0" fontId="4" fillId="14" borderId="2" xfId="0" applyFont="1" applyFill="1" applyBorder="1"/>
    <xf numFmtId="0" fontId="4" fillId="8" borderId="2" xfId="0" applyFont="1" applyFill="1" applyBorder="1"/>
    <xf numFmtId="0" fontId="4" fillId="12" borderId="2" xfId="0" applyFont="1" applyFill="1" applyBorder="1"/>
    <xf numFmtId="0" fontId="4" fillId="14" borderId="2" xfId="0" applyFont="1" applyFill="1" applyBorder="1" applyAlignment="1">
      <alignment wrapText="1"/>
    </xf>
    <xf numFmtId="0" fontId="4" fillId="13" borderId="2" xfId="0" applyFont="1" applyFill="1" applyBorder="1" applyAlignment="1">
      <alignment wrapText="1"/>
    </xf>
    <xf numFmtId="0" fontId="4" fillId="5" borderId="9" xfId="0" applyFont="1" applyFill="1" applyBorder="1"/>
    <xf numFmtId="49" fontId="0" fillId="5" borderId="2" xfId="0" applyNumberFormat="1" applyFill="1" applyBorder="1"/>
    <xf numFmtId="1" fontId="0" fillId="5" borderId="2" xfId="0" applyNumberFormat="1" applyFill="1" applyBorder="1"/>
    <xf numFmtId="14" fontId="4" fillId="5" borderId="0" xfId="0" applyNumberFormat="1" applyFont="1" applyFill="1"/>
    <xf numFmtId="14" fontId="4" fillId="13" borderId="0" xfId="0" applyNumberFormat="1" applyFont="1" applyFill="1"/>
    <xf numFmtId="14" fontId="4" fillId="14" borderId="0" xfId="0" applyNumberFormat="1" applyFont="1" applyFill="1"/>
    <xf numFmtId="14" fontId="4" fillId="12" borderId="0" xfId="0" applyNumberFormat="1" applyFont="1" applyFill="1"/>
    <xf numFmtId="0" fontId="4" fillId="12" borderId="9" xfId="0" applyFont="1" applyFill="1" applyBorder="1"/>
    <xf numFmtId="0" fontId="0" fillId="12" borderId="0" xfId="0" applyFill="1"/>
    <xf numFmtId="0" fontId="4" fillId="13" borderId="6" xfId="0" applyFont="1" applyFill="1" applyBorder="1" applyAlignment="1">
      <alignment wrapText="1"/>
    </xf>
    <xf numFmtId="49" fontId="0" fillId="13" borderId="2" xfId="0" applyNumberFormat="1" applyFill="1" applyBorder="1"/>
    <xf numFmtId="1" fontId="0" fillId="13" borderId="2" xfId="0" applyNumberFormat="1" applyFill="1" applyBorder="1"/>
    <xf numFmtId="49" fontId="0" fillId="12" borderId="2" xfId="0" applyNumberFormat="1" applyFill="1" applyBorder="1"/>
    <xf numFmtId="1" fontId="0" fillId="12" borderId="2" xfId="0" applyNumberFormat="1" applyFill="1" applyBorder="1"/>
    <xf numFmtId="0" fontId="3" fillId="7" borderId="6" xfId="0" applyFont="1" applyFill="1" applyBorder="1"/>
    <xf numFmtId="0" fontId="4" fillId="14" borderId="5" xfId="0" applyFont="1" applyFill="1" applyBorder="1"/>
    <xf numFmtId="49" fontId="4" fillId="14" borderId="5" xfId="0" applyNumberFormat="1" applyFont="1" applyFill="1" applyBorder="1"/>
    <xf numFmtId="1" fontId="4" fillId="14" borderId="5" xfId="0" applyNumberFormat="1" applyFont="1" applyFill="1" applyBorder="1"/>
    <xf numFmtId="0" fontId="4" fillId="14" borderId="7" xfId="0" applyFont="1" applyFill="1" applyBorder="1"/>
    <xf numFmtId="0" fontId="3" fillId="5" borderId="5" xfId="0" applyFont="1" applyFill="1" applyBorder="1"/>
    <xf numFmtId="0" fontId="0" fillId="12" borderId="2" xfId="0" applyFill="1" applyBorder="1"/>
    <xf numFmtId="0" fontId="4" fillId="12" borderId="1" xfId="0" applyFont="1" applyFill="1" applyBorder="1" applyAlignment="1">
      <alignment wrapText="1"/>
    </xf>
    <xf numFmtId="0" fontId="0" fillId="13" borderId="2" xfId="0" applyFill="1" applyBorder="1"/>
    <xf numFmtId="0" fontId="0" fillId="13" borderId="2" xfId="0" applyFill="1" applyBorder="1" applyAlignment="1">
      <alignment wrapText="1"/>
    </xf>
    <xf numFmtId="0" fontId="0" fillId="12" borderId="2" xfId="0" applyFill="1" applyBorder="1" applyAlignment="1">
      <alignment wrapText="1"/>
    </xf>
    <xf numFmtId="0" fontId="4" fillId="12" borderId="2" xfId="0" applyFont="1" applyFill="1" applyBorder="1"/>
    <xf numFmtId="0" fontId="4" fillId="5" borderId="2" xfId="0" applyFont="1" applyFill="1" applyBorder="1"/>
    <xf numFmtId="0" fontId="4" fillId="13" borderId="2" xfId="0" applyFont="1" applyFill="1" applyBorder="1"/>
    <xf numFmtId="0" fontId="4" fillId="14" borderId="2" xfId="0" applyFont="1" applyFill="1" applyBorder="1"/>
    <xf numFmtId="0" fontId="4" fillId="13" borderId="2" xfId="0" applyFont="1" applyFill="1" applyBorder="1" applyAlignment="1">
      <alignment wrapText="1"/>
    </xf>
    <xf numFmtId="14" fontId="4" fillId="0" borderId="2" xfId="0" applyNumberFormat="1" applyFont="1" applyFill="1" applyBorder="1"/>
    <xf numFmtId="0" fontId="0" fillId="12" borderId="0" xfId="0" applyFill="1" applyAlignment="1">
      <alignment horizontal="left"/>
    </xf>
    <xf numFmtId="0" fontId="4" fillId="5" borderId="11" xfId="0" applyFont="1" applyFill="1" applyBorder="1" applyAlignment="1">
      <alignment horizontal="left"/>
    </xf>
    <xf numFmtId="0" fontId="4" fillId="0" borderId="0" xfId="0" applyFont="1" applyFill="1"/>
    <xf numFmtId="0" fontId="4" fillId="13" borderId="2" xfId="0" applyFont="1" applyFill="1" applyBorder="1"/>
    <xf numFmtId="0" fontId="4" fillId="13" borderId="2" xfId="0" applyFont="1" applyFill="1" applyBorder="1" applyAlignment="1">
      <alignment wrapText="1"/>
    </xf>
    <xf numFmtId="0" fontId="4" fillId="8" borderId="2" xfId="0" applyFont="1" applyFill="1" applyBorder="1"/>
    <xf numFmtId="0" fontId="4" fillId="14" borderId="4" xfId="0" applyFont="1" applyFill="1" applyBorder="1"/>
    <xf numFmtId="0" fontId="4" fillId="14" borderId="6" xfId="0" applyFont="1" applyFill="1" applyBorder="1"/>
    <xf numFmtId="0" fontId="4" fillId="13" borderId="4" xfId="0" applyFont="1" applyFill="1" applyBorder="1" applyAlignment="1">
      <alignment wrapText="1"/>
    </xf>
    <xf numFmtId="0" fontId="4" fillId="13" borderId="6" xfId="0" applyFont="1" applyFill="1" applyBorder="1"/>
    <xf numFmtId="0" fontId="4" fillId="14" borderId="2" xfId="0" applyFont="1" applyFill="1" applyBorder="1"/>
    <xf numFmtId="0" fontId="4" fillId="13" borderId="4" xfId="0" applyFont="1" applyFill="1" applyBorder="1"/>
    <xf numFmtId="0" fontId="4" fillId="8" borderId="4" xfId="0" applyFont="1" applyFill="1" applyBorder="1"/>
    <xf numFmtId="0" fontId="4" fillId="8" borderId="6" xfId="0" applyFont="1" applyFill="1" applyBorder="1"/>
    <xf numFmtId="0" fontId="4" fillId="5" borderId="2" xfId="0" applyFont="1" applyFill="1" applyBorder="1"/>
    <xf numFmtId="0" fontId="4" fillId="12" borderId="4" xfId="0" applyFont="1" applyFill="1" applyBorder="1"/>
    <xf numFmtId="0" fontId="4" fillId="12" borderId="6" xfId="0" applyFont="1" applyFill="1" applyBorder="1"/>
    <xf numFmtId="0" fontId="4" fillId="13" borderId="2" xfId="0" applyFont="1" applyFill="1" applyBorder="1"/>
    <xf numFmtId="0" fontId="3" fillId="0" borderId="0" xfId="0" applyFont="1" applyBorder="1"/>
    <xf numFmtId="0" fontId="4" fillId="5" borderId="4" xfId="0" applyFont="1" applyFill="1" applyBorder="1"/>
    <xf numFmtId="0" fontId="4" fillId="5" borderId="6" xfId="0" applyFont="1" applyFill="1" applyBorder="1"/>
    <xf numFmtId="0" fontId="4" fillId="8" borderId="2" xfId="0" applyFont="1" applyFill="1" applyBorder="1"/>
    <xf numFmtId="0" fontId="4" fillId="9" borderId="2" xfId="0" applyFont="1" applyFill="1" applyBorder="1"/>
    <xf numFmtId="14" fontId="4" fillId="8" borderId="4" xfId="0" applyNumberFormat="1" applyFont="1" applyFill="1" applyBorder="1"/>
    <xf numFmtId="14" fontId="4" fillId="8" borderId="6" xfId="0" applyNumberFormat="1" applyFont="1" applyFill="1" applyBorder="1"/>
    <xf numFmtId="0" fontId="4" fillId="12" borderId="4" xfId="0" applyFont="1" applyFill="1" applyBorder="1" applyAlignment="1">
      <alignment wrapText="1"/>
    </xf>
    <xf numFmtId="0" fontId="4" fillId="12" borderId="6" xfId="0" applyFont="1" applyFill="1" applyBorder="1" applyAlignment="1">
      <alignment wrapText="1"/>
    </xf>
    <xf numFmtId="0" fontId="4" fillId="12" borderId="2" xfId="0" applyFont="1" applyFill="1" applyBorder="1"/>
    <xf numFmtId="0" fontId="4" fillId="5" borderId="2" xfId="0" applyFont="1" applyFill="1" applyBorder="1" applyAlignment="1">
      <alignment horizontal="left"/>
    </xf>
    <xf numFmtId="0" fontId="4" fillId="15" borderId="2" xfId="0" applyFont="1" applyFill="1" applyBorder="1"/>
    <xf numFmtId="0" fontId="4" fillId="12" borderId="4" xfId="0" applyFont="1" applyFill="1" applyBorder="1" applyAlignment="1">
      <alignment horizontal="left"/>
    </xf>
    <xf numFmtId="0" fontId="4" fillId="12" borderId="6" xfId="0" applyFont="1" applyFill="1" applyBorder="1" applyAlignment="1">
      <alignment horizontal="left"/>
    </xf>
    <xf numFmtId="0" fontId="4" fillId="14" borderId="2" xfId="0" applyFont="1" applyFill="1" applyBorder="1" applyAlignment="1">
      <alignment wrapText="1"/>
    </xf>
    <xf numFmtId="14" fontId="4" fillId="13" borderId="2" xfId="0" applyNumberFormat="1" applyFont="1" applyFill="1" applyBorder="1"/>
    <xf numFmtId="0" fontId="4" fillId="13" borderId="2" xfId="0" applyFont="1" applyFill="1" applyBorder="1" applyAlignment="1">
      <alignment wrapText="1"/>
    </xf>
    <xf numFmtId="0" fontId="4" fillId="5" borderId="2" xfId="0" applyFont="1" applyFill="1" applyBorder="1" applyAlignment="1">
      <alignment wrapText="1"/>
    </xf>
    <xf numFmtId="0" fontId="4" fillId="8" borderId="4" xfId="0" applyFont="1" applyFill="1" applyBorder="1" applyAlignment="1">
      <alignment wrapText="1"/>
    </xf>
    <xf numFmtId="0" fontId="4" fillId="14" borderId="5" xfId="0" applyFont="1" applyFill="1" applyBorder="1" applyAlignment="1">
      <alignment horizontal="left"/>
    </xf>
    <xf numFmtId="0" fontId="0" fillId="12" borderId="2" xfId="0" applyFill="1" applyBorder="1" applyAlignment="1">
      <alignment horizontal="left"/>
    </xf>
    <xf numFmtId="0" fontId="0" fillId="13" borderId="2" xfId="0" applyFill="1" applyBorder="1" applyAlignment="1">
      <alignment horizontal="left"/>
    </xf>
    <xf numFmtId="0" fontId="0" fillId="12" borderId="4" xfId="0" applyFill="1" applyBorder="1" applyAlignment="1">
      <alignment horizontal="left"/>
    </xf>
    <xf numFmtId="0" fontId="0" fillId="12" borderId="6" xfId="0" applyFill="1" applyBorder="1" applyAlignment="1">
      <alignment horizontal="left"/>
    </xf>
    <xf numFmtId="0" fontId="4" fillId="5" borderId="4" xfId="0" applyFont="1" applyFill="1" applyBorder="1" applyAlignment="1">
      <alignment horizontal="left"/>
    </xf>
    <xf numFmtId="0" fontId="4" fillId="5" borderId="6" xfId="0" applyFont="1" applyFill="1" applyBorder="1" applyAlignment="1">
      <alignment horizontal="left"/>
    </xf>
    <xf numFmtId="0" fontId="4" fillId="13" borderId="4" xfId="0" applyFont="1" applyFill="1" applyBorder="1" applyAlignment="1">
      <alignment horizontal="left"/>
    </xf>
    <xf numFmtId="0" fontId="4" fillId="13" borderId="6" xfId="0" applyFont="1" applyFill="1" applyBorder="1" applyAlignment="1">
      <alignment horizontal="left"/>
    </xf>
    <xf numFmtId="0" fontId="4" fillId="13" borderId="2" xfId="0" applyFont="1" applyFill="1" applyBorder="1" applyAlignment="1">
      <alignment horizontal="left"/>
    </xf>
    <xf numFmtId="0" fontId="0" fillId="13" borderId="4" xfId="0" applyFill="1" applyBorder="1" applyAlignment="1">
      <alignment horizontal="left"/>
    </xf>
    <xf numFmtId="0" fontId="0" fillId="13" borderId="6" xfId="0" applyFill="1" applyBorder="1" applyAlignment="1">
      <alignment horizontal="left"/>
    </xf>
    <xf numFmtId="0" fontId="4" fillId="14" borderId="4" xfId="0" applyFont="1" applyFill="1" applyBorder="1" applyAlignment="1">
      <alignment horizontal="left"/>
    </xf>
    <xf numFmtId="0" fontId="4" fillId="14" borderId="6" xfId="0" applyFont="1" applyFill="1" applyBorder="1" applyAlignment="1">
      <alignment horizontal="left"/>
    </xf>
    <xf numFmtId="0" fontId="0" fillId="0" borderId="0" xfId="0"/>
    <xf numFmtId="0" fontId="1" fillId="0" borderId="0" xfId="0" applyFont="1"/>
    <xf numFmtId="0" fontId="4" fillId="0" borderId="2" xfId="0" applyFont="1" applyFill="1" applyBorder="1"/>
    <xf numFmtId="49" fontId="4" fillId="0" borderId="2" xfId="0" applyNumberFormat="1" applyFont="1" applyFill="1" applyBorder="1"/>
    <xf numFmtId="1" fontId="4" fillId="0" borderId="2" xfId="0" applyNumberFormat="1" applyFont="1" applyFill="1" applyBorder="1"/>
    <xf numFmtId="14" fontId="4" fillId="0" borderId="2" xfId="0" applyNumberFormat="1" applyFont="1" applyBorder="1"/>
    <xf numFmtId="0" fontId="4" fillId="0" borderId="2" xfId="0" applyFont="1" applyBorder="1"/>
    <xf numFmtId="49" fontId="4" fillId="0" borderId="2" xfId="0" applyNumberFormat="1" applyFont="1" applyBorder="1"/>
    <xf numFmtId="1" fontId="4" fillId="0" borderId="2" xfId="0" applyNumberFormat="1" applyFont="1" applyBorder="1"/>
    <xf numFmtId="0" fontId="4" fillId="0" borderId="0" xfId="0" applyFont="1"/>
    <xf numFmtId="49" fontId="4" fillId="0" borderId="0" xfId="0" applyNumberFormat="1" applyFont="1"/>
    <xf numFmtId="1" fontId="4" fillId="0" borderId="0" xfId="0" applyNumberFormat="1" applyFont="1"/>
  </cellXfs>
  <cellStyles count="1">
    <cellStyle name="Normal" xfId="0" builtinId="0"/>
  </cellStyles>
  <dxfs count="0"/>
  <tableStyles count="0" defaultTableStyle="TableStyleMedium2" defaultPivotStyle="PivotStyleLight16"/>
  <colors>
    <mruColors>
      <color rgb="FFFDE745"/>
      <color rgb="FFF45A4E"/>
      <color rgb="FFBA8BDD"/>
      <color rgb="FFFF9900"/>
      <color rgb="FFDFDA00"/>
      <color rgb="FFFFFF89"/>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r>
              <a:rPr lang="en-US" sz="3200" baseline="0">
                <a:solidFill>
                  <a:schemeClr val="tx1"/>
                </a:solidFill>
              </a:rPr>
              <a:t>Nitrate and pH RTQC catches since implementation</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7051216895078027E-2"/>
          <c:y val="8.082628938144043E-2"/>
          <c:w val="0.90310509412040052"/>
          <c:h val="0.79830184705228724"/>
        </c:manualLayout>
      </c:layout>
      <c:lineChart>
        <c:grouping val="standard"/>
        <c:varyColors val="0"/>
        <c:ser>
          <c:idx val="0"/>
          <c:order val="0"/>
          <c:tx>
            <c:v>FALSE ALARM</c:v>
          </c:tx>
          <c:spPr>
            <a:ln w="50800" cap="rnd">
              <a:solidFill>
                <a:schemeClr val="accent6"/>
              </a:solidFill>
              <a:round/>
            </a:ln>
            <a:effectLst/>
          </c:spPr>
          <c:marker>
            <c:symbol val="circle"/>
            <c:size val="9"/>
            <c:spPr>
              <a:solidFill>
                <a:srgbClr val="92D050"/>
              </a:solidFill>
              <a:ln w="9525">
                <a:solidFill>
                  <a:schemeClr val="tx1"/>
                </a:solidFill>
              </a:ln>
              <a:effectLst/>
            </c:spPr>
          </c:marker>
          <c:cat>
            <c:numRef>
              <c:f>LOG!$A$9:$A$219</c:f>
              <c:numCache>
                <c:formatCode>m/d/yyyy</c:formatCode>
                <c:ptCount val="211"/>
                <c:pt idx="0">
                  <c:v>45504</c:v>
                </c:pt>
                <c:pt idx="1">
                  <c:v>45504</c:v>
                </c:pt>
                <c:pt idx="2">
                  <c:v>45504</c:v>
                </c:pt>
                <c:pt idx="3">
                  <c:v>45504</c:v>
                </c:pt>
                <c:pt idx="4">
                  <c:v>45506</c:v>
                </c:pt>
                <c:pt idx="5">
                  <c:v>45506</c:v>
                </c:pt>
                <c:pt idx="6">
                  <c:v>45506</c:v>
                </c:pt>
                <c:pt idx="7">
                  <c:v>45506</c:v>
                </c:pt>
                <c:pt idx="8">
                  <c:v>45506</c:v>
                </c:pt>
                <c:pt idx="9">
                  <c:v>45507</c:v>
                </c:pt>
                <c:pt idx="10">
                  <c:v>45507</c:v>
                </c:pt>
                <c:pt idx="11">
                  <c:v>45507</c:v>
                </c:pt>
                <c:pt idx="12">
                  <c:v>45507</c:v>
                </c:pt>
                <c:pt idx="13">
                  <c:v>45507</c:v>
                </c:pt>
                <c:pt idx="14">
                  <c:v>45507</c:v>
                </c:pt>
                <c:pt idx="15">
                  <c:v>45507</c:v>
                </c:pt>
                <c:pt idx="16">
                  <c:v>45507</c:v>
                </c:pt>
                <c:pt idx="17">
                  <c:v>45509</c:v>
                </c:pt>
                <c:pt idx="18">
                  <c:v>45509</c:v>
                </c:pt>
                <c:pt idx="19">
                  <c:v>45509</c:v>
                </c:pt>
                <c:pt idx="20">
                  <c:v>45509</c:v>
                </c:pt>
                <c:pt idx="21">
                  <c:v>45509</c:v>
                </c:pt>
                <c:pt idx="22">
                  <c:v>45509</c:v>
                </c:pt>
                <c:pt idx="23">
                  <c:v>45509</c:v>
                </c:pt>
                <c:pt idx="24">
                  <c:v>45509</c:v>
                </c:pt>
                <c:pt idx="25">
                  <c:v>45509</c:v>
                </c:pt>
                <c:pt idx="26">
                  <c:v>45509</c:v>
                </c:pt>
                <c:pt idx="27">
                  <c:v>45511</c:v>
                </c:pt>
                <c:pt idx="28">
                  <c:v>45511</c:v>
                </c:pt>
                <c:pt idx="29">
                  <c:v>45511</c:v>
                </c:pt>
                <c:pt idx="30">
                  <c:v>45511</c:v>
                </c:pt>
                <c:pt idx="31">
                  <c:v>45511</c:v>
                </c:pt>
                <c:pt idx="32">
                  <c:v>45511</c:v>
                </c:pt>
                <c:pt idx="33">
                  <c:v>45512</c:v>
                </c:pt>
                <c:pt idx="34">
                  <c:v>45512</c:v>
                </c:pt>
                <c:pt idx="35">
                  <c:v>45512</c:v>
                </c:pt>
                <c:pt idx="36">
                  <c:v>45512</c:v>
                </c:pt>
                <c:pt idx="37">
                  <c:v>45516</c:v>
                </c:pt>
                <c:pt idx="38">
                  <c:v>45516</c:v>
                </c:pt>
                <c:pt idx="39">
                  <c:v>45516</c:v>
                </c:pt>
                <c:pt idx="40">
                  <c:v>45516</c:v>
                </c:pt>
                <c:pt idx="41">
                  <c:v>45516</c:v>
                </c:pt>
                <c:pt idx="42">
                  <c:v>45516</c:v>
                </c:pt>
                <c:pt idx="43">
                  <c:v>45516</c:v>
                </c:pt>
                <c:pt idx="44">
                  <c:v>45516</c:v>
                </c:pt>
                <c:pt idx="45">
                  <c:v>45516</c:v>
                </c:pt>
                <c:pt idx="46">
                  <c:v>45518</c:v>
                </c:pt>
                <c:pt idx="47">
                  <c:v>45518</c:v>
                </c:pt>
                <c:pt idx="48">
                  <c:v>45519</c:v>
                </c:pt>
                <c:pt idx="49">
                  <c:v>45519</c:v>
                </c:pt>
                <c:pt idx="50">
                  <c:v>45519</c:v>
                </c:pt>
                <c:pt idx="51">
                  <c:v>45519</c:v>
                </c:pt>
                <c:pt idx="52">
                  <c:v>45520</c:v>
                </c:pt>
                <c:pt idx="53">
                  <c:v>45520</c:v>
                </c:pt>
                <c:pt idx="54">
                  <c:v>45521</c:v>
                </c:pt>
                <c:pt idx="55">
                  <c:v>45523</c:v>
                </c:pt>
                <c:pt idx="56">
                  <c:v>45523</c:v>
                </c:pt>
                <c:pt idx="57">
                  <c:v>45523</c:v>
                </c:pt>
                <c:pt idx="58">
                  <c:v>45523</c:v>
                </c:pt>
                <c:pt idx="59">
                  <c:v>45523</c:v>
                </c:pt>
                <c:pt idx="60">
                  <c:v>45523</c:v>
                </c:pt>
                <c:pt idx="61">
                  <c:v>45523</c:v>
                </c:pt>
                <c:pt idx="62">
                  <c:v>45526</c:v>
                </c:pt>
                <c:pt idx="63">
                  <c:v>45526</c:v>
                </c:pt>
                <c:pt idx="64">
                  <c:v>45526</c:v>
                </c:pt>
                <c:pt idx="65">
                  <c:v>45530</c:v>
                </c:pt>
                <c:pt idx="66">
                  <c:v>45530</c:v>
                </c:pt>
                <c:pt idx="67">
                  <c:v>45530</c:v>
                </c:pt>
                <c:pt idx="68">
                  <c:v>45530</c:v>
                </c:pt>
                <c:pt idx="69">
                  <c:v>45530</c:v>
                </c:pt>
                <c:pt idx="70">
                  <c:v>45530</c:v>
                </c:pt>
                <c:pt idx="71">
                  <c:v>45530</c:v>
                </c:pt>
                <c:pt idx="72">
                  <c:v>45531</c:v>
                </c:pt>
                <c:pt idx="73">
                  <c:v>45532</c:v>
                </c:pt>
                <c:pt idx="74">
                  <c:v>45532</c:v>
                </c:pt>
                <c:pt idx="75">
                  <c:v>45532</c:v>
                </c:pt>
                <c:pt idx="76">
                  <c:v>45533</c:v>
                </c:pt>
                <c:pt idx="77">
                  <c:v>45533</c:v>
                </c:pt>
                <c:pt idx="78">
                  <c:v>45533</c:v>
                </c:pt>
                <c:pt idx="79">
                  <c:v>45534</c:v>
                </c:pt>
                <c:pt idx="80">
                  <c:v>45535</c:v>
                </c:pt>
                <c:pt idx="81">
                  <c:v>45535</c:v>
                </c:pt>
                <c:pt idx="82">
                  <c:v>45537</c:v>
                </c:pt>
                <c:pt idx="83">
                  <c:v>45537</c:v>
                </c:pt>
                <c:pt idx="84">
                  <c:v>45538</c:v>
                </c:pt>
                <c:pt idx="85">
                  <c:v>45539</c:v>
                </c:pt>
                <c:pt idx="86">
                  <c:v>45539</c:v>
                </c:pt>
                <c:pt idx="87">
                  <c:v>45539</c:v>
                </c:pt>
                <c:pt idx="88">
                  <c:v>45541</c:v>
                </c:pt>
                <c:pt idx="89">
                  <c:v>45541</c:v>
                </c:pt>
                <c:pt idx="90">
                  <c:v>45542</c:v>
                </c:pt>
                <c:pt idx="91">
                  <c:v>45542</c:v>
                </c:pt>
                <c:pt idx="92">
                  <c:v>45542</c:v>
                </c:pt>
                <c:pt idx="93">
                  <c:v>45542</c:v>
                </c:pt>
                <c:pt idx="94">
                  <c:v>45543</c:v>
                </c:pt>
                <c:pt idx="95">
                  <c:v>45543</c:v>
                </c:pt>
                <c:pt idx="96">
                  <c:v>45543</c:v>
                </c:pt>
                <c:pt idx="97">
                  <c:v>45544</c:v>
                </c:pt>
                <c:pt idx="98">
                  <c:v>45544</c:v>
                </c:pt>
                <c:pt idx="99">
                  <c:v>45544</c:v>
                </c:pt>
                <c:pt idx="100">
                  <c:v>45544</c:v>
                </c:pt>
                <c:pt idx="101">
                  <c:v>45546</c:v>
                </c:pt>
                <c:pt idx="102">
                  <c:v>45547</c:v>
                </c:pt>
                <c:pt idx="103">
                  <c:v>45548</c:v>
                </c:pt>
                <c:pt idx="104">
                  <c:v>45548</c:v>
                </c:pt>
                <c:pt idx="105">
                  <c:v>45549</c:v>
                </c:pt>
                <c:pt idx="106">
                  <c:v>45549</c:v>
                </c:pt>
                <c:pt idx="107">
                  <c:v>45549</c:v>
                </c:pt>
                <c:pt idx="108">
                  <c:v>45550</c:v>
                </c:pt>
                <c:pt idx="109">
                  <c:v>45550</c:v>
                </c:pt>
                <c:pt idx="110">
                  <c:v>45550</c:v>
                </c:pt>
                <c:pt idx="111">
                  <c:v>45550</c:v>
                </c:pt>
                <c:pt idx="112">
                  <c:v>45551</c:v>
                </c:pt>
                <c:pt idx="113">
                  <c:v>45551</c:v>
                </c:pt>
                <c:pt idx="114">
                  <c:v>45551</c:v>
                </c:pt>
                <c:pt idx="115">
                  <c:v>45552</c:v>
                </c:pt>
                <c:pt idx="116">
                  <c:v>45553</c:v>
                </c:pt>
                <c:pt idx="117">
                  <c:v>45553</c:v>
                </c:pt>
                <c:pt idx="118">
                  <c:v>45553</c:v>
                </c:pt>
                <c:pt idx="119">
                  <c:v>45554</c:v>
                </c:pt>
                <c:pt idx="120">
                  <c:v>45554</c:v>
                </c:pt>
                <c:pt idx="121">
                  <c:v>45554</c:v>
                </c:pt>
                <c:pt idx="122">
                  <c:v>45555</c:v>
                </c:pt>
                <c:pt idx="123">
                  <c:v>45555</c:v>
                </c:pt>
                <c:pt idx="124">
                  <c:v>45556</c:v>
                </c:pt>
                <c:pt idx="125">
                  <c:v>45557</c:v>
                </c:pt>
                <c:pt idx="126">
                  <c:v>45557</c:v>
                </c:pt>
                <c:pt idx="127">
                  <c:v>45558</c:v>
                </c:pt>
                <c:pt idx="128">
                  <c:v>45558</c:v>
                </c:pt>
                <c:pt idx="129">
                  <c:v>45559</c:v>
                </c:pt>
                <c:pt idx="130">
                  <c:v>45559</c:v>
                </c:pt>
                <c:pt idx="131">
                  <c:v>45560</c:v>
                </c:pt>
                <c:pt idx="132">
                  <c:v>45560</c:v>
                </c:pt>
                <c:pt idx="133">
                  <c:v>45560</c:v>
                </c:pt>
                <c:pt idx="134">
                  <c:v>45561</c:v>
                </c:pt>
                <c:pt idx="135">
                  <c:v>45561</c:v>
                </c:pt>
                <c:pt idx="136">
                  <c:v>45561</c:v>
                </c:pt>
                <c:pt idx="137">
                  <c:v>45561</c:v>
                </c:pt>
                <c:pt idx="138">
                  <c:v>45561</c:v>
                </c:pt>
                <c:pt idx="139">
                  <c:v>45562</c:v>
                </c:pt>
                <c:pt idx="140">
                  <c:v>45562</c:v>
                </c:pt>
                <c:pt idx="141">
                  <c:v>45562</c:v>
                </c:pt>
                <c:pt idx="142">
                  <c:v>45562</c:v>
                </c:pt>
                <c:pt idx="143">
                  <c:v>45563</c:v>
                </c:pt>
                <c:pt idx="144">
                  <c:v>45563</c:v>
                </c:pt>
                <c:pt idx="145">
                  <c:v>45563</c:v>
                </c:pt>
                <c:pt idx="146">
                  <c:v>45563</c:v>
                </c:pt>
                <c:pt idx="147">
                  <c:v>45565</c:v>
                </c:pt>
                <c:pt idx="148">
                  <c:v>45565</c:v>
                </c:pt>
                <c:pt idx="149">
                  <c:v>45565</c:v>
                </c:pt>
                <c:pt idx="150">
                  <c:v>45565</c:v>
                </c:pt>
                <c:pt idx="151">
                  <c:v>45566</c:v>
                </c:pt>
                <c:pt idx="152">
                  <c:v>45566</c:v>
                </c:pt>
                <c:pt idx="153">
                  <c:v>45566</c:v>
                </c:pt>
                <c:pt idx="154">
                  <c:v>45566</c:v>
                </c:pt>
                <c:pt idx="155">
                  <c:v>45567</c:v>
                </c:pt>
                <c:pt idx="156">
                  <c:v>45568</c:v>
                </c:pt>
                <c:pt idx="157">
                  <c:v>45568</c:v>
                </c:pt>
                <c:pt idx="158">
                  <c:v>45568</c:v>
                </c:pt>
                <c:pt idx="159">
                  <c:v>45572</c:v>
                </c:pt>
                <c:pt idx="160">
                  <c:v>45572</c:v>
                </c:pt>
                <c:pt idx="161">
                  <c:v>45572</c:v>
                </c:pt>
                <c:pt idx="162">
                  <c:v>45572</c:v>
                </c:pt>
                <c:pt idx="163">
                  <c:v>45572</c:v>
                </c:pt>
                <c:pt idx="164">
                  <c:v>45572</c:v>
                </c:pt>
                <c:pt idx="165">
                  <c:v>45572</c:v>
                </c:pt>
                <c:pt idx="166">
                  <c:v>45572</c:v>
                </c:pt>
                <c:pt idx="167">
                  <c:v>45572</c:v>
                </c:pt>
                <c:pt idx="168">
                  <c:v>45572</c:v>
                </c:pt>
                <c:pt idx="169">
                  <c:v>45573</c:v>
                </c:pt>
                <c:pt idx="170">
                  <c:v>45573</c:v>
                </c:pt>
                <c:pt idx="171">
                  <c:v>45574</c:v>
                </c:pt>
                <c:pt idx="172">
                  <c:v>45574</c:v>
                </c:pt>
                <c:pt idx="173">
                  <c:v>45574</c:v>
                </c:pt>
                <c:pt idx="174">
                  <c:v>45576</c:v>
                </c:pt>
                <c:pt idx="175">
                  <c:v>45577</c:v>
                </c:pt>
                <c:pt idx="176">
                  <c:v>45577</c:v>
                </c:pt>
                <c:pt idx="177">
                  <c:v>45578</c:v>
                </c:pt>
                <c:pt idx="178">
                  <c:v>45578</c:v>
                </c:pt>
                <c:pt idx="179">
                  <c:v>45579</c:v>
                </c:pt>
                <c:pt idx="180">
                  <c:v>45580</c:v>
                </c:pt>
                <c:pt idx="181">
                  <c:v>45581</c:v>
                </c:pt>
                <c:pt idx="182">
                  <c:v>45581</c:v>
                </c:pt>
                <c:pt idx="183">
                  <c:v>45581</c:v>
                </c:pt>
                <c:pt idx="184">
                  <c:v>45582</c:v>
                </c:pt>
                <c:pt idx="185">
                  <c:v>45583</c:v>
                </c:pt>
                <c:pt idx="186">
                  <c:v>45584</c:v>
                </c:pt>
                <c:pt idx="187">
                  <c:v>45585</c:v>
                </c:pt>
                <c:pt idx="188">
                  <c:v>45586</c:v>
                </c:pt>
                <c:pt idx="189">
                  <c:v>45587</c:v>
                </c:pt>
                <c:pt idx="190">
                  <c:v>45588</c:v>
                </c:pt>
                <c:pt idx="191">
                  <c:v>45591</c:v>
                </c:pt>
                <c:pt idx="192">
                  <c:v>45591</c:v>
                </c:pt>
                <c:pt idx="193">
                  <c:v>45592</c:v>
                </c:pt>
                <c:pt idx="194">
                  <c:v>45593</c:v>
                </c:pt>
                <c:pt idx="195">
                  <c:v>45594</c:v>
                </c:pt>
                <c:pt idx="196">
                  <c:v>45595</c:v>
                </c:pt>
                <c:pt idx="197">
                  <c:v>45596</c:v>
                </c:pt>
                <c:pt idx="198">
                  <c:v>45596</c:v>
                </c:pt>
                <c:pt idx="199">
                  <c:v>45596</c:v>
                </c:pt>
                <c:pt idx="200">
                  <c:v>45597</c:v>
                </c:pt>
                <c:pt idx="201">
                  <c:v>45597</c:v>
                </c:pt>
                <c:pt idx="202">
                  <c:v>45597</c:v>
                </c:pt>
                <c:pt idx="203">
                  <c:v>45597</c:v>
                </c:pt>
                <c:pt idx="204">
                  <c:v>45598</c:v>
                </c:pt>
                <c:pt idx="205">
                  <c:v>45598</c:v>
                </c:pt>
                <c:pt idx="206">
                  <c:v>45598</c:v>
                </c:pt>
                <c:pt idx="207">
                  <c:v>45598</c:v>
                </c:pt>
                <c:pt idx="208">
                  <c:v>45598</c:v>
                </c:pt>
                <c:pt idx="209">
                  <c:v>45598</c:v>
                </c:pt>
                <c:pt idx="210">
                  <c:v>45599</c:v>
                </c:pt>
              </c:numCache>
            </c:numRef>
          </c:cat>
          <c:val>
            <c:numRef>
              <c:f>LOG!$V$9:$V$220</c:f>
              <c:numCache>
                <c:formatCode>General</c:formatCode>
                <c:ptCount val="212"/>
                <c:pt idx="0">
                  <c:v>1</c:v>
                </c:pt>
                <c:pt idx="1">
                  <c:v>0</c:v>
                </c:pt>
                <c:pt idx="2">
                  <c:v>#N/A</c:v>
                </c:pt>
                <c:pt idx="3">
                  <c:v>#N/A</c:v>
                </c:pt>
                <c:pt idx="4">
                  <c:v>3</c:v>
                </c:pt>
                <c:pt idx="5">
                  <c:v>#N/A</c:v>
                </c:pt>
                <c:pt idx="6">
                  <c:v>#N/A</c:v>
                </c:pt>
                <c:pt idx="7">
                  <c:v>4</c:v>
                </c:pt>
                <c:pt idx="8">
                  <c:v>5</c:v>
                </c:pt>
                <c:pt idx="9">
                  <c:v>6</c:v>
                </c:pt>
                <c:pt idx="10">
                  <c:v>7</c:v>
                </c:pt>
                <c:pt idx="11">
                  <c:v>8</c:v>
                </c:pt>
                <c:pt idx="12">
                  <c:v>9</c:v>
                </c:pt>
                <c:pt idx="13">
                  <c:v>#N/A</c:v>
                </c:pt>
                <c:pt idx="14">
                  <c:v>#N/A</c:v>
                </c:pt>
                <c:pt idx="15">
                  <c:v>#N/A</c:v>
                </c:pt>
                <c:pt idx="16">
                  <c:v>#N/A</c:v>
                </c:pt>
                <c:pt idx="17">
                  <c:v>10</c:v>
                </c:pt>
                <c:pt idx="18">
                  <c:v>#N/A</c:v>
                </c:pt>
                <c:pt idx="19">
                  <c:v>11</c:v>
                </c:pt>
                <c:pt idx="20">
                  <c:v>#N/A</c:v>
                </c:pt>
                <c:pt idx="21">
                  <c:v>#N/A</c:v>
                </c:pt>
                <c:pt idx="22">
                  <c:v>12</c:v>
                </c:pt>
                <c:pt idx="23">
                  <c:v>13</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14</c:v>
                </c:pt>
                <c:pt idx="48">
                  <c:v>#N/A</c:v>
                </c:pt>
                <c:pt idx="49">
                  <c:v>#N/A</c:v>
                </c:pt>
                <c:pt idx="50">
                  <c:v>#N/A</c:v>
                </c:pt>
                <c:pt idx="51">
                  <c:v>#N/A</c:v>
                </c:pt>
                <c:pt idx="52">
                  <c:v>#N/A</c:v>
                </c:pt>
                <c:pt idx="53">
                  <c:v>15</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16</c:v>
                </c:pt>
                <c:pt idx="121">
                  <c:v>#N/A</c:v>
                </c:pt>
                <c:pt idx="122">
                  <c:v>#N/A</c:v>
                </c:pt>
                <c:pt idx="123">
                  <c:v>#N/A</c:v>
                </c:pt>
                <c:pt idx="124">
                  <c:v>#N/A</c:v>
                </c:pt>
                <c:pt idx="125">
                  <c:v>17</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18</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numCache>
            </c:numRef>
          </c:val>
          <c:smooth val="0"/>
          <c:extLst>
            <c:ext xmlns:c16="http://schemas.microsoft.com/office/drawing/2014/chart" uri="{C3380CC4-5D6E-409C-BE32-E72D297353CC}">
              <c16:uniqueId val="{00000000-1DA2-4C50-B6A9-DA6D774BEF92}"/>
            </c:ext>
          </c:extLst>
        </c:ser>
        <c:ser>
          <c:idx val="1"/>
          <c:order val="1"/>
          <c:tx>
            <c:v>SUSPECT</c:v>
          </c:tx>
          <c:spPr>
            <a:ln w="50800" cap="rnd">
              <a:solidFill>
                <a:srgbClr val="FFC000"/>
              </a:solidFill>
              <a:round/>
            </a:ln>
            <a:effectLst/>
          </c:spPr>
          <c:marker>
            <c:symbol val="circle"/>
            <c:size val="10"/>
            <c:spPr>
              <a:solidFill>
                <a:srgbClr val="FFC000"/>
              </a:solidFill>
              <a:ln w="12700">
                <a:solidFill>
                  <a:schemeClr val="tx1"/>
                </a:solidFill>
              </a:ln>
              <a:effectLst/>
            </c:spPr>
          </c:marker>
          <c:cat>
            <c:numRef>
              <c:f>LOG!$A$9:$A$219</c:f>
              <c:numCache>
                <c:formatCode>m/d/yyyy</c:formatCode>
                <c:ptCount val="211"/>
                <c:pt idx="0">
                  <c:v>45504</c:v>
                </c:pt>
                <c:pt idx="1">
                  <c:v>45504</c:v>
                </c:pt>
                <c:pt idx="2">
                  <c:v>45504</c:v>
                </c:pt>
                <c:pt idx="3">
                  <c:v>45504</c:v>
                </c:pt>
                <c:pt idx="4">
                  <c:v>45506</c:v>
                </c:pt>
                <c:pt idx="5">
                  <c:v>45506</c:v>
                </c:pt>
                <c:pt idx="6">
                  <c:v>45506</c:v>
                </c:pt>
                <c:pt idx="7">
                  <c:v>45506</c:v>
                </c:pt>
                <c:pt idx="8">
                  <c:v>45506</c:v>
                </c:pt>
                <c:pt idx="9">
                  <c:v>45507</c:v>
                </c:pt>
                <c:pt idx="10">
                  <c:v>45507</c:v>
                </c:pt>
                <c:pt idx="11">
                  <c:v>45507</c:v>
                </c:pt>
                <c:pt idx="12">
                  <c:v>45507</c:v>
                </c:pt>
                <c:pt idx="13">
                  <c:v>45507</c:v>
                </c:pt>
                <c:pt idx="14">
                  <c:v>45507</c:v>
                </c:pt>
                <c:pt idx="15">
                  <c:v>45507</c:v>
                </c:pt>
                <c:pt idx="16">
                  <c:v>45507</c:v>
                </c:pt>
                <c:pt idx="17">
                  <c:v>45509</c:v>
                </c:pt>
                <c:pt idx="18">
                  <c:v>45509</c:v>
                </c:pt>
                <c:pt idx="19">
                  <c:v>45509</c:v>
                </c:pt>
                <c:pt idx="20">
                  <c:v>45509</c:v>
                </c:pt>
                <c:pt idx="21">
                  <c:v>45509</c:v>
                </c:pt>
                <c:pt idx="22">
                  <c:v>45509</c:v>
                </c:pt>
                <c:pt idx="23">
                  <c:v>45509</c:v>
                </c:pt>
                <c:pt idx="24">
                  <c:v>45509</c:v>
                </c:pt>
                <c:pt idx="25">
                  <c:v>45509</c:v>
                </c:pt>
                <c:pt idx="26">
                  <c:v>45509</c:v>
                </c:pt>
                <c:pt idx="27">
                  <c:v>45511</c:v>
                </c:pt>
                <c:pt idx="28">
                  <c:v>45511</c:v>
                </c:pt>
                <c:pt idx="29">
                  <c:v>45511</c:v>
                </c:pt>
                <c:pt idx="30">
                  <c:v>45511</c:v>
                </c:pt>
                <c:pt idx="31">
                  <c:v>45511</c:v>
                </c:pt>
                <c:pt idx="32">
                  <c:v>45511</c:v>
                </c:pt>
                <c:pt idx="33">
                  <c:v>45512</c:v>
                </c:pt>
                <c:pt idx="34">
                  <c:v>45512</c:v>
                </c:pt>
                <c:pt idx="35">
                  <c:v>45512</c:v>
                </c:pt>
                <c:pt idx="36">
                  <c:v>45512</c:v>
                </c:pt>
                <c:pt idx="37">
                  <c:v>45516</c:v>
                </c:pt>
                <c:pt idx="38">
                  <c:v>45516</c:v>
                </c:pt>
                <c:pt idx="39">
                  <c:v>45516</c:v>
                </c:pt>
                <c:pt idx="40">
                  <c:v>45516</c:v>
                </c:pt>
                <c:pt idx="41">
                  <c:v>45516</c:v>
                </c:pt>
                <c:pt idx="42">
                  <c:v>45516</c:v>
                </c:pt>
                <c:pt idx="43">
                  <c:v>45516</c:v>
                </c:pt>
                <c:pt idx="44">
                  <c:v>45516</c:v>
                </c:pt>
                <c:pt idx="45">
                  <c:v>45516</c:v>
                </c:pt>
                <c:pt idx="46">
                  <c:v>45518</c:v>
                </c:pt>
                <c:pt idx="47">
                  <c:v>45518</c:v>
                </c:pt>
                <c:pt idx="48">
                  <c:v>45519</c:v>
                </c:pt>
                <c:pt idx="49">
                  <c:v>45519</c:v>
                </c:pt>
                <c:pt idx="50">
                  <c:v>45519</c:v>
                </c:pt>
                <c:pt idx="51">
                  <c:v>45519</c:v>
                </c:pt>
                <c:pt idx="52">
                  <c:v>45520</c:v>
                </c:pt>
                <c:pt idx="53">
                  <c:v>45520</c:v>
                </c:pt>
                <c:pt idx="54">
                  <c:v>45521</c:v>
                </c:pt>
                <c:pt idx="55">
                  <c:v>45523</c:v>
                </c:pt>
                <c:pt idx="56">
                  <c:v>45523</c:v>
                </c:pt>
                <c:pt idx="57">
                  <c:v>45523</c:v>
                </c:pt>
                <c:pt idx="58">
                  <c:v>45523</c:v>
                </c:pt>
                <c:pt idx="59">
                  <c:v>45523</c:v>
                </c:pt>
                <c:pt idx="60">
                  <c:v>45523</c:v>
                </c:pt>
                <c:pt idx="61">
                  <c:v>45523</c:v>
                </c:pt>
                <c:pt idx="62">
                  <c:v>45526</c:v>
                </c:pt>
                <c:pt idx="63">
                  <c:v>45526</c:v>
                </c:pt>
                <c:pt idx="64">
                  <c:v>45526</c:v>
                </c:pt>
                <c:pt idx="65">
                  <c:v>45530</c:v>
                </c:pt>
                <c:pt idx="66">
                  <c:v>45530</c:v>
                </c:pt>
                <c:pt idx="67">
                  <c:v>45530</c:v>
                </c:pt>
                <c:pt idx="68">
                  <c:v>45530</c:v>
                </c:pt>
                <c:pt idx="69">
                  <c:v>45530</c:v>
                </c:pt>
                <c:pt idx="70">
                  <c:v>45530</c:v>
                </c:pt>
                <c:pt idx="71">
                  <c:v>45530</c:v>
                </c:pt>
                <c:pt idx="72">
                  <c:v>45531</c:v>
                </c:pt>
                <c:pt idx="73">
                  <c:v>45532</c:v>
                </c:pt>
                <c:pt idx="74">
                  <c:v>45532</c:v>
                </c:pt>
                <c:pt idx="75">
                  <c:v>45532</c:v>
                </c:pt>
                <c:pt idx="76">
                  <c:v>45533</c:v>
                </c:pt>
                <c:pt idx="77">
                  <c:v>45533</c:v>
                </c:pt>
                <c:pt idx="78">
                  <c:v>45533</c:v>
                </c:pt>
                <c:pt idx="79">
                  <c:v>45534</c:v>
                </c:pt>
                <c:pt idx="80">
                  <c:v>45535</c:v>
                </c:pt>
                <c:pt idx="81">
                  <c:v>45535</c:v>
                </c:pt>
                <c:pt idx="82">
                  <c:v>45537</c:v>
                </c:pt>
                <c:pt idx="83">
                  <c:v>45537</c:v>
                </c:pt>
                <c:pt idx="84">
                  <c:v>45538</c:v>
                </c:pt>
                <c:pt idx="85">
                  <c:v>45539</c:v>
                </c:pt>
                <c:pt idx="86">
                  <c:v>45539</c:v>
                </c:pt>
                <c:pt idx="87">
                  <c:v>45539</c:v>
                </c:pt>
                <c:pt idx="88">
                  <c:v>45541</c:v>
                </c:pt>
                <c:pt idx="89">
                  <c:v>45541</c:v>
                </c:pt>
                <c:pt idx="90">
                  <c:v>45542</c:v>
                </c:pt>
                <c:pt idx="91">
                  <c:v>45542</c:v>
                </c:pt>
                <c:pt idx="92">
                  <c:v>45542</c:v>
                </c:pt>
                <c:pt idx="93">
                  <c:v>45542</c:v>
                </c:pt>
                <c:pt idx="94">
                  <c:v>45543</c:v>
                </c:pt>
                <c:pt idx="95">
                  <c:v>45543</c:v>
                </c:pt>
                <c:pt idx="96">
                  <c:v>45543</c:v>
                </c:pt>
                <c:pt idx="97">
                  <c:v>45544</c:v>
                </c:pt>
                <c:pt idx="98">
                  <c:v>45544</c:v>
                </c:pt>
                <c:pt idx="99">
                  <c:v>45544</c:v>
                </c:pt>
                <c:pt idx="100">
                  <c:v>45544</c:v>
                </c:pt>
                <c:pt idx="101">
                  <c:v>45546</c:v>
                </c:pt>
                <c:pt idx="102">
                  <c:v>45547</c:v>
                </c:pt>
                <c:pt idx="103">
                  <c:v>45548</c:v>
                </c:pt>
                <c:pt idx="104">
                  <c:v>45548</c:v>
                </c:pt>
                <c:pt idx="105">
                  <c:v>45549</c:v>
                </c:pt>
                <c:pt idx="106">
                  <c:v>45549</c:v>
                </c:pt>
                <c:pt idx="107">
                  <c:v>45549</c:v>
                </c:pt>
                <c:pt idx="108">
                  <c:v>45550</c:v>
                </c:pt>
                <c:pt idx="109">
                  <c:v>45550</c:v>
                </c:pt>
                <c:pt idx="110">
                  <c:v>45550</c:v>
                </c:pt>
                <c:pt idx="111">
                  <c:v>45550</c:v>
                </c:pt>
                <c:pt idx="112">
                  <c:v>45551</c:v>
                </c:pt>
                <c:pt idx="113">
                  <c:v>45551</c:v>
                </c:pt>
                <c:pt idx="114">
                  <c:v>45551</c:v>
                </c:pt>
                <c:pt idx="115">
                  <c:v>45552</c:v>
                </c:pt>
                <c:pt idx="116">
                  <c:v>45553</c:v>
                </c:pt>
                <c:pt idx="117">
                  <c:v>45553</c:v>
                </c:pt>
                <c:pt idx="118">
                  <c:v>45553</c:v>
                </c:pt>
                <c:pt idx="119">
                  <c:v>45554</c:v>
                </c:pt>
                <c:pt idx="120">
                  <c:v>45554</c:v>
                </c:pt>
                <c:pt idx="121">
                  <c:v>45554</c:v>
                </c:pt>
                <c:pt idx="122">
                  <c:v>45555</c:v>
                </c:pt>
                <c:pt idx="123">
                  <c:v>45555</c:v>
                </c:pt>
                <c:pt idx="124">
                  <c:v>45556</c:v>
                </c:pt>
                <c:pt idx="125">
                  <c:v>45557</c:v>
                </c:pt>
                <c:pt idx="126">
                  <c:v>45557</c:v>
                </c:pt>
                <c:pt idx="127">
                  <c:v>45558</c:v>
                </c:pt>
                <c:pt idx="128">
                  <c:v>45558</c:v>
                </c:pt>
                <c:pt idx="129">
                  <c:v>45559</c:v>
                </c:pt>
                <c:pt idx="130">
                  <c:v>45559</c:v>
                </c:pt>
                <c:pt idx="131">
                  <c:v>45560</c:v>
                </c:pt>
                <c:pt idx="132">
                  <c:v>45560</c:v>
                </c:pt>
                <c:pt idx="133">
                  <c:v>45560</c:v>
                </c:pt>
                <c:pt idx="134">
                  <c:v>45561</c:v>
                </c:pt>
                <c:pt idx="135">
                  <c:v>45561</c:v>
                </c:pt>
                <c:pt idx="136">
                  <c:v>45561</c:v>
                </c:pt>
                <c:pt idx="137">
                  <c:v>45561</c:v>
                </c:pt>
                <c:pt idx="138">
                  <c:v>45561</c:v>
                </c:pt>
                <c:pt idx="139">
                  <c:v>45562</c:v>
                </c:pt>
                <c:pt idx="140">
                  <c:v>45562</c:v>
                </c:pt>
                <c:pt idx="141">
                  <c:v>45562</c:v>
                </c:pt>
                <c:pt idx="142">
                  <c:v>45562</c:v>
                </c:pt>
                <c:pt idx="143">
                  <c:v>45563</c:v>
                </c:pt>
                <c:pt idx="144">
                  <c:v>45563</c:v>
                </c:pt>
                <c:pt idx="145">
                  <c:v>45563</c:v>
                </c:pt>
                <c:pt idx="146">
                  <c:v>45563</c:v>
                </c:pt>
                <c:pt idx="147">
                  <c:v>45565</c:v>
                </c:pt>
                <c:pt idx="148">
                  <c:v>45565</c:v>
                </c:pt>
                <c:pt idx="149">
                  <c:v>45565</c:v>
                </c:pt>
                <c:pt idx="150">
                  <c:v>45565</c:v>
                </c:pt>
                <c:pt idx="151">
                  <c:v>45566</c:v>
                </c:pt>
                <c:pt idx="152">
                  <c:v>45566</c:v>
                </c:pt>
                <c:pt idx="153">
                  <c:v>45566</c:v>
                </c:pt>
                <c:pt idx="154">
                  <c:v>45566</c:v>
                </c:pt>
                <c:pt idx="155">
                  <c:v>45567</c:v>
                </c:pt>
                <c:pt idx="156">
                  <c:v>45568</c:v>
                </c:pt>
                <c:pt idx="157">
                  <c:v>45568</c:v>
                </c:pt>
                <c:pt idx="158">
                  <c:v>45568</c:v>
                </c:pt>
                <c:pt idx="159">
                  <c:v>45572</c:v>
                </c:pt>
                <c:pt idx="160">
                  <c:v>45572</c:v>
                </c:pt>
                <c:pt idx="161">
                  <c:v>45572</c:v>
                </c:pt>
                <c:pt idx="162">
                  <c:v>45572</c:v>
                </c:pt>
                <c:pt idx="163">
                  <c:v>45572</c:v>
                </c:pt>
                <c:pt idx="164">
                  <c:v>45572</c:v>
                </c:pt>
                <c:pt idx="165">
                  <c:v>45572</c:v>
                </c:pt>
                <c:pt idx="166">
                  <c:v>45572</c:v>
                </c:pt>
                <c:pt idx="167">
                  <c:v>45572</c:v>
                </c:pt>
                <c:pt idx="168">
                  <c:v>45572</c:v>
                </c:pt>
                <c:pt idx="169">
                  <c:v>45573</c:v>
                </c:pt>
                <c:pt idx="170">
                  <c:v>45573</c:v>
                </c:pt>
                <c:pt idx="171">
                  <c:v>45574</c:v>
                </c:pt>
                <c:pt idx="172">
                  <c:v>45574</c:v>
                </c:pt>
                <c:pt idx="173">
                  <c:v>45574</c:v>
                </c:pt>
                <c:pt idx="174">
                  <c:v>45576</c:v>
                </c:pt>
                <c:pt idx="175">
                  <c:v>45577</c:v>
                </c:pt>
                <c:pt idx="176">
                  <c:v>45577</c:v>
                </c:pt>
                <c:pt idx="177">
                  <c:v>45578</c:v>
                </c:pt>
                <c:pt idx="178">
                  <c:v>45578</c:v>
                </c:pt>
                <c:pt idx="179">
                  <c:v>45579</c:v>
                </c:pt>
                <c:pt idx="180">
                  <c:v>45580</c:v>
                </c:pt>
                <c:pt idx="181">
                  <c:v>45581</c:v>
                </c:pt>
                <c:pt idx="182">
                  <c:v>45581</c:v>
                </c:pt>
                <c:pt idx="183">
                  <c:v>45581</c:v>
                </c:pt>
                <c:pt idx="184">
                  <c:v>45582</c:v>
                </c:pt>
                <c:pt idx="185">
                  <c:v>45583</c:v>
                </c:pt>
                <c:pt idx="186">
                  <c:v>45584</c:v>
                </c:pt>
                <c:pt idx="187">
                  <c:v>45585</c:v>
                </c:pt>
                <c:pt idx="188">
                  <c:v>45586</c:v>
                </c:pt>
                <c:pt idx="189">
                  <c:v>45587</c:v>
                </c:pt>
                <c:pt idx="190">
                  <c:v>45588</c:v>
                </c:pt>
                <c:pt idx="191">
                  <c:v>45591</c:v>
                </c:pt>
                <c:pt idx="192">
                  <c:v>45591</c:v>
                </c:pt>
                <c:pt idx="193">
                  <c:v>45592</c:v>
                </c:pt>
                <c:pt idx="194">
                  <c:v>45593</c:v>
                </c:pt>
                <c:pt idx="195">
                  <c:v>45594</c:v>
                </c:pt>
                <c:pt idx="196">
                  <c:v>45595</c:v>
                </c:pt>
                <c:pt idx="197">
                  <c:v>45596</c:v>
                </c:pt>
                <c:pt idx="198">
                  <c:v>45596</c:v>
                </c:pt>
                <c:pt idx="199">
                  <c:v>45596</c:v>
                </c:pt>
                <c:pt idx="200">
                  <c:v>45597</c:v>
                </c:pt>
                <c:pt idx="201">
                  <c:v>45597</c:v>
                </c:pt>
                <c:pt idx="202">
                  <c:v>45597</c:v>
                </c:pt>
                <c:pt idx="203">
                  <c:v>45597</c:v>
                </c:pt>
                <c:pt idx="204">
                  <c:v>45598</c:v>
                </c:pt>
                <c:pt idx="205">
                  <c:v>45598</c:v>
                </c:pt>
                <c:pt idx="206">
                  <c:v>45598</c:v>
                </c:pt>
                <c:pt idx="207">
                  <c:v>45598</c:v>
                </c:pt>
                <c:pt idx="208">
                  <c:v>45598</c:v>
                </c:pt>
                <c:pt idx="209">
                  <c:v>45598</c:v>
                </c:pt>
                <c:pt idx="210">
                  <c:v>45599</c:v>
                </c:pt>
              </c:numCache>
            </c:numRef>
          </c:cat>
          <c:val>
            <c:numRef>
              <c:f>LOG!$W$9:$W$220</c:f>
              <c:numCache>
                <c:formatCode>General</c:formatCode>
                <c:ptCount val="212"/>
                <c:pt idx="0">
                  <c:v>#N/A</c:v>
                </c:pt>
                <c:pt idx="1">
                  <c:v>1</c:v>
                </c:pt>
                <c:pt idx="2">
                  <c:v>2</c:v>
                </c:pt>
                <c:pt idx="3">
                  <c:v>#N/A</c:v>
                </c:pt>
                <c:pt idx="4">
                  <c:v>#N/A</c:v>
                </c:pt>
                <c:pt idx="5">
                  <c:v>3</c:v>
                </c:pt>
                <c:pt idx="6">
                  <c:v>4</c:v>
                </c:pt>
                <c:pt idx="7">
                  <c:v>#N/A</c:v>
                </c:pt>
                <c:pt idx="8">
                  <c:v>#N/A</c:v>
                </c:pt>
                <c:pt idx="9">
                  <c:v>#N/A</c:v>
                </c:pt>
                <c:pt idx="10">
                  <c:v>#N/A</c:v>
                </c:pt>
                <c:pt idx="11">
                  <c:v>#N/A</c:v>
                </c:pt>
                <c:pt idx="12">
                  <c:v>#N/A</c:v>
                </c:pt>
                <c:pt idx="13">
                  <c:v>5</c:v>
                </c:pt>
                <c:pt idx="14">
                  <c:v>#N/A</c:v>
                </c:pt>
                <c:pt idx="15">
                  <c:v>#N/A</c:v>
                </c:pt>
                <c:pt idx="16">
                  <c:v>#N/A</c:v>
                </c:pt>
                <c:pt idx="17">
                  <c:v>#N/A</c:v>
                </c:pt>
                <c:pt idx="18">
                  <c:v>#N/A</c:v>
                </c:pt>
                <c:pt idx="19">
                  <c:v>#N/A</c:v>
                </c:pt>
                <c:pt idx="20">
                  <c:v>6</c:v>
                </c:pt>
                <c:pt idx="21">
                  <c:v>7</c:v>
                </c:pt>
                <c:pt idx="22">
                  <c:v>#N/A</c:v>
                </c:pt>
                <c:pt idx="23">
                  <c:v>#N/A</c:v>
                </c:pt>
                <c:pt idx="24">
                  <c:v>8</c:v>
                </c:pt>
                <c:pt idx="25">
                  <c:v>#N/A</c:v>
                </c:pt>
                <c:pt idx="26">
                  <c:v>#N/A</c:v>
                </c:pt>
                <c:pt idx="27">
                  <c:v>9</c:v>
                </c:pt>
                <c:pt idx="28">
                  <c:v>10</c:v>
                </c:pt>
                <c:pt idx="29">
                  <c:v>11</c:v>
                </c:pt>
                <c:pt idx="30">
                  <c:v>12</c:v>
                </c:pt>
                <c:pt idx="31">
                  <c:v>#N/A</c:v>
                </c:pt>
                <c:pt idx="32">
                  <c:v>13</c:v>
                </c:pt>
                <c:pt idx="33">
                  <c:v>14</c:v>
                </c:pt>
                <c:pt idx="34">
                  <c:v>15</c:v>
                </c:pt>
                <c:pt idx="35">
                  <c:v>#N/A</c:v>
                </c:pt>
                <c:pt idx="36">
                  <c:v>#N/A</c:v>
                </c:pt>
                <c:pt idx="37">
                  <c:v>16</c:v>
                </c:pt>
                <c:pt idx="38">
                  <c:v>#N/A</c:v>
                </c:pt>
                <c:pt idx="39">
                  <c:v>#N/A</c:v>
                </c:pt>
                <c:pt idx="40">
                  <c:v>#N/A</c:v>
                </c:pt>
                <c:pt idx="41">
                  <c:v>#N/A</c:v>
                </c:pt>
                <c:pt idx="42">
                  <c:v>#N/A</c:v>
                </c:pt>
                <c:pt idx="43">
                  <c:v>#N/A</c:v>
                </c:pt>
                <c:pt idx="44">
                  <c:v>#N/A</c:v>
                </c:pt>
                <c:pt idx="45">
                  <c:v>#N/A</c:v>
                </c:pt>
                <c:pt idx="46">
                  <c:v>17</c:v>
                </c:pt>
                <c:pt idx="47">
                  <c:v>#N/A</c:v>
                </c:pt>
                <c:pt idx="48">
                  <c:v>18</c:v>
                </c:pt>
                <c:pt idx="49">
                  <c:v>#N/A</c:v>
                </c:pt>
                <c:pt idx="50">
                  <c:v>#N/A</c:v>
                </c:pt>
                <c:pt idx="51">
                  <c:v>#N/A</c:v>
                </c:pt>
                <c:pt idx="52">
                  <c:v>#N/A</c:v>
                </c:pt>
                <c:pt idx="53">
                  <c:v>#N/A</c:v>
                </c:pt>
                <c:pt idx="54">
                  <c:v>#N/A</c:v>
                </c:pt>
                <c:pt idx="55">
                  <c:v>#N/A</c:v>
                </c:pt>
                <c:pt idx="56">
                  <c:v>#N/A</c:v>
                </c:pt>
                <c:pt idx="57">
                  <c:v>#N/A</c:v>
                </c:pt>
                <c:pt idx="58">
                  <c:v>#N/A</c:v>
                </c:pt>
                <c:pt idx="59">
                  <c:v>#N/A</c:v>
                </c:pt>
                <c:pt idx="60">
                  <c:v>#N/A</c:v>
                </c:pt>
                <c:pt idx="61">
                  <c:v>19</c:v>
                </c:pt>
                <c:pt idx="62">
                  <c:v>#N/A</c:v>
                </c:pt>
                <c:pt idx="63">
                  <c:v>#N/A</c:v>
                </c:pt>
                <c:pt idx="64">
                  <c:v>#N/A</c:v>
                </c:pt>
                <c:pt idx="65">
                  <c:v>20</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21</c:v>
                </c:pt>
                <c:pt idx="80">
                  <c:v>#N/A</c:v>
                </c:pt>
                <c:pt idx="81">
                  <c:v>#N/A</c:v>
                </c:pt>
                <c:pt idx="82">
                  <c:v>#N/A</c:v>
                </c:pt>
                <c:pt idx="83">
                  <c:v>#N/A</c:v>
                </c:pt>
                <c:pt idx="84">
                  <c:v>#N/A</c:v>
                </c:pt>
                <c:pt idx="85">
                  <c:v>#N/A</c:v>
                </c:pt>
                <c:pt idx="86">
                  <c:v>#N/A</c:v>
                </c:pt>
                <c:pt idx="87">
                  <c:v>#N/A</c:v>
                </c:pt>
                <c:pt idx="88">
                  <c:v>#N/A</c:v>
                </c:pt>
                <c:pt idx="89">
                  <c:v>22</c:v>
                </c:pt>
                <c:pt idx="90">
                  <c:v>#N/A</c:v>
                </c:pt>
                <c:pt idx="91">
                  <c:v>#N/A</c:v>
                </c:pt>
                <c:pt idx="92">
                  <c:v>#N/A</c:v>
                </c:pt>
                <c:pt idx="93">
                  <c:v>23</c:v>
                </c:pt>
                <c:pt idx="94">
                  <c:v>#N/A</c:v>
                </c:pt>
                <c:pt idx="95">
                  <c:v>#N/A</c:v>
                </c:pt>
                <c:pt idx="96">
                  <c:v>24</c:v>
                </c:pt>
                <c:pt idx="97">
                  <c:v>25</c:v>
                </c:pt>
                <c:pt idx="98">
                  <c:v>26</c:v>
                </c:pt>
                <c:pt idx="99">
                  <c:v>#N/A</c:v>
                </c:pt>
                <c:pt idx="100">
                  <c:v>#N/A</c:v>
                </c:pt>
                <c:pt idx="101">
                  <c:v>27</c:v>
                </c:pt>
                <c:pt idx="102">
                  <c:v>#N/A</c:v>
                </c:pt>
                <c:pt idx="103">
                  <c:v>28</c:v>
                </c:pt>
                <c:pt idx="104">
                  <c:v>#N/A</c:v>
                </c:pt>
                <c:pt idx="105">
                  <c:v>#N/A</c:v>
                </c:pt>
                <c:pt idx="106">
                  <c:v>29</c:v>
                </c:pt>
                <c:pt idx="107">
                  <c:v>30</c:v>
                </c:pt>
                <c:pt idx="108">
                  <c:v>31</c:v>
                </c:pt>
                <c:pt idx="109">
                  <c:v>32</c:v>
                </c:pt>
                <c:pt idx="110">
                  <c:v>#N/A</c:v>
                </c:pt>
                <c:pt idx="111">
                  <c:v>33</c:v>
                </c:pt>
                <c:pt idx="112">
                  <c:v>34</c:v>
                </c:pt>
                <c:pt idx="113">
                  <c:v>35</c:v>
                </c:pt>
                <c:pt idx="114">
                  <c:v>#N/A</c:v>
                </c:pt>
                <c:pt idx="115">
                  <c:v>#N/A</c:v>
                </c:pt>
                <c:pt idx="116">
                  <c:v>#N/A</c:v>
                </c:pt>
                <c:pt idx="117">
                  <c:v>36</c:v>
                </c:pt>
                <c:pt idx="118">
                  <c:v>#N/A</c:v>
                </c:pt>
                <c:pt idx="119">
                  <c:v>#N/A</c:v>
                </c:pt>
                <c:pt idx="120">
                  <c:v>#N/A</c:v>
                </c:pt>
                <c:pt idx="121">
                  <c:v>#N/A</c:v>
                </c:pt>
                <c:pt idx="122">
                  <c:v>37</c:v>
                </c:pt>
                <c:pt idx="123">
                  <c:v>#N/A</c:v>
                </c:pt>
                <c:pt idx="124">
                  <c:v>38</c:v>
                </c:pt>
                <c:pt idx="125">
                  <c:v>#N/A</c:v>
                </c:pt>
                <c:pt idx="126">
                  <c:v>#N/A</c:v>
                </c:pt>
                <c:pt idx="127">
                  <c:v>#N/A</c:v>
                </c:pt>
                <c:pt idx="128">
                  <c:v>#N/A</c:v>
                </c:pt>
                <c:pt idx="129">
                  <c:v>39</c:v>
                </c:pt>
                <c:pt idx="130">
                  <c:v>#N/A</c:v>
                </c:pt>
                <c:pt idx="131">
                  <c:v>40</c:v>
                </c:pt>
                <c:pt idx="132">
                  <c:v>#N/A</c:v>
                </c:pt>
                <c:pt idx="133">
                  <c:v>41</c:v>
                </c:pt>
                <c:pt idx="134">
                  <c:v>#N/A</c:v>
                </c:pt>
                <c:pt idx="135">
                  <c:v>#N/A</c:v>
                </c:pt>
                <c:pt idx="136">
                  <c:v>#N/A</c:v>
                </c:pt>
                <c:pt idx="137">
                  <c:v>#N/A</c:v>
                </c:pt>
                <c:pt idx="138">
                  <c:v>#N/A</c:v>
                </c:pt>
                <c:pt idx="139">
                  <c:v>#N/A</c:v>
                </c:pt>
                <c:pt idx="140">
                  <c:v>#N/A</c:v>
                </c:pt>
                <c:pt idx="141">
                  <c:v>#N/A</c:v>
                </c:pt>
                <c:pt idx="142">
                  <c:v>42</c:v>
                </c:pt>
                <c:pt idx="143">
                  <c:v>#N/A</c:v>
                </c:pt>
                <c:pt idx="144">
                  <c:v>#N/A</c:v>
                </c:pt>
                <c:pt idx="145">
                  <c:v>#N/A</c:v>
                </c:pt>
                <c:pt idx="146">
                  <c:v>#N/A</c:v>
                </c:pt>
                <c:pt idx="147">
                  <c:v>#N/A</c:v>
                </c:pt>
                <c:pt idx="148">
                  <c:v>#N/A</c:v>
                </c:pt>
                <c:pt idx="149">
                  <c:v>#N/A</c:v>
                </c:pt>
                <c:pt idx="150">
                  <c:v>#N/A</c:v>
                </c:pt>
                <c:pt idx="151">
                  <c:v>#N/A</c:v>
                </c:pt>
                <c:pt idx="152">
                  <c:v>#N/A</c:v>
                </c:pt>
                <c:pt idx="153">
                  <c:v>43</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44</c:v>
                </c:pt>
                <c:pt idx="172">
                  <c:v>45</c:v>
                </c:pt>
                <c:pt idx="173">
                  <c:v>#N/A</c:v>
                </c:pt>
                <c:pt idx="174">
                  <c:v>#N/A</c:v>
                </c:pt>
                <c:pt idx="175">
                  <c:v>#N/A</c:v>
                </c:pt>
                <c:pt idx="176">
                  <c:v>#N/A</c:v>
                </c:pt>
                <c:pt idx="177">
                  <c:v>#N/A</c:v>
                </c:pt>
                <c:pt idx="178">
                  <c:v>#N/A</c:v>
                </c:pt>
                <c:pt idx="179">
                  <c:v>#N/A</c:v>
                </c:pt>
                <c:pt idx="180">
                  <c:v>46</c:v>
                </c:pt>
                <c:pt idx="181">
                  <c:v>#N/A</c:v>
                </c:pt>
                <c:pt idx="182">
                  <c:v>#N/A</c:v>
                </c:pt>
                <c:pt idx="183">
                  <c:v>#N/A</c:v>
                </c:pt>
                <c:pt idx="184">
                  <c:v>#N/A</c:v>
                </c:pt>
                <c:pt idx="185">
                  <c:v>#N/A</c:v>
                </c:pt>
                <c:pt idx="186">
                  <c:v>#N/A</c:v>
                </c:pt>
                <c:pt idx="187">
                  <c:v>#N/A</c:v>
                </c:pt>
                <c:pt idx="188">
                  <c:v>47</c:v>
                </c:pt>
                <c:pt idx="189">
                  <c:v>#N/A</c:v>
                </c:pt>
                <c:pt idx="190">
                  <c:v>#N/A</c:v>
                </c:pt>
                <c:pt idx="191">
                  <c:v>#N/A</c:v>
                </c:pt>
                <c:pt idx="192">
                  <c:v>#N/A</c:v>
                </c:pt>
                <c:pt idx="193">
                  <c:v>48</c:v>
                </c:pt>
              </c:numCache>
            </c:numRef>
          </c:val>
          <c:smooth val="0"/>
          <c:extLst>
            <c:ext xmlns:c16="http://schemas.microsoft.com/office/drawing/2014/chart" uri="{C3380CC4-5D6E-409C-BE32-E72D297353CC}">
              <c16:uniqueId val="{00000002-1DA2-4C50-B6A9-DA6D774BEF92}"/>
            </c:ext>
          </c:extLst>
        </c:ser>
        <c:ser>
          <c:idx val="3"/>
          <c:order val="3"/>
          <c:tx>
            <c:v>FAILURE</c:v>
          </c:tx>
          <c:spPr>
            <a:ln w="44450" cap="rnd">
              <a:solidFill>
                <a:srgbClr val="FF0000"/>
              </a:solidFill>
              <a:round/>
            </a:ln>
            <a:effectLst/>
          </c:spPr>
          <c:marker>
            <c:symbol val="circle"/>
            <c:size val="9"/>
            <c:spPr>
              <a:solidFill>
                <a:srgbClr val="FF0000"/>
              </a:solidFill>
              <a:ln w="12700">
                <a:solidFill>
                  <a:schemeClr val="tx1"/>
                </a:solidFill>
              </a:ln>
              <a:effectLst/>
            </c:spPr>
          </c:marker>
          <c:dPt>
            <c:idx val="64"/>
            <c:marker>
              <c:symbol val="circle"/>
              <c:size val="9"/>
              <c:spPr>
                <a:solidFill>
                  <a:srgbClr val="FF0000"/>
                </a:solidFill>
                <a:ln w="12700">
                  <a:solidFill>
                    <a:schemeClr val="tx1"/>
                  </a:solidFill>
                </a:ln>
                <a:effectLst/>
              </c:spPr>
            </c:marker>
            <c:bubble3D val="0"/>
            <c:spPr>
              <a:ln w="44450" cap="rnd">
                <a:solidFill>
                  <a:srgbClr val="FF0000"/>
                </a:solidFill>
                <a:round/>
              </a:ln>
              <a:effectLst/>
            </c:spPr>
            <c:extLst>
              <c:ext xmlns:c16="http://schemas.microsoft.com/office/drawing/2014/chart" uri="{C3380CC4-5D6E-409C-BE32-E72D297353CC}">
                <c16:uniqueId val="{00000001-2E7E-4341-9C76-2FA944623056}"/>
              </c:ext>
            </c:extLst>
          </c:dPt>
          <c:cat>
            <c:numRef>
              <c:f>LOG!$A$9:$A$219</c:f>
              <c:numCache>
                <c:formatCode>m/d/yyyy</c:formatCode>
                <c:ptCount val="211"/>
                <c:pt idx="0">
                  <c:v>45504</c:v>
                </c:pt>
                <c:pt idx="1">
                  <c:v>45504</c:v>
                </c:pt>
                <c:pt idx="2">
                  <c:v>45504</c:v>
                </c:pt>
                <c:pt idx="3">
                  <c:v>45504</c:v>
                </c:pt>
                <c:pt idx="4">
                  <c:v>45506</c:v>
                </c:pt>
                <c:pt idx="5">
                  <c:v>45506</c:v>
                </c:pt>
                <c:pt idx="6">
                  <c:v>45506</c:v>
                </c:pt>
                <c:pt idx="7">
                  <c:v>45506</c:v>
                </c:pt>
                <c:pt idx="8">
                  <c:v>45506</c:v>
                </c:pt>
                <c:pt idx="9">
                  <c:v>45507</c:v>
                </c:pt>
                <c:pt idx="10">
                  <c:v>45507</c:v>
                </c:pt>
                <c:pt idx="11">
                  <c:v>45507</c:v>
                </c:pt>
                <c:pt idx="12">
                  <c:v>45507</c:v>
                </c:pt>
                <c:pt idx="13">
                  <c:v>45507</c:v>
                </c:pt>
                <c:pt idx="14">
                  <c:v>45507</c:v>
                </c:pt>
                <c:pt idx="15">
                  <c:v>45507</c:v>
                </c:pt>
                <c:pt idx="16">
                  <c:v>45507</c:v>
                </c:pt>
                <c:pt idx="17">
                  <c:v>45509</c:v>
                </c:pt>
                <c:pt idx="18">
                  <c:v>45509</c:v>
                </c:pt>
                <c:pt idx="19">
                  <c:v>45509</c:v>
                </c:pt>
                <c:pt idx="20">
                  <c:v>45509</c:v>
                </c:pt>
                <c:pt idx="21">
                  <c:v>45509</c:v>
                </c:pt>
                <c:pt idx="22">
                  <c:v>45509</c:v>
                </c:pt>
                <c:pt idx="23">
                  <c:v>45509</c:v>
                </c:pt>
                <c:pt idx="24">
                  <c:v>45509</c:v>
                </c:pt>
                <c:pt idx="25">
                  <c:v>45509</c:v>
                </c:pt>
                <c:pt idx="26">
                  <c:v>45509</c:v>
                </c:pt>
                <c:pt idx="27">
                  <c:v>45511</c:v>
                </c:pt>
                <c:pt idx="28">
                  <c:v>45511</c:v>
                </c:pt>
                <c:pt idx="29">
                  <c:v>45511</c:v>
                </c:pt>
                <c:pt idx="30">
                  <c:v>45511</c:v>
                </c:pt>
                <c:pt idx="31">
                  <c:v>45511</c:v>
                </c:pt>
                <c:pt idx="32">
                  <c:v>45511</c:v>
                </c:pt>
                <c:pt idx="33">
                  <c:v>45512</c:v>
                </c:pt>
                <c:pt idx="34">
                  <c:v>45512</c:v>
                </c:pt>
                <c:pt idx="35">
                  <c:v>45512</c:v>
                </c:pt>
                <c:pt idx="36">
                  <c:v>45512</c:v>
                </c:pt>
                <c:pt idx="37">
                  <c:v>45516</c:v>
                </c:pt>
                <c:pt idx="38">
                  <c:v>45516</c:v>
                </c:pt>
                <c:pt idx="39">
                  <c:v>45516</c:v>
                </c:pt>
                <c:pt idx="40">
                  <c:v>45516</c:v>
                </c:pt>
                <c:pt idx="41">
                  <c:v>45516</c:v>
                </c:pt>
                <c:pt idx="42">
                  <c:v>45516</c:v>
                </c:pt>
                <c:pt idx="43">
                  <c:v>45516</c:v>
                </c:pt>
                <c:pt idx="44">
                  <c:v>45516</c:v>
                </c:pt>
                <c:pt idx="45">
                  <c:v>45516</c:v>
                </c:pt>
                <c:pt idx="46">
                  <c:v>45518</c:v>
                </c:pt>
                <c:pt idx="47">
                  <c:v>45518</c:v>
                </c:pt>
                <c:pt idx="48">
                  <c:v>45519</c:v>
                </c:pt>
                <c:pt idx="49">
                  <c:v>45519</c:v>
                </c:pt>
                <c:pt idx="50">
                  <c:v>45519</c:v>
                </c:pt>
                <c:pt idx="51">
                  <c:v>45519</c:v>
                </c:pt>
                <c:pt idx="52">
                  <c:v>45520</c:v>
                </c:pt>
                <c:pt idx="53">
                  <c:v>45520</c:v>
                </c:pt>
                <c:pt idx="54">
                  <c:v>45521</c:v>
                </c:pt>
                <c:pt idx="55">
                  <c:v>45523</c:v>
                </c:pt>
                <c:pt idx="56">
                  <c:v>45523</c:v>
                </c:pt>
                <c:pt idx="57">
                  <c:v>45523</c:v>
                </c:pt>
                <c:pt idx="58">
                  <c:v>45523</c:v>
                </c:pt>
                <c:pt idx="59">
                  <c:v>45523</c:v>
                </c:pt>
                <c:pt idx="60">
                  <c:v>45523</c:v>
                </c:pt>
                <c:pt idx="61">
                  <c:v>45523</c:v>
                </c:pt>
                <c:pt idx="62">
                  <c:v>45526</c:v>
                </c:pt>
                <c:pt idx="63">
                  <c:v>45526</c:v>
                </c:pt>
                <c:pt idx="64">
                  <c:v>45526</c:v>
                </c:pt>
                <c:pt idx="65">
                  <c:v>45530</c:v>
                </c:pt>
                <c:pt idx="66">
                  <c:v>45530</c:v>
                </c:pt>
                <c:pt idx="67">
                  <c:v>45530</c:v>
                </c:pt>
                <c:pt idx="68">
                  <c:v>45530</c:v>
                </c:pt>
                <c:pt idx="69">
                  <c:v>45530</c:v>
                </c:pt>
                <c:pt idx="70">
                  <c:v>45530</c:v>
                </c:pt>
                <c:pt idx="71">
                  <c:v>45530</c:v>
                </c:pt>
                <c:pt idx="72">
                  <c:v>45531</c:v>
                </c:pt>
                <c:pt idx="73">
                  <c:v>45532</c:v>
                </c:pt>
                <c:pt idx="74">
                  <c:v>45532</c:v>
                </c:pt>
                <c:pt idx="75">
                  <c:v>45532</c:v>
                </c:pt>
                <c:pt idx="76">
                  <c:v>45533</c:v>
                </c:pt>
                <c:pt idx="77">
                  <c:v>45533</c:v>
                </c:pt>
                <c:pt idx="78">
                  <c:v>45533</c:v>
                </c:pt>
                <c:pt idx="79">
                  <c:v>45534</c:v>
                </c:pt>
                <c:pt idx="80">
                  <c:v>45535</c:v>
                </c:pt>
                <c:pt idx="81">
                  <c:v>45535</c:v>
                </c:pt>
                <c:pt idx="82">
                  <c:v>45537</c:v>
                </c:pt>
                <c:pt idx="83">
                  <c:v>45537</c:v>
                </c:pt>
                <c:pt idx="84">
                  <c:v>45538</c:v>
                </c:pt>
                <c:pt idx="85">
                  <c:v>45539</c:v>
                </c:pt>
                <c:pt idx="86">
                  <c:v>45539</c:v>
                </c:pt>
                <c:pt idx="87">
                  <c:v>45539</c:v>
                </c:pt>
                <c:pt idx="88">
                  <c:v>45541</c:v>
                </c:pt>
                <c:pt idx="89">
                  <c:v>45541</c:v>
                </c:pt>
                <c:pt idx="90">
                  <c:v>45542</c:v>
                </c:pt>
                <c:pt idx="91">
                  <c:v>45542</c:v>
                </c:pt>
                <c:pt idx="92">
                  <c:v>45542</c:v>
                </c:pt>
                <c:pt idx="93">
                  <c:v>45542</c:v>
                </c:pt>
                <c:pt idx="94">
                  <c:v>45543</c:v>
                </c:pt>
                <c:pt idx="95">
                  <c:v>45543</c:v>
                </c:pt>
                <c:pt idx="96">
                  <c:v>45543</c:v>
                </c:pt>
                <c:pt idx="97">
                  <c:v>45544</c:v>
                </c:pt>
                <c:pt idx="98">
                  <c:v>45544</c:v>
                </c:pt>
                <c:pt idx="99">
                  <c:v>45544</c:v>
                </c:pt>
                <c:pt idx="100">
                  <c:v>45544</c:v>
                </c:pt>
                <c:pt idx="101">
                  <c:v>45546</c:v>
                </c:pt>
                <c:pt idx="102">
                  <c:v>45547</c:v>
                </c:pt>
                <c:pt idx="103">
                  <c:v>45548</c:v>
                </c:pt>
                <c:pt idx="104">
                  <c:v>45548</c:v>
                </c:pt>
                <c:pt idx="105">
                  <c:v>45549</c:v>
                </c:pt>
                <c:pt idx="106">
                  <c:v>45549</c:v>
                </c:pt>
                <c:pt idx="107">
                  <c:v>45549</c:v>
                </c:pt>
                <c:pt idx="108">
                  <c:v>45550</c:v>
                </c:pt>
                <c:pt idx="109">
                  <c:v>45550</c:v>
                </c:pt>
                <c:pt idx="110">
                  <c:v>45550</c:v>
                </c:pt>
                <c:pt idx="111">
                  <c:v>45550</c:v>
                </c:pt>
                <c:pt idx="112">
                  <c:v>45551</c:v>
                </c:pt>
                <c:pt idx="113">
                  <c:v>45551</c:v>
                </c:pt>
                <c:pt idx="114">
                  <c:v>45551</c:v>
                </c:pt>
                <c:pt idx="115">
                  <c:v>45552</c:v>
                </c:pt>
                <c:pt idx="116">
                  <c:v>45553</c:v>
                </c:pt>
                <c:pt idx="117">
                  <c:v>45553</c:v>
                </c:pt>
                <c:pt idx="118">
                  <c:v>45553</c:v>
                </c:pt>
                <c:pt idx="119">
                  <c:v>45554</c:v>
                </c:pt>
                <c:pt idx="120">
                  <c:v>45554</c:v>
                </c:pt>
                <c:pt idx="121">
                  <c:v>45554</c:v>
                </c:pt>
                <c:pt idx="122">
                  <c:v>45555</c:v>
                </c:pt>
                <c:pt idx="123">
                  <c:v>45555</c:v>
                </c:pt>
                <c:pt idx="124">
                  <c:v>45556</c:v>
                </c:pt>
                <c:pt idx="125">
                  <c:v>45557</c:v>
                </c:pt>
                <c:pt idx="126">
                  <c:v>45557</c:v>
                </c:pt>
                <c:pt idx="127">
                  <c:v>45558</c:v>
                </c:pt>
                <c:pt idx="128">
                  <c:v>45558</c:v>
                </c:pt>
                <c:pt idx="129">
                  <c:v>45559</c:v>
                </c:pt>
                <c:pt idx="130">
                  <c:v>45559</c:v>
                </c:pt>
                <c:pt idx="131">
                  <c:v>45560</c:v>
                </c:pt>
                <c:pt idx="132">
                  <c:v>45560</c:v>
                </c:pt>
                <c:pt idx="133">
                  <c:v>45560</c:v>
                </c:pt>
                <c:pt idx="134">
                  <c:v>45561</c:v>
                </c:pt>
                <c:pt idx="135">
                  <c:v>45561</c:v>
                </c:pt>
                <c:pt idx="136">
                  <c:v>45561</c:v>
                </c:pt>
                <c:pt idx="137">
                  <c:v>45561</c:v>
                </c:pt>
                <c:pt idx="138">
                  <c:v>45561</c:v>
                </c:pt>
                <c:pt idx="139">
                  <c:v>45562</c:v>
                </c:pt>
                <c:pt idx="140">
                  <c:v>45562</c:v>
                </c:pt>
                <c:pt idx="141">
                  <c:v>45562</c:v>
                </c:pt>
                <c:pt idx="142">
                  <c:v>45562</c:v>
                </c:pt>
                <c:pt idx="143">
                  <c:v>45563</c:v>
                </c:pt>
                <c:pt idx="144">
                  <c:v>45563</c:v>
                </c:pt>
                <c:pt idx="145">
                  <c:v>45563</c:v>
                </c:pt>
                <c:pt idx="146">
                  <c:v>45563</c:v>
                </c:pt>
                <c:pt idx="147">
                  <c:v>45565</c:v>
                </c:pt>
                <c:pt idx="148">
                  <c:v>45565</c:v>
                </c:pt>
                <c:pt idx="149">
                  <c:v>45565</c:v>
                </c:pt>
                <c:pt idx="150">
                  <c:v>45565</c:v>
                </c:pt>
                <c:pt idx="151">
                  <c:v>45566</c:v>
                </c:pt>
                <c:pt idx="152">
                  <c:v>45566</c:v>
                </c:pt>
                <c:pt idx="153">
                  <c:v>45566</c:v>
                </c:pt>
                <c:pt idx="154">
                  <c:v>45566</c:v>
                </c:pt>
                <c:pt idx="155">
                  <c:v>45567</c:v>
                </c:pt>
                <c:pt idx="156">
                  <c:v>45568</c:v>
                </c:pt>
                <c:pt idx="157">
                  <c:v>45568</c:v>
                </c:pt>
                <c:pt idx="158">
                  <c:v>45568</c:v>
                </c:pt>
                <c:pt idx="159">
                  <c:v>45572</c:v>
                </c:pt>
                <c:pt idx="160">
                  <c:v>45572</c:v>
                </c:pt>
                <c:pt idx="161">
                  <c:v>45572</c:v>
                </c:pt>
                <c:pt idx="162">
                  <c:v>45572</c:v>
                </c:pt>
                <c:pt idx="163">
                  <c:v>45572</c:v>
                </c:pt>
                <c:pt idx="164">
                  <c:v>45572</c:v>
                </c:pt>
                <c:pt idx="165">
                  <c:v>45572</c:v>
                </c:pt>
                <c:pt idx="166">
                  <c:v>45572</c:v>
                </c:pt>
                <c:pt idx="167">
                  <c:v>45572</c:v>
                </c:pt>
                <c:pt idx="168">
                  <c:v>45572</c:v>
                </c:pt>
                <c:pt idx="169">
                  <c:v>45573</c:v>
                </c:pt>
                <c:pt idx="170">
                  <c:v>45573</c:v>
                </c:pt>
                <c:pt idx="171">
                  <c:v>45574</c:v>
                </c:pt>
                <c:pt idx="172">
                  <c:v>45574</c:v>
                </c:pt>
                <c:pt idx="173">
                  <c:v>45574</c:v>
                </c:pt>
                <c:pt idx="174">
                  <c:v>45576</c:v>
                </c:pt>
                <c:pt idx="175">
                  <c:v>45577</c:v>
                </c:pt>
                <c:pt idx="176">
                  <c:v>45577</c:v>
                </c:pt>
                <c:pt idx="177">
                  <c:v>45578</c:v>
                </c:pt>
                <c:pt idx="178">
                  <c:v>45578</c:v>
                </c:pt>
                <c:pt idx="179">
                  <c:v>45579</c:v>
                </c:pt>
                <c:pt idx="180">
                  <c:v>45580</c:v>
                </c:pt>
                <c:pt idx="181">
                  <c:v>45581</c:v>
                </c:pt>
                <c:pt idx="182">
                  <c:v>45581</c:v>
                </c:pt>
                <c:pt idx="183">
                  <c:v>45581</c:v>
                </c:pt>
                <c:pt idx="184">
                  <c:v>45582</c:v>
                </c:pt>
                <c:pt idx="185">
                  <c:v>45583</c:v>
                </c:pt>
                <c:pt idx="186">
                  <c:v>45584</c:v>
                </c:pt>
                <c:pt idx="187">
                  <c:v>45585</c:v>
                </c:pt>
                <c:pt idx="188">
                  <c:v>45586</c:v>
                </c:pt>
                <c:pt idx="189">
                  <c:v>45587</c:v>
                </c:pt>
                <c:pt idx="190">
                  <c:v>45588</c:v>
                </c:pt>
                <c:pt idx="191">
                  <c:v>45591</c:v>
                </c:pt>
                <c:pt idx="192">
                  <c:v>45591</c:v>
                </c:pt>
                <c:pt idx="193">
                  <c:v>45592</c:v>
                </c:pt>
                <c:pt idx="194">
                  <c:v>45593</c:v>
                </c:pt>
                <c:pt idx="195">
                  <c:v>45594</c:v>
                </c:pt>
                <c:pt idx="196">
                  <c:v>45595</c:v>
                </c:pt>
                <c:pt idx="197">
                  <c:v>45596</c:v>
                </c:pt>
                <c:pt idx="198">
                  <c:v>45596</c:v>
                </c:pt>
                <c:pt idx="199">
                  <c:v>45596</c:v>
                </c:pt>
                <c:pt idx="200">
                  <c:v>45597</c:v>
                </c:pt>
                <c:pt idx="201">
                  <c:v>45597</c:v>
                </c:pt>
                <c:pt idx="202">
                  <c:v>45597</c:v>
                </c:pt>
                <c:pt idx="203">
                  <c:v>45597</c:v>
                </c:pt>
                <c:pt idx="204">
                  <c:v>45598</c:v>
                </c:pt>
                <c:pt idx="205">
                  <c:v>45598</c:v>
                </c:pt>
                <c:pt idx="206">
                  <c:v>45598</c:v>
                </c:pt>
                <c:pt idx="207">
                  <c:v>45598</c:v>
                </c:pt>
                <c:pt idx="208">
                  <c:v>45598</c:v>
                </c:pt>
                <c:pt idx="209">
                  <c:v>45598</c:v>
                </c:pt>
                <c:pt idx="210">
                  <c:v>45599</c:v>
                </c:pt>
              </c:numCache>
            </c:numRef>
          </c:cat>
          <c:val>
            <c:numRef>
              <c:f>LOG!$Y$9:$Y$220</c:f>
              <c:numCache>
                <c:formatCode>General</c:formatCode>
                <c:ptCount val="21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1</c:v>
                </c:pt>
                <c:pt idx="40">
                  <c:v>2</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3</c:v>
                </c:pt>
                <c:pt idx="63">
                  <c:v>4</c:v>
                </c:pt>
                <c:pt idx="64">
                  <c:v>5</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6</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7</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8</c:v>
                </c:pt>
                <c:pt idx="141">
                  <c:v>9</c:v>
                </c:pt>
                <c:pt idx="142">
                  <c:v>#N/A</c:v>
                </c:pt>
                <c:pt idx="143">
                  <c:v>#N/A</c:v>
                </c:pt>
                <c:pt idx="144">
                  <c:v>#N/A</c:v>
                </c:pt>
                <c:pt idx="145">
                  <c:v>10</c:v>
                </c:pt>
                <c:pt idx="146">
                  <c:v>#N/A</c:v>
                </c:pt>
                <c:pt idx="147">
                  <c:v>#N/A</c:v>
                </c:pt>
                <c:pt idx="148">
                  <c:v>11</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numCache>
            </c:numRef>
          </c:val>
          <c:smooth val="0"/>
          <c:extLst>
            <c:ext xmlns:c16="http://schemas.microsoft.com/office/drawing/2014/chart" uri="{C3380CC4-5D6E-409C-BE32-E72D297353CC}">
              <c16:uniqueId val="{00000005-1DA2-4C50-B6A9-DA6D774BEF92}"/>
            </c:ext>
          </c:extLst>
        </c:ser>
        <c:ser>
          <c:idx val="4"/>
          <c:order val="4"/>
          <c:tx>
            <c:v>MISSING GPS OR O2 (NON-CATASTROPHIC)</c:v>
          </c:tx>
          <c:spPr>
            <a:ln w="50800" cap="rnd">
              <a:solidFill>
                <a:srgbClr val="00B0F0"/>
              </a:solidFill>
              <a:round/>
            </a:ln>
            <a:effectLst/>
          </c:spPr>
          <c:marker>
            <c:symbol val="circle"/>
            <c:size val="9"/>
            <c:spPr>
              <a:solidFill>
                <a:srgbClr val="00B0F0"/>
              </a:solidFill>
              <a:ln w="9525">
                <a:solidFill>
                  <a:schemeClr val="tx1"/>
                </a:solidFill>
              </a:ln>
              <a:effectLst/>
            </c:spPr>
          </c:marker>
          <c:cat>
            <c:numRef>
              <c:f>LOG!$A$9:$A$219</c:f>
              <c:numCache>
                <c:formatCode>m/d/yyyy</c:formatCode>
                <c:ptCount val="211"/>
                <c:pt idx="0">
                  <c:v>45504</c:v>
                </c:pt>
                <c:pt idx="1">
                  <c:v>45504</c:v>
                </c:pt>
                <c:pt idx="2">
                  <c:v>45504</c:v>
                </c:pt>
                <c:pt idx="3">
                  <c:v>45504</c:v>
                </c:pt>
                <c:pt idx="4">
                  <c:v>45506</c:v>
                </c:pt>
                <c:pt idx="5">
                  <c:v>45506</c:v>
                </c:pt>
                <c:pt idx="6">
                  <c:v>45506</c:v>
                </c:pt>
                <c:pt idx="7">
                  <c:v>45506</c:v>
                </c:pt>
                <c:pt idx="8">
                  <c:v>45506</c:v>
                </c:pt>
                <c:pt idx="9">
                  <c:v>45507</c:v>
                </c:pt>
                <c:pt idx="10">
                  <c:v>45507</c:v>
                </c:pt>
                <c:pt idx="11">
                  <c:v>45507</c:v>
                </c:pt>
                <c:pt idx="12">
                  <c:v>45507</c:v>
                </c:pt>
                <c:pt idx="13">
                  <c:v>45507</c:v>
                </c:pt>
                <c:pt idx="14">
                  <c:v>45507</c:v>
                </c:pt>
                <c:pt idx="15">
                  <c:v>45507</c:v>
                </c:pt>
                <c:pt idx="16">
                  <c:v>45507</c:v>
                </c:pt>
                <c:pt idx="17">
                  <c:v>45509</c:v>
                </c:pt>
                <c:pt idx="18">
                  <c:v>45509</c:v>
                </c:pt>
                <c:pt idx="19">
                  <c:v>45509</c:v>
                </c:pt>
                <c:pt idx="20">
                  <c:v>45509</c:v>
                </c:pt>
                <c:pt idx="21">
                  <c:v>45509</c:v>
                </c:pt>
                <c:pt idx="22">
                  <c:v>45509</c:v>
                </c:pt>
                <c:pt idx="23">
                  <c:v>45509</c:v>
                </c:pt>
                <c:pt idx="24">
                  <c:v>45509</c:v>
                </c:pt>
                <c:pt idx="25">
                  <c:v>45509</c:v>
                </c:pt>
                <c:pt idx="26">
                  <c:v>45509</c:v>
                </c:pt>
                <c:pt idx="27">
                  <c:v>45511</c:v>
                </c:pt>
                <c:pt idx="28">
                  <c:v>45511</c:v>
                </c:pt>
                <c:pt idx="29">
                  <c:v>45511</c:v>
                </c:pt>
                <c:pt idx="30">
                  <c:v>45511</c:v>
                </c:pt>
                <c:pt idx="31">
                  <c:v>45511</c:v>
                </c:pt>
                <c:pt idx="32">
                  <c:v>45511</c:v>
                </c:pt>
                <c:pt idx="33">
                  <c:v>45512</c:v>
                </c:pt>
                <c:pt idx="34">
                  <c:v>45512</c:v>
                </c:pt>
                <c:pt idx="35">
                  <c:v>45512</c:v>
                </c:pt>
                <c:pt idx="36">
                  <c:v>45512</c:v>
                </c:pt>
                <c:pt idx="37">
                  <c:v>45516</c:v>
                </c:pt>
                <c:pt idx="38">
                  <c:v>45516</c:v>
                </c:pt>
                <c:pt idx="39">
                  <c:v>45516</c:v>
                </c:pt>
                <c:pt idx="40">
                  <c:v>45516</c:v>
                </c:pt>
                <c:pt idx="41">
                  <c:v>45516</c:v>
                </c:pt>
                <c:pt idx="42">
                  <c:v>45516</c:v>
                </c:pt>
                <c:pt idx="43">
                  <c:v>45516</c:v>
                </c:pt>
                <c:pt idx="44">
                  <c:v>45516</c:v>
                </c:pt>
                <c:pt idx="45">
                  <c:v>45516</c:v>
                </c:pt>
                <c:pt idx="46">
                  <c:v>45518</c:v>
                </c:pt>
                <c:pt idx="47">
                  <c:v>45518</c:v>
                </c:pt>
                <c:pt idx="48">
                  <c:v>45519</c:v>
                </c:pt>
                <c:pt idx="49">
                  <c:v>45519</c:v>
                </c:pt>
                <c:pt idx="50">
                  <c:v>45519</c:v>
                </c:pt>
                <c:pt idx="51">
                  <c:v>45519</c:v>
                </c:pt>
                <c:pt idx="52">
                  <c:v>45520</c:v>
                </c:pt>
                <c:pt idx="53">
                  <c:v>45520</c:v>
                </c:pt>
                <c:pt idx="54">
                  <c:v>45521</c:v>
                </c:pt>
                <c:pt idx="55">
                  <c:v>45523</c:v>
                </c:pt>
                <c:pt idx="56">
                  <c:v>45523</c:v>
                </c:pt>
                <c:pt idx="57">
                  <c:v>45523</c:v>
                </c:pt>
                <c:pt idx="58">
                  <c:v>45523</c:v>
                </c:pt>
                <c:pt idx="59">
                  <c:v>45523</c:v>
                </c:pt>
                <c:pt idx="60">
                  <c:v>45523</c:v>
                </c:pt>
                <c:pt idx="61">
                  <c:v>45523</c:v>
                </c:pt>
                <c:pt idx="62">
                  <c:v>45526</c:v>
                </c:pt>
                <c:pt idx="63">
                  <c:v>45526</c:v>
                </c:pt>
                <c:pt idx="64">
                  <c:v>45526</c:v>
                </c:pt>
                <c:pt idx="65">
                  <c:v>45530</c:v>
                </c:pt>
                <c:pt idx="66">
                  <c:v>45530</c:v>
                </c:pt>
                <c:pt idx="67">
                  <c:v>45530</c:v>
                </c:pt>
                <c:pt idx="68">
                  <c:v>45530</c:v>
                </c:pt>
                <c:pt idx="69">
                  <c:v>45530</c:v>
                </c:pt>
                <c:pt idx="70">
                  <c:v>45530</c:v>
                </c:pt>
                <c:pt idx="71">
                  <c:v>45530</c:v>
                </c:pt>
                <c:pt idx="72">
                  <c:v>45531</c:v>
                </c:pt>
                <c:pt idx="73">
                  <c:v>45532</c:v>
                </c:pt>
                <c:pt idx="74">
                  <c:v>45532</c:v>
                </c:pt>
                <c:pt idx="75">
                  <c:v>45532</c:v>
                </c:pt>
                <c:pt idx="76">
                  <c:v>45533</c:v>
                </c:pt>
                <c:pt idx="77">
                  <c:v>45533</c:v>
                </c:pt>
                <c:pt idx="78">
                  <c:v>45533</c:v>
                </c:pt>
                <c:pt idx="79">
                  <c:v>45534</c:v>
                </c:pt>
                <c:pt idx="80">
                  <c:v>45535</c:v>
                </c:pt>
                <c:pt idx="81">
                  <c:v>45535</c:v>
                </c:pt>
                <c:pt idx="82">
                  <c:v>45537</c:v>
                </c:pt>
                <c:pt idx="83">
                  <c:v>45537</c:v>
                </c:pt>
                <c:pt idx="84">
                  <c:v>45538</c:v>
                </c:pt>
                <c:pt idx="85">
                  <c:v>45539</c:v>
                </c:pt>
                <c:pt idx="86">
                  <c:v>45539</c:v>
                </c:pt>
                <c:pt idx="87">
                  <c:v>45539</c:v>
                </c:pt>
                <c:pt idx="88">
                  <c:v>45541</c:v>
                </c:pt>
                <c:pt idx="89">
                  <c:v>45541</c:v>
                </c:pt>
                <c:pt idx="90">
                  <c:v>45542</c:v>
                </c:pt>
                <c:pt idx="91">
                  <c:v>45542</c:v>
                </c:pt>
                <c:pt idx="92">
                  <c:v>45542</c:v>
                </c:pt>
                <c:pt idx="93">
                  <c:v>45542</c:v>
                </c:pt>
                <c:pt idx="94">
                  <c:v>45543</c:v>
                </c:pt>
                <c:pt idx="95">
                  <c:v>45543</c:v>
                </c:pt>
                <c:pt idx="96">
                  <c:v>45543</c:v>
                </c:pt>
                <c:pt idx="97">
                  <c:v>45544</c:v>
                </c:pt>
                <c:pt idx="98">
                  <c:v>45544</c:v>
                </c:pt>
                <c:pt idx="99">
                  <c:v>45544</c:v>
                </c:pt>
                <c:pt idx="100">
                  <c:v>45544</c:v>
                </c:pt>
                <c:pt idx="101">
                  <c:v>45546</c:v>
                </c:pt>
                <c:pt idx="102">
                  <c:v>45547</c:v>
                </c:pt>
                <c:pt idx="103">
                  <c:v>45548</c:v>
                </c:pt>
                <c:pt idx="104">
                  <c:v>45548</c:v>
                </c:pt>
                <c:pt idx="105">
                  <c:v>45549</c:v>
                </c:pt>
                <c:pt idx="106">
                  <c:v>45549</c:v>
                </c:pt>
                <c:pt idx="107">
                  <c:v>45549</c:v>
                </c:pt>
                <c:pt idx="108">
                  <c:v>45550</c:v>
                </c:pt>
                <c:pt idx="109">
                  <c:v>45550</c:v>
                </c:pt>
                <c:pt idx="110">
                  <c:v>45550</c:v>
                </c:pt>
                <c:pt idx="111">
                  <c:v>45550</c:v>
                </c:pt>
                <c:pt idx="112">
                  <c:v>45551</c:v>
                </c:pt>
                <c:pt idx="113">
                  <c:v>45551</c:v>
                </c:pt>
                <c:pt idx="114">
                  <c:v>45551</c:v>
                </c:pt>
                <c:pt idx="115">
                  <c:v>45552</c:v>
                </c:pt>
                <c:pt idx="116">
                  <c:v>45553</c:v>
                </c:pt>
                <c:pt idx="117">
                  <c:v>45553</c:v>
                </c:pt>
                <c:pt idx="118">
                  <c:v>45553</c:v>
                </c:pt>
                <c:pt idx="119">
                  <c:v>45554</c:v>
                </c:pt>
                <c:pt idx="120">
                  <c:v>45554</c:v>
                </c:pt>
                <c:pt idx="121">
                  <c:v>45554</c:v>
                </c:pt>
                <c:pt idx="122">
                  <c:v>45555</c:v>
                </c:pt>
                <c:pt idx="123">
                  <c:v>45555</c:v>
                </c:pt>
                <c:pt idx="124">
                  <c:v>45556</c:v>
                </c:pt>
                <c:pt idx="125">
                  <c:v>45557</c:v>
                </c:pt>
                <c:pt idx="126">
                  <c:v>45557</c:v>
                </c:pt>
                <c:pt idx="127">
                  <c:v>45558</c:v>
                </c:pt>
                <c:pt idx="128">
                  <c:v>45558</c:v>
                </c:pt>
                <c:pt idx="129">
                  <c:v>45559</c:v>
                </c:pt>
                <c:pt idx="130">
                  <c:v>45559</c:v>
                </c:pt>
                <c:pt idx="131">
                  <c:v>45560</c:v>
                </c:pt>
                <c:pt idx="132">
                  <c:v>45560</c:v>
                </c:pt>
                <c:pt idx="133">
                  <c:v>45560</c:v>
                </c:pt>
                <c:pt idx="134">
                  <c:v>45561</c:v>
                </c:pt>
                <c:pt idx="135">
                  <c:v>45561</c:v>
                </c:pt>
                <c:pt idx="136">
                  <c:v>45561</c:v>
                </c:pt>
                <c:pt idx="137">
                  <c:v>45561</c:v>
                </c:pt>
                <c:pt idx="138">
                  <c:v>45561</c:v>
                </c:pt>
                <c:pt idx="139">
                  <c:v>45562</c:v>
                </c:pt>
                <c:pt idx="140">
                  <c:v>45562</c:v>
                </c:pt>
                <c:pt idx="141">
                  <c:v>45562</c:v>
                </c:pt>
                <c:pt idx="142">
                  <c:v>45562</c:v>
                </c:pt>
                <c:pt idx="143">
                  <c:v>45563</c:v>
                </c:pt>
                <c:pt idx="144">
                  <c:v>45563</c:v>
                </c:pt>
                <c:pt idx="145">
                  <c:v>45563</c:v>
                </c:pt>
                <c:pt idx="146">
                  <c:v>45563</c:v>
                </c:pt>
                <c:pt idx="147">
                  <c:v>45565</c:v>
                </c:pt>
                <c:pt idx="148">
                  <c:v>45565</c:v>
                </c:pt>
                <c:pt idx="149">
                  <c:v>45565</c:v>
                </c:pt>
                <c:pt idx="150">
                  <c:v>45565</c:v>
                </c:pt>
                <c:pt idx="151">
                  <c:v>45566</c:v>
                </c:pt>
                <c:pt idx="152">
                  <c:v>45566</c:v>
                </c:pt>
                <c:pt idx="153">
                  <c:v>45566</c:v>
                </c:pt>
                <c:pt idx="154">
                  <c:v>45566</c:v>
                </c:pt>
                <c:pt idx="155">
                  <c:v>45567</c:v>
                </c:pt>
                <c:pt idx="156">
                  <c:v>45568</c:v>
                </c:pt>
                <c:pt idx="157">
                  <c:v>45568</c:v>
                </c:pt>
                <c:pt idx="158">
                  <c:v>45568</c:v>
                </c:pt>
                <c:pt idx="159">
                  <c:v>45572</c:v>
                </c:pt>
                <c:pt idx="160">
                  <c:v>45572</c:v>
                </c:pt>
                <c:pt idx="161">
                  <c:v>45572</c:v>
                </c:pt>
                <c:pt idx="162">
                  <c:v>45572</c:v>
                </c:pt>
                <c:pt idx="163">
                  <c:v>45572</c:v>
                </c:pt>
                <c:pt idx="164">
                  <c:v>45572</c:v>
                </c:pt>
                <c:pt idx="165">
                  <c:v>45572</c:v>
                </c:pt>
                <c:pt idx="166">
                  <c:v>45572</c:v>
                </c:pt>
                <c:pt idx="167">
                  <c:v>45572</c:v>
                </c:pt>
                <c:pt idx="168">
                  <c:v>45572</c:v>
                </c:pt>
                <c:pt idx="169">
                  <c:v>45573</c:v>
                </c:pt>
                <c:pt idx="170">
                  <c:v>45573</c:v>
                </c:pt>
                <c:pt idx="171">
                  <c:v>45574</c:v>
                </c:pt>
                <c:pt idx="172">
                  <c:v>45574</c:v>
                </c:pt>
                <c:pt idx="173">
                  <c:v>45574</c:v>
                </c:pt>
                <c:pt idx="174">
                  <c:v>45576</c:v>
                </c:pt>
                <c:pt idx="175">
                  <c:v>45577</c:v>
                </c:pt>
                <c:pt idx="176">
                  <c:v>45577</c:v>
                </c:pt>
                <c:pt idx="177">
                  <c:v>45578</c:v>
                </c:pt>
                <c:pt idx="178">
                  <c:v>45578</c:v>
                </c:pt>
                <c:pt idx="179">
                  <c:v>45579</c:v>
                </c:pt>
                <c:pt idx="180">
                  <c:v>45580</c:v>
                </c:pt>
                <c:pt idx="181">
                  <c:v>45581</c:v>
                </c:pt>
                <c:pt idx="182">
                  <c:v>45581</c:v>
                </c:pt>
                <c:pt idx="183">
                  <c:v>45581</c:v>
                </c:pt>
                <c:pt idx="184">
                  <c:v>45582</c:v>
                </c:pt>
                <c:pt idx="185">
                  <c:v>45583</c:v>
                </c:pt>
                <c:pt idx="186">
                  <c:v>45584</c:v>
                </c:pt>
                <c:pt idx="187">
                  <c:v>45585</c:v>
                </c:pt>
                <c:pt idx="188">
                  <c:v>45586</c:v>
                </c:pt>
                <c:pt idx="189">
                  <c:v>45587</c:v>
                </c:pt>
                <c:pt idx="190">
                  <c:v>45588</c:v>
                </c:pt>
                <c:pt idx="191">
                  <c:v>45591</c:v>
                </c:pt>
                <c:pt idx="192">
                  <c:v>45591</c:v>
                </c:pt>
                <c:pt idx="193">
                  <c:v>45592</c:v>
                </c:pt>
                <c:pt idx="194">
                  <c:v>45593</c:v>
                </c:pt>
                <c:pt idx="195">
                  <c:v>45594</c:v>
                </c:pt>
                <c:pt idx="196">
                  <c:v>45595</c:v>
                </c:pt>
                <c:pt idx="197">
                  <c:v>45596</c:v>
                </c:pt>
                <c:pt idx="198">
                  <c:v>45596</c:v>
                </c:pt>
                <c:pt idx="199">
                  <c:v>45596</c:v>
                </c:pt>
                <c:pt idx="200">
                  <c:v>45597</c:v>
                </c:pt>
                <c:pt idx="201">
                  <c:v>45597</c:v>
                </c:pt>
                <c:pt idx="202">
                  <c:v>45597</c:v>
                </c:pt>
                <c:pt idx="203">
                  <c:v>45597</c:v>
                </c:pt>
                <c:pt idx="204">
                  <c:v>45598</c:v>
                </c:pt>
                <c:pt idx="205">
                  <c:v>45598</c:v>
                </c:pt>
                <c:pt idx="206">
                  <c:v>45598</c:v>
                </c:pt>
                <c:pt idx="207">
                  <c:v>45598</c:v>
                </c:pt>
                <c:pt idx="208">
                  <c:v>45598</c:v>
                </c:pt>
                <c:pt idx="209">
                  <c:v>45598</c:v>
                </c:pt>
                <c:pt idx="210">
                  <c:v>45599</c:v>
                </c:pt>
              </c:numCache>
            </c:numRef>
          </c:cat>
          <c:val>
            <c:numRef>
              <c:f>LOG!$Z$9:$Z$220</c:f>
              <c:numCache>
                <c:formatCode>General</c:formatCode>
                <c:ptCount val="21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1</c:v>
                </c:pt>
                <c:pt idx="19">
                  <c:v>#N/A</c:v>
                </c:pt>
                <c:pt idx="20">
                  <c:v>#N/A</c:v>
                </c:pt>
                <c:pt idx="21">
                  <c:v>#N/A</c:v>
                </c:pt>
                <c:pt idx="22">
                  <c:v>#N/A</c:v>
                </c:pt>
                <c:pt idx="23">
                  <c:v>#N/A</c:v>
                </c:pt>
                <c:pt idx="24">
                  <c:v>#N/A</c:v>
                </c:pt>
                <c:pt idx="25">
                  <c:v>2</c:v>
                </c:pt>
                <c:pt idx="26">
                  <c:v>#N/A</c:v>
                </c:pt>
                <c:pt idx="27">
                  <c:v>#N/A</c:v>
                </c:pt>
                <c:pt idx="28">
                  <c:v>#N/A</c:v>
                </c:pt>
                <c:pt idx="29">
                  <c:v>#N/A</c:v>
                </c:pt>
                <c:pt idx="30">
                  <c:v>#N/A</c:v>
                </c:pt>
                <c:pt idx="31">
                  <c:v>#N/A</c:v>
                </c:pt>
                <c:pt idx="32">
                  <c:v>#N/A</c:v>
                </c:pt>
                <c:pt idx="33">
                  <c:v>#N/A</c:v>
                </c:pt>
                <c:pt idx="34">
                  <c:v>#N/A</c:v>
                </c:pt>
                <c:pt idx="35">
                  <c:v>#N/A</c:v>
                </c:pt>
                <c:pt idx="36">
                  <c:v>3</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4</c:v>
                </c:pt>
                <c:pt idx="70">
                  <c:v>5</c:v>
                </c:pt>
                <c:pt idx="71">
                  <c:v>#N/A</c:v>
                </c:pt>
                <c:pt idx="72">
                  <c:v>#N/A</c:v>
                </c:pt>
                <c:pt idx="73">
                  <c:v>#N/A</c:v>
                </c:pt>
                <c:pt idx="74">
                  <c:v>#N/A</c:v>
                </c:pt>
                <c:pt idx="75">
                  <c:v>#N/A</c:v>
                </c:pt>
                <c:pt idx="76">
                  <c:v>#N/A</c:v>
                </c:pt>
                <c:pt idx="77">
                  <c:v>#N/A</c:v>
                </c:pt>
                <c:pt idx="78">
                  <c:v>#N/A</c:v>
                </c:pt>
                <c:pt idx="79">
                  <c:v>#N/A</c:v>
                </c:pt>
                <c:pt idx="80">
                  <c:v>6</c:v>
                </c:pt>
                <c:pt idx="81">
                  <c:v>7</c:v>
                </c:pt>
                <c:pt idx="82">
                  <c:v>#N/A</c:v>
                </c:pt>
                <c:pt idx="83">
                  <c:v>#N/A</c:v>
                </c:pt>
                <c:pt idx="84">
                  <c:v>#N/A</c:v>
                </c:pt>
                <c:pt idx="85">
                  <c:v>#N/A</c:v>
                </c:pt>
                <c:pt idx="86">
                  <c:v>#N/A</c:v>
                </c:pt>
                <c:pt idx="87">
                  <c:v>8</c:v>
                </c:pt>
                <c:pt idx="88">
                  <c:v>9</c:v>
                </c:pt>
                <c:pt idx="89">
                  <c:v>#N/A</c:v>
                </c:pt>
                <c:pt idx="90">
                  <c:v>#N/A</c:v>
                </c:pt>
                <c:pt idx="91">
                  <c:v>10</c:v>
                </c:pt>
                <c:pt idx="92">
                  <c:v>11</c:v>
                </c:pt>
                <c:pt idx="93">
                  <c:v>#N/A</c:v>
                </c:pt>
                <c:pt idx="94">
                  <c:v>#N/A</c:v>
                </c:pt>
                <c:pt idx="95">
                  <c:v>#N/A</c:v>
                </c:pt>
                <c:pt idx="96">
                  <c:v>#N/A</c:v>
                </c:pt>
                <c:pt idx="97">
                  <c:v>#N/A</c:v>
                </c:pt>
                <c:pt idx="98">
                  <c:v>#N/A</c:v>
                </c:pt>
                <c:pt idx="99">
                  <c:v>#N/A</c:v>
                </c:pt>
                <c:pt idx="100">
                  <c:v>12</c:v>
                </c:pt>
                <c:pt idx="101">
                  <c:v>#N/A</c:v>
                </c:pt>
                <c:pt idx="102">
                  <c:v>13</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14</c:v>
                </c:pt>
                <c:pt idx="122">
                  <c:v>#N/A</c:v>
                </c:pt>
                <c:pt idx="123">
                  <c:v>#N/A</c:v>
                </c:pt>
                <c:pt idx="124">
                  <c:v>#N/A</c:v>
                </c:pt>
                <c:pt idx="125">
                  <c:v>#N/A</c:v>
                </c:pt>
                <c:pt idx="126">
                  <c:v>#N/A</c:v>
                </c:pt>
                <c:pt idx="127">
                  <c:v>#N/A</c:v>
                </c:pt>
                <c:pt idx="128">
                  <c:v>#N/A</c:v>
                </c:pt>
                <c:pt idx="129">
                  <c:v>#N/A</c:v>
                </c:pt>
                <c:pt idx="130">
                  <c:v>15</c:v>
                </c:pt>
                <c:pt idx="131">
                  <c:v>#N/A</c:v>
                </c:pt>
                <c:pt idx="132">
                  <c:v>#N/A</c:v>
                </c:pt>
                <c:pt idx="133">
                  <c:v>#N/A</c:v>
                </c:pt>
                <c:pt idx="134">
                  <c:v>#N/A</c:v>
                </c:pt>
                <c:pt idx="135">
                  <c:v>16</c:v>
                </c:pt>
                <c:pt idx="136">
                  <c:v>#N/A</c:v>
                </c:pt>
                <c:pt idx="137">
                  <c:v>17</c:v>
                </c:pt>
                <c:pt idx="138">
                  <c:v>#N/A</c:v>
                </c:pt>
                <c:pt idx="139">
                  <c:v>#N/A</c:v>
                </c:pt>
                <c:pt idx="140">
                  <c:v>#N/A</c:v>
                </c:pt>
                <c:pt idx="141">
                  <c:v>#N/A</c:v>
                </c:pt>
                <c:pt idx="142">
                  <c:v>#N/A</c:v>
                </c:pt>
                <c:pt idx="143">
                  <c:v>#N/A</c:v>
                </c:pt>
                <c:pt idx="144">
                  <c:v>#N/A</c:v>
                </c:pt>
                <c:pt idx="145">
                  <c:v>#N/A</c:v>
                </c:pt>
                <c:pt idx="146">
                  <c:v>18</c:v>
                </c:pt>
                <c:pt idx="147">
                  <c:v>#N/A</c:v>
                </c:pt>
                <c:pt idx="148">
                  <c:v>#N/A</c:v>
                </c:pt>
                <c:pt idx="149">
                  <c:v>19</c:v>
                </c:pt>
                <c:pt idx="150">
                  <c:v>#N/A</c:v>
                </c:pt>
                <c:pt idx="151">
                  <c:v>#N/A</c:v>
                </c:pt>
                <c:pt idx="152">
                  <c:v>#N/A</c:v>
                </c:pt>
                <c:pt idx="153">
                  <c:v>#N/A</c:v>
                </c:pt>
                <c:pt idx="154">
                  <c:v>20</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21</c:v>
                </c:pt>
                <c:pt idx="170">
                  <c:v>#N/A</c:v>
                </c:pt>
                <c:pt idx="171">
                  <c:v>#N/A</c:v>
                </c:pt>
                <c:pt idx="172">
                  <c:v>#N/A</c:v>
                </c:pt>
                <c:pt idx="173">
                  <c:v>#N/A</c:v>
                </c:pt>
                <c:pt idx="174">
                  <c:v>#N/A</c:v>
                </c:pt>
                <c:pt idx="175">
                  <c:v>#N/A</c:v>
                </c:pt>
                <c:pt idx="176">
                  <c:v>#N/A</c:v>
                </c:pt>
                <c:pt idx="177">
                  <c:v>22</c:v>
                </c:pt>
                <c:pt idx="178">
                  <c:v>#N/A</c:v>
                </c:pt>
                <c:pt idx="179">
                  <c:v>#N/A</c:v>
                </c:pt>
                <c:pt idx="180">
                  <c:v>#N/A</c:v>
                </c:pt>
                <c:pt idx="181">
                  <c:v>#N/A</c:v>
                </c:pt>
                <c:pt idx="182">
                  <c:v>#N/A</c:v>
                </c:pt>
                <c:pt idx="183">
                  <c:v>23</c:v>
                </c:pt>
                <c:pt idx="184">
                  <c:v>#N/A</c:v>
                </c:pt>
                <c:pt idx="185">
                  <c:v>24</c:v>
                </c:pt>
                <c:pt idx="186">
                  <c:v>#N/A</c:v>
                </c:pt>
                <c:pt idx="187">
                  <c:v>#N/A</c:v>
                </c:pt>
                <c:pt idx="188">
                  <c:v>#N/A</c:v>
                </c:pt>
                <c:pt idx="189">
                  <c:v>#N/A</c:v>
                </c:pt>
                <c:pt idx="190">
                  <c:v>25</c:v>
                </c:pt>
                <c:pt idx="191">
                  <c:v>#N/A</c:v>
                </c:pt>
                <c:pt idx="192">
                  <c:v>#N/A</c:v>
                </c:pt>
                <c:pt idx="193">
                  <c:v>#N/A</c:v>
                </c:pt>
              </c:numCache>
            </c:numRef>
          </c:val>
          <c:smooth val="0"/>
          <c:extLst>
            <c:ext xmlns:c16="http://schemas.microsoft.com/office/drawing/2014/chart" uri="{C3380CC4-5D6E-409C-BE32-E72D297353CC}">
              <c16:uniqueId val="{00000006-1DA2-4C50-B6A9-DA6D774BEF92}"/>
            </c:ext>
          </c:extLst>
        </c:ser>
        <c:dLbls>
          <c:showLegendKey val="0"/>
          <c:showVal val="0"/>
          <c:showCatName val="0"/>
          <c:showSerName val="0"/>
          <c:showPercent val="0"/>
          <c:showBubbleSize val="0"/>
        </c:dLbls>
        <c:marker val="1"/>
        <c:smooth val="0"/>
        <c:axId val="1577637871"/>
        <c:axId val="1577631215"/>
        <c:extLst>
          <c:ext xmlns:c15="http://schemas.microsoft.com/office/drawing/2012/chart" uri="{02D57815-91ED-43cb-92C2-25804820EDAC}">
            <c15:filteredLineSeries>
              <c15:ser>
                <c:idx val="2"/>
                <c:order val="2"/>
                <c:tx>
                  <c:v>SUSPECT (OLD)</c:v>
                </c:tx>
                <c:spPr>
                  <a:ln w="50800" cap="rnd">
                    <a:solidFill>
                      <a:srgbClr val="FF9900"/>
                    </a:solidFill>
                    <a:round/>
                  </a:ln>
                  <a:effectLst/>
                </c:spPr>
                <c:marker>
                  <c:symbol val="circle"/>
                  <c:size val="9"/>
                  <c:spPr>
                    <a:solidFill>
                      <a:srgbClr val="FF9900"/>
                    </a:solidFill>
                    <a:ln w="9525">
                      <a:solidFill>
                        <a:schemeClr val="tx1"/>
                      </a:solidFill>
                    </a:ln>
                    <a:effectLst/>
                  </c:spPr>
                </c:marker>
                <c:cat>
                  <c:numRef>
                    <c:extLst>
                      <c:ext uri="{02D57815-91ED-43cb-92C2-25804820EDAC}">
                        <c15:formulaRef>
                          <c15:sqref>LOG!$A$9:$A$219</c15:sqref>
                        </c15:formulaRef>
                      </c:ext>
                    </c:extLst>
                    <c:numCache>
                      <c:formatCode>m/d/yyyy</c:formatCode>
                      <c:ptCount val="211"/>
                      <c:pt idx="0">
                        <c:v>45504</c:v>
                      </c:pt>
                      <c:pt idx="1">
                        <c:v>45504</c:v>
                      </c:pt>
                      <c:pt idx="2">
                        <c:v>45504</c:v>
                      </c:pt>
                      <c:pt idx="3">
                        <c:v>45504</c:v>
                      </c:pt>
                      <c:pt idx="4">
                        <c:v>45506</c:v>
                      </c:pt>
                      <c:pt idx="5">
                        <c:v>45506</c:v>
                      </c:pt>
                      <c:pt idx="6">
                        <c:v>45506</c:v>
                      </c:pt>
                      <c:pt idx="7">
                        <c:v>45506</c:v>
                      </c:pt>
                      <c:pt idx="8">
                        <c:v>45506</c:v>
                      </c:pt>
                      <c:pt idx="9">
                        <c:v>45507</c:v>
                      </c:pt>
                      <c:pt idx="10">
                        <c:v>45507</c:v>
                      </c:pt>
                      <c:pt idx="11">
                        <c:v>45507</c:v>
                      </c:pt>
                      <c:pt idx="12">
                        <c:v>45507</c:v>
                      </c:pt>
                      <c:pt idx="13">
                        <c:v>45507</c:v>
                      </c:pt>
                      <c:pt idx="14">
                        <c:v>45507</c:v>
                      </c:pt>
                      <c:pt idx="15">
                        <c:v>45507</c:v>
                      </c:pt>
                      <c:pt idx="16">
                        <c:v>45507</c:v>
                      </c:pt>
                      <c:pt idx="17">
                        <c:v>45509</c:v>
                      </c:pt>
                      <c:pt idx="18">
                        <c:v>45509</c:v>
                      </c:pt>
                      <c:pt idx="19">
                        <c:v>45509</c:v>
                      </c:pt>
                      <c:pt idx="20">
                        <c:v>45509</c:v>
                      </c:pt>
                      <c:pt idx="21">
                        <c:v>45509</c:v>
                      </c:pt>
                      <c:pt idx="22">
                        <c:v>45509</c:v>
                      </c:pt>
                      <c:pt idx="23">
                        <c:v>45509</c:v>
                      </c:pt>
                      <c:pt idx="24">
                        <c:v>45509</c:v>
                      </c:pt>
                      <c:pt idx="25">
                        <c:v>45509</c:v>
                      </c:pt>
                      <c:pt idx="26">
                        <c:v>45509</c:v>
                      </c:pt>
                      <c:pt idx="27">
                        <c:v>45511</c:v>
                      </c:pt>
                      <c:pt idx="28">
                        <c:v>45511</c:v>
                      </c:pt>
                      <c:pt idx="29">
                        <c:v>45511</c:v>
                      </c:pt>
                      <c:pt idx="30">
                        <c:v>45511</c:v>
                      </c:pt>
                      <c:pt idx="31">
                        <c:v>45511</c:v>
                      </c:pt>
                      <c:pt idx="32">
                        <c:v>45511</c:v>
                      </c:pt>
                      <c:pt idx="33">
                        <c:v>45512</c:v>
                      </c:pt>
                      <c:pt idx="34">
                        <c:v>45512</c:v>
                      </c:pt>
                      <c:pt idx="35">
                        <c:v>45512</c:v>
                      </c:pt>
                      <c:pt idx="36">
                        <c:v>45512</c:v>
                      </c:pt>
                      <c:pt idx="37">
                        <c:v>45516</c:v>
                      </c:pt>
                      <c:pt idx="38">
                        <c:v>45516</c:v>
                      </c:pt>
                      <c:pt idx="39">
                        <c:v>45516</c:v>
                      </c:pt>
                      <c:pt idx="40">
                        <c:v>45516</c:v>
                      </c:pt>
                      <c:pt idx="41">
                        <c:v>45516</c:v>
                      </c:pt>
                      <c:pt idx="42">
                        <c:v>45516</c:v>
                      </c:pt>
                      <c:pt idx="43">
                        <c:v>45516</c:v>
                      </c:pt>
                      <c:pt idx="44">
                        <c:v>45516</c:v>
                      </c:pt>
                      <c:pt idx="45">
                        <c:v>45516</c:v>
                      </c:pt>
                      <c:pt idx="46">
                        <c:v>45518</c:v>
                      </c:pt>
                      <c:pt idx="47">
                        <c:v>45518</c:v>
                      </c:pt>
                      <c:pt idx="48">
                        <c:v>45519</c:v>
                      </c:pt>
                      <c:pt idx="49">
                        <c:v>45519</c:v>
                      </c:pt>
                      <c:pt idx="50">
                        <c:v>45519</c:v>
                      </c:pt>
                      <c:pt idx="51">
                        <c:v>45519</c:v>
                      </c:pt>
                      <c:pt idx="52">
                        <c:v>45520</c:v>
                      </c:pt>
                      <c:pt idx="53">
                        <c:v>45520</c:v>
                      </c:pt>
                      <c:pt idx="54">
                        <c:v>45521</c:v>
                      </c:pt>
                      <c:pt idx="55">
                        <c:v>45523</c:v>
                      </c:pt>
                      <c:pt idx="56">
                        <c:v>45523</c:v>
                      </c:pt>
                      <c:pt idx="57">
                        <c:v>45523</c:v>
                      </c:pt>
                      <c:pt idx="58">
                        <c:v>45523</c:v>
                      </c:pt>
                      <c:pt idx="59">
                        <c:v>45523</c:v>
                      </c:pt>
                      <c:pt idx="60">
                        <c:v>45523</c:v>
                      </c:pt>
                      <c:pt idx="61">
                        <c:v>45523</c:v>
                      </c:pt>
                      <c:pt idx="62">
                        <c:v>45526</c:v>
                      </c:pt>
                      <c:pt idx="63">
                        <c:v>45526</c:v>
                      </c:pt>
                      <c:pt idx="64">
                        <c:v>45526</c:v>
                      </c:pt>
                      <c:pt idx="65">
                        <c:v>45530</c:v>
                      </c:pt>
                      <c:pt idx="66">
                        <c:v>45530</c:v>
                      </c:pt>
                      <c:pt idx="67">
                        <c:v>45530</c:v>
                      </c:pt>
                      <c:pt idx="68">
                        <c:v>45530</c:v>
                      </c:pt>
                      <c:pt idx="69">
                        <c:v>45530</c:v>
                      </c:pt>
                      <c:pt idx="70">
                        <c:v>45530</c:v>
                      </c:pt>
                      <c:pt idx="71">
                        <c:v>45530</c:v>
                      </c:pt>
                      <c:pt idx="72">
                        <c:v>45531</c:v>
                      </c:pt>
                      <c:pt idx="73">
                        <c:v>45532</c:v>
                      </c:pt>
                      <c:pt idx="74">
                        <c:v>45532</c:v>
                      </c:pt>
                      <c:pt idx="75">
                        <c:v>45532</c:v>
                      </c:pt>
                      <c:pt idx="76">
                        <c:v>45533</c:v>
                      </c:pt>
                      <c:pt idx="77">
                        <c:v>45533</c:v>
                      </c:pt>
                      <c:pt idx="78">
                        <c:v>45533</c:v>
                      </c:pt>
                      <c:pt idx="79">
                        <c:v>45534</c:v>
                      </c:pt>
                      <c:pt idx="80">
                        <c:v>45535</c:v>
                      </c:pt>
                      <c:pt idx="81">
                        <c:v>45535</c:v>
                      </c:pt>
                      <c:pt idx="82">
                        <c:v>45537</c:v>
                      </c:pt>
                      <c:pt idx="83">
                        <c:v>45537</c:v>
                      </c:pt>
                      <c:pt idx="84">
                        <c:v>45538</c:v>
                      </c:pt>
                      <c:pt idx="85">
                        <c:v>45539</c:v>
                      </c:pt>
                      <c:pt idx="86">
                        <c:v>45539</c:v>
                      </c:pt>
                      <c:pt idx="87">
                        <c:v>45539</c:v>
                      </c:pt>
                      <c:pt idx="88">
                        <c:v>45541</c:v>
                      </c:pt>
                      <c:pt idx="89">
                        <c:v>45541</c:v>
                      </c:pt>
                      <c:pt idx="90">
                        <c:v>45542</c:v>
                      </c:pt>
                      <c:pt idx="91">
                        <c:v>45542</c:v>
                      </c:pt>
                      <c:pt idx="92">
                        <c:v>45542</c:v>
                      </c:pt>
                      <c:pt idx="93">
                        <c:v>45542</c:v>
                      </c:pt>
                      <c:pt idx="94">
                        <c:v>45543</c:v>
                      </c:pt>
                      <c:pt idx="95">
                        <c:v>45543</c:v>
                      </c:pt>
                      <c:pt idx="96">
                        <c:v>45543</c:v>
                      </c:pt>
                      <c:pt idx="97">
                        <c:v>45544</c:v>
                      </c:pt>
                      <c:pt idx="98">
                        <c:v>45544</c:v>
                      </c:pt>
                      <c:pt idx="99">
                        <c:v>45544</c:v>
                      </c:pt>
                      <c:pt idx="100">
                        <c:v>45544</c:v>
                      </c:pt>
                      <c:pt idx="101">
                        <c:v>45546</c:v>
                      </c:pt>
                      <c:pt idx="102">
                        <c:v>45547</c:v>
                      </c:pt>
                      <c:pt idx="103">
                        <c:v>45548</c:v>
                      </c:pt>
                      <c:pt idx="104">
                        <c:v>45548</c:v>
                      </c:pt>
                      <c:pt idx="105">
                        <c:v>45549</c:v>
                      </c:pt>
                      <c:pt idx="106">
                        <c:v>45549</c:v>
                      </c:pt>
                      <c:pt idx="107">
                        <c:v>45549</c:v>
                      </c:pt>
                      <c:pt idx="108">
                        <c:v>45550</c:v>
                      </c:pt>
                      <c:pt idx="109">
                        <c:v>45550</c:v>
                      </c:pt>
                      <c:pt idx="110">
                        <c:v>45550</c:v>
                      </c:pt>
                      <c:pt idx="111">
                        <c:v>45550</c:v>
                      </c:pt>
                      <c:pt idx="112">
                        <c:v>45551</c:v>
                      </c:pt>
                      <c:pt idx="113">
                        <c:v>45551</c:v>
                      </c:pt>
                      <c:pt idx="114">
                        <c:v>45551</c:v>
                      </c:pt>
                      <c:pt idx="115">
                        <c:v>45552</c:v>
                      </c:pt>
                      <c:pt idx="116">
                        <c:v>45553</c:v>
                      </c:pt>
                      <c:pt idx="117">
                        <c:v>45553</c:v>
                      </c:pt>
                      <c:pt idx="118">
                        <c:v>45553</c:v>
                      </c:pt>
                      <c:pt idx="119">
                        <c:v>45554</c:v>
                      </c:pt>
                      <c:pt idx="120">
                        <c:v>45554</c:v>
                      </c:pt>
                      <c:pt idx="121">
                        <c:v>45554</c:v>
                      </c:pt>
                      <c:pt idx="122">
                        <c:v>45555</c:v>
                      </c:pt>
                      <c:pt idx="123">
                        <c:v>45555</c:v>
                      </c:pt>
                      <c:pt idx="124">
                        <c:v>45556</c:v>
                      </c:pt>
                      <c:pt idx="125">
                        <c:v>45557</c:v>
                      </c:pt>
                      <c:pt idx="126">
                        <c:v>45557</c:v>
                      </c:pt>
                      <c:pt idx="127">
                        <c:v>45558</c:v>
                      </c:pt>
                      <c:pt idx="128">
                        <c:v>45558</c:v>
                      </c:pt>
                      <c:pt idx="129">
                        <c:v>45559</c:v>
                      </c:pt>
                      <c:pt idx="130">
                        <c:v>45559</c:v>
                      </c:pt>
                      <c:pt idx="131">
                        <c:v>45560</c:v>
                      </c:pt>
                      <c:pt idx="132">
                        <c:v>45560</c:v>
                      </c:pt>
                      <c:pt idx="133">
                        <c:v>45560</c:v>
                      </c:pt>
                      <c:pt idx="134">
                        <c:v>45561</c:v>
                      </c:pt>
                      <c:pt idx="135">
                        <c:v>45561</c:v>
                      </c:pt>
                      <c:pt idx="136">
                        <c:v>45561</c:v>
                      </c:pt>
                      <c:pt idx="137">
                        <c:v>45561</c:v>
                      </c:pt>
                      <c:pt idx="138">
                        <c:v>45561</c:v>
                      </c:pt>
                      <c:pt idx="139">
                        <c:v>45562</c:v>
                      </c:pt>
                      <c:pt idx="140">
                        <c:v>45562</c:v>
                      </c:pt>
                      <c:pt idx="141">
                        <c:v>45562</c:v>
                      </c:pt>
                      <c:pt idx="142">
                        <c:v>45562</c:v>
                      </c:pt>
                      <c:pt idx="143">
                        <c:v>45563</c:v>
                      </c:pt>
                      <c:pt idx="144">
                        <c:v>45563</c:v>
                      </c:pt>
                      <c:pt idx="145">
                        <c:v>45563</c:v>
                      </c:pt>
                      <c:pt idx="146">
                        <c:v>45563</c:v>
                      </c:pt>
                      <c:pt idx="147">
                        <c:v>45565</c:v>
                      </c:pt>
                      <c:pt idx="148">
                        <c:v>45565</c:v>
                      </c:pt>
                      <c:pt idx="149">
                        <c:v>45565</c:v>
                      </c:pt>
                      <c:pt idx="150">
                        <c:v>45565</c:v>
                      </c:pt>
                      <c:pt idx="151">
                        <c:v>45566</c:v>
                      </c:pt>
                      <c:pt idx="152">
                        <c:v>45566</c:v>
                      </c:pt>
                      <c:pt idx="153">
                        <c:v>45566</c:v>
                      </c:pt>
                      <c:pt idx="154">
                        <c:v>45566</c:v>
                      </c:pt>
                      <c:pt idx="155">
                        <c:v>45567</c:v>
                      </c:pt>
                      <c:pt idx="156">
                        <c:v>45568</c:v>
                      </c:pt>
                      <c:pt idx="157">
                        <c:v>45568</c:v>
                      </c:pt>
                      <c:pt idx="158">
                        <c:v>45568</c:v>
                      </c:pt>
                      <c:pt idx="159">
                        <c:v>45572</c:v>
                      </c:pt>
                      <c:pt idx="160">
                        <c:v>45572</c:v>
                      </c:pt>
                      <c:pt idx="161">
                        <c:v>45572</c:v>
                      </c:pt>
                      <c:pt idx="162">
                        <c:v>45572</c:v>
                      </c:pt>
                      <c:pt idx="163">
                        <c:v>45572</c:v>
                      </c:pt>
                      <c:pt idx="164">
                        <c:v>45572</c:v>
                      </c:pt>
                      <c:pt idx="165">
                        <c:v>45572</c:v>
                      </c:pt>
                      <c:pt idx="166">
                        <c:v>45572</c:v>
                      </c:pt>
                      <c:pt idx="167">
                        <c:v>45572</c:v>
                      </c:pt>
                      <c:pt idx="168">
                        <c:v>45572</c:v>
                      </c:pt>
                      <c:pt idx="169">
                        <c:v>45573</c:v>
                      </c:pt>
                      <c:pt idx="170">
                        <c:v>45573</c:v>
                      </c:pt>
                      <c:pt idx="171">
                        <c:v>45574</c:v>
                      </c:pt>
                      <c:pt idx="172">
                        <c:v>45574</c:v>
                      </c:pt>
                      <c:pt idx="173">
                        <c:v>45574</c:v>
                      </c:pt>
                      <c:pt idx="174">
                        <c:v>45576</c:v>
                      </c:pt>
                      <c:pt idx="175">
                        <c:v>45577</c:v>
                      </c:pt>
                      <c:pt idx="176">
                        <c:v>45577</c:v>
                      </c:pt>
                      <c:pt idx="177">
                        <c:v>45578</c:v>
                      </c:pt>
                      <c:pt idx="178">
                        <c:v>45578</c:v>
                      </c:pt>
                      <c:pt idx="179">
                        <c:v>45579</c:v>
                      </c:pt>
                      <c:pt idx="180">
                        <c:v>45580</c:v>
                      </c:pt>
                      <c:pt idx="181">
                        <c:v>45581</c:v>
                      </c:pt>
                      <c:pt idx="182">
                        <c:v>45581</c:v>
                      </c:pt>
                      <c:pt idx="183">
                        <c:v>45581</c:v>
                      </c:pt>
                      <c:pt idx="184">
                        <c:v>45582</c:v>
                      </c:pt>
                      <c:pt idx="185">
                        <c:v>45583</c:v>
                      </c:pt>
                      <c:pt idx="186">
                        <c:v>45584</c:v>
                      </c:pt>
                      <c:pt idx="187">
                        <c:v>45585</c:v>
                      </c:pt>
                      <c:pt idx="188">
                        <c:v>45586</c:v>
                      </c:pt>
                      <c:pt idx="189">
                        <c:v>45587</c:v>
                      </c:pt>
                      <c:pt idx="190">
                        <c:v>45588</c:v>
                      </c:pt>
                      <c:pt idx="191">
                        <c:v>45591</c:v>
                      </c:pt>
                      <c:pt idx="192">
                        <c:v>45591</c:v>
                      </c:pt>
                      <c:pt idx="193">
                        <c:v>45592</c:v>
                      </c:pt>
                      <c:pt idx="194">
                        <c:v>45593</c:v>
                      </c:pt>
                      <c:pt idx="195">
                        <c:v>45594</c:v>
                      </c:pt>
                      <c:pt idx="196">
                        <c:v>45595</c:v>
                      </c:pt>
                      <c:pt idx="197">
                        <c:v>45596</c:v>
                      </c:pt>
                      <c:pt idx="198">
                        <c:v>45596</c:v>
                      </c:pt>
                      <c:pt idx="199">
                        <c:v>45596</c:v>
                      </c:pt>
                      <c:pt idx="200">
                        <c:v>45597</c:v>
                      </c:pt>
                      <c:pt idx="201">
                        <c:v>45597</c:v>
                      </c:pt>
                      <c:pt idx="202">
                        <c:v>45597</c:v>
                      </c:pt>
                      <c:pt idx="203">
                        <c:v>45597</c:v>
                      </c:pt>
                      <c:pt idx="204">
                        <c:v>45598</c:v>
                      </c:pt>
                      <c:pt idx="205">
                        <c:v>45598</c:v>
                      </c:pt>
                      <c:pt idx="206">
                        <c:v>45598</c:v>
                      </c:pt>
                      <c:pt idx="207">
                        <c:v>45598</c:v>
                      </c:pt>
                      <c:pt idx="208">
                        <c:v>45598</c:v>
                      </c:pt>
                      <c:pt idx="209">
                        <c:v>45598</c:v>
                      </c:pt>
                      <c:pt idx="210">
                        <c:v>45599</c:v>
                      </c:pt>
                    </c:numCache>
                  </c:numRef>
                </c:cat>
                <c:val>
                  <c:numRef>
                    <c:extLst>
                      <c:ext uri="{02D57815-91ED-43cb-92C2-25804820EDAC}">
                        <c15:formulaRef>
                          <c15:sqref>LOG!$X$9:$X$109</c15:sqref>
                        </c15:formulaRef>
                      </c:ext>
                    </c:extLst>
                    <c:numCache>
                      <c:formatCode>General</c:formatCode>
                      <c:ptCount val="10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numCache>
                  </c:numRef>
                </c:val>
                <c:smooth val="0"/>
                <c:extLst>
                  <c:ext xmlns:c16="http://schemas.microsoft.com/office/drawing/2014/chart" uri="{C3380CC4-5D6E-409C-BE32-E72D297353CC}">
                    <c16:uniqueId val="{00000004-1DA2-4C50-B6A9-DA6D774BEF9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LOG!$AA$8</c15:sqref>
                        </c15:formulaRef>
                      </c:ext>
                    </c:extLst>
                    <c:strCache>
                      <c:ptCount val="1"/>
                      <c:pt idx="0">
                        <c:v>F6</c:v>
                      </c:pt>
                    </c:strCache>
                  </c:strRef>
                </c:tx>
                <c:spPr>
                  <a:ln w="50800" cap="rnd">
                    <a:solidFill>
                      <a:srgbClr val="BA8BDD"/>
                    </a:solidFill>
                    <a:round/>
                  </a:ln>
                  <a:effectLst/>
                </c:spPr>
                <c:marker>
                  <c:symbol val="circle"/>
                  <c:size val="9"/>
                  <c:spPr>
                    <a:solidFill>
                      <a:srgbClr val="BA8BDD"/>
                    </a:solidFill>
                    <a:ln w="9525">
                      <a:solidFill>
                        <a:schemeClr val="tx1"/>
                      </a:solidFill>
                    </a:ln>
                    <a:effectLst/>
                  </c:spPr>
                </c:marker>
                <c:cat>
                  <c:numRef>
                    <c:extLst xmlns:c15="http://schemas.microsoft.com/office/drawing/2012/chart">
                      <c:ext xmlns:c15="http://schemas.microsoft.com/office/drawing/2012/chart" uri="{02D57815-91ED-43cb-92C2-25804820EDAC}">
                        <c15:formulaRef>
                          <c15:sqref>LOG!$A$9:$A$219</c15:sqref>
                        </c15:formulaRef>
                      </c:ext>
                    </c:extLst>
                    <c:numCache>
                      <c:formatCode>m/d/yyyy</c:formatCode>
                      <c:ptCount val="211"/>
                      <c:pt idx="0">
                        <c:v>45504</c:v>
                      </c:pt>
                      <c:pt idx="1">
                        <c:v>45504</c:v>
                      </c:pt>
                      <c:pt idx="2">
                        <c:v>45504</c:v>
                      </c:pt>
                      <c:pt idx="3">
                        <c:v>45504</c:v>
                      </c:pt>
                      <c:pt idx="4">
                        <c:v>45506</c:v>
                      </c:pt>
                      <c:pt idx="5">
                        <c:v>45506</c:v>
                      </c:pt>
                      <c:pt idx="6">
                        <c:v>45506</c:v>
                      </c:pt>
                      <c:pt idx="7">
                        <c:v>45506</c:v>
                      </c:pt>
                      <c:pt idx="8">
                        <c:v>45506</c:v>
                      </c:pt>
                      <c:pt idx="9">
                        <c:v>45507</c:v>
                      </c:pt>
                      <c:pt idx="10">
                        <c:v>45507</c:v>
                      </c:pt>
                      <c:pt idx="11">
                        <c:v>45507</c:v>
                      </c:pt>
                      <c:pt idx="12">
                        <c:v>45507</c:v>
                      </c:pt>
                      <c:pt idx="13">
                        <c:v>45507</c:v>
                      </c:pt>
                      <c:pt idx="14">
                        <c:v>45507</c:v>
                      </c:pt>
                      <c:pt idx="15">
                        <c:v>45507</c:v>
                      </c:pt>
                      <c:pt idx="16">
                        <c:v>45507</c:v>
                      </c:pt>
                      <c:pt idx="17">
                        <c:v>45509</c:v>
                      </c:pt>
                      <c:pt idx="18">
                        <c:v>45509</c:v>
                      </c:pt>
                      <c:pt idx="19">
                        <c:v>45509</c:v>
                      </c:pt>
                      <c:pt idx="20">
                        <c:v>45509</c:v>
                      </c:pt>
                      <c:pt idx="21">
                        <c:v>45509</c:v>
                      </c:pt>
                      <c:pt idx="22">
                        <c:v>45509</c:v>
                      </c:pt>
                      <c:pt idx="23">
                        <c:v>45509</c:v>
                      </c:pt>
                      <c:pt idx="24">
                        <c:v>45509</c:v>
                      </c:pt>
                      <c:pt idx="25">
                        <c:v>45509</c:v>
                      </c:pt>
                      <c:pt idx="26">
                        <c:v>45509</c:v>
                      </c:pt>
                      <c:pt idx="27">
                        <c:v>45511</c:v>
                      </c:pt>
                      <c:pt idx="28">
                        <c:v>45511</c:v>
                      </c:pt>
                      <c:pt idx="29">
                        <c:v>45511</c:v>
                      </c:pt>
                      <c:pt idx="30">
                        <c:v>45511</c:v>
                      </c:pt>
                      <c:pt idx="31">
                        <c:v>45511</c:v>
                      </c:pt>
                      <c:pt idx="32">
                        <c:v>45511</c:v>
                      </c:pt>
                      <c:pt idx="33">
                        <c:v>45512</c:v>
                      </c:pt>
                      <c:pt idx="34">
                        <c:v>45512</c:v>
                      </c:pt>
                      <c:pt idx="35">
                        <c:v>45512</c:v>
                      </c:pt>
                      <c:pt idx="36">
                        <c:v>45512</c:v>
                      </c:pt>
                      <c:pt idx="37">
                        <c:v>45516</c:v>
                      </c:pt>
                      <c:pt idx="38">
                        <c:v>45516</c:v>
                      </c:pt>
                      <c:pt idx="39">
                        <c:v>45516</c:v>
                      </c:pt>
                      <c:pt idx="40">
                        <c:v>45516</c:v>
                      </c:pt>
                      <c:pt idx="41">
                        <c:v>45516</c:v>
                      </c:pt>
                      <c:pt idx="42">
                        <c:v>45516</c:v>
                      </c:pt>
                      <c:pt idx="43">
                        <c:v>45516</c:v>
                      </c:pt>
                      <c:pt idx="44">
                        <c:v>45516</c:v>
                      </c:pt>
                      <c:pt idx="45">
                        <c:v>45516</c:v>
                      </c:pt>
                      <c:pt idx="46">
                        <c:v>45518</c:v>
                      </c:pt>
                      <c:pt idx="47">
                        <c:v>45518</c:v>
                      </c:pt>
                      <c:pt idx="48">
                        <c:v>45519</c:v>
                      </c:pt>
                      <c:pt idx="49">
                        <c:v>45519</c:v>
                      </c:pt>
                      <c:pt idx="50">
                        <c:v>45519</c:v>
                      </c:pt>
                      <c:pt idx="51">
                        <c:v>45519</c:v>
                      </c:pt>
                      <c:pt idx="52">
                        <c:v>45520</c:v>
                      </c:pt>
                      <c:pt idx="53">
                        <c:v>45520</c:v>
                      </c:pt>
                      <c:pt idx="54">
                        <c:v>45521</c:v>
                      </c:pt>
                      <c:pt idx="55">
                        <c:v>45523</c:v>
                      </c:pt>
                      <c:pt idx="56">
                        <c:v>45523</c:v>
                      </c:pt>
                      <c:pt idx="57">
                        <c:v>45523</c:v>
                      </c:pt>
                      <c:pt idx="58">
                        <c:v>45523</c:v>
                      </c:pt>
                      <c:pt idx="59">
                        <c:v>45523</c:v>
                      </c:pt>
                      <c:pt idx="60">
                        <c:v>45523</c:v>
                      </c:pt>
                      <c:pt idx="61">
                        <c:v>45523</c:v>
                      </c:pt>
                      <c:pt idx="62">
                        <c:v>45526</c:v>
                      </c:pt>
                      <c:pt idx="63">
                        <c:v>45526</c:v>
                      </c:pt>
                      <c:pt idx="64">
                        <c:v>45526</c:v>
                      </c:pt>
                      <c:pt idx="65">
                        <c:v>45530</c:v>
                      </c:pt>
                      <c:pt idx="66">
                        <c:v>45530</c:v>
                      </c:pt>
                      <c:pt idx="67">
                        <c:v>45530</c:v>
                      </c:pt>
                      <c:pt idx="68">
                        <c:v>45530</c:v>
                      </c:pt>
                      <c:pt idx="69">
                        <c:v>45530</c:v>
                      </c:pt>
                      <c:pt idx="70">
                        <c:v>45530</c:v>
                      </c:pt>
                      <c:pt idx="71">
                        <c:v>45530</c:v>
                      </c:pt>
                      <c:pt idx="72">
                        <c:v>45531</c:v>
                      </c:pt>
                      <c:pt idx="73">
                        <c:v>45532</c:v>
                      </c:pt>
                      <c:pt idx="74">
                        <c:v>45532</c:v>
                      </c:pt>
                      <c:pt idx="75">
                        <c:v>45532</c:v>
                      </c:pt>
                      <c:pt idx="76">
                        <c:v>45533</c:v>
                      </c:pt>
                      <c:pt idx="77">
                        <c:v>45533</c:v>
                      </c:pt>
                      <c:pt idx="78">
                        <c:v>45533</c:v>
                      </c:pt>
                      <c:pt idx="79">
                        <c:v>45534</c:v>
                      </c:pt>
                      <c:pt idx="80">
                        <c:v>45535</c:v>
                      </c:pt>
                      <c:pt idx="81">
                        <c:v>45535</c:v>
                      </c:pt>
                      <c:pt idx="82">
                        <c:v>45537</c:v>
                      </c:pt>
                      <c:pt idx="83">
                        <c:v>45537</c:v>
                      </c:pt>
                      <c:pt idx="84">
                        <c:v>45538</c:v>
                      </c:pt>
                      <c:pt idx="85">
                        <c:v>45539</c:v>
                      </c:pt>
                      <c:pt idx="86">
                        <c:v>45539</c:v>
                      </c:pt>
                      <c:pt idx="87">
                        <c:v>45539</c:v>
                      </c:pt>
                      <c:pt idx="88">
                        <c:v>45541</c:v>
                      </c:pt>
                      <c:pt idx="89">
                        <c:v>45541</c:v>
                      </c:pt>
                      <c:pt idx="90">
                        <c:v>45542</c:v>
                      </c:pt>
                      <c:pt idx="91">
                        <c:v>45542</c:v>
                      </c:pt>
                      <c:pt idx="92">
                        <c:v>45542</c:v>
                      </c:pt>
                      <c:pt idx="93">
                        <c:v>45542</c:v>
                      </c:pt>
                      <c:pt idx="94">
                        <c:v>45543</c:v>
                      </c:pt>
                      <c:pt idx="95">
                        <c:v>45543</c:v>
                      </c:pt>
                      <c:pt idx="96">
                        <c:v>45543</c:v>
                      </c:pt>
                      <c:pt idx="97">
                        <c:v>45544</c:v>
                      </c:pt>
                      <c:pt idx="98">
                        <c:v>45544</c:v>
                      </c:pt>
                      <c:pt idx="99">
                        <c:v>45544</c:v>
                      </c:pt>
                      <c:pt idx="100">
                        <c:v>45544</c:v>
                      </c:pt>
                      <c:pt idx="101">
                        <c:v>45546</c:v>
                      </c:pt>
                      <c:pt idx="102">
                        <c:v>45547</c:v>
                      </c:pt>
                      <c:pt idx="103">
                        <c:v>45548</c:v>
                      </c:pt>
                      <c:pt idx="104">
                        <c:v>45548</c:v>
                      </c:pt>
                      <c:pt idx="105">
                        <c:v>45549</c:v>
                      </c:pt>
                      <c:pt idx="106">
                        <c:v>45549</c:v>
                      </c:pt>
                      <c:pt idx="107">
                        <c:v>45549</c:v>
                      </c:pt>
                      <c:pt idx="108">
                        <c:v>45550</c:v>
                      </c:pt>
                      <c:pt idx="109">
                        <c:v>45550</c:v>
                      </c:pt>
                      <c:pt idx="110">
                        <c:v>45550</c:v>
                      </c:pt>
                      <c:pt idx="111">
                        <c:v>45550</c:v>
                      </c:pt>
                      <c:pt idx="112">
                        <c:v>45551</c:v>
                      </c:pt>
                      <c:pt idx="113">
                        <c:v>45551</c:v>
                      </c:pt>
                      <c:pt idx="114">
                        <c:v>45551</c:v>
                      </c:pt>
                      <c:pt idx="115">
                        <c:v>45552</c:v>
                      </c:pt>
                      <c:pt idx="116">
                        <c:v>45553</c:v>
                      </c:pt>
                      <c:pt idx="117">
                        <c:v>45553</c:v>
                      </c:pt>
                      <c:pt idx="118">
                        <c:v>45553</c:v>
                      </c:pt>
                      <c:pt idx="119">
                        <c:v>45554</c:v>
                      </c:pt>
                      <c:pt idx="120">
                        <c:v>45554</c:v>
                      </c:pt>
                      <c:pt idx="121">
                        <c:v>45554</c:v>
                      </c:pt>
                      <c:pt idx="122">
                        <c:v>45555</c:v>
                      </c:pt>
                      <c:pt idx="123">
                        <c:v>45555</c:v>
                      </c:pt>
                      <c:pt idx="124">
                        <c:v>45556</c:v>
                      </c:pt>
                      <c:pt idx="125">
                        <c:v>45557</c:v>
                      </c:pt>
                      <c:pt idx="126">
                        <c:v>45557</c:v>
                      </c:pt>
                      <c:pt idx="127">
                        <c:v>45558</c:v>
                      </c:pt>
                      <c:pt idx="128">
                        <c:v>45558</c:v>
                      </c:pt>
                      <c:pt idx="129">
                        <c:v>45559</c:v>
                      </c:pt>
                      <c:pt idx="130">
                        <c:v>45559</c:v>
                      </c:pt>
                      <c:pt idx="131">
                        <c:v>45560</c:v>
                      </c:pt>
                      <c:pt idx="132">
                        <c:v>45560</c:v>
                      </c:pt>
                      <c:pt idx="133">
                        <c:v>45560</c:v>
                      </c:pt>
                      <c:pt idx="134">
                        <c:v>45561</c:v>
                      </c:pt>
                      <c:pt idx="135">
                        <c:v>45561</c:v>
                      </c:pt>
                      <c:pt idx="136">
                        <c:v>45561</c:v>
                      </c:pt>
                      <c:pt idx="137">
                        <c:v>45561</c:v>
                      </c:pt>
                      <c:pt idx="138">
                        <c:v>45561</c:v>
                      </c:pt>
                      <c:pt idx="139">
                        <c:v>45562</c:v>
                      </c:pt>
                      <c:pt idx="140">
                        <c:v>45562</c:v>
                      </c:pt>
                      <c:pt idx="141">
                        <c:v>45562</c:v>
                      </c:pt>
                      <c:pt idx="142">
                        <c:v>45562</c:v>
                      </c:pt>
                      <c:pt idx="143">
                        <c:v>45563</c:v>
                      </c:pt>
                      <c:pt idx="144">
                        <c:v>45563</c:v>
                      </c:pt>
                      <c:pt idx="145">
                        <c:v>45563</c:v>
                      </c:pt>
                      <c:pt idx="146">
                        <c:v>45563</c:v>
                      </c:pt>
                      <c:pt idx="147">
                        <c:v>45565</c:v>
                      </c:pt>
                      <c:pt idx="148">
                        <c:v>45565</c:v>
                      </c:pt>
                      <c:pt idx="149">
                        <c:v>45565</c:v>
                      </c:pt>
                      <c:pt idx="150">
                        <c:v>45565</c:v>
                      </c:pt>
                      <c:pt idx="151">
                        <c:v>45566</c:v>
                      </c:pt>
                      <c:pt idx="152">
                        <c:v>45566</c:v>
                      </c:pt>
                      <c:pt idx="153">
                        <c:v>45566</c:v>
                      </c:pt>
                      <c:pt idx="154">
                        <c:v>45566</c:v>
                      </c:pt>
                      <c:pt idx="155">
                        <c:v>45567</c:v>
                      </c:pt>
                      <c:pt idx="156">
                        <c:v>45568</c:v>
                      </c:pt>
                      <c:pt idx="157">
                        <c:v>45568</c:v>
                      </c:pt>
                      <c:pt idx="158">
                        <c:v>45568</c:v>
                      </c:pt>
                      <c:pt idx="159">
                        <c:v>45572</c:v>
                      </c:pt>
                      <c:pt idx="160">
                        <c:v>45572</c:v>
                      </c:pt>
                      <c:pt idx="161">
                        <c:v>45572</c:v>
                      </c:pt>
                      <c:pt idx="162">
                        <c:v>45572</c:v>
                      </c:pt>
                      <c:pt idx="163">
                        <c:v>45572</c:v>
                      </c:pt>
                      <c:pt idx="164">
                        <c:v>45572</c:v>
                      </c:pt>
                      <c:pt idx="165">
                        <c:v>45572</c:v>
                      </c:pt>
                      <c:pt idx="166">
                        <c:v>45572</c:v>
                      </c:pt>
                      <c:pt idx="167">
                        <c:v>45572</c:v>
                      </c:pt>
                      <c:pt idx="168">
                        <c:v>45572</c:v>
                      </c:pt>
                      <c:pt idx="169">
                        <c:v>45573</c:v>
                      </c:pt>
                      <c:pt idx="170">
                        <c:v>45573</c:v>
                      </c:pt>
                      <c:pt idx="171">
                        <c:v>45574</c:v>
                      </c:pt>
                      <c:pt idx="172">
                        <c:v>45574</c:v>
                      </c:pt>
                      <c:pt idx="173">
                        <c:v>45574</c:v>
                      </c:pt>
                      <c:pt idx="174">
                        <c:v>45576</c:v>
                      </c:pt>
                      <c:pt idx="175">
                        <c:v>45577</c:v>
                      </c:pt>
                      <c:pt idx="176">
                        <c:v>45577</c:v>
                      </c:pt>
                      <c:pt idx="177">
                        <c:v>45578</c:v>
                      </c:pt>
                      <c:pt idx="178">
                        <c:v>45578</c:v>
                      </c:pt>
                      <c:pt idx="179">
                        <c:v>45579</c:v>
                      </c:pt>
                      <c:pt idx="180">
                        <c:v>45580</c:v>
                      </c:pt>
                      <c:pt idx="181">
                        <c:v>45581</c:v>
                      </c:pt>
                      <c:pt idx="182">
                        <c:v>45581</c:v>
                      </c:pt>
                      <c:pt idx="183">
                        <c:v>45581</c:v>
                      </c:pt>
                      <c:pt idx="184">
                        <c:v>45582</c:v>
                      </c:pt>
                      <c:pt idx="185">
                        <c:v>45583</c:v>
                      </c:pt>
                      <c:pt idx="186">
                        <c:v>45584</c:v>
                      </c:pt>
                      <c:pt idx="187">
                        <c:v>45585</c:v>
                      </c:pt>
                      <c:pt idx="188">
                        <c:v>45586</c:v>
                      </c:pt>
                      <c:pt idx="189">
                        <c:v>45587</c:v>
                      </c:pt>
                      <c:pt idx="190">
                        <c:v>45588</c:v>
                      </c:pt>
                      <c:pt idx="191">
                        <c:v>45591</c:v>
                      </c:pt>
                      <c:pt idx="192">
                        <c:v>45591</c:v>
                      </c:pt>
                      <c:pt idx="193">
                        <c:v>45592</c:v>
                      </c:pt>
                      <c:pt idx="194">
                        <c:v>45593</c:v>
                      </c:pt>
                      <c:pt idx="195">
                        <c:v>45594</c:v>
                      </c:pt>
                      <c:pt idx="196">
                        <c:v>45595</c:v>
                      </c:pt>
                      <c:pt idx="197">
                        <c:v>45596</c:v>
                      </c:pt>
                      <c:pt idx="198">
                        <c:v>45596</c:v>
                      </c:pt>
                      <c:pt idx="199">
                        <c:v>45596</c:v>
                      </c:pt>
                      <c:pt idx="200">
                        <c:v>45597</c:v>
                      </c:pt>
                      <c:pt idx="201">
                        <c:v>45597</c:v>
                      </c:pt>
                      <c:pt idx="202">
                        <c:v>45597</c:v>
                      </c:pt>
                      <c:pt idx="203">
                        <c:v>45597</c:v>
                      </c:pt>
                      <c:pt idx="204">
                        <c:v>45598</c:v>
                      </c:pt>
                      <c:pt idx="205">
                        <c:v>45598</c:v>
                      </c:pt>
                      <c:pt idx="206">
                        <c:v>45598</c:v>
                      </c:pt>
                      <c:pt idx="207">
                        <c:v>45598</c:v>
                      </c:pt>
                      <c:pt idx="208">
                        <c:v>45598</c:v>
                      </c:pt>
                      <c:pt idx="209">
                        <c:v>45598</c:v>
                      </c:pt>
                      <c:pt idx="210">
                        <c:v>45599</c:v>
                      </c:pt>
                    </c:numCache>
                  </c:numRef>
                </c:cat>
                <c:val>
                  <c:numRef>
                    <c:extLst xmlns:c15="http://schemas.microsoft.com/office/drawing/2012/chart">
                      <c:ext xmlns:c15="http://schemas.microsoft.com/office/drawing/2012/chart" uri="{02D57815-91ED-43cb-92C2-25804820EDAC}">
                        <c15:formulaRef>
                          <c15:sqref>LOG!$AA$9:$AA$109</c15:sqref>
                        </c15:formulaRef>
                      </c:ext>
                    </c:extLst>
                    <c:numCache>
                      <c:formatCode>General</c:formatCode>
                      <c:ptCount val="101"/>
                      <c:pt idx="0">
                        <c:v>#N/A</c:v>
                      </c:pt>
                      <c:pt idx="1">
                        <c:v>#N/A</c:v>
                      </c:pt>
                      <c:pt idx="2">
                        <c:v>#N/A</c:v>
                      </c:pt>
                      <c:pt idx="3">
                        <c:v>1</c:v>
                      </c:pt>
                      <c:pt idx="4">
                        <c:v>#N/A</c:v>
                      </c:pt>
                      <c:pt idx="5">
                        <c:v>#N/A</c:v>
                      </c:pt>
                      <c:pt idx="6">
                        <c:v>#N/A</c:v>
                      </c:pt>
                      <c:pt idx="7">
                        <c:v>#N/A</c:v>
                      </c:pt>
                      <c:pt idx="8">
                        <c:v>#N/A</c:v>
                      </c:pt>
                      <c:pt idx="9">
                        <c:v>#N/A</c:v>
                      </c:pt>
                      <c:pt idx="10">
                        <c:v>#N/A</c:v>
                      </c:pt>
                      <c:pt idx="11">
                        <c:v>#N/A</c:v>
                      </c:pt>
                      <c:pt idx="12">
                        <c:v>#N/A</c:v>
                      </c:pt>
                      <c:pt idx="13">
                        <c:v>#N/A</c:v>
                      </c:pt>
                      <c:pt idx="14">
                        <c:v>2</c:v>
                      </c:pt>
                      <c:pt idx="15">
                        <c:v>#N/A</c:v>
                      </c:pt>
                      <c:pt idx="16">
                        <c:v>#N/A</c:v>
                      </c:pt>
                      <c:pt idx="17">
                        <c:v>#N/A</c:v>
                      </c:pt>
                      <c:pt idx="18">
                        <c:v>#N/A</c:v>
                      </c:pt>
                      <c:pt idx="19">
                        <c:v>#N/A</c:v>
                      </c:pt>
                      <c:pt idx="20">
                        <c:v>#N/A</c:v>
                      </c:pt>
                      <c:pt idx="21">
                        <c:v>#N/A</c:v>
                      </c:pt>
                      <c:pt idx="22">
                        <c:v>#N/A</c:v>
                      </c:pt>
                      <c:pt idx="23">
                        <c:v>#N/A</c:v>
                      </c:pt>
                      <c:pt idx="24">
                        <c:v>#N/A</c:v>
                      </c:pt>
                      <c:pt idx="25">
                        <c:v>#N/A</c:v>
                      </c:pt>
                      <c:pt idx="26">
                        <c:v>3</c:v>
                      </c:pt>
                      <c:pt idx="27">
                        <c:v>#N/A</c:v>
                      </c:pt>
                      <c:pt idx="28">
                        <c:v>#N/A</c:v>
                      </c:pt>
                      <c:pt idx="29">
                        <c:v>#N/A</c:v>
                      </c:pt>
                      <c:pt idx="30">
                        <c:v>#N/A</c:v>
                      </c:pt>
                      <c:pt idx="31">
                        <c:v>4</c:v>
                      </c:pt>
                      <c:pt idx="32">
                        <c:v>#N/A</c:v>
                      </c:pt>
                      <c:pt idx="33">
                        <c:v>#N/A</c:v>
                      </c:pt>
                      <c:pt idx="34">
                        <c:v>#N/A</c:v>
                      </c:pt>
                      <c:pt idx="35">
                        <c:v>5</c:v>
                      </c:pt>
                      <c:pt idx="36">
                        <c:v>#N/A</c:v>
                      </c:pt>
                      <c:pt idx="37">
                        <c:v>#N/A</c:v>
                      </c:pt>
                      <c:pt idx="38">
                        <c:v>6</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7</c:v>
                      </c:pt>
                      <c:pt idx="56">
                        <c:v>8</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numCache>
                  </c:numRef>
                </c:val>
                <c:smooth val="0"/>
                <c:extLst xmlns:c15="http://schemas.microsoft.com/office/drawing/2012/chart">
                  <c:ext xmlns:c16="http://schemas.microsoft.com/office/drawing/2014/chart" uri="{C3380CC4-5D6E-409C-BE32-E72D297353CC}">
                    <c16:uniqueId val="{00000007-1DA2-4C50-B6A9-DA6D774BEF92}"/>
                  </c:ext>
                </c:extLst>
              </c15:ser>
            </c15:filteredLineSeries>
          </c:ext>
        </c:extLst>
      </c:lineChart>
      <c:dateAx>
        <c:axId val="1577637871"/>
        <c:scaling>
          <c:orientation val="minMax"/>
        </c:scaling>
        <c:delete val="0"/>
        <c:axPos val="b"/>
        <c:numFmt formatCode="m/d/yyyy"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577631215"/>
        <c:crosses val="autoZero"/>
        <c:auto val="1"/>
        <c:lblOffset val="100"/>
        <c:baseTimeUnit val="days"/>
        <c:majorUnit val="2"/>
        <c:majorTimeUnit val="days"/>
      </c:dateAx>
      <c:valAx>
        <c:axId val="1577631215"/>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2400" baseline="0">
                    <a:solidFill>
                      <a:schemeClr val="tx1"/>
                    </a:solidFill>
                  </a:rPr>
                  <a:t>Number of Occurences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1577637871"/>
        <c:crosses val="autoZero"/>
        <c:crossBetween val="between"/>
        <c:majorUnit val="3"/>
      </c:valAx>
      <c:spPr>
        <a:noFill/>
        <a:ln w="25400">
          <a:solidFill>
            <a:schemeClr val="tx1"/>
          </a:solidFill>
        </a:ln>
        <a:effectLst/>
      </c:spPr>
    </c:plotArea>
    <c:legend>
      <c:legendPos val="r"/>
      <c:layout>
        <c:manualLayout>
          <c:xMode val="edge"/>
          <c:yMode val="edge"/>
          <c:x val="6.3135027740623059E-2"/>
          <c:y val="9.6079418266158109E-2"/>
          <c:w val="0.19175858373268245"/>
          <c:h val="0.31398495657150371"/>
        </c:manualLayout>
      </c:layout>
      <c:overlay val="0"/>
      <c:spPr>
        <a:solidFill>
          <a:schemeClr val="bg1">
            <a:lumMod val="85000"/>
            <a:alpha val="54000"/>
          </a:schemeClr>
        </a:solidFill>
        <a:ln w="19050">
          <a:solidFill>
            <a:schemeClr val="tx1"/>
          </a:solid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52027</xdr:colOff>
      <xdr:row>1</xdr:row>
      <xdr:rowOff>342581</xdr:rowOff>
    </xdr:from>
    <xdr:to>
      <xdr:col>57</xdr:col>
      <xdr:colOff>220115</xdr:colOff>
      <xdr:row>38</xdr:row>
      <xdr:rowOff>121664</xdr:rowOff>
    </xdr:to>
    <xdr:graphicFrame macro="">
      <xdr:nvGraphicFramePr>
        <xdr:cNvPr id="4" name="Chart 3">
          <a:extLst>
            <a:ext uri="{FF2B5EF4-FFF2-40B4-BE49-F238E27FC236}">
              <a16:creationId xmlns:a16="http://schemas.microsoft.com/office/drawing/2014/main" id="{7FDEF95E-29CC-4B62-997D-B4DE2BBD3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0982-219B-4073-82E5-94B6CAD299F6}">
  <dimension ref="A1:PV480"/>
  <sheetViews>
    <sheetView tabSelected="1" topLeftCell="A246" zoomScale="85" zoomScaleNormal="85" workbookViewId="0">
      <selection activeCell="B164" sqref="B164"/>
    </sheetView>
  </sheetViews>
  <sheetFormatPr defaultRowHeight="15" x14ac:dyDescent="0.25"/>
  <cols>
    <col min="1" max="1" width="13.7109375" customWidth="1"/>
    <col min="2" max="2" width="25.28515625" customWidth="1"/>
    <col min="3" max="3" width="18.7109375" customWidth="1"/>
    <col min="4" max="4" width="14.42578125" style="86" customWidth="1"/>
    <col min="5" max="5" width="11.140625" style="86" customWidth="1"/>
    <col min="6" max="6" width="13.140625" style="86" customWidth="1"/>
    <col min="7" max="7" width="10.42578125" style="86" customWidth="1"/>
    <col min="8" max="9" width="9.28515625" style="86" customWidth="1"/>
    <col min="10" max="11" width="13.140625" style="94" customWidth="1"/>
    <col min="12" max="12" width="11.7109375" style="86" customWidth="1"/>
    <col min="13" max="13" width="12" style="86" customWidth="1"/>
    <col min="14" max="14" width="10.5703125" style="86" customWidth="1"/>
    <col min="15" max="15" width="103.7109375" style="13" bestFit="1" customWidth="1"/>
    <col min="16" max="16" width="7.28515625" style="68" customWidth="1"/>
    <col min="17" max="17" width="112.28515625" customWidth="1"/>
    <col min="18" max="18" width="36.7109375" customWidth="1"/>
    <col min="19" max="19" width="55.28515625" customWidth="1"/>
    <col min="20" max="20" width="14.7109375" customWidth="1"/>
    <col min="21" max="21" width="15" customWidth="1"/>
    <col min="22" max="22" width="14.7109375" customWidth="1"/>
  </cols>
  <sheetData>
    <row r="1" spans="1:438" ht="31.5" customHeight="1" x14ac:dyDescent="0.25">
      <c r="A1" s="1" t="s">
        <v>18</v>
      </c>
      <c r="B1">
        <v>1</v>
      </c>
      <c r="C1" t="s">
        <v>108</v>
      </c>
      <c r="D1" s="85" t="s">
        <v>206</v>
      </c>
      <c r="E1" s="85"/>
      <c r="F1" s="85"/>
      <c r="G1" s="85"/>
      <c r="H1" s="85"/>
      <c r="I1" s="85"/>
      <c r="J1" s="85"/>
      <c r="K1" s="85"/>
      <c r="L1" s="85"/>
      <c r="M1" s="85"/>
      <c r="N1" s="85"/>
    </row>
    <row r="2" spans="1:438" ht="31.5" customHeight="1" x14ac:dyDescent="0.25">
      <c r="A2" s="52" t="s">
        <v>19</v>
      </c>
      <c r="B2">
        <v>2</v>
      </c>
      <c r="C2" t="s">
        <v>113</v>
      </c>
      <c r="D2" s="86" t="s">
        <v>213</v>
      </c>
      <c r="R2" s="68"/>
    </row>
    <row r="3" spans="1:438" ht="31.5" customHeight="1" x14ac:dyDescent="0.25">
      <c r="A3" s="47" t="s">
        <v>20</v>
      </c>
      <c r="B3">
        <v>3</v>
      </c>
      <c r="C3" t="s">
        <v>204</v>
      </c>
      <c r="D3" s="86" t="s">
        <v>212</v>
      </c>
    </row>
    <row r="4" spans="1:438" ht="36" customHeight="1" x14ac:dyDescent="0.25">
      <c r="A4" s="10" t="s">
        <v>21</v>
      </c>
      <c r="B4">
        <v>4</v>
      </c>
      <c r="C4" t="s">
        <v>112</v>
      </c>
      <c r="D4" s="86" t="s">
        <v>122</v>
      </c>
    </row>
    <row r="5" spans="1:438" ht="30.75" customHeight="1" x14ac:dyDescent="0.25">
      <c r="A5" s="46" t="s">
        <v>110</v>
      </c>
      <c r="B5">
        <v>5</v>
      </c>
      <c r="C5" t="s">
        <v>111</v>
      </c>
      <c r="D5" s="86" t="s">
        <v>114</v>
      </c>
    </row>
    <row r="6" spans="1:438" ht="30" customHeight="1" x14ac:dyDescent="0.25">
      <c r="A6" s="73" t="s">
        <v>53</v>
      </c>
      <c r="B6">
        <v>6</v>
      </c>
      <c r="C6" t="s">
        <v>109</v>
      </c>
      <c r="D6" s="85" t="s">
        <v>205</v>
      </c>
      <c r="E6" s="85"/>
      <c r="F6" s="85"/>
      <c r="G6" s="85"/>
      <c r="H6" s="85"/>
      <c r="I6" s="85"/>
      <c r="J6" s="85"/>
      <c r="K6" s="85"/>
      <c r="L6" s="85"/>
      <c r="M6" s="85"/>
      <c r="N6" s="85"/>
      <c r="U6" s="74" t="s">
        <v>190</v>
      </c>
      <c r="V6" s="75">
        <f t="shared" ref="V6:AA6" si="0">COUNT(V9:V1026)</f>
        <v>18</v>
      </c>
      <c r="W6" s="75">
        <f t="shared" si="0"/>
        <v>48</v>
      </c>
      <c r="X6" s="75">
        <f t="shared" si="0"/>
        <v>0</v>
      </c>
      <c r="Y6" s="75">
        <f t="shared" si="0"/>
        <v>11</v>
      </c>
      <c r="Z6" s="75">
        <f t="shared" si="0"/>
        <v>25</v>
      </c>
      <c r="AA6" s="75">
        <f t="shared" si="0"/>
        <v>11</v>
      </c>
    </row>
    <row r="7" spans="1:438" x14ac:dyDescent="0.25">
      <c r="A7" s="4"/>
      <c r="B7" s="4"/>
      <c r="L7" s="4"/>
      <c r="M7" s="4"/>
      <c r="N7" s="4"/>
      <c r="O7" s="14"/>
      <c r="P7" s="62"/>
      <c r="Q7" s="4"/>
      <c r="R7" s="5"/>
    </row>
    <row r="8" spans="1:438" s="17" customFormat="1" ht="24.95" customHeight="1" x14ac:dyDescent="0.25">
      <c r="A8" s="95" t="s">
        <v>7</v>
      </c>
      <c r="B8" s="95" t="s">
        <v>0</v>
      </c>
      <c r="C8" s="95" t="s">
        <v>4</v>
      </c>
      <c r="D8" s="95" t="s">
        <v>385</v>
      </c>
      <c r="E8" s="95" t="s">
        <v>386</v>
      </c>
      <c r="F8" s="95" t="s">
        <v>387</v>
      </c>
      <c r="G8" s="95" t="s">
        <v>432</v>
      </c>
      <c r="H8" s="95" t="s">
        <v>395</v>
      </c>
      <c r="I8" s="95" t="s">
        <v>388</v>
      </c>
      <c r="J8" s="95" t="s">
        <v>422</v>
      </c>
      <c r="K8" s="95" t="s">
        <v>423</v>
      </c>
      <c r="L8" s="95" t="s">
        <v>390</v>
      </c>
      <c r="M8" s="95" t="s">
        <v>373</v>
      </c>
      <c r="N8" s="95" t="s">
        <v>374</v>
      </c>
      <c r="O8" s="38" t="s">
        <v>3</v>
      </c>
      <c r="P8" s="63" t="s">
        <v>1</v>
      </c>
      <c r="Q8" s="95" t="s">
        <v>2</v>
      </c>
      <c r="R8" s="170" t="s">
        <v>139</v>
      </c>
      <c r="S8" s="170"/>
      <c r="T8" s="95" t="s">
        <v>137</v>
      </c>
      <c r="U8" s="78" t="s">
        <v>138</v>
      </c>
      <c r="V8" s="61" t="s">
        <v>131</v>
      </c>
      <c r="W8" s="61" t="s">
        <v>132</v>
      </c>
      <c r="X8" s="61" t="s">
        <v>133</v>
      </c>
      <c r="Y8" s="61" t="s">
        <v>134</v>
      </c>
      <c r="Z8" s="61" t="s">
        <v>135</v>
      </c>
      <c r="AA8" s="61" t="s">
        <v>189</v>
      </c>
    </row>
    <row r="9" spans="1:438" s="17" customFormat="1" ht="32.1" customHeight="1" x14ac:dyDescent="0.25">
      <c r="A9" s="89">
        <v>45504</v>
      </c>
      <c r="B9" s="97">
        <v>5906470</v>
      </c>
      <c r="C9" s="97" t="s">
        <v>250</v>
      </c>
      <c r="D9" s="97">
        <v>1</v>
      </c>
      <c r="E9" s="97">
        <v>0</v>
      </c>
      <c r="F9" s="97">
        <v>0</v>
      </c>
      <c r="G9" s="97">
        <v>0</v>
      </c>
      <c r="H9" s="97">
        <v>0</v>
      </c>
      <c r="I9" s="97">
        <v>0</v>
      </c>
      <c r="J9" s="97" t="s">
        <v>425</v>
      </c>
      <c r="K9" s="97" t="s">
        <v>424</v>
      </c>
      <c r="L9" s="97">
        <v>950</v>
      </c>
      <c r="M9" s="97">
        <v>90</v>
      </c>
      <c r="N9" s="97">
        <v>96</v>
      </c>
      <c r="O9" s="90" t="s">
        <v>251</v>
      </c>
      <c r="P9" s="91">
        <v>1</v>
      </c>
      <c r="Q9" s="97" t="s">
        <v>252</v>
      </c>
      <c r="R9" s="173" t="s">
        <v>253</v>
      </c>
      <c r="S9" s="173"/>
      <c r="T9" s="44" t="s">
        <v>60</v>
      </c>
      <c r="U9" s="44" t="s">
        <v>61</v>
      </c>
      <c r="V9" s="60">
        <f>IF(AND($P13=1,$T13="NO"),1,NA())</f>
        <v>1</v>
      </c>
      <c r="W9" s="60" t="e">
        <f>IF(AND($P13=2,$T13="NO"),1,NA())</f>
        <v>#N/A</v>
      </c>
      <c r="X9" s="60" t="e">
        <f>IF(AND($P13=3,$T13="NO"),1,NA())</f>
        <v>#N/A</v>
      </c>
      <c r="Y9" s="60" t="e">
        <f>IF(AND($P13=4,$T13="NO"),1,NA())</f>
        <v>#N/A</v>
      </c>
      <c r="Z9" s="60" t="e">
        <f>IF(AND($P13=5,$T13="NO"),1,NA())</f>
        <v>#N/A</v>
      </c>
      <c r="AA9" s="60" t="e">
        <f>IF(AND($P13=6,$T13="NO"),1,NA())</f>
        <v>#N/A</v>
      </c>
    </row>
    <row r="10" spans="1:438" s="17" customFormat="1" ht="32.1" customHeight="1" x14ac:dyDescent="0.25">
      <c r="A10" s="53">
        <v>45504</v>
      </c>
      <c r="B10" s="98">
        <v>5906442</v>
      </c>
      <c r="C10" s="98" t="s">
        <v>254</v>
      </c>
      <c r="D10" s="98">
        <v>0</v>
      </c>
      <c r="E10" s="98">
        <v>0</v>
      </c>
      <c r="F10" s="98">
        <v>0</v>
      </c>
      <c r="G10" s="98">
        <v>0</v>
      </c>
      <c r="H10" s="98">
        <v>0</v>
      </c>
      <c r="I10" s="98">
        <v>0</v>
      </c>
      <c r="J10" s="98" t="s">
        <v>425</v>
      </c>
      <c r="K10" s="98" t="s">
        <v>426</v>
      </c>
      <c r="L10" s="98">
        <v>1400</v>
      </c>
      <c r="M10" s="98">
        <v>83</v>
      </c>
      <c r="N10" s="98">
        <v>90</v>
      </c>
      <c r="O10" s="54" t="s">
        <v>375</v>
      </c>
      <c r="P10" s="65">
        <v>2</v>
      </c>
      <c r="Q10" s="98" t="s">
        <v>255</v>
      </c>
      <c r="R10" s="169" t="s">
        <v>256</v>
      </c>
      <c r="S10" s="169"/>
      <c r="T10" s="44" t="s">
        <v>60</v>
      </c>
      <c r="U10" s="44" t="s">
        <v>61</v>
      </c>
      <c r="V10" s="60">
        <f>IF(AND(A2=A1,B2=B1),1,0)</f>
        <v>0</v>
      </c>
      <c r="W10" s="60">
        <f>IF(AND($P10=2,$T10="NO"),1 + COUNT($W9:W$9),NA())</f>
        <v>1</v>
      </c>
      <c r="X10" s="60" t="e">
        <f>IF(AND($P10=3,$T10="NO"),1 + COUNT($X9:X$9),NA())</f>
        <v>#N/A</v>
      </c>
      <c r="Y10" s="60" t="e">
        <f>IF(AND($P10=4,$T10="NO"),1 + COUNT($Y9:Y$9),NA())</f>
        <v>#N/A</v>
      </c>
      <c r="Z10" s="60" t="e">
        <f>IF(AND($P10=5,$T10="NO"),1 + COUNT($Z9:Z$9),NA())</f>
        <v>#N/A</v>
      </c>
      <c r="AA10" s="60" t="e">
        <f>IF(AND($P10=6,$T10="NO"),1 + COUNT($AA9:AA$9),NA())</f>
        <v>#N/A</v>
      </c>
    </row>
    <row r="11" spans="1:438" s="17" customFormat="1" ht="32.1" customHeight="1" x14ac:dyDescent="0.25">
      <c r="A11" s="53">
        <v>45504</v>
      </c>
      <c r="B11" s="98">
        <v>5906442</v>
      </c>
      <c r="C11" s="98" t="s">
        <v>254</v>
      </c>
      <c r="D11" s="98">
        <v>0</v>
      </c>
      <c r="E11" s="98">
        <v>0</v>
      </c>
      <c r="F11" s="98">
        <v>0</v>
      </c>
      <c r="G11" s="98">
        <v>0</v>
      </c>
      <c r="H11" s="98">
        <v>0</v>
      </c>
      <c r="I11" s="98">
        <v>0</v>
      </c>
      <c r="J11" s="98" t="s">
        <v>425</v>
      </c>
      <c r="K11" s="98" t="s">
        <v>424</v>
      </c>
      <c r="L11" s="98">
        <v>1400</v>
      </c>
      <c r="M11" s="98">
        <v>83</v>
      </c>
      <c r="N11" s="98">
        <v>90</v>
      </c>
      <c r="O11" s="54" t="s">
        <v>376</v>
      </c>
      <c r="P11" s="65">
        <v>2</v>
      </c>
      <c r="Q11" s="98" t="s">
        <v>255</v>
      </c>
      <c r="R11" s="169" t="s">
        <v>256</v>
      </c>
      <c r="S11" s="169"/>
      <c r="T11" s="44" t="s">
        <v>60</v>
      </c>
      <c r="U11" s="44" t="s">
        <v>61</v>
      </c>
      <c r="V11" s="60" t="e">
        <f>IF(AND($P11=1,$T11="NO"),1 + COUNT($V$9:V10),NA())</f>
        <v>#N/A</v>
      </c>
      <c r="W11" s="60">
        <f>IF(AND($P11=2,$T11="NO"),1 + COUNT($W$9:W10),NA())</f>
        <v>2</v>
      </c>
      <c r="X11" s="60" t="e">
        <f>IF(AND($P11=3,$T11="NO"),1 + COUNT($X$9:X10),NA())</f>
        <v>#N/A</v>
      </c>
      <c r="Y11" s="60" t="e">
        <f>IF(AND($P11=4,$T11="NO"),1 + COUNT($Y$9:Y10),NA())</f>
        <v>#N/A</v>
      </c>
      <c r="Z11" s="60" t="e">
        <f>IF(AND($P11=5,$T11="NO"),1 + COUNT($Z$9:Z10),NA())</f>
        <v>#N/A</v>
      </c>
      <c r="AA11" s="60" t="e">
        <f>IF(AND($P11=6,$T11="NO"),1 + COUNT($AA$9:AA10),NA())</f>
        <v>#N/A</v>
      </c>
    </row>
    <row r="12" spans="1:438" s="17" customFormat="1" ht="32.1" customHeight="1" x14ac:dyDescent="0.25">
      <c r="A12" s="79">
        <v>45504</v>
      </c>
      <c r="B12" s="99">
        <v>5906340</v>
      </c>
      <c r="C12" s="99" t="s">
        <v>257</v>
      </c>
      <c r="D12" s="99">
        <v>0</v>
      </c>
      <c r="E12" s="99">
        <v>0</v>
      </c>
      <c r="F12" s="99">
        <v>0</v>
      </c>
      <c r="G12" s="99">
        <v>0</v>
      </c>
      <c r="H12" s="99">
        <v>0</v>
      </c>
      <c r="I12" s="99">
        <v>0</v>
      </c>
      <c r="J12" s="96" t="s">
        <v>425</v>
      </c>
      <c r="K12" s="96" t="s">
        <v>424</v>
      </c>
      <c r="L12" s="99">
        <v>1500</v>
      </c>
      <c r="M12" s="99">
        <v>115</v>
      </c>
      <c r="N12" s="99">
        <v>122</v>
      </c>
      <c r="O12" s="80" t="s">
        <v>258</v>
      </c>
      <c r="P12" s="81">
        <v>6</v>
      </c>
      <c r="Q12" s="99" t="s">
        <v>259</v>
      </c>
      <c r="R12" s="174" t="s">
        <v>260</v>
      </c>
      <c r="S12" s="174"/>
      <c r="T12" s="44" t="s">
        <v>60</v>
      </c>
      <c r="U12" s="44" t="s">
        <v>61</v>
      </c>
      <c r="V12" s="60" t="e">
        <f>IF(AND($P12=1,$T12="NO"),1 + COUNT($V$9:V11),NA())</f>
        <v>#N/A</v>
      </c>
      <c r="W12" s="60" t="e">
        <f>IF(AND($P12=2,$T12="NO"),1 + COUNT($W$9:W11),NA())</f>
        <v>#N/A</v>
      </c>
      <c r="X12" s="60" t="e">
        <f>IF(AND($P12=3,$T12="NO"),1 + COUNT($X$9:X11),NA())</f>
        <v>#N/A</v>
      </c>
      <c r="Y12" s="60" t="e">
        <f>IF(AND($P12=4,$T12="NO"),1 + COUNT($Y$9:Y11),NA())</f>
        <v>#N/A</v>
      </c>
      <c r="Z12" s="60" t="e">
        <f>IF(AND($P12=5,$T12="NO"),1 + COUNT($Z$9:Z11),NA())</f>
        <v>#N/A</v>
      </c>
      <c r="AA12" s="60">
        <f>IF(AND($P12=6,$T12="NO"),1 + COUNT($AA$9:AA11),NA())</f>
        <v>1</v>
      </c>
    </row>
    <row r="13" spans="1:438" s="16" customFormat="1" ht="32.1" customHeight="1" x14ac:dyDescent="0.25">
      <c r="A13" s="89">
        <v>45506</v>
      </c>
      <c r="B13" s="97">
        <v>3902559</v>
      </c>
      <c r="C13" s="97" t="s">
        <v>41</v>
      </c>
      <c r="D13" s="97">
        <v>0</v>
      </c>
      <c r="E13" s="97">
        <v>0</v>
      </c>
      <c r="F13" s="97">
        <v>0</v>
      </c>
      <c r="G13" s="97">
        <v>0</v>
      </c>
      <c r="H13" s="97">
        <v>0</v>
      </c>
      <c r="I13" s="97">
        <v>0</v>
      </c>
      <c r="J13" s="97" t="s">
        <v>425</v>
      </c>
      <c r="K13" s="97" t="s">
        <v>424</v>
      </c>
      <c r="L13" s="97">
        <v>1500</v>
      </c>
      <c r="M13" s="97">
        <v>92</v>
      </c>
      <c r="N13" s="97">
        <v>104</v>
      </c>
      <c r="O13" s="90" t="s">
        <v>42</v>
      </c>
      <c r="P13" s="91">
        <v>1</v>
      </c>
      <c r="Q13" s="97" t="s">
        <v>43</v>
      </c>
      <c r="R13" s="164"/>
      <c r="S13" s="165"/>
      <c r="T13" s="39" t="s">
        <v>60</v>
      </c>
      <c r="U13" s="39" t="s">
        <v>61</v>
      </c>
      <c r="V13" s="60">
        <f>IF(AND($P13=1,$T13="NO"),1 + COUNT($V$9:V12),NA())</f>
        <v>3</v>
      </c>
      <c r="W13" s="60" t="e">
        <f>IF(AND($P13=2,$T13="NO"),1 + COUNT($W$9:W12),NA())</f>
        <v>#N/A</v>
      </c>
      <c r="X13" s="60" t="e">
        <f>IF(AND($P13=3,$T13="NO"),1 + COUNT($X$9:X12),NA())</f>
        <v>#N/A</v>
      </c>
      <c r="Y13" s="60" t="e">
        <f>IF(AND($P13=4,$T13="NO"),1 + COUNT($Y$9:Y12),NA())</f>
        <v>#N/A</v>
      </c>
      <c r="Z13" s="60" t="e">
        <f>IF(AND($P13=5,$T13="NO"),1 + COUNT($Z$9:Z12),NA())</f>
        <v>#N/A</v>
      </c>
      <c r="AA13" s="60" t="e">
        <f>IF(AND($P13=6,$T13="NO"),1 + COUNT($AA$9:AA12),NA())</f>
        <v>#N/A</v>
      </c>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5"/>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row>
    <row r="14" spans="1:438" s="16" customFormat="1" ht="32.1" customHeight="1" x14ac:dyDescent="0.25">
      <c r="A14" s="53">
        <v>45506</v>
      </c>
      <c r="B14" s="98">
        <v>5906473</v>
      </c>
      <c r="C14" s="98" t="s">
        <v>40</v>
      </c>
      <c r="D14" s="98">
        <v>0</v>
      </c>
      <c r="E14" s="98">
        <v>0</v>
      </c>
      <c r="F14" s="98">
        <v>1</v>
      </c>
      <c r="G14" s="98">
        <v>0</v>
      </c>
      <c r="H14" s="98">
        <v>0</v>
      </c>
      <c r="I14" s="98">
        <v>0</v>
      </c>
      <c r="J14" s="98" t="s">
        <v>425</v>
      </c>
      <c r="K14" s="98" t="s">
        <v>426</v>
      </c>
      <c r="L14" s="98">
        <v>1000</v>
      </c>
      <c r="M14" s="98">
        <v>59</v>
      </c>
      <c r="N14" s="98">
        <v>95</v>
      </c>
      <c r="O14" s="54" t="s">
        <v>367</v>
      </c>
      <c r="P14" s="65">
        <v>2</v>
      </c>
      <c r="Q14" s="59" t="s">
        <v>452</v>
      </c>
      <c r="R14" s="163" t="s">
        <v>165</v>
      </c>
      <c r="S14" s="161"/>
      <c r="T14" s="39" t="s">
        <v>60</v>
      </c>
      <c r="U14" s="39" t="s">
        <v>61</v>
      </c>
      <c r="V14" s="60" t="e">
        <f>IF(AND($P14=1,$T14="NO"),1 + COUNT($V$9:V13),NA())</f>
        <v>#N/A</v>
      </c>
      <c r="W14" s="60">
        <f>IF(AND($P14=2,$T14="NO"),1 + COUNT($W$9:W13),NA())</f>
        <v>3</v>
      </c>
      <c r="X14" s="60" t="e">
        <f>IF(AND($P14=3,$T14="NO"),1 + COUNT($X$9:X13),NA())</f>
        <v>#N/A</v>
      </c>
      <c r="Y14" s="60" t="e">
        <f>IF(AND($P14=4,$T14="NO"),1 + COUNT($Y$9:Y13),NA())</f>
        <v>#N/A</v>
      </c>
      <c r="Z14" s="60" t="e">
        <f>IF(AND($P14=5,$T14="NO"),1 + COUNT($Z$9:Z13),NA())</f>
        <v>#N/A</v>
      </c>
      <c r="AA14" s="60" t="e">
        <f>IF(AND($P14=6,$T14="NO"),1 + COUNT($AA$9:AA13),NA())</f>
        <v>#N/A</v>
      </c>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6"/>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100"/>
      <c r="NG14" s="100"/>
      <c r="NH14" s="100"/>
      <c r="NI14" s="100"/>
      <c r="NJ14" s="100"/>
      <c r="NK14" s="100"/>
      <c r="NL14" s="100"/>
      <c r="NM14" s="100"/>
      <c r="NN14" s="100"/>
      <c r="NO14" s="100"/>
      <c r="NP14" s="100"/>
      <c r="NQ14" s="100"/>
      <c r="NR14" s="100"/>
      <c r="NS14" s="100"/>
      <c r="NT14" s="100"/>
      <c r="NU14" s="100"/>
      <c r="NV14" s="100"/>
      <c r="NW14" s="100"/>
      <c r="NX14" s="100"/>
      <c r="NY14" s="100"/>
      <c r="NZ14" s="100"/>
      <c r="OA14" s="100"/>
      <c r="OB14" s="100"/>
      <c r="OC14" s="100"/>
      <c r="OD14" s="100"/>
      <c r="OE14" s="100"/>
      <c r="OF14" s="100"/>
      <c r="OG14" s="100"/>
      <c r="OH14" s="100"/>
      <c r="OI14" s="100"/>
      <c r="OJ14" s="100"/>
      <c r="OK14" s="100"/>
      <c r="OL14" s="100"/>
      <c r="OM14" s="100"/>
      <c r="ON14" s="100"/>
      <c r="OO14" s="100"/>
    </row>
    <row r="15" spans="1:438" s="12" customFormat="1" ht="32.1" customHeight="1" x14ac:dyDescent="0.25">
      <c r="A15" s="53">
        <v>45506</v>
      </c>
      <c r="B15" s="98">
        <v>5906473</v>
      </c>
      <c r="C15" s="98" t="s">
        <v>40</v>
      </c>
      <c r="D15" s="98">
        <v>0</v>
      </c>
      <c r="E15" s="98">
        <v>0</v>
      </c>
      <c r="F15" s="98">
        <v>1</v>
      </c>
      <c r="G15" s="98">
        <v>0</v>
      </c>
      <c r="H15" s="98">
        <v>0</v>
      </c>
      <c r="I15" s="98">
        <v>0</v>
      </c>
      <c r="J15" s="98" t="s">
        <v>425</v>
      </c>
      <c r="K15" s="98" t="s">
        <v>424</v>
      </c>
      <c r="L15" s="98">
        <v>1000</v>
      </c>
      <c r="M15" s="98">
        <v>59</v>
      </c>
      <c r="N15" s="98">
        <v>95</v>
      </c>
      <c r="O15" s="54" t="s">
        <v>451</v>
      </c>
      <c r="P15" s="65">
        <v>2</v>
      </c>
      <c r="Q15" s="98" t="s">
        <v>77</v>
      </c>
      <c r="R15" s="163" t="s">
        <v>165</v>
      </c>
      <c r="S15" s="161"/>
      <c r="T15" s="39" t="s">
        <v>60</v>
      </c>
      <c r="U15" s="39" t="s">
        <v>61</v>
      </c>
      <c r="V15" s="60" t="e">
        <f>IF(AND($P15=1,$T15="NO"),1 + COUNT($V$9:V14),NA())</f>
        <v>#N/A</v>
      </c>
      <c r="W15" s="60">
        <f>IF(AND($P15=2,$T15="NO"),1 + COUNT($W$9:W14),NA())</f>
        <v>4</v>
      </c>
      <c r="X15" s="60" t="e">
        <f>IF(AND($P15=3,$T15="NO"),1 + COUNT($X$9:X14),NA())</f>
        <v>#N/A</v>
      </c>
      <c r="Y15" s="60" t="e">
        <f>IF(AND($P15=4,$T15="NO"),1 + COUNT($Y$9:Y14),NA())</f>
        <v>#N/A</v>
      </c>
      <c r="Z15" s="60" t="e">
        <f>IF(AND($P15=5,$T15="NO"),1 + COUNT($Z$9:Z14),NA())</f>
        <v>#N/A</v>
      </c>
      <c r="AA15" s="60" t="e">
        <f>IF(AND($P15=6,$T15="NO"),1 + COUNT($AA$9:AA14),NA())</f>
        <v>#N/A</v>
      </c>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6"/>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2"/>
      <c r="NG15" s="32"/>
      <c r="NH15" s="32"/>
      <c r="NI15" s="32"/>
      <c r="NJ15" s="32"/>
      <c r="NK15" s="32"/>
      <c r="NL15" s="32"/>
      <c r="NM15" s="32"/>
      <c r="NN15" s="32"/>
      <c r="NO15" s="32"/>
      <c r="NP15" s="32"/>
      <c r="NQ15" s="32"/>
      <c r="NR15" s="32"/>
      <c r="NS15" s="32"/>
      <c r="NT15" s="32"/>
      <c r="NU15" s="32"/>
      <c r="NV15" s="32"/>
      <c r="NW15" s="32"/>
      <c r="NX15" s="32"/>
      <c r="NY15" s="32"/>
      <c r="NZ15" s="32"/>
      <c r="OA15" s="32"/>
      <c r="OB15" s="32"/>
      <c r="OC15" s="32"/>
      <c r="OD15" s="32"/>
      <c r="OE15" s="32"/>
      <c r="OF15" s="32"/>
      <c r="OG15" s="32"/>
      <c r="OH15" s="32"/>
      <c r="OI15" s="32"/>
      <c r="OJ15" s="32"/>
      <c r="OK15" s="32"/>
      <c r="OL15" s="32"/>
      <c r="OM15" s="32"/>
      <c r="ON15" s="32"/>
      <c r="OO15" s="32"/>
    </row>
    <row r="16" spans="1:438" s="16" customFormat="1" ht="32.1" customHeight="1" x14ac:dyDescent="0.25">
      <c r="A16" s="89">
        <v>45506</v>
      </c>
      <c r="B16" s="97">
        <v>5906517</v>
      </c>
      <c r="C16" s="97" t="s">
        <v>37</v>
      </c>
      <c r="D16" s="97">
        <v>1</v>
      </c>
      <c r="E16" s="97">
        <v>0</v>
      </c>
      <c r="F16" s="97">
        <v>0</v>
      </c>
      <c r="G16" s="97">
        <v>0</v>
      </c>
      <c r="H16" s="97">
        <v>0</v>
      </c>
      <c r="I16" s="97">
        <v>0</v>
      </c>
      <c r="J16" s="97" t="s">
        <v>425</v>
      </c>
      <c r="K16" s="97" t="s">
        <v>426</v>
      </c>
      <c r="L16" s="97">
        <v>950</v>
      </c>
      <c r="M16" s="97">
        <v>69</v>
      </c>
      <c r="N16" s="97">
        <v>74</v>
      </c>
      <c r="O16" s="90" t="s">
        <v>377</v>
      </c>
      <c r="P16" s="91">
        <v>1</v>
      </c>
      <c r="Q16" s="97" t="s">
        <v>39</v>
      </c>
      <c r="R16" s="164"/>
      <c r="S16" s="165"/>
      <c r="T16" s="39" t="s">
        <v>60</v>
      </c>
      <c r="U16" s="39" t="s">
        <v>61</v>
      </c>
      <c r="V16" s="60">
        <f>IF(AND($P16=1,$T16="NO"),1 + COUNT($V$9:V15),NA())</f>
        <v>4</v>
      </c>
      <c r="W16" s="60" t="e">
        <f>IF(AND($P16=2,$T16="NO"),1 + COUNT($W$9:W15),NA())</f>
        <v>#N/A</v>
      </c>
      <c r="X16" s="60" t="e">
        <f>IF(AND($P16=3,$T16="NO"),1 + COUNT($X$9:X15),NA())</f>
        <v>#N/A</v>
      </c>
      <c r="Y16" s="60" t="e">
        <f>IF(AND($P16=4,$T16="NO"),1 + COUNT($Y$9:Y15),NA())</f>
        <v>#N/A</v>
      </c>
      <c r="Z16" s="60" t="e">
        <f>IF(AND($P16=5,$T16="NO"),1 + COUNT($Z$9:Z15),NA())</f>
        <v>#N/A</v>
      </c>
      <c r="AA16" s="60" t="e">
        <f>IF(AND($P16=6,$T16="NO"),1 + COUNT($AA$9:AA15),NA())</f>
        <v>#N/A</v>
      </c>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29"/>
      <c r="OQ16" s="25"/>
      <c r="OR16" s="25"/>
      <c r="OS16" s="25"/>
      <c r="OT16" s="25"/>
      <c r="OU16" s="25"/>
      <c r="OV16" s="25"/>
      <c r="OW16" s="25"/>
      <c r="OX16" s="25"/>
      <c r="OY16" s="25"/>
      <c r="OZ16" s="25"/>
      <c r="PA16" s="25"/>
      <c r="PB16" s="25"/>
      <c r="PC16" s="25"/>
      <c r="PD16" s="25"/>
      <c r="PE16" s="25"/>
      <c r="PF16" s="25"/>
      <c r="PG16" s="25"/>
      <c r="PH16" s="25"/>
      <c r="PI16" s="25"/>
      <c r="PJ16" s="25"/>
      <c r="PK16" s="25"/>
      <c r="PL16" s="25"/>
      <c r="PM16" s="25"/>
      <c r="PN16" s="25"/>
      <c r="PO16" s="25"/>
      <c r="PP16" s="25"/>
      <c r="PQ16" s="25"/>
      <c r="PR16" s="25"/>
      <c r="PS16" s="25"/>
      <c r="PT16" s="25"/>
      <c r="PU16" s="25"/>
      <c r="PV16" s="25"/>
    </row>
    <row r="17" spans="1:438" s="16" customFormat="1" ht="32.1" customHeight="1" x14ac:dyDescent="0.25">
      <c r="A17" s="89">
        <v>45506</v>
      </c>
      <c r="B17" s="97">
        <v>5906517</v>
      </c>
      <c r="C17" s="97" t="s">
        <v>37</v>
      </c>
      <c r="D17" s="97">
        <v>1</v>
      </c>
      <c r="E17" s="97">
        <v>0</v>
      </c>
      <c r="F17" s="97">
        <v>0</v>
      </c>
      <c r="G17" s="97">
        <v>0</v>
      </c>
      <c r="H17" s="97">
        <v>0</v>
      </c>
      <c r="I17" s="97">
        <v>0</v>
      </c>
      <c r="J17" s="97" t="s">
        <v>425</v>
      </c>
      <c r="K17" s="97" t="s">
        <v>424</v>
      </c>
      <c r="L17" s="97">
        <v>950</v>
      </c>
      <c r="M17" s="97">
        <v>69</v>
      </c>
      <c r="N17" s="97">
        <v>74</v>
      </c>
      <c r="O17" s="90" t="s">
        <v>377</v>
      </c>
      <c r="P17" s="91">
        <v>1</v>
      </c>
      <c r="Q17" s="97" t="s">
        <v>39</v>
      </c>
      <c r="R17" s="164"/>
      <c r="S17" s="165"/>
      <c r="T17" s="39" t="s">
        <v>60</v>
      </c>
      <c r="U17" s="39" t="s">
        <v>61</v>
      </c>
      <c r="V17" s="60">
        <f>IF(AND($P17=1,$T17="NO"),1 + COUNT($V$9:V16),NA())</f>
        <v>5</v>
      </c>
      <c r="W17" s="60" t="e">
        <f>IF(AND($P17=2,$T17="NO"),1 + COUNT($W$9:W16),NA())</f>
        <v>#N/A</v>
      </c>
      <c r="X17" s="60" t="e">
        <f>IF(AND($P17=3,$T17="NO"),1 + COUNT($X$9:X16),NA())</f>
        <v>#N/A</v>
      </c>
      <c r="Y17" s="60" t="e">
        <f>IF(AND($P17=4,$T17="NO"),1 + COUNT($Y$9:Y16),NA())</f>
        <v>#N/A</v>
      </c>
      <c r="Z17" s="60" t="e">
        <f>IF(AND($P17=5,$T17="NO"),1 + COUNT($Z$9:Z16),NA())</f>
        <v>#N/A</v>
      </c>
      <c r="AA17" s="60" t="e">
        <f>IF(AND($P17=6,$T17="NO"),1 + COUNT($AA$9:AA16),NA())</f>
        <v>#N/A</v>
      </c>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29"/>
      <c r="OQ17" s="25"/>
      <c r="OR17" s="25"/>
      <c r="OS17" s="25"/>
      <c r="OT17" s="25"/>
      <c r="OU17" s="25"/>
      <c r="OV17" s="25"/>
      <c r="OW17" s="25"/>
      <c r="OX17" s="25"/>
      <c r="OY17" s="25"/>
      <c r="OZ17" s="25"/>
      <c r="PA17" s="25"/>
      <c r="PB17" s="25"/>
      <c r="PC17" s="25"/>
      <c r="PD17" s="25"/>
      <c r="PE17" s="25"/>
      <c r="PF17" s="25"/>
      <c r="PG17" s="25"/>
      <c r="PH17" s="25"/>
      <c r="PI17" s="25"/>
      <c r="PJ17" s="25"/>
      <c r="PK17" s="25"/>
      <c r="PL17" s="25"/>
      <c r="PM17" s="25"/>
      <c r="PN17" s="25"/>
      <c r="PO17" s="25"/>
      <c r="PP17" s="25"/>
      <c r="PQ17" s="25"/>
      <c r="PR17" s="25"/>
      <c r="PS17" s="25"/>
      <c r="PT17" s="25"/>
      <c r="PU17" s="25"/>
      <c r="PV17" s="25"/>
    </row>
    <row r="18" spans="1:438" s="15" customFormat="1" ht="32.1" customHeight="1" x14ac:dyDescent="0.25">
      <c r="A18" s="89">
        <v>45507</v>
      </c>
      <c r="B18" s="97">
        <v>5906525</v>
      </c>
      <c r="C18" s="97" t="s">
        <v>34</v>
      </c>
      <c r="D18" s="97">
        <v>1</v>
      </c>
      <c r="E18" s="97">
        <v>0</v>
      </c>
      <c r="F18" s="97">
        <v>0</v>
      </c>
      <c r="G18" s="97">
        <v>0</v>
      </c>
      <c r="H18" s="97">
        <v>0</v>
      </c>
      <c r="I18" s="97">
        <v>0</v>
      </c>
      <c r="J18" s="97" t="s">
        <v>425</v>
      </c>
      <c r="K18" s="97" t="s">
        <v>424</v>
      </c>
      <c r="L18" s="97">
        <v>950</v>
      </c>
      <c r="M18" s="97">
        <v>55</v>
      </c>
      <c r="N18" s="97">
        <v>79</v>
      </c>
      <c r="O18" s="90" t="s">
        <v>35</v>
      </c>
      <c r="P18" s="91">
        <v>1</v>
      </c>
      <c r="Q18" s="97" t="s">
        <v>36</v>
      </c>
      <c r="R18" s="164"/>
      <c r="S18" s="165"/>
      <c r="T18" s="44" t="s">
        <v>60</v>
      </c>
      <c r="U18" s="39" t="s">
        <v>61</v>
      </c>
      <c r="V18" s="60">
        <f>IF(AND($P18=1,$T18="NO"),1 + COUNT($V$9:V17),NA())</f>
        <v>6</v>
      </c>
      <c r="W18" s="60" t="e">
        <f>IF(AND($P18=2,$T18="NO"),1 + COUNT($W$9:W17),NA())</f>
        <v>#N/A</v>
      </c>
      <c r="X18" s="60" t="e">
        <f>IF(AND($P18=3,$T18="NO"),1 + COUNT($X$9:X17),NA())</f>
        <v>#N/A</v>
      </c>
      <c r="Y18" s="60" t="e">
        <f>IF(AND($P18=4,$T18="NO"),1 + COUNT($Y$9:Y17),NA())</f>
        <v>#N/A</v>
      </c>
      <c r="Z18" s="60" t="e">
        <f>IF(AND($P18=5,$T18="NO"),1 + COUNT($Z$9:Z17),NA())</f>
        <v>#N/A</v>
      </c>
      <c r="AA18" s="60" t="e">
        <f>IF(AND($P18=6,$T18="NO"),1 + COUNT($AA$9:AA17),NA())</f>
        <v>#N/A</v>
      </c>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29"/>
      <c r="OQ18" s="25"/>
      <c r="OR18" s="25"/>
      <c r="OS18" s="25"/>
      <c r="OT18" s="25"/>
      <c r="OU18" s="25"/>
      <c r="OV18" s="25"/>
      <c r="OW18" s="25"/>
      <c r="OX18" s="25"/>
      <c r="OY18" s="25"/>
      <c r="OZ18" s="25"/>
      <c r="PA18" s="25"/>
      <c r="PB18" s="25"/>
      <c r="PC18" s="25"/>
      <c r="PD18" s="25"/>
      <c r="PE18" s="25"/>
      <c r="PF18" s="25"/>
      <c r="PG18" s="25"/>
      <c r="PH18" s="25"/>
      <c r="PI18" s="25"/>
      <c r="PJ18" s="25"/>
      <c r="PK18" s="25"/>
      <c r="PL18" s="25"/>
      <c r="PM18" s="25"/>
      <c r="PN18" s="25"/>
      <c r="PO18" s="25"/>
      <c r="PP18" s="25"/>
      <c r="PQ18" s="25"/>
      <c r="PR18" s="25"/>
      <c r="PS18" s="25"/>
      <c r="PT18" s="25"/>
      <c r="PU18" s="25"/>
      <c r="PV18" s="25"/>
    </row>
    <row r="19" spans="1:438" s="18" customFormat="1" ht="32.1" customHeight="1" x14ac:dyDescent="0.25">
      <c r="A19" s="89">
        <v>45507</v>
      </c>
      <c r="B19" s="97">
        <v>5906560</v>
      </c>
      <c r="C19" s="97" t="s">
        <v>32</v>
      </c>
      <c r="D19" s="97">
        <v>1</v>
      </c>
      <c r="E19" s="97">
        <v>0</v>
      </c>
      <c r="F19" s="97">
        <v>0</v>
      </c>
      <c r="G19" s="97">
        <v>0</v>
      </c>
      <c r="H19" s="97">
        <v>0</v>
      </c>
      <c r="I19" s="97">
        <v>0</v>
      </c>
      <c r="J19" s="97" t="s">
        <v>425</v>
      </c>
      <c r="K19" s="97" t="s">
        <v>426</v>
      </c>
      <c r="L19" s="97">
        <v>950</v>
      </c>
      <c r="M19" s="97">
        <v>51</v>
      </c>
      <c r="N19" s="97">
        <v>56</v>
      </c>
      <c r="O19" s="90" t="s">
        <v>379</v>
      </c>
      <c r="P19" s="91">
        <v>1</v>
      </c>
      <c r="Q19" s="97" t="s">
        <v>33</v>
      </c>
      <c r="R19" s="164" t="s">
        <v>115</v>
      </c>
      <c r="S19" s="165"/>
      <c r="T19" s="44" t="s">
        <v>60</v>
      </c>
      <c r="U19" s="39" t="s">
        <v>61</v>
      </c>
      <c r="V19" s="60">
        <f>IF(AND($P19=1,$T19="NO"),1 + COUNT($V$9:V18),NA())</f>
        <v>7</v>
      </c>
      <c r="W19" s="60" t="e">
        <f>IF(AND($P19=2,$T19="NO"),1 + COUNT($W$9:W18),NA())</f>
        <v>#N/A</v>
      </c>
      <c r="X19" s="60" t="e">
        <f>IF(AND($P19=3,$T19="NO"),1 + COUNT($X$9:X18),NA())</f>
        <v>#N/A</v>
      </c>
      <c r="Y19" s="60" t="e">
        <f>IF(AND($P19=4,$T19="NO"),1 + COUNT($Y$9:Y18),NA())</f>
        <v>#N/A</v>
      </c>
      <c r="Z19" s="60" t="e">
        <f>IF(AND($P19=5,$T19="NO"),1 + COUNT($Z$9:Z18),NA())</f>
        <v>#N/A</v>
      </c>
      <c r="AA19" s="60" t="e">
        <f>IF(AND($P19=6,$T19="NO"),1 + COUNT($AA$9:AA18),NA())</f>
        <v>#N/A</v>
      </c>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29"/>
      <c r="OQ19" s="25"/>
      <c r="OR19" s="25"/>
      <c r="OS19" s="25"/>
      <c r="OT19" s="25"/>
      <c r="OU19" s="25"/>
      <c r="OV19" s="25"/>
      <c r="OW19" s="25"/>
      <c r="OX19" s="25"/>
      <c r="OY19" s="25"/>
      <c r="OZ19" s="25"/>
      <c r="PA19" s="25"/>
      <c r="PB19" s="25"/>
      <c r="PC19" s="25"/>
      <c r="PD19" s="25"/>
      <c r="PE19" s="25"/>
      <c r="PF19" s="25"/>
      <c r="PG19" s="25"/>
      <c r="PH19" s="25"/>
      <c r="PI19" s="25"/>
      <c r="PJ19" s="25"/>
      <c r="PK19" s="25"/>
      <c r="PL19" s="25"/>
      <c r="PM19" s="25"/>
      <c r="PN19" s="25"/>
      <c r="PO19" s="25"/>
      <c r="PP19" s="25"/>
      <c r="PQ19" s="25"/>
      <c r="PR19" s="25"/>
      <c r="PS19" s="25"/>
      <c r="PT19" s="25"/>
      <c r="PU19" s="25"/>
      <c r="PV19" s="25"/>
    </row>
    <row r="20" spans="1:438" s="18" customFormat="1" ht="32.1" customHeight="1" x14ac:dyDescent="0.25">
      <c r="A20" s="89">
        <v>45507</v>
      </c>
      <c r="B20" s="97">
        <v>5906560</v>
      </c>
      <c r="C20" s="97" t="s">
        <v>32</v>
      </c>
      <c r="D20" s="97">
        <v>1</v>
      </c>
      <c r="E20" s="97">
        <v>0</v>
      </c>
      <c r="F20" s="97">
        <v>0</v>
      </c>
      <c r="G20" s="97">
        <v>0</v>
      </c>
      <c r="H20" s="97">
        <v>0</v>
      </c>
      <c r="I20" s="97">
        <v>0</v>
      </c>
      <c r="J20" s="97" t="s">
        <v>425</v>
      </c>
      <c r="K20" s="97" t="s">
        <v>424</v>
      </c>
      <c r="L20" s="97">
        <v>950</v>
      </c>
      <c r="M20" s="97">
        <v>51</v>
      </c>
      <c r="N20" s="97">
        <v>56</v>
      </c>
      <c r="O20" s="90" t="s">
        <v>378</v>
      </c>
      <c r="P20" s="91">
        <v>1</v>
      </c>
      <c r="Q20" s="97" t="s">
        <v>33</v>
      </c>
      <c r="R20" s="164" t="s">
        <v>115</v>
      </c>
      <c r="S20" s="165"/>
      <c r="T20" s="44" t="s">
        <v>60</v>
      </c>
      <c r="U20" s="39" t="s">
        <v>61</v>
      </c>
      <c r="V20" s="60">
        <f>IF(AND($P20=1,$T20="NO"),1 + COUNT($V$9:V19),NA())</f>
        <v>8</v>
      </c>
      <c r="W20" s="60" t="e">
        <f>IF(AND($P20=2,$T20="NO"),1 + COUNT($W$9:W19),NA())</f>
        <v>#N/A</v>
      </c>
      <c r="X20" s="60" t="e">
        <f>IF(AND($P20=3,$T20="NO"),1 + COUNT($X$9:X19),NA())</f>
        <v>#N/A</v>
      </c>
      <c r="Y20" s="60" t="e">
        <f>IF(AND($P20=4,$T20="NO"),1 + COUNT($Y$9:Y19),NA())</f>
        <v>#N/A</v>
      </c>
      <c r="Z20" s="60" t="e">
        <f>IF(AND($P20=5,$T20="NO"),1 + COUNT($Z$9:Z19),NA())</f>
        <v>#N/A</v>
      </c>
      <c r="AA20" s="60" t="e">
        <f>IF(AND($P20=6,$T20="NO"),1 + COUNT($AA$9:AA19),NA())</f>
        <v>#N/A</v>
      </c>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29"/>
      <c r="OQ20" s="25"/>
      <c r="OR20" s="25"/>
      <c r="OS20" s="25"/>
      <c r="OT20" s="25"/>
      <c r="OU20" s="25"/>
      <c r="OV20" s="25"/>
      <c r="OW20" s="25"/>
      <c r="OX20" s="25"/>
      <c r="OY20" s="25"/>
      <c r="OZ20" s="25"/>
      <c r="PA20" s="25"/>
      <c r="PB20" s="25"/>
      <c r="PC20" s="25"/>
      <c r="PD20" s="25"/>
      <c r="PE20" s="25"/>
      <c r="PF20" s="25"/>
      <c r="PG20" s="25"/>
      <c r="PH20" s="25"/>
      <c r="PI20" s="25"/>
      <c r="PJ20" s="25"/>
      <c r="PK20" s="25"/>
      <c r="PL20" s="25"/>
      <c r="PM20" s="25"/>
      <c r="PN20" s="25"/>
      <c r="PO20" s="25"/>
      <c r="PP20" s="25"/>
      <c r="PQ20" s="25"/>
      <c r="PR20" s="25"/>
      <c r="PS20" s="25"/>
      <c r="PT20" s="25"/>
      <c r="PU20" s="25"/>
      <c r="PV20" s="25"/>
    </row>
    <row r="21" spans="1:438" s="12" customFormat="1" ht="32.1" customHeight="1" x14ac:dyDescent="0.25">
      <c r="A21" s="89">
        <v>45507</v>
      </c>
      <c r="B21" s="97">
        <v>1902650</v>
      </c>
      <c r="C21" s="97" t="s">
        <v>28</v>
      </c>
      <c r="D21" s="97">
        <v>1</v>
      </c>
      <c r="E21" s="97">
        <v>0</v>
      </c>
      <c r="F21" s="97">
        <v>0</v>
      </c>
      <c r="G21" s="97">
        <v>0</v>
      </c>
      <c r="H21" s="97">
        <v>0</v>
      </c>
      <c r="I21" s="97">
        <v>0</v>
      </c>
      <c r="J21" s="97" t="s">
        <v>425</v>
      </c>
      <c r="K21" s="97" t="s">
        <v>426</v>
      </c>
      <c r="L21" s="97">
        <v>950</v>
      </c>
      <c r="M21" s="97">
        <v>8</v>
      </c>
      <c r="N21" s="97">
        <v>16</v>
      </c>
      <c r="O21" s="90" t="s">
        <v>450</v>
      </c>
      <c r="P21" s="91">
        <v>1</v>
      </c>
      <c r="Q21" s="97" t="s">
        <v>30</v>
      </c>
      <c r="R21" s="164" t="s">
        <v>31</v>
      </c>
      <c r="S21" s="165"/>
      <c r="T21" s="44" t="s">
        <v>60</v>
      </c>
      <c r="U21" s="39" t="s">
        <v>61</v>
      </c>
      <c r="V21" s="60">
        <f>IF(AND($P21=1,$T21="NO"),1 + COUNT($V$9:V20),NA())</f>
        <v>9</v>
      </c>
      <c r="W21" s="60" t="e">
        <f>IF(AND($P21=2,$T21="NO"),1 + COUNT($W$9:W20),NA())</f>
        <v>#N/A</v>
      </c>
      <c r="X21" s="60" t="e">
        <f>IF(AND($P21=3,$T21="NO"),1 + COUNT($X$9:X20),NA())</f>
        <v>#N/A</v>
      </c>
      <c r="Y21" s="60" t="e">
        <f>IF(AND($P21=4,$T21="NO"),1 + COUNT($Y$9:Y20),NA())</f>
        <v>#N/A</v>
      </c>
      <c r="Z21" s="60" t="e">
        <f>IF(AND($P21=5,$T21="NO"),1 + COUNT($Z$9:Z20),NA())</f>
        <v>#N/A</v>
      </c>
      <c r="AA21" s="60" t="e">
        <f>IF(AND($P21=6,$T21="NO"),1 + COUNT($AA$9:AA20),NA())</f>
        <v>#N/A</v>
      </c>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29"/>
      <c r="OQ21" s="25"/>
      <c r="OR21" s="25"/>
      <c r="OS21" s="25"/>
      <c r="OT21" s="25"/>
      <c r="OU21" s="25"/>
      <c r="OV21" s="25"/>
      <c r="OW21" s="25"/>
      <c r="OX21" s="25"/>
      <c r="OY21" s="25"/>
      <c r="OZ21" s="25"/>
      <c r="PA21" s="25"/>
      <c r="PB21" s="25"/>
      <c r="PC21" s="25"/>
      <c r="PD21" s="25"/>
      <c r="PE21" s="25"/>
      <c r="PF21" s="25"/>
      <c r="PG21" s="25"/>
      <c r="PH21" s="25"/>
      <c r="PI21" s="25"/>
      <c r="PJ21" s="25"/>
      <c r="PK21" s="25"/>
      <c r="PL21" s="25"/>
      <c r="PM21" s="25"/>
      <c r="PN21" s="25"/>
      <c r="PO21" s="25"/>
      <c r="PP21" s="25"/>
      <c r="PQ21" s="25"/>
      <c r="PR21" s="25"/>
      <c r="PS21" s="25"/>
      <c r="PT21" s="25"/>
      <c r="PU21" s="25"/>
      <c r="PV21" s="25"/>
    </row>
    <row r="22" spans="1:438" s="12" customFormat="1" ht="32.1" customHeight="1" x14ac:dyDescent="0.25">
      <c r="A22" s="53">
        <v>45507</v>
      </c>
      <c r="B22" s="98">
        <v>1902650</v>
      </c>
      <c r="C22" s="98" t="s">
        <v>28</v>
      </c>
      <c r="D22" s="98">
        <v>1</v>
      </c>
      <c r="E22" s="98">
        <v>0</v>
      </c>
      <c r="F22" s="98">
        <v>0</v>
      </c>
      <c r="G22" s="98">
        <v>0</v>
      </c>
      <c r="H22" s="98">
        <v>0</v>
      </c>
      <c r="I22" s="98">
        <v>0</v>
      </c>
      <c r="J22" s="98" t="s">
        <v>425</v>
      </c>
      <c r="K22" s="98" t="s">
        <v>424</v>
      </c>
      <c r="L22" s="98">
        <v>950</v>
      </c>
      <c r="M22" s="98">
        <v>8</v>
      </c>
      <c r="N22" s="98">
        <v>16</v>
      </c>
      <c r="O22" s="54" t="s">
        <v>29</v>
      </c>
      <c r="P22" s="65">
        <v>2</v>
      </c>
      <c r="Q22" s="98" t="s">
        <v>30</v>
      </c>
      <c r="R22" s="163" t="s">
        <v>31</v>
      </c>
      <c r="S22" s="161"/>
      <c r="T22" s="44" t="s">
        <v>60</v>
      </c>
      <c r="U22" s="39" t="s">
        <v>61</v>
      </c>
      <c r="V22" s="60" t="e">
        <f>IF(AND($P22=1,$T22="NO"),1 + COUNT($V$9:V21),NA())</f>
        <v>#N/A</v>
      </c>
      <c r="W22" s="60">
        <f>IF(AND($P22=2,$T22="NO"),1 + COUNT($W$9:W21),NA())</f>
        <v>5</v>
      </c>
      <c r="X22" s="60" t="e">
        <f>IF(AND($P22=3,$T22="NO"),1 + COUNT($X$9:X21),NA())</f>
        <v>#N/A</v>
      </c>
      <c r="Y22" s="60" t="e">
        <f>IF(AND($P22=4,$T22="NO"),1 + COUNT($Y$9:Y21),NA())</f>
        <v>#N/A</v>
      </c>
      <c r="Z22" s="60" t="e">
        <f>IF(AND($P22=5,$T22="NO"),1 + COUNT($Z$9:Z21),NA())</f>
        <v>#N/A</v>
      </c>
      <c r="AA22" s="60" t="e">
        <f>IF(AND($P22=6,$T22="NO"),1 + COUNT($AA$9:AA21),NA())</f>
        <v>#N/A</v>
      </c>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29"/>
      <c r="OQ22" s="25"/>
      <c r="OR22" s="25"/>
      <c r="OS22" s="25"/>
      <c r="OT22" s="25"/>
      <c r="OU22" s="25"/>
      <c r="OV22" s="25"/>
      <c r="OW22" s="25"/>
      <c r="OX22" s="25"/>
      <c r="OY22" s="25"/>
      <c r="OZ22" s="25"/>
      <c r="PA22" s="25"/>
      <c r="PB22" s="25"/>
      <c r="PC22" s="25"/>
      <c r="PD22" s="25"/>
      <c r="PE22" s="25"/>
      <c r="PF22" s="25"/>
      <c r="PG22" s="25"/>
      <c r="PH22" s="25"/>
      <c r="PI22" s="25"/>
      <c r="PJ22" s="25"/>
      <c r="PK22" s="25"/>
      <c r="PL22" s="25"/>
      <c r="PM22" s="25"/>
      <c r="PN22" s="25"/>
      <c r="PO22" s="25"/>
      <c r="PP22" s="25"/>
      <c r="PQ22" s="25"/>
      <c r="PR22" s="25"/>
      <c r="PS22" s="25"/>
      <c r="PT22" s="25"/>
      <c r="PU22" s="25"/>
      <c r="PV22" s="25"/>
    </row>
    <row r="23" spans="1:438" s="19" customFormat="1" ht="32.1" customHeight="1" x14ac:dyDescent="0.25">
      <c r="A23" s="69">
        <v>45507</v>
      </c>
      <c r="B23" s="96">
        <v>7901106</v>
      </c>
      <c r="C23" s="96" t="s">
        <v>26</v>
      </c>
      <c r="D23" s="96">
        <v>0</v>
      </c>
      <c r="E23" s="96">
        <v>1</v>
      </c>
      <c r="F23" s="96">
        <v>1</v>
      </c>
      <c r="G23" s="96">
        <v>0</v>
      </c>
      <c r="H23" s="96">
        <v>0</v>
      </c>
      <c r="I23" s="96">
        <v>0</v>
      </c>
      <c r="J23" s="96" t="s">
        <v>425</v>
      </c>
      <c r="K23" s="96" t="s">
        <v>424</v>
      </c>
      <c r="L23" s="96">
        <v>1500</v>
      </c>
      <c r="M23" s="96">
        <v>92</v>
      </c>
      <c r="N23" s="96">
        <v>104</v>
      </c>
      <c r="O23" s="70" t="s">
        <v>501</v>
      </c>
      <c r="P23" s="71">
        <v>6</v>
      </c>
      <c r="Q23" s="96" t="s">
        <v>27</v>
      </c>
      <c r="R23" s="158" t="s">
        <v>183</v>
      </c>
      <c r="S23" s="159"/>
      <c r="T23" s="44" t="s">
        <v>60</v>
      </c>
      <c r="U23" s="39" t="s">
        <v>61</v>
      </c>
      <c r="V23" s="60" t="e">
        <f>IF(AND($P23=1,$T23="NO"),1 + COUNT($V$9:V22),NA())</f>
        <v>#N/A</v>
      </c>
      <c r="W23" s="60" t="e">
        <f>IF(AND($P23=2,$T23="NO"),1 + COUNT($W$9:W22),NA())</f>
        <v>#N/A</v>
      </c>
      <c r="X23" s="60" t="e">
        <f>IF(AND($P23=3,$T23="NO"),1 + COUNT($X$9:X22),NA())</f>
        <v>#N/A</v>
      </c>
      <c r="Y23" s="60" t="e">
        <f>IF(AND($P23=4,$T23="NO"),1 + COUNT($Y$9:Y22),NA())</f>
        <v>#N/A</v>
      </c>
      <c r="Z23" s="60" t="e">
        <f>IF(AND($P23=5,$T23="NO"),1 + COUNT($Z$9:Z22),NA())</f>
        <v>#N/A</v>
      </c>
      <c r="AA23" s="60">
        <f>IF(AND($P23=6,$T23="NO"),1 + COUNT($AA$9:AA22),NA())</f>
        <v>2</v>
      </c>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29"/>
      <c r="OQ23" s="25"/>
      <c r="OR23" s="25"/>
      <c r="OS23" s="25"/>
      <c r="OT23" s="25"/>
      <c r="OU23" s="25"/>
      <c r="OV23" s="25"/>
      <c r="OW23" s="25"/>
      <c r="OX23" s="25"/>
      <c r="OY23" s="25"/>
      <c r="OZ23" s="25"/>
      <c r="PA23" s="25"/>
      <c r="PB23" s="25"/>
      <c r="PC23" s="25"/>
      <c r="PD23" s="25"/>
      <c r="PE23" s="25"/>
      <c r="PF23" s="25"/>
      <c r="PG23" s="25"/>
      <c r="PH23" s="25"/>
      <c r="PI23" s="25"/>
      <c r="PJ23" s="25"/>
      <c r="PK23" s="25"/>
      <c r="PL23" s="25"/>
      <c r="PM23" s="25"/>
      <c r="PN23" s="25"/>
      <c r="PO23" s="25"/>
      <c r="PP23" s="25"/>
      <c r="PQ23" s="25"/>
      <c r="PR23" s="25"/>
      <c r="PS23" s="25"/>
      <c r="PT23" s="25"/>
      <c r="PU23" s="25"/>
      <c r="PV23" s="25"/>
    </row>
    <row r="24" spans="1:438" s="19" customFormat="1" ht="32.1" customHeight="1" x14ac:dyDescent="0.25">
      <c r="A24" s="69">
        <v>45507</v>
      </c>
      <c r="B24" s="109">
        <v>7901106</v>
      </c>
      <c r="C24" s="109" t="s">
        <v>26</v>
      </c>
      <c r="D24" s="109">
        <v>0</v>
      </c>
      <c r="E24" s="109">
        <v>1</v>
      </c>
      <c r="F24" s="109">
        <v>1</v>
      </c>
      <c r="G24" s="109">
        <v>0</v>
      </c>
      <c r="H24" s="109">
        <v>0</v>
      </c>
      <c r="I24" s="109">
        <v>0</v>
      </c>
      <c r="J24" s="109" t="s">
        <v>425</v>
      </c>
      <c r="K24" s="109" t="s">
        <v>424</v>
      </c>
      <c r="L24" s="109">
        <v>1500</v>
      </c>
      <c r="M24" s="109">
        <v>92</v>
      </c>
      <c r="N24" s="109">
        <v>104</v>
      </c>
      <c r="O24" s="70" t="s">
        <v>500</v>
      </c>
      <c r="P24" s="71">
        <v>6</v>
      </c>
      <c r="Q24" s="109" t="s">
        <v>27</v>
      </c>
      <c r="R24" s="158" t="s">
        <v>183</v>
      </c>
      <c r="S24" s="159"/>
      <c r="T24" s="44" t="s">
        <v>61</v>
      </c>
      <c r="U24" s="39" t="s">
        <v>61</v>
      </c>
      <c r="V24" s="60" t="e">
        <f>IF(AND($P24=1,$T24="NO"),1 + COUNT($V$9:V23),NA())</f>
        <v>#N/A</v>
      </c>
      <c r="W24" s="60" t="e">
        <f>IF(AND($P24=2,$T24="NO"),1 + COUNT($W$9:W23),NA())</f>
        <v>#N/A</v>
      </c>
      <c r="X24" s="60" t="e">
        <f>IF(AND($P24=3,$T24="NO"),1 + COUNT($X$9:X23),NA())</f>
        <v>#N/A</v>
      </c>
      <c r="Y24" s="60" t="e">
        <f>IF(AND($P24=4,$T24="NO"),1 + COUNT($Y$9:Y23),NA())</f>
        <v>#N/A</v>
      </c>
      <c r="Z24" s="60" t="e">
        <f>IF(AND($P24=5,$T24="NO"),1 + COUNT($Z$9:Z23),NA())</f>
        <v>#N/A</v>
      </c>
      <c r="AA24" s="60" t="e">
        <f>IF(AND($P24=6,$T24="NO"),1 + COUNT($AA$9:AA23),NA())</f>
        <v>#N/A</v>
      </c>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29"/>
      <c r="OQ24" s="25"/>
      <c r="OR24" s="25"/>
      <c r="OS24" s="25"/>
      <c r="OT24" s="25"/>
      <c r="OU24" s="25"/>
      <c r="OV24" s="25"/>
      <c r="OW24" s="25"/>
      <c r="OX24" s="25"/>
      <c r="OY24" s="25"/>
      <c r="OZ24" s="25"/>
      <c r="PA24" s="25"/>
      <c r="PB24" s="25"/>
      <c r="PC24" s="25"/>
      <c r="PD24" s="25"/>
      <c r="PE24" s="25"/>
      <c r="PF24" s="25"/>
      <c r="PG24" s="25"/>
      <c r="PH24" s="25"/>
      <c r="PI24" s="25"/>
      <c r="PJ24" s="25"/>
      <c r="PK24" s="25"/>
      <c r="PL24" s="25"/>
      <c r="PM24" s="25"/>
      <c r="PN24" s="25"/>
      <c r="PO24" s="25"/>
      <c r="PP24" s="25"/>
      <c r="PQ24" s="25"/>
      <c r="PR24" s="25"/>
      <c r="PS24" s="25"/>
      <c r="PT24" s="25"/>
      <c r="PU24" s="25"/>
      <c r="PV24" s="25"/>
    </row>
    <row r="25" spans="1:438" s="19" customFormat="1" ht="32.1" customHeight="1" x14ac:dyDescent="0.25">
      <c r="A25" s="69">
        <v>45507</v>
      </c>
      <c r="B25" s="109">
        <v>7901106</v>
      </c>
      <c r="C25" s="109" t="s">
        <v>26</v>
      </c>
      <c r="D25" s="109">
        <v>0</v>
      </c>
      <c r="E25" s="109">
        <v>1</v>
      </c>
      <c r="F25" s="109">
        <v>1</v>
      </c>
      <c r="G25" s="109">
        <v>0</v>
      </c>
      <c r="H25" s="109">
        <v>0</v>
      </c>
      <c r="I25" s="109">
        <v>0</v>
      </c>
      <c r="J25" s="109" t="s">
        <v>425</v>
      </c>
      <c r="K25" s="109" t="s">
        <v>424</v>
      </c>
      <c r="L25" s="109">
        <v>1500</v>
      </c>
      <c r="M25" s="109">
        <v>92</v>
      </c>
      <c r="N25" s="109">
        <v>104</v>
      </c>
      <c r="O25" s="70" t="s">
        <v>499</v>
      </c>
      <c r="P25" s="71">
        <v>6</v>
      </c>
      <c r="Q25" s="109" t="s">
        <v>27</v>
      </c>
      <c r="R25" s="158" t="s">
        <v>183</v>
      </c>
      <c r="S25" s="159"/>
      <c r="T25" s="44" t="s">
        <v>61</v>
      </c>
      <c r="U25" s="39" t="s">
        <v>61</v>
      </c>
      <c r="V25" s="60" t="e">
        <f>IF(AND($P25=1,$T25="NO"),1 + COUNT($V$9:V24),NA())</f>
        <v>#N/A</v>
      </c>
      <c r="W25" s="60" t="e">
        <f>IF(AND($P25=2,$T25="NO"),1 + COUNT($W$9:W24),NA())</f>
        <v>#N/A</v>
      </c>
      <c r="X25" s="60" t="e">
        <f>IF(AND($P25=3,$T25="NO"),1 + COUNT($X$9:X24),NA())</f>
        <v>#N/A</v>
      </c>
      <c r="Y25" s="60" t="e">
        <f>IF(AND($P25=4,$T25="NO"),1 + COUNT($Y$9:Y24),NA())</f>
        <v>#N/A</v>
      </c>
      <c r="Z25" s="60" t="e">
        <f>IF(AND($P25=5,$T25="NO"),1 + COUNT($Z$9:Z24),NA())</f>
        <v>#N/A</v>
      </c>
      <c r="AA25" s="60" t="e">
        <f>IF(AND($P25=6,$T25="NO"),1 + COUNT($AA$9:AA24),NA())</f>
        <v>#N/A</v>
      </c>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29"/>
      <c r="OQ25" s="25"/>
      <c r="OR25" s="25"/>
      <c r="OS25" s="25"/>
      <c r="OT25" s="25"/>
      <c r="OU25" s="25"/>
      <c r="OV25" s="25"/>
      <c r="OW25" s="25"/>
      <c r="OX25" s="25"/>
      <c r="OY25" s="25"/>
      <c r="OZ25" s="25"/>
      <c r="PA25" s="25"/>
      <c r="PB25" s="25"/>
      <c r="PC25" s="25"/>
      <c r="PD25" s="25"/>
      <c r="PE25" s="25"/>
      <c r="PF25" s="25"/>
      <c r="PG25" s="25"/>
      <c r="PH25" s="25"/>
      <c r="PI25" s="25"/>
      <c r="PJ25" s="25"/>
      <c r="PK25" s="25"/>
      <c r="PL25" s="25"/>
      <c r="PM25" s="25"/>
      <c r="PN25" s="25"/>
      <c r="PO25" s="25"/>
      <c r="PP25" s="25"/>
      <c r="PQ25" s="25"/>
      <c r="PR25" s="25"/>
      <c r="PS25" s="25"/>
      <c r="PT25" s="25"/>
      <c r="PU25" s="25"/>
      <c r="PV25" s="25"/>
    </row>
    <row r="26" spans="1:438" s="7" customFormat="1" ht="32.1" customHeight="1" x14ac:dyDescent="0.25">
      <c r="A26" s="89">
        <v>45509</v>
      </c>
      <c r="B26" s="110">
        <v>5906207</v>
      </c>
      <c r="C26" s="110" t="s">
        <v>8</v>
      </c>
      <c r="D26" s="110">
        <v>1</v>
      </c>
      <c r="E26" s="110">
        <v>0</v>
      </c>
      <c r="F26" s="110">
        <v>0</v>
      </c>
      <c r="G26" s="110">
        <v>0</v>
      </c>
      <c r="H26" s="110">
        <v>0</v>
      </c>
      <c r="I26" s="110">
        <v>0</v>
      </c>
      <c r="J26" s="110" t="s">
        <v>425</v>
      </c>
      <c r="K26" s="110" t="s">
        <v>424</v>
      </c>
      <c r="L26" s="110">
        <v>950</v>
      </c>
      <c r="M26" s="110">
        <v>140</v>
      </c>
      <c r="N26" s="110">
        <v>163</v>
      </c>
      <c r="O26" s="90">
        <v>163</v>
      </c>
      <c r="P26" s="91">
        <v>1</v>
      </c>
      <c r="Q26" s="110" t="s">
        <v>15</v>
      </c>
      <c r="R26" s="175" t="s">
        <v>164</v>
      </c>
      <c r="S26" s="176"/>
      <c r="T26" s="44" t="s">
        <v>60</v>
      </c>
      <c r="U26" s="39" t="s">
        <v>61</v>
      </c>
      <c r="V26" s="60">
        <f>IF(AND($P26=1,$T26="NO"),1 + COUNT($V$9:V23),NA())</f>
        <v>10</v>
      </c>
      <c r="W26" s="60" t="e">
        <f>IF(AND($P26=2,$T26="NO"),1 + COUNT($W$9:W23),NA())</f>
        <v>#N/A</v>
      </c>
      <c r="X26" s="60" t="e">
        <f>IF(AND($P26=3,$T26="NO"),1 + COUNT($X$9:X23),NA())</f>
        <v>#N/A</v>
      </c>
      <c r="Y26" s="60" t="e">
        <f>IF(AND($P26=4,$T26="NO"),1 + COUNT($Y$9:Y23),NA())</f>
        <v>#N/A</v>
      </c>
      <c r="Z26" s="60" t="e">
        <f>IF(AND($P26=5,$T26="NO"),1 + COUNT($Z$9:Z23),NA())</f>
        <v>#N/A</v>
      </c>
      <c r="AA26" s="60" t="e">
        <f>IF(AND($P26=6,$T26="NO"),1 + COUNT($AA$9:AA23),NA())</f>
        <v>#N/A</v>
      </c>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27"/>
      <c r="OQ26" s="24"/>
      <c r="OR26" s="24"/>
      <c r="OS26" s="24"/>
      <c r="OT26" s="24"/>
      <c r="OU26" s="24"/>
      <c r="OV26" s="24"/>
      <c r="OW26" s="24"/>
      <c r="OX26" s="24"/>
      <c r="OY26" s="24"/>
      <c r="OZ26" s="24"/>
      <c r="PA26" s="24"/>
      <c r="PB26" s="24"/>
      <c r="PC26" s="24"/>
      <c r="PD26" s="24"/>
      <c r="PE26" s="24"/>
      <c r="PF26" s="24"/>
      <c r="PG26" s="24"/>
      <c r="PH26" s="24"/>
      <c r="PI26" s="24"/>
      <c r="PJ26" s="24"/>
      <c r="PK26" s="24"/>
      <c r="PL26" s="24"/>
      <c r="PM26" s="24"/>
      <c r="PN26" s="24"/>
      <c r="PO26" s="24"/>
      <c r="PP26" s="24"/>
      <c r="PQ26" s="24"/>
      <c r="PR26" s="24"/>
      <c r="PS26" s="24"/>
      <c r="PT26" s="24"/>
      <c r="PU26" s="24"/>
      <c r="PV26" s="24"/>
    </row>
    <row r="27" spans="1:438" s="11" customFormat="1" ht="32.1" customHeight="1" x14ac:dyDescent="0.25">
      <c r="A27" s="48">
        <v>45509</v>
      </c>
      <c r="B27" s="49">
        <v>1902374</v>
      </c>
      <c r="C27" s="49" t="s">
        <v>9</v>
      </c>
      <c r="D27" s="49">
        <v>0</v>
      </c>
      <c r="E27" s="49">
        <v>0</v>
      </c>
      <c r="F27" s="49">
        <v>0</v>
      </c>
      <c r="G27" s="49">
        <v>0</v>
      </c>
      <c r="H27" s="49">
        <v>0</v>
      </c>
      <c r="I27" s="49">
        <v>1</v>
      </c>
      <c r="J27" s="49" t="e">
        <v>#N/A</v>
      </c>
      <c r="K27" s="49" t="s">
        <v>10</v>
      </c>
      <c r="L27" s="49">
        <v>500</v>
      </c>
      <c r="M27" s="49">
        <v>1</v>
      </c>
      <c r="N27" s="49">
        <v>15</v>
      </c>
      <c r="O27" s="50">
        <v>15</v>
      </c>
      <c r="P27" s="64">
        <v>5</v>
      </c>
      <c r="Q27" s="49" t="s">
        <v>11</v>
      </c>
      <c r="R27" s="177" t="s">
        <v>188</v>
      </c>
      <c r="S27" s="178"/>
      <c r="T27" s="44" t="s">
        <v>60</v>
      </c>
      <c r="U27" s="39" t="s">
        <v>61</v>
      </c>
      <c r="V27" s="60" t="e">
        <f>IF(AND($P27=1,$T27="NO"),1 + COUNT($V$9:V26),NA())</f>
        <v>#N/A</v>
      </c>
      <c r="W27" s="60" t="e">
        <f>IF(AND($P27=2,$T27="NO"),1 + COUNT($W$9:W26),NA())</f>
        <v>#N/A</v>
      </c>
      <c r="X27" s="60" t="e">
        <f>IF(AND($P27=3,$T27="NO"),1 + COUNT($X$9:X26),NA())</f>
        <v>#N/A</v>
      </c>
      <c r="Y27" s="60" t="e">
        <f>IF(AND($P27=4,$T27="NO"),1 + COUNT($Y$9:Y26),NA())</f>
        <v>#N/A</v>
      </c>
      <c r="Z27" s="60">
        <f>IF(AND($P27=5,$T27="NO"),1 + COUNT($Z$9:Z26),NA())</f>
        <v>1</v>
      </c>
      <c r="AA27" s="60" t="e">
        <f>IF(AND($P27=6,$T27="NO"),1 + COUNT($AA$9:AA26),NA())</f>
        <v>#N/A</v>
      </c>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27"/>
      <c r="OQ27" s="24"/>
      <c r="OR27" s="24"/>
      <c r="OS27" s="24"/>
      <c r="OT27" s="24"/>
      <c r="OU27" s="24"/>
      <c r="OV27" s="24"/>
      <c r="OW27" s="24"/>
      <c r="OX27" s="24"/>
      <c r="OY27" s="24"/>
      <c r="OZ27" s="24"/>
      <c r="PA27" s="24"/>
      <c r="PB27" s="24"/>
      <c r="PC27" s="24"/>
      <c r="PD27" s="24"/>
      <c r="PE27" s="24"/>
      <c r="PF27" s="24"/>
      <c r="PG27" s="24"/>
      <c r="PH27" s="24"/>
      <c r="PI27" s="24"/>
      <c r="PJ27" s="24"/>
      <c r="PK27" s="24"/>
      <c r="PL27" s="24"/>
      <c r="PM27" s="24"/>
      <c r="PN27" s="24"/>
      <c r="PO27" s="24"/>
      <c r="PP27" s="24"/>
      <c r="PQ27" s="24"/>
      <c r="PR27" s="24"/>
      <c r="PS27" s="24"/>
      <c r="PT27" s="24"/>
      <c r="PU27" s="24"/>
      <c r="PV27" s="24"/>
    </row>
    <row r="28" spans="1:438" s="7" customFormat="1" ht="32.1" customHeight="1" x14ac:dyDescent="0.25">
      <c r="A28" s="89">
        <v>45509</v>
      </c>
      <c r="B28" s="97">
        <v>7901103</v>
      </c>
      <c r="C28" s="97" t="s">
        <v>14</v>
      </c>
      <c r="D28" s="97">
        <v>1</v>
      </c>
      <c r="E28" s="97">
        <v>0</v>
      </c>
      <c r="F28" s="97">
        <v>0</v>
      </c>
      <c r="G28" s="97">
        <v>0</v>
      </c>
      <c r="H28" s="97">
        <v>0</v>
      </c>
      <c r="I28" s="97">
        <v>0</v>
      </c>
      <c r="J28" s="97" t="s">
        <v>425</v>
      </c>
      <c r="K28" s="97" t="s">
        <v>424</v>
      </c>
      <c r="L28" s="97">
        <v>950</v>
      </c>
      <c r="M28" s="97">
        <v>8</v>
      </c>
      <c r="N28" s="97">
        <v>10</v>
      </c>
      <c r="O28" s="90">
        <v>10</v>
      </c>
      <c r="P28" s="91">
        <v>1</v>
      </c>
      <c r="Q28" s="97" t="s">
        <v>13</v>
      </c>
      <c r="R28" s="164" t="s">
        <v>116</v>
      </c>
      <c r="S28" s="165"/>
      <c r="T28" s="44" t="s">
        <v>60</v>
      </c>
      <c r="U28" s="39" t="s">
        <v>61</v>
      </c>
      <c r="V28" s="60">
        <f>IF(AND($P28=1,$T28="NO"),1 + COUNT($V$9:V27),NA())</f>
        <v>11</v>
      </c>
      <c r="W28" s="60" t="e">
        <f>IF(AND($P28=2,$T28="NO"),1 + COUNT($W$9:W27),NA())</f>
        <v>#N/A</v>
      </c>
      <c r="X28" s="60" t="e">
        <f>IF(AND($P28=3,$T28="NO"),1 + COUNT($X$9:X27),NA())</f>
        <v>#N/A</v>
      </c>
      <c r="Y28" s="60" t="e">
        <f>IF(AND($P28=4,$T28="NO"),1 + COUNT($Y$9:Y27),NA())</f>
        <v>#N/A</v>
      </c>
      <c r="Z28" s="60" t="e">
        <f>IF(AND($P28=5,$T28="NO"),1 + COUNT($Z$9:Z27),NA())</f>
        <v>#N/A</v>
      </c>
      <c r="AA28" s="60" t="e">
        <f>IF(AND($P28=6,$T28="NO"),1 + COUNT($AA$9:AA27),NA())</f>
        <v>#N/A</v>
      </c>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27"/>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row>
    <row r="29" spans="1:438" s="93" customFormat="1" ht="32.1" customHeight="1" x14ac:dyDescent="0.25">
      <c r="A29" s="53">
        <v>45509</v>
      </c>
      <c r="B29" s="98">
        <v>7902111</v>
      </c>
      <c r="C29" s="98" t="s">
        <v>12</v>
      </c>
      <c r="D29" s="98">
        <v>0</v>
      </c>
      <c r="E29" s="98">
        <v>0</v>
      </c>
      <c r="F29" s="98">
        <v>0</v>
      </c>
      <c r="G29" s="98">
        <v>0</v>
      </c>
      <c r="H29" s="98">
        <v>0</v>
      </c>
      <c r="I29" s="98">
        <v>0</v>
      </c>
      <c r="J29" s="98" t="s">
        <v>425</v>
      </c>
      <c r="K29" s="98" t="s">
        <v>424</v>
      </c>
      <c r="L29" s="98">
        <v>1500</v>
      </c>
      <c r="M29" s="98">
        <v>7</v>
      </c>
      <c r="N29" s="98">
        <v>11</v>
      </c>
      <c r="O29" s="54" t="s">
        <v>51</v>
      </c>
      <c r="P29" s="65">
        <v>2</v>
      </c>
      <c r="Q29" s="98" t="s">
        <v>56</v>
      </c>
      <c r="R29" s="163" t="s">
        <v>147</v>
      </c>
      <c r="S29" s="161"/>
      <c r="T29" s="44" t="s">
        <v>60</v>
      </c>
      <c r="U29" s="39" t="s">
        <v>61</v>
      </c>
      <c r="V29" s="60" t="e">
        <f>IF(AND($P29=1,$T29="NO"),1 + COUNT($V$9:V28),NA())</f>
        <v>#N/A</v>
      </c>
      <c r="W29" s="60">
        <f>IF(AND($P29=2,$T29="NO"),1 + COUNT($W$9:W28),NA())</f>
        <v>6</v>
      </c>
      <c r="X29" s="60" t="e">
        <f>IF(AND($P29=3,$T29="NO"),1 + COUNT($X$9:X28),NA())</f>
        <v>#N/A</v>
      </c>
      <c r="Y29" s="60" t="e">
        <f>IF(AND($P29=4,$T29="NO"),1 + COUNT($Y$9:Y28),NA())</f>
        <v>#N/A</v>
      </c>
      <c r="Z29" s="60" t="e">
        <f>IF(AND($P29=5,$T29="NO"),1 + COUNT($Z$9:Z28),NA())</f>
        <v>#N/A</v>
      </c>
      <c r="AA29" s="60" t="e">
        <f>IF(AND($P29=6,$T29="NO"),1 + COUNT($AA$9:AA28),NA())</f>
        <v>#N/A</v>
      </c>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27"/>
      <c r="OQ29" s="24"/>
      <c r="OR29" s="24"/>
      <c r="OS29" s="24"/>
      <c r="OT29" s="24"/>
      <c r="OU29" s="24"/>
      <c r="OV29" s="24"/>
      <c r="OW29" s="24"/>
      <c r="OX29" s="24"/>
      <c r="OY29" s="24"/>
      <c r="OZ29" s="24"/>
      <c r="PA29" s="24"/>
      <c r="PB29" s="24"/>
      <c r="PC29" s="24"/>
      <c r="PD29" s="24"/>
      <c r="PE29" s="24"/>
      <c r="PF29" s="24"/>
      <c r="PG29" s="24"/>
      <c r="PH29" s="24"/>
      <c r="PI29" s="24"/>
      <c r="PJ29" s="24"/>
      <c r="PK29" s="24"/>
      <c r="PL29" s="24"/>
      <c r="PM29" s="24"/>
      <c r="PN29" s="24"/>
      <c r="PO29" s="24"/>
      <c r="PP29" s="24"/>
      <c r="PQ29" s="24"/>
      <c r="PR29" s="24"/>
      <c r="PS29" s="24"/>
      <c r="PT29" s="24"/>
      <c r="PU29" s="24"/>
      <c r="PV29" s="24"/>
    </row>
    <row r="30" spans="1:438" s="11" customFormat="1" ht="32.1" customHeight="1" x14ac:dyDescent="0.25">
      <c r="A30" s="53">
        <v>45509</v>
      </c>
      <c r="B30" s="115">
        <v>7902111</v>
      </c>
      <c r="C30" s="115" t="s">
        <v>12</v>
      </c>
      <c r="D30" s="115">
        <v>0</v>
      </c>
      <c r="E30" s="115">
        <v>0</v>
      </c>
      <c r="F30" s="115">
        <v>0</v>
      </c>
      <c r="G30" s="115">
        <v>0</v>
      </c>
      <c r="H30" s="115">
        <v>0</v>
      </c>
      <c r="I30" s="115">
        <v>0</v>
      </c>
      <c r="J30" s="115" t="s">
        <v>425</v>
      </c>
      <c r="K30" s="115" t="s">
        <v>426</v>
      </c>
      <c r="L30" s="115"/>
      <c r="M30" s="115">
        <v>7</v>
      </c>
      <c r="N30" s="115">
        <v>11</v>
      </c>
      <c r="O30" s="54" t="s">
        <v>449</v>
      </c>
      <c r="P30" s="65">
        <v>2</v>
      </c>
      <c r="Q30" s="115" t="s">
        <v>56</v>
      </c>
      <c r="R30" s="163" t="s">
        <v>147</v>
      </c>
      <c r="S30" s="161"/>
      <c r="T30" s="44" t="s">
        <v>60</v>
      </c>
      <c r="U30" s="39" t="s">
        <v>61</v>
      </c>
      <c r="V30" s="60" t="e">
        <f>IF(AND($P30=1,$T30="NO"),1 + COUNT($V$9:V29),NA())</f>
        <v>#N/A</v>
      </c>
      <c r="W30" s="60">
        <f>IF(AND($P30=2,$T30="NO"),1 + COUNT($W$9:W29),NA())</f>
        <v>7</v>
      </c>
      <c r="X30" s="60" t="e">
        <f>IF(AND($P30=3,$T30="NO"),1 + COUNT($X$9:X29),NA())</f>
        <v>#N/A</v>
      </c>
      <c r="Y30" s="60" t="e">
        <f>IF(AND($P30=4,$T30="NO"),1 + COUNT($Y$9:Y29),NA())</f>
        <v>#N/A</v>
      </c>
      <c r="Z30" s="60" t="e">
        <f>IF(AND($P30=5,$T30="NO"),1 + COUNT($Z$9:Z29),NA())</f>
        <v>#N/A</v>
      </c>
      <c r="AA30" s="60" t="e">
        <f>IF(AND($P30=6,$T30="NO"),1 + COUNT($AA$9:AA29),NA())</f>
        <v>#N/A</v>
      </c>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27"/>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row>
    <row r="31" spans="1:438" s="6" customFormat="1" ht="32.1" customHeight="1" x14ac:dyDescent="0.25">
      <c r="A31" s="89">
        <v>45509</v>
      </c>
      <c r="B31" s="97">
        <v>5906450</v>
      </c>
      <c r="C31" s="97" t="s">
        <v>16</v>
      </c>
      <c r="D31" s="97">
        <v>0</v>
      </c>
      <c r="E31" s="97">
        <v>0</v>
      </c>
      <c r="F31" s="97">
        <v>0</v>
      </c>
      <c r="G31" s="97">
        <v>0</v>
      </c>
      <c r="H31" s="97">
        <v>0</v>
      </c>
      <c r="I31" s="97">
        <v>0</v>
      </c>
      <c r="J31" s="97" t="s">
        <v>427</v>
      </c>
      <c r="K31" s="97" t="s">
        <v>424</v>
      </c>
      <c r="L31" s="97">
        <v>1500</v>
      </c>
      <c r="M31" s="97">
        <v>95</v>
      </c>
      <c r="N31" s="97">
        <v>102</v>
      </c>
      <c r="O31" s="90" t="s">
        <v>380</v>
      </c>
      <c r="P31" s="91">
        <v>1</v>
      </c>
      <c r="Q31" s="97" t="s">
        <v>38</v>
      </c>
      <c r="R31" s="164" t="s">
        <v>117</v>
      </c>
      <c r="S31" s="165"/>
      <c r="T31" s="44" t="s">
        <v>60</v>
      </c>
      <c r="U31" s="39" t="s">
        <v>61</v>
      </c>
      <c r="V31" s="60">
        <f>IF(AND($P31=1,$T31="NO"),1 + COUNT($V$9:V30),NA())</f>
        <v>12</v>
      </c>
      <c r="W31" s="60" t="e">
        <f>IF(AND($P31=2,$T31="NO"),1 + COUNT($W$9:W30),NA())</f>
        <v>#N/A</v>
      </c>
      <c r="X31" s="60" t="e">
        <f>IF(AND($P31=3,$T31="NO"),1 + COUNT($X$9:X30),NA())</f>
        <v>#N/A</v>
      </c>
      <c r="Y31" s="60" t="e">
        <f>IF(AND($P31=4,$T31="NO"),1 + COUNT($Y$9:Y30),NA())</f>
        <v>#N/A</v>
      </c>
      <c r="Z31" s="60" t="e">
        <f>IF(AND($P31=5,$T31="NO"),1 + COUNT($Z$9:Z30),NA())</f>
        <v>#N/A</v>
      </c>
      <c r="AA31" s="60" t="e">
        <f>IF(AND($P31=6,$T31="NO"),1 + COUNT($AA$9:AA30),NA())</f>
        <v>#N/A</v>
      </c>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27"/>
      <c r="OQ31" s="24"/>
      <c r="OR31" s="24"/>
      <c r="OS31" s="24"/>
      <c r="OT31" s="24"/>
      <c r="OU31" s="24"/>
      <c r="OV31" s="24"/>
      <c r="OW31" s="24"/>
      <c r="OX31" s="24"/>
      <c r="OY31" s="24"/>
      <c r="OZ31" s="24"/>
      <c r="PA31" s="24"/>
      <c r="PB31" s="24"/>
      <c r="PC31" s="24"/>
      <c r="PD31" s="24"/>
      <c r="PE31" s="24"/>
      <c r="PF31" s="24"/>
      <c r="PG31" s="24"/>
      <c r="PH31" s="24"/>
      <c r="PI31" s="24"/>
      <c r="PJ31" s="24"/>
      <c r="PK31" s="24"/>
      <c r="PL31" s="24"/>
      <c r="PM31" s="24"/>
      <c r="PN31" s="24"/>
      <c r="PO31" s="24"/>
      <c r="PP31" s="24"/>
      <c r="PQ31" s="24"/>
      <c r="PR31" s="24"/>
      <c r="PS31" s="24"/>
      <c r="PT31" s="24"/>
      <c r="PU31" s="24"/>
      <c r="PV31" s="24"/>
    </row>
    <row r="32" spans="1:438" s="6" customFormat="1" ht="32.1" customHeight="1" x14ac:dyDescent="0.25">
      <c r="A32" s="89">
        <v>45509</v>
      </c>
      <c r="B32" s="97">
        <v>5906450</v>
      </c>
      <c r="C32" s="97" t="s">
        <v>16</v>
      </c>
      <c r="D32" s="97">
        <v>0</v>
      </c>
      <c r="E32" s="97">
        <v>0</v>
      </c>
      <c r="F32" s="97">
        <v>0</v>
      </c>
      <c r="G32" s="97">
        <v>0</v>
      </c>
      <c r="H32" s="97">
        <v>0</v>
      </c>
      <c r="I32" s="97">
        <v>0</v>
      </c>
      <c r="J32" s="97" t="s">
        <v>425</v>
      </c>
      <c r="K32" s="97" t="s">
        <v>424</v>
      </c>
      <c r="L32" s="97">
        <v>1500</v>
      </c>
      <c r="M32" s="97">
        <v>95</v>
      </c>
      <c r="N32" s="97">
        <v>102</v>
      </c>
      <c r="O32" s="90" t="s">
        <v>42</v>
      </c>
      <c r="P32" s="91">
        <v>1</v>
      </c>
      <c r="Q32" s="97" t="s">
        <v>38</v>
      </c>
      <c r="R32" s="164" t="s">
        <v>117</v>
      </c>
      <c r="S32" s="165"/>
      <c r="T32" s="44" t="s">
        <v>60</v>
      </c>
      <c r="U32" s="39" t="s">
        <v>61</v>
      </c>
      <c r="V32" s="60">
        <f>IF(AND($P32=1,$T32="NO"),1 + COUNT($V$9:V31),NA())</f>
        <v>13</v>
      </c>
      <c r="W32" s="60" t="e">
        <f>IF(AND($P32=2,$T32="NO"),1 + COUNT($W$9:W31),NA())</f>
        <v>#N/A</v>
      </c>
      <c r="X32" s="60" t="e">
        <f>IF(AND($P32=3,$T32="NO"),1 + COUNT($X$9:X31),NA())</f>
        <v>#N/A</v>
      </c>
      <c r="Y32" s="60" t="e">
        <f>IF(AND($P32=4,$T32="NO"),1 + COUNT($Y$9:Y31),NA())</f>
        <v>#N/A</v>
      </c>
      <c r="Z32" s="60" t="e">
        <f>IF(AND($P32=5,$T32="NO"),1 + COUNT($Z$9:Z31),NA())</f>
        <v>#N/A</v>
      </c>
      <c r="AA32" s="60" t="e">
        <f>IF(AND($P32=6,$T32="NO"),1 + COUNT($AA$9:AA31),NA())</f>
        <v>#N/A</v>
      </c>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27"/>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row>
    <row r="33" spans="1:438" s="7" customFormat="1" ht="32.1" customHeight="1" x14ac:dyDescent="0.25">
      <c r="A33" s="53">
        <v>45509</v>
      </c>
      <c r="B33" s="98">
        <v>1902643</v>
      </c>
      <c r="C33" s="98" t="s">
        <v>17</v>
      </c>
      <c r="D33" s="98">
        <v>0</v>
      </c>
      <c r="E33" s="98">
        <v>0</v>
      </c>
      <c r="F33" s="98">
        <v>0</v>
      </c>
      <c r="G33" s="98">
        <v>0</v>
      </c>
      <c r="H33" s="98">
        <v>0</v>
      </c>
      <c r="I33" s="98">
        <v>0</v>
      </c>
      <c r="J33" s="98" t="s">
        <v>425</v>
      </c>
      <c r="K33" s="98" t="s">
        <v>424</v>
      </c>
      <c r="L33" s="98">
        <v>1500</v>
      </c>
      <c r="M33" s="98">
        <v>10</v>
      </c>
      <c r="N33" s="98">
        <v>17</v>
      </c>
      <c r="O33" s="54">
        <v>17</v>
      </c>
      <c r="P33" s="65">
        <v>2</v>
      </c>
      <c r="Q33" s="98" t="s">
        <v>22</v>
      </c>
      <c r="R33" s="163" t="s">
        <v>151</v>
      </c>
      <c r="S33" s="161"/>
      <c r="T33" s="44" t="s">
        <v>60</v>
      </c>
      <c r="U33" s="39" t="s">
        <v>61</v>
      </c>
      <c r="V33" s="60" t="e">
        <f>IF(AND($P33=1,$T33="NO"),1 + COUNT($V$9:V32),NA())</f>
        <v>#N/A</v>
      </c>
      <c r="W33" s="60">
        <f>IF(AND($P33=2,$T33="NO"),1 + COUNT($W$9:W32),NA())</f>
        <v>8</v>
      </c>
      <c r="X33" s="60" t="e">
        <f>IF(AND($P33=3,$T33="NO"),1 + COUNT($X$9:X32),NA())</f>
        <v>#N/A</v>
      </c>
      <c r="Y33" s="60" t="e">
        <f>IF(AND($P33=4,$T33="NO"),1 + COUNT($Y$9:Y32),NA())</f>
        <v>#N/A</v>
      </c>
      <c r="Z33" s="60" t="e">
        <f>IF(AND($P33=5,$T33="NO"),1 + COUNT($Z$9:Z32),NA())</f>
        <v>#N/A</v>
      </c>
      <c r="AA33" s="60" t="e">
        <f>IF(AND($P33=6,$T33="NO"),1 + COUNT($AA$9:AA32),NA())</f>
        <v>#N/A</v>
      </c>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27"/>
      <c r="OQ33" s="24"/>
      <c r="OR33" s="24"/>
      <c r="OS33" s="24"/>
      <c r="OT33" s="24"/>
      <c r="OU33" s="24"/>
      <c r="OV33" s="24"/>
      <c r="OW33" s="24"/>
      <c r="OX33" s="24"/>
      <c r="OY33" s="24"/>
      <c r="OZ33" s="24"/>
      <c r="PA33" s="24"/>
      <c r="PB33" s="24"/>
      <c r="PC33" s="24"/>
      <c r="PD33" s="24"/>
      <c r="PE33" s="24"/>
      <c r="PF33" s="24"/>
      <c r="PG33" s="24"/>
      <c r="PH33" s="24"/>
      <c r="PI33" s="24"/>
      <c r="PJ33" s="24"/>
      <c r="PK33" s="24"/>
      <c r="PL33" s="24"/>
      <c r="PM33" s="24"/>
      <c r="PN33" s="24"/>
      <c r="PO33" s="24"/>
      <c r="PP33" s="24"/>
      <c r="PQ33" s="24"/>
      <c r="PR33" s="24"/>
      <c r="PS33" s="24"/>
      <c r="PT33" s="24"/>
      <c r="PU33" s="24"/>
      <c r="PV33" s="24"/>
    </row>
    <row r="34" spans="1:438" s="11" customFormat="1" ht="32.1" customHeight="1" x14ac:dyDescent="0.25">
      <c r="A34" s="48">
        <v>45509</v>
      </c>
      <c r="B34" s="49">
        <v>5906206</v>
      </c>
      <c r="C34" s="49" t="s">
        <v>23</v>
      </c>
      <c r="D34" s="49">
        <v>0</v>
      </c>
      <c r="E34" s="49">
        <v>0</v>
      </c>
      <c r="F34" s="49">
        <v>0</v>
      </c>
      <c r="G34" s="49">
        <v>0</v>
      </c>
      <c r="H34" s="49">
        <v>0</v>
      </c>
      <c r="I34" s="49">
        <v>0</v>
      </c>
      <c r="J34" s="49" t="e">
        <v>#N/A</v>
      </c>
      <c r="K34" s="49" t="s">
        <v>10</v>
      </c>
      <c r="L34" s="49">
        <v>1500</v>
      </c>
      <c r="M34" s="49">
        <v>157</v>
      </c>
      <c r="N34" s="49">
        <v>163</v>
      </c>
      <c r="O34" s="50">
        <v>163</v>
      </c>
      <c r="P34" s="64">
        <v>5</v>
      </c>
      <c r="Q34" s="49" t="s">
        <v>24</v>
      </c>
      <c r="R34" s="167" t="s">
        <v>180</v>
      </c>
      <c r="S34" s="168"/>
      <c r="T34" s="44" t="s">
        <v>60</v>
      </c>
      <c r="U34" s="39" t="s">
        <v>61</v>
      </c>
      <c r="V34" s="60" t="e">
        <f>IF(AND($P34=1,$T34="NO"),1 + COUNT($V$9:V33),NA())</f>
        <v>#N/A</v>
      </c>
      <c r="W34" s="60" t="e">
        <f>IF(AND($P34=2,$T34="NO"),1 + COUNT($W$9:W33),NA())</f>
        <v>#N/A</v>
      </c>
      <c r="X34" s="60" t="e">
        <f>IF(AND($P34=3,$T34="NO"),1 + COUNT($X$9:X33),NA())</f>
        <v>#N/A</v>
      </c>
      <c r="Y34" s="60" t="e">
        <f>IF(AND($P34=4,$T34="NO"),1 + COUNT($Y$9:Y33),NA())</f>
        <v>#N/A</v>
      </c>
      <c r="Z34" s="60">
        <f>IF(AND($P34=5,$T34="NO"),1 + COUNT($Z$9:Z33),NA())</f>
        <v>2</v>
      </c>
      <c r="AA34" s="60" t="e">
        <f>IF(AND($P34=6,$T34="NO"),1 + COUNT($AA$9:AA33),NA())</f>
        <v>#N/A</v>
      </c>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27"/>
      <c r="OQ34" s="24"/>
      <c r="OR34" s="24"/>
      <c r="OS34" s="24"/>
      <c r="OT34" s="24"/>
      <c r="OU34" s="24"/>
      <c r="OV34" s="24"/>
      <c r="OW34" s="24"/>
      <c r="OX34" s="24"/>
      <c r="OY34" s="24"/>
      <c r="OZ34" s="24"/>
      <c r="PA34" s="24"/>
      <c r="PB34" s="24"/>
      <c r="PC34" s="24"/>
      <c r="PD34" s="24"/>
      <c r="PE34" s="24"/>
      <c r="PF34" s="24"/>
      <c r="PG34" s="24"/>
      <c r="PH34" s="24"/>
      <c r="PI34" s="24"/>
      <c r="PJ34" s="24"/>
      <c r="PK34" s="24"/>
      <c r="PL34" s="24"/>
      <c r="PM34" s="24"/>
      <c r="PN34" s="24"/>
      <c r="PO34" s="24"/>
      <c r="PP34" s="24"/>
      <c r="PQ34" s="24"/>
      <c r="PR34" s="24"/>
      <c r="PS34" s="24"/>
      <c r="PT34" s="24"/>
      <c r="PU34" s="24"/>
      <c r="PV34" s="24"/>
    </row>
    <row r="35" spans="1:438" s="8" customFormat="1" ht="32.1" customHeight="1" x14ac:dyDescent="0.25">
      <c r="A35" s="69">
        <v>45509</v>
      </c>
      <c r="B35" s="96">
        <v>5906512</v>
      </c>
      <c r="C35" s="96" t="s">
        <v>25</v>
      </c>
      <c r="D35" s="96">
        <v>1</v>
      </c>
      <c r="E35" s="96">
        <v>0</v>
      </c>
      <c r="F35" s="96">
        <v>0</v>
      </c>
      <c r="G35" s="96">
        <v>0</v>
      </c>
      <c r="H35" s="96">
        <v>0</v>
      </c>
      <c r="I35" s="96">
        <v>0</v>
      </c>
      <c r="J35" s="96" t="s">
        <v>425</v>
      </c>
      <c r="K35" s="96" t="s">
        <v>424</v>
      </c>
      <c r="L35" s="96">
        <v>1500</v>
      </c>
      <c r="M35" s="96">
        <v>73</v>
      </c>
      <c r="N35" s="96">
        <v>79</v>
      </c>
      <c r="O35" s="70">
        <v>75</v>
      </c>
      <c r="P35" s="71">
        <v>6</v>
      </c>
      <c r="Q35" s="96" t="s">
        <v>66</v>
      </c>
      <c r="R35" s="158" t="s">
        <v>143</v>
      </c>
      <c r="S35" s="159"/>
      <c r="T35" s="44" t="s">
        <v>60</v>
      </c>
      <c r="U35" s="39" t="s">
        <v>61</v>
      </c>
      <c r="V35" s="60" t="e">
        <f>IF(AND($P35=1,$T35="NO"),1 + COUNT($V$9:V34),NA())</f>
        <v>#N/A</v>
      </c>
      <c r="W35" s="60" t="e">
        <f>IF(AND($P35=2,$T35="NO"),1 + COUNT($W$9:W34),NA())</f>
        <v>#N/A</v>
      </c>
      <c r="X35" s="60" t="e">
        <f>IF(AND($P35=3,$T35="NO"),1 + COUNT($X$9:X34),NA())</f>
        <v>#N/A</v>
      </c>
      <c r="Y35" s="60" t="e">
        <f>IF(AND($P35=4,$T35="NO"),1 + COUNT($Y$9:Y34),NA())</f>
        <v>#N/A</v>
      </c>
      <c r="Z35" s="60" t="e">
        <f>IF(AND($P35=5,$T35="NO"),1 + COUNT($Z$9:Z34),NA())</f>
        <v>#N/A</v>
      </c>
      <c r="AA35" s="60">
        <f>IF(AND($P35=6,$T35="NO"),1 + COUNT($AA$9:AA34),NA())</f>
        <v>3</v>
      </c>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27"/>
      <c r="OQ35" s="24"/>
      <c r="OR35" s="24"/>
      <c r="OS35" s="24"/>
      <c r="OT35" s="24"/>
      <c r="OU35" s="24"/>
      <c r="OV35" s="24"/>
      <c r="OW35" s="24"/>
      <c r="OX35" s="24"/>
      <c r="OY35" s="24"/>
      <c r="OZ35" s="24"/>
      <c r="PA35" s="24"/>
      <c r="PB35" s="24"/>
      <c r="PC35" s="24"/>
      <c r="PD35" s="24"/>
      <c r="PE35" s="24"/>
      <c r="PF35" s="24"/>
      <c r="PG35" s="24"/>
      <c r="PH35" s="24"/>
      <c r="PI35" s="24"/>
      <c r="PJ35" s="24"/>
      <c r="PK35" s="24"/>
      <c r="PL35" s="24"/>
      <c r="PM35" s="24"/>
      <c r="PN35" s="24"/>
      <c r="PO35" s="24"/>
      <c r="PP35" s="24"/>
      <c r="PQ35" s="24"/>
      <c r="PR35" s="24"/>
      <c r="PS35" s="24"/>
      <c r="PT35" s="24"/>
      <c r="PU35" s="24"/>
      <c r="PV35" s="24"/>
    </row>
    <row r="36" spans="1:438" s="6" customFormat="1" ht="32.1" customHeight="1" x14ac:dyDescent="0.25">
      <c r="A36" s="53">
        <v>45511</v>
      </c>
      <c r="B36" s="98">
        <v>7901108</v>
      </c>
      <c r="C36" s="98" t="s">
        <v>45</v>
      </c>
      <c r="D36" s="98">
        <v>1</v>
      </c>
      <c r="E36" s="98">
        <v>0</v>
      </c>
      <c r="F36" s="98">
        <v>0</v>
      </c>
      <c r="G36" s="98">
        <v>0</v>
      </c>
      <c r="H36" s="98">
        <v>0</v>
      </c>
      <c r="I36" s="98">
        <v>0</v>
      </c>
      <c r="J36" s="98" t="s">
        <v>425</v>
      </c>
      <c r="K36" s="98" t="s">
        <v>424</v>
      </c>
      <c r="L36" s="98">
        <v>950</v>
      </c>
      <c r="M36" s="98">
        <v>9</v>
      </c>
      <c r="N36" s="98">
        <v>15</v>
      </c>
      <c r="O36" s="54" t="s">
        <v>152</v>
      </c>
      <c r="P36" s="65">
        <v>2</v>
      </c>
      <c r="Q36" s="98" t="s">
        <v>54</v>
      </c>
      <c r="R36" s="163" t="s">
        <v>153</v>
      </c>
      <c r="S36" s="161"/>
      <c r="T36" s="44" t="s">
        <v>60</v>
      </c>
      <c r="U36" s="39" t="s">
        <v>61</v>
      </c>
      <c r="V36" s="60" t="e">
        <f>IF(AND($P36=1,$T36="NO"),1 + COUNT($V$9:V35),NA())</f>
        <v>#N/A</v>
      </c>
      <c r="W36" s="60">
        <f>IF(AND($P36=2,$T36="NO"),1 + COUNT($W$9:W35),NA())</f>
        <v>9</v>
      </c>
      <c r="X36" s="60" t="e">
        <f>IF(AND($P36=3,$T36="NO"),1 + COUNT($X$9:X35),NA())</f>
        <v>#N/A</v>
      </c>
      <c r="Y36" s="60" t="e">
        <f>IF(AND($P36=4,$T36="NO"),1 + COUNT($Y$9:Y35),NA())</f>
        <v>#N/A</v>
      </c>
      <c r="Z36" s="60" t="e">
        <f>IF(AND($P36=5,$T36="NO"),1 + COUNT($Z$9:Z35),NA())</f>
        <v>#N/A</v>
      </c>
      <c r="AA36" s="60" t="e">
        <f>IF(AND($P36=6,$T36="NO"),1 + COUNT($AA$9:AA35),NA())</f>
        <v>#N/A</v>
      </c>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27"/>
      <c r="OQ36" s="24"/>
      <c r="OR36" s="24"/>
      <c r="OS36" s="24"/>
      <c r="OT36" s="24"/>
      <c r="OU36" s="24"/>
      <c r="OV36" s="24"/>
      <c r="OW36" s="24"/>
      <c r="OX36" s="24"/>
      <c r="OY36" s="24"/>
      <c r="OZ36" s="24"/>
      <c r="PA36" s="24"/>
      <c r="PB36" s="24"/>
      <c r="PC36" s="24"/>
      <c r="PD36" s="24"/>
      <c r="PE36" s="24"/>
      <c r="PF36" s="24"/>
      <c r="PG36" s="24"/>
      <c r="PH36" s="24"/>
      <c r="PI36" s="24"/>
      <c r="PJ36" s="24"/>
      <c r="PK36" s="24"/>
      <c r="PL36" s="24"/>
      <c r="PM36" s="24"/>
      <c r="PN36" s="24"/>
      <c r="PO36" s="24"/>
      <c r="PP36" s="24"/>
      <c r="PQ36" s="24"/>
      <c r="PR36" s="24"/>
      <c r="PS36" s="24"/>
      <c r="PT36" s="24"/>
      <c r="PU36" s="24"/>
      <c r="PV36" s="24"/>
    </row>
    <row r="37" spans="1:438" s="20" customFormat="1" ht="32.1" customHeight="1" x14ac:dyDescent="0.25">
      <c r="A37" s="53">
        <v>45511</v>
      </c>
      <c r="B37" s="98">
        <v>4903757</v>
      </c>
      <c r="C37" s="98" t="s">
        <v>46</v>
      </c>
      <c r="D37" s="98">
        <v>0</v>
      </c>
      <c r="E37" s="98">
        <v>0</v>
      </c>
      <c r="F37" s="98">
        <v>0</v>
      </c>
      <c r="G37" s="98">
        <v>0</v>
      </c>
      <c r="H37" s="98">
        <v>0</v>
      </c>
      <c r="I37" s="98">
        <v>0</v>
      </c>
      <c r="J37" s="98" t="s">
        <v>425</v>
      </c>
      <c r="K37" s="98" t="s">
        <v>424</v>
      </c>
      <c r="L37" s="98">
        <v>1400</v>
      </c>
      <c r="M37" s="98">
        <v>5</v>
      </c>
      <c r="N37" s="98">
        <v>11</v>
      </c>
      <c r="O37" s="54" t="s">
        <v>51</v>
      </c>
      <c r="P37" s="65">
        <v>2</v>
      </c>
      <c r="Q37" s="98" t="s">
        <v>55</v>
      </c>
      <c r="R37" s="163" t="s">
        <v>156</v>
      </c>
      <c r="S37" s="161"/>
      <c r="T37" s="44" t="s">
        <v>60</v>
      </c>
      <c r="U37" s="39" t="s">
        <v>61</v>
      </c>
      <c r="V37" s="60" t="e">
        <f>IF(AND($P37=1,$T37="NO"),1 + COUNT($V$9:V36),NA())</f>
        <v>#N/A</v>
      </c>
      <c r="W37" s="60">
        <f>IF(AND($P37=2,$T37="NO"),1 + COUNT($W$9:W36),NA())</f>
        <v>10</v>
      </c>
      <c r="X37" s="60" t="e">
        <f>IF(AND($P37=3,$T37="NO"),1 + COUNT($X$9:X36),NA())</f>
        <v>#N/A</v>
      </c>
      <c r="Y37" s="60" t="e">
        <f>IF(AND($P37=4,$T37="NO"),1 + COUNT($Y$9:Y36),NA())</f>
        <v>#N/A</v>
      </c>
      <c r="Z37" s="60" t="e">
        <f>IF(AND($P37=5,$T37="NO"),1 + COUNT($Z$9:Z36),NA())</f>
        <v>#N/A</v>
      </c>
      <c r="AA37" s="60" t="e">
        <f>IF(AND($P37=6,$T37="NO"),1 + COUNT($AA$9:AA36),NA())</f>
        <v>#N/A</v>
      </c>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27"/>
      <c r="OQ37" s="24"/>
      <c r="OR37" s="24"/>
      <c r="OS37" s="24"/>
      <c r="OT37" s="24"/>
      <c r="OU37" s="24"/>
      <c r="OV37" s="24"/>
      <c r="OW37" s="24"/>
      <c r="OX37" s="24"/>
      <c r="OY37" s="24"/>
      <c r="OZ37" s="24"/>
      <c r="PA37" s="24"/>
      <c r="PB37" s="24"/>
      <c r="PC37" s="24"/>
      <c r="PD37" s="24"/>
      <c r="PE37" s="24"/>
      <c r="PF37" s="24"/>
      <c r="PG37" s="24"/>
      <c r="PH37" s="24"/>
      <c r="PI37" s="24"/>
      <c r="PJ37" s="24"/>
      <c r="PK37" s="24"/>
      <c r="PL37" s="24"/>
      <c r="PM37" s="24"/>
      <c r="PN37" s="24"/>
      <c r="PO37" s="24"/>
      <c r="PP37" s="24"/>
      <c r="PQ37" s="24"/>
      <c r="PR37" s="24"/>
      <c r="PS37" s="24"/>
      <c r="PT37" s="24"/>
      <c r="PU37" s="24"/>
      <c r="PV37" s="24"/>
    </row>
    <row r="38" spans="1:438" s="87" customFormat="1" ht="32.1" customHeight="1" x14ac:dyDescent="0.25">
      <c r="A38" s="53">
        <v>45511</v>
      </c>
      <c r="B38" s="98">
        <v>5906561</v>
      </c>
      <c r="C38" s="98" t="s">
        <v>47</v>
      </c>
      <c r="D38" s="98">
        <v>1</v>
      </c>
      <c r="E38" s="98">
        <v>0</v>
      </c>
      <c r="F38" s="98">
        <v>0</v>
      </c>
      <c r="G38" s="98">
        <v>0</v>
      </c>
      <c r="H38" s="98">
        <v>0</v>
      </c>
      <c r="I38" s="98">
        <v>0</v>
      </c>
      <c r="J38" s="98" t="s">
        <v>425</v>
      </c>
      <c r="K38" s="98" t="s">
        <v>426</v>
      </c>
      <c r="L38" s="98">
        <v>950</v>
      </c>
      <c r="M38" s="98">
        <v>48</v>
      </c>
      <c r="N38" s="98">
        <v>56</v>
      </c>
      <c r="O38" s="54" t="s">
        <v>365</v>
      </c>
      <c r="P38" s="65">
        <v>2</v>
      </c>
      <c r="Q38" s="59" t="s">
        <v>99</v>
      </c>
      <c r="R38" s="169" t="s">
        <v>202</v>
      </c>
      <c r="S38" s="169"/>
      <c r="T38" s="44" t="s">
        <v>60</v>
      </c>
      <c r="U38" s="39" t="s">
        <v>61</v>
      </c>
      <c r="V38" s="60" t="e">
        <f>IF(AND($P38=1,$T38="NO"),1 + COUNT($V$9:V37),NA())</f>
        <v>#N/A</v>
      </c>
      <c r="W38" s="60">
        <f>IF(AND($P38=2,$T38="NO"),1 + COUNT($W$9:W37),NA())</f>
        <v>11</v>
      </c>
      <c r="X38" s="60" t="e">
        <f>IF(AND($P38=3,$T38="NO"),1 + COUNT($X$9:X37),NA())</f>
        <v>#N/A</v>
      </c>
      <c r="Y38" s="60" t="e">
        <f>IF(AND($P38=4,$T38="NO"),1 + COUNT($Y$9:Y37),NA())</f>
        <v>#N/A</v>
      </c>
      <c r="Z38" s="60" t="e">
        <f>IF(AND($P38=5,$T38="NO"),1 + COUNT($Z$9:Z37),NA())</f>
        <v>#N/A</v>
      </c>
      <c r="AA38" s="60" t="e">
        <f>IF(AND($P38=6,$T38="NO"),1 + COUNT($AA$9:AA37),NA())</f>
        <v>#N/A</v>
      </c>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27"/>
      <c r="OQ38" s="24"/>
      <c r="OR38" s="24"/>
      <c r="OS38" s="24"/>
      <c r="OT38" s="24"/>
      <c r="OU38" s="24"/>
      <c r="OV38" s="24"/>
      <c r="OW38" s="24"/>
      <c r="OX38" s="24"/>
      <c r="OY38" s="24"/>
      <c r="OZ38" s="24"/>
      <c r="PA38" s="24"/>
      <c r="PB38" s="24"/>
      <c r="PC38" s="24"/>
      <c r="PD38" s="24"/>
      <c r="PE38" s="24"/>
      <c r="PF38" s="24"/>
      <c r="PG38" s="24"/>
      <c r="PH38" s="24"/>
      <c r="PI38" s="24"/>
      <c r="PJ38" s="24"/>
      <c r="PK38" s="24"/>
      <c r="PL38" s="24"/>
      <c r="PM38" s="24"/>
      <c r="PN38" s="24"/>
      <c r="PO38" s="24"/>
      <c r="PP38" s="24"/>
      <c r="PQ38" s="24"/>
      <c r="PR38" s="24"/>
      <c r="PS38" s="24"/>
      <c r="PT38" s="24"/>
      <c r="PU38" s="24"/>
      <c r="PV38" s="24"/>
    </row>
    <row r="39" spans="1:438" s="11" customFormat="1" ht="32.1" customHeight="1" x14ac:dyDescent="0.25">
      <c r="A39" s="53">
        <v>45511</v>
      </c>
      <c r="B39" s="98">
        <v>5906561</v>
      </c>
      <c r="C39" s="98" t="s">
        <v>47</v>
      </c>
      <c r="D39" s="98">
        <v>1</v>
      </c>
      <c r="E39" s="98">
        <v>0</v>
      </c>
      <c r="F39" s="98">
        <v>0</v>
      </c>
      <c r="G39" s="98">
        <v>0</v>
      </c>
      <c r="H39" s="98">
        <v>0</v>
      </c>
      <c r="I39" s="98">
        <v>0</v>
      </c>
      <c r="J39" s="98" t="s">
        <v>425</v>
      </c>
      <c r="K39" s="98" t="s">
        <v>424</v>
      </c>
      <c r="L39" s="98">
        <v>950</v>
      </c>
      <c r="M39" s="98">
        <v>48</v>
      </c>
      <c r="N39" s="98">
        <v>56</v>
      </c>
      <c r="O39" s="54" t="s">
        <v>366</v>
      </c>
      <c r="P39" s="65">
        <v>2</v>
      </c>
      <c r="Q39" s="59" t="s">
        <v>99</v>
      </c>
      <c r="R39" s="169" t="s">
        <v>202</v>
      </c>
      <c r="S39" s="169"/>
      <c r="T39" s="44" t="s">
        <v>60</v>
      </c>
      <c r="U39" s="39" t="s">
        <v>61</v>
      </c>
      <c r="V39" s="60" t="e">
        <f>IF(AND($P39=1,$T39="NO"),1 + COUNT($V$9:V38),NA())</f>
        <v>#N/A</v>
      </c>
      <c r="W39" s="60">
        <f>IF(AND($P39=2,$T39="NO"),1 + COUNT($W$9:W38),NA())</f>
        <v>12</v>
      </c>
      <c r="X39" s="60" t="e">
        <f>IF(AND($P39=3,$T39="NO"),1 + COUNT($X$9:X38),NA())</f>
        <v>#N/A</v>
      </c>
      <c r="Y39" s="60" t="e">
        <f>IF(AND($P39=4,$T39="NO"),1 + COUNT($Y$9:Y38),NA())</f>
        <v>#N/A</v>
      </c>
      <c r="Z39" s="60" t="e">
        <f>IF(AND($P39=5,$T39="NO"),1 + COUNT($Z$9:Z38),NA())</f>
        <v>#N/A</v>
      </c>
      <c r="AA39" s="60" t="e">
        <f>IF(AND($P39=6,$T39="NO"),1 + COUNT($AA$9:AA38),NA())</f>
        <v>#N/A</v>
      </c>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27"/>
      <c r="OQ39" s="24"/>
      <c r="OR39" s="24"/>
      <c r="OS39" s="24"/>
      <c r="OT39" s="24"/>
      <c r="OU39" s="24"/>
      <c r="OV39" s="24"/>
      <c r="OW39" s="24"/>
      <c r="OX39" s="24"/>
      <c r="OY39" s="24"/>
      <c r="OZ39" s="24"/>
      <c r="PA39" s="24"/>
      <c r="PB39" s="24"/>
      <c r="PC39" s="24"/>
      <c r="PD39" s="24"/>
      <c r="PE39" s="24"/>
      <c r="PF39" s="24"/>
      <c r="PG39" s="24"/>
      <c r="PH39" s="24"/>
      <c r="PI39" s="24"/>
      <c r="PJ39" s="24"/>
      <c r="PK39" s="24"/>
      <c r="PL39" s="24"/>
      <c r="PM39" s="24"/>
      <c r="PN39" s="24"/>
      <c r="PO39" s="24"/>
      <c r="PP39" s="24"/>
      <c r="PQ39" s="24"/>
      <c r="PR39" s="24"/>
      <c r="PS39" s="24"/>
      <c r="PT39" s="24"/>
      <c r="PU39" s="24"/>
      <c r="PV39" s="24"/>
    </row>
    <row r="40" spans="1:438" s="20" customFormat="1" ht="32.1" customHeight="1" x14ac:dyDescent="0.25">
      <c r="A40" s="69">
        <v>45511</v>
      </c>
      <c r="B40" s="96">
        <v>2903854</v>
      </c>
      <c r="C40" s="96" t="s">
        <v>48</v>
      </c>
      <c r="D40" s="96">
        <v>0</v>
      </c>
      <c r="E40" s="96">
        <v>1</v>
      </c>
      <c r="F40" s="96">
        <v>0</v>
      </c>
      <c r="G40" s="96">
        <v>0</v>
      </c>
      <c r="H40" s="96">
        <v>0</v>
      </c>
      <c r="I40" s="96">
        <v>0</v>
      </c>
      <c r="J40" s="96" t="s">
        <v>427</v>
      </c>
      <c r="K40" s="96" t="s">
        <v>424</v>
      </c>
      <c r="L40" s="96">
        <v>1500</v>
      </c>
      <c r="M40" s="96">
        <v>33</v>
      </c>
      <c r="N40" s="96">
        <v>38</v>
      </c>
      <c r="O40" s="70" t="s">
        <v>52</v>
      </c>
      <c r="P40" s="71">
        <v>6</v>
      </c>
      <c r="Q40" s="72" t="s">
        <v>128</v>
      </c>
      <c r="R40" s="158" t="s">
        <v>158</v>
      </c>
      <c r="S40" s="159"/>
      <c r="T40" s="44" t="s">
        <v>60</v>
      </c>
      <c r="U40" s="39" t="s">
        <v>61</v>
      </c>
      <c r="V40" s="60" t="e">
        <f>IF(AND($P40=1,$T40="NO"),1 + COUNT($V$9:V39),NA())</f>
        <v>#N/A</v>
      </c>
      <c r="W40" s="60" t="e">
        <f>IF(AND($P40=2,$T40="NO"),1 + COUNT($W$9:W39),NA())</f>
        <v>#N/A</v>
      </c>
      <c r="X40" s="60" t="e">
        <f>IF(AND($P40=3,$T40="NO"),1 + COUNT($X$9:X39),NA())</f>
        <v>#N/A</v>
      </c>
      <c r="Y40" s="60" t="e">
        <f>IF(AND($P40=4,$T40="NO"),1 + COUNT($Y$9:Y39),NA())</f>
        <v>#N/A</v>
      </c>
      <c r="Z40" s="60" t="e">
        <f>IF(AND($P40=5,$T40="NO"),1 + COUNT($Z$9:Z39),NA())</f>
        <v>#N/A</v>
      </c>
      <c r="AA40" s="60">
        <f>IF(AND($P40=6,$T40="NO"),1 + COUNT($AA$9:AA39),NA())</f>
        <v>4</v>
      </c>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27"/>
      <c r="OQ40" s="24"/>
      <c r="OR40" s="24"/>
      <c r="OS40" s="24"/>
      <c r="OT40" s="24"/>
      <c r="OU40" s="24"/>
      <c r="OV40" s="24"/>
      <c r="OW40" s="24"/>
      <c r="OX40" s="24"/>
      <c r="OY40" s="24"/>
      <c r="OZ40" s="24"/>
      <c r="PA40" s="24"/>
      <c r="PB40" s="24"/>
      <c r="PC40" s="24"/>
      <c r="PD40" s="24"/>
      <c r="PE40" s="24"/>
      <c r="PF40" s="24"/>
      <c r="PG40" s="24"/>
      <c r="PH40" s="24"/>
      <c r="PI40" s="24"/>
      <c r="PJ40" s="24"/>
      <c r="PK40" s="24"/>
      <c r="PL40" s="24"/>
      <c r="PM40" s="24"/>
      <c r="PN40" s="24"/>
      <c r="PO40" s="24"/>
      <c r="PP40" s="24"/>
      <c r="PQ40" s="24"/>
      <c r="PR40" s="24"/>
      <c r="PS40" s="24"/>
      <c r="PT40" s="24"/>
      <c r="PU40" s="24"/>
      <c r="PV40" s="24"/>
    </row>
    <row r="41" spans="1:438" s="11" customFormat="1" ht="32.1" customHeight="1" x14ac:dyDescent="0.25">
      <c r="A41" s="53">
        <v>45511</v>
      </c>
      <c r="B41" s="98">
        <v>5906529</v>
      </c>
      <c r="C41" s="98" t="s">
        <v>49</v>
      </c>
      <c r="D41" s="98">
        <v>1</v>
      </c>
      <c r="E41" s="98">
        <v>0</v>
      </c>
      <c r="F41" s="98">
        <v>0</v>
      </c>
      <c r="G41" s="98">
        <v>0</v>
      </c>
      <c r="H41" s="98">
        <v>0</v>
      </c>
      <c r="I41" s="98">
        <v>0</v>
      </c>
      <c r="J41" s="98" t="s">
        <v>425</v>
      </c>
      <c r="K41" s="98" t="s">
        <v>424</v>
      </c>
      <c r="L41" s="98">
        <v>950</v>
      </c>
      <c r="M41" s="98">
        <v>161</v>
      </c>
      <c r="N41" s="98">
        <v>174</v>
      </c>
      <c r="O41" s="54" t="s">
        <v>448</v>
      </c>
      <c r="P41" s="65">
        <v>2</v>
      </c>
      <c r="Q41" s="59" t="s">
        <v>98</v>
      </c>
      <c r="R41" s="163" t="s">
        <v>161</v>
      </c>
      <c r="S41" s="161"/>
      <c r="T41" s="44" t="s">
        <v>60</v>
      </c>
      <c r="U41" s="39" t="s">
        <v>61</v>
      </c>
      <c r="V41" s="60" t="e">
        <f>IF(AND($P41=1,$T41="NO"),1 + COUNT($V$9:V40),NA())</f>
        <v>#N/A</v>
      </c>
      <c r="W41" s="60">
        <f>IF(AND($P41=2,$T41="NO"),1 + COUNT($W$9:W40),NA())</f>
        <v>13</v>
      </c>
      <c r="X41" s="60" t="e">
        <f>IF(AND($P41=3,$T41="NO"),1 + COUNT($X$9:X40),NA())</f>
        <v>#N/A</v>
      </c>
      <c r="Y41" s="60" t="e">
        <f>IF(AND($P41=4,$T41="NO"),1 + COUNT($Y$9:Y40),NA())</f>
        <v>#N/A</v>
      </c>
      <c r="Z41" s="60" t="e">
        <f>IF(AND($P41=5,$T41="NO"),1 + COUNT($Z$9:Z40),NA())</f>
        <v>#N/A</v>
      </c>
      <c r="AA41" s="60" t="e">
        <f>IF(AND($P41=6,$T41="NO"),1 + COUNT($AA$9:AA40),NA())</f>
        <v>#N/A</v>
      </c>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27"/>
      <c r="OQ41" s="24"/>
      <c r="OR41" s="24"/>
      <c r="OS41" s="24"/>
      <c r="OT41" s="24"/>
      <c r="OU41" s="24"/>
      <c r="OV41" s="24"/>
      <c r="OW41" s="24"/>
      <c r="OX41" s="24"/>
      <c r="OY41" s="24"/>
      <c r="OZ41" s="24"/>
      <c r="PA41" s="24"/>
      <c r="PB41" s="24"/>
      <c r="PC41" s="24"/>
      <c r="PD41" s="24"/>
      <c r="PE41" s="24"/>
      <c r="PF41" s="24"/>
      <c r="PG41" s="24"/>
      <c r="PH41" s="24"/>
      <c r="PI41" s="24"/>
      <c r="PJ41" s="24"/>
      <c r="PK41" s="24"/>
      <c r="PL41" s="24"/>
      <c r="PM41" s="24"/>
      <c r="PN41" s="24"/>
      <c r="PO41" s="24"/>
      <c r="PP41" s="24"/>
      <c r="PQ41" s="24"/>
      <c r="PR41" s="24"/>
      <c r="PS41" s="24"/>
      <c r="PT41" s="24"/>
      <c r="PU41" s="24"/>
      <c r="PV41" s="24"/>
    </row>
    <row r="42" spans="1:438" s="6" customFormat="1" ht="32.1" customHeight="1" x14ac:dyDescent="0.25">
      <c r="A42" s="53">
        <v>45512</v>
      </c>
      <c r="B42" s="98">
        <v>2903472</v>
      </c>
      <c r="C42" s="98" t="s">
        <v>44</v>
      </c>
      <c r="D42" s="98">
        <v>1</v>
      </c>
      <c r="E42" s="98">
        <v>0</v>
      </c>
      <c r="F42" s="98">
        <v>0</v>
      </c>
      <c r="G42" s="98">
        <v>0</v>
      </c>
      <c r="H42" s="98">
        <v>0</v>
      </c>
      <c r="I42" s="98">
        <v>0</v>
      </c>
      <c r="J42" s="98" t="s">
        <v>425</v>
      </c>
      <c r="K42" s="98" t="s">
        <v>424</v>
      </c>
      <c r="L42" s="98">
        <v>950</v>
      </c>
      <c r="M42" s="98">
        <v>26</v>
      </c>
      <c r="N42" s="98">
        <v>33</v>
      </c>
      <c r="O42" s="54" t="s">
        <v>447</v>
      </c>
      <c r="P42" s="65">
        <v>2</v>
      </c>
      <c r="Q42" s="98" t="s">
        <v>119</v>
      </c>
      <c r="R42" s="163" t="s">
        <v>146</v>
      </c>
      <c r="S42" s="161"/>
      <c r="T42" s="44" t="s">
        <v>60</v>
      </c>
      <c r="U42" s="39" t="s">
        <v>61</v>
      </c>
      <c r="V42" s="60" t="e">
        <f>IF(AND($P42=1,$T42="NO"),1 + COUNT($V$9:V41),NA())</f>
        <v>#N/A</v>
      </c>
      <c r="W42" s="60">
        <f>IF(AND($P42=2,$T42="NO"),1 + COUNT($W$9:W41),NA())</f>
        <v>14</v>
      </c>
      <c r="X42" s="60" t="e">
        <f>IF(AND($P42=3,$T42="NO"),1 + COUNT($X$9:X41),NA())</f>
        <v>#N/A</v>
      </c>
      <c r="Y42" s="60" t="e">
        <f>IF(AND($P42=4,$T42="NO"),1 + COUNT($Y$9:Y41),NA())</f>
        <v>#N/A</v>
      </c>
      <c r="Z42" s="60" t="e">
        <f>IF(AND($P42=5,$T42="NO"),1 + COUNT($Z$9:Z41),NA())</f>
        <v>#N/A</v>
      </c>
      <c r="AA42" s="60" t="e">
        <f>IF(AND($P42=6,$T42="NO"),1 + COUNT($AA$9:AA41),NA())</f>
        <v>#N/A</v>
      </c>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27"/>
      <c r="OQ42" s="24"/>
      <c r="OR42" s="24"/>
      <c r="OS42" s="24"/>
      <c r="OT42" s="24"/>
      <c r="OU42" s="24"/>
      <c r="OV42" s="24"/>
      <c r="OW42" s="24"/>
      <c r="OX42" s="24"/>
      <c r="OY42" s="24"/>
      <c r="OZ42" s="24"/>
      <c r="PA42" s="24"/>
      <c r="PB42" s="24"/>
      <c r="PC42" s="24"/>
      <c r="PD42" s="24"/>
      <c r="PE42" s="24"/>
      <c r="PF42" s="24"/>
      <c r="PG42" s="24"/>
      <c r="PH42" s="24"/>
      <c r="PI42" s="24"/>
      <c r="PJ42" s="24"/>
      <c r="PK42" s="24"/>
      <c r="PL42" s="24"/>
      <c r="PM42" s="24"/>
      <c r="PN42" s="24"/>
      <c r="PO42" s="24"/>
      <c r="PP42" s="24"/>
      <c r="PQ42" s="24"/>
      <c r="PR42" s="24"/>
      <c r="PS42" s="24"/>
      <c r="PT42" s="24"/>
      <c r="PU42" s="24"/>
      <c r="PV42" s="24"/>
    </row>
    <row r="43" spans="1:438" s="9" customFormat="1" ht="32.1" customHeight="1" x14ac:dyDescent="0.25">
      <c r="A43" s="53">
        <v>45512</v>
      </c>
      <c r="B43" s="98">
        <v>5906209</v>
      </c>
      <c r="C43" s="98" t="s">
        <v>64</v>
      </c>
      <c r="D43" s="98">
        <v>0</v>
      </c>
      <c r="E43" s="98">
        <v>0</v>
      </c>
      <c r="F43" s="98">
        <v>0</v>
      </c>
      <c r="G43" s="98">
        <v>0</v>
      </c>
      <c r="H43" s="98">
        <v>0</v>
      </c>
      <c r="I43" s="98">
        <v>0</v>
      </c>
      <c r="J43" s="98" t="s">
        <v>425</v>
      </c>
      <c r="K43" s="98" t="s">
        <v>424</v>
      </c>
      <c r="L43" s="98">
        <v>1500</v>
      </c>
      <c r="M43" s="98">
        <v>157</v>
      </c>
      <c r="N43" s="98">
        <v>164</v>
      </c>
      <c r="O43" s="54" t="s">
        <v>446</v>
      </c>
      <c r="P43" s="65">
        <v>2</v>
      </c>
      <c r="Q43" s="59" t="s">
        <v>97</v>
      </c>
      <c r="R43" s="163" t="s">
        <v>224</v>
      </c>
      <c r="S43" s="161"/>
      <c r="T43" s="44" t="s">
        <v>60</v>
      </c>
      <c r="U43" s="39" t="s">
        <v>61</v>
      </c>
      <c r="V43" s="60" t="e">
        <f>IF(AND($P43=1,$T43="NO"),1 + COUNT($V$9:V42),NA())</f>
        <v>#N/A</v>
      </c>
      <c r="W43" s="60">
        <f>IF(AND($P43=2,$T43="NO"),1 + COUNT($W$9:W42),NA())</f>
        <v>15</v>
      </c>
      <c r="X43" s="60" t="e">
        <f>IF(AND($P43=3,$T43="NO"),1 + COUNT($X$9:X42),NA())</f>
        <v>#N/A</v>
      </c>
      <c r="Y43" s="60" t="e">
        <f>IF(AND($P43=4,$T43="NO"),1 + COUNT($Y$9:Y42),NA())</f>
        <v>#N/A</v>
      </c>
      <c r="Z43" s="60" t="e">
        <f>IF(AND($P43=5,$T43="NO"),1 + COUNT($Z$9:Z42),NA())</f>
        <v>#N/A</v>
      </c>
      <c r="AA43" s="60" t="e">
        <f>IF(AND($P43=6,$T43="NO"),1 + COUNT($AA$9:AA42),NA())</f>
        <v>#N/A</v>
      </c>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27"/>
      <c r="OQ43" s="24"/>
      <c r="OR43" s="24"/>
      <c r="OS43" s="24"/>
      <c r="OT43" s="24"/>
      <c r="OU43" s="24"/>
      <c r="OV43" s="24"/>
      <c r="OW43" s="24"/>
      <c r="OX43" s="24"/>
      <c r="OY43" s="24"/>
      <c r="OZ43" s="24"/>
      <c r="PA43" s="24"/>
      <c r="PB43" s="24"/>
      <c r="PC43" s="24"/>
      <c r="PD43" s="24"/>
      <c r="PE43" s="24"/>
      <c r="PF43" s="24"/>
      <c r="PG43" s="24"/>
      <c r="PH43" s="24"/>
      <c r="PI43" s="24"/>
      <c r="PJ43" s="24"/>
      <c r="PK43" s="24"/>
      <c r="PL43" s="24"/>
      <c r="PM43" s="24"/>
      <c r="PN43" s="24"/>
      <c r="PO43" s="24"/>
      <c r="PP43" s="24"/>
      <c r="PQ43" s="24"/>
      <c r="PR43" s="24"/>
      <c r="PS43" s="24"/>
      <c r="PT43" s="24"/>
      <c r="PU43" s="24"/>
      <c r="PV43" s="24"/>
    </row>
    <row r="44" spans="1:438" s="11" customFormat="1" ht="32.1" customHeight="1" x14ac:dyDescent="0.25">
      <c r="A44" s="69">
        <v>45512</v>
      </c>
      <c r="B44" s="96">
        <v>6990585</v>
      </c>
      <c r="C44" s="96" t="s">
        <v>57</v>
      </c>
      <c r="D44" s="96">
        <v>0</v>
      </c>
      <c r="E44" s="96">
        <v>0</v>
      </c>
      <c r="F44" s="96">
        <v>0</v>
      </c>
      <c r="G44" s="96">
        <v>0</v>
      </c>
      <c r="H44" s="96">
        <v>1</v>
      </c>
      <c r="I44" s="96">
        <v>0</v>
      </c>
      <c r="J44" s="96" t="e">
        <v>#N/A</v>
      </c>
      <c r="K44" s="96" t="s">
        <v>195</v>
      </c>
      <c r="L44" s="96">
        <v>1500</v>
      </c>
      <c r="M44" s="96">
        <v>7</v>
      </c>
      <c r="N44" s="96">
        <v>29</v>
      </c>
      <c r="O44" s="70" t="s">
        <v>58</v>
      </c>
      <c r="P44" s="71">
        <v>6</v>
      </c>
      <c r="Q44" s="96" t="s">
        <v>59</v>
      </c>
      <c r="R44" s="158" t="s">
        <v>162</v>
      </c>
      <c r="S44" s="159"/>
      <c r="T44" s="44" t="s">
        <v>60</v>
      </c>
      <c r="U44" s="39" t="s">
        <v>61</v>
      </c>
      <c r="V44" s="60" t="e">
        <f>IF(AND($P44=1,$T44="NO"),1 + COUNT($V$9:V43),NA())</f>
        <v>#N/A</v>
      </c>
      <c r="W44" s="60" t="e">
        <f>IF(AND($P44=2,$T44="NO"),1 + COUNT($W$9:W43),NA())</f>
        <v>#N/A</v>
      </c>
      <c r="X44" s="60" t="e">
        <f>IF(AND($P44=3,$T44="NO"),1 + COUNT($X$9:X43),NA())</f>
        <v>#N/A</v>
      </c>
      <c r="Y44" s="60" t="e">
        <f>IF(AND($P44=4,$T44="NO"),1 + COUNT($Y$9:Y43),NA())</f>
        <v>#N/A</v>
      </c>
      <c r="Z44" s="60" t="e">
        <f>IF(AND($P44=5,$T44="NO"),1 + COUNT($Z$9:Z43),NA())</f>
        <v>#N/A</v>
      </c>
      <c r="AA44" s="60">
        <f>IF(AND($P44=6,$T44="NO"),1 + COUNT($AA$9:AA43),NA())</f>
        <v>5</v>
      </c>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27"/>
      <c r="OQ44" s="24"/>
      <c r="OR44" s="24"/>
      <c r="OS44" s="24"/>
      <c r="OT44" s="24"/>
      <c r="OU44" s="24"/>
      <c r="OV44" s="24"/>
      <c r="OW44" s="24"/>
      <c r="OX44" s="24"/>
      <c r="OY44" s="24"/>
      <c r="OZ44" s="24"/>
      <c r="PA44" s="24"/>
      <c r="PB44" s="24"/>
      <c r="PC44" s="24"/>
      <c r="PD44" s="24"/>
      <c r="PE44" s="24"/>
      <c r="PF44" s="24"/>
      <c r="PG44" s="24"/>
      <c r="PH44" s="24"/>
      <c r="PI44" s="24"/>
      <c r="PJ44" s="24"/>
      <c r="PK44" s="24"/>
      <c r="PL44" s="24"/>
      <c r="PM44" s="24"/>
      <c r="PN44" s="24"/>
      <c r="PO44" s="24"/>
      <c r="PP44" s="24"/>
      <c r="PQ44" s="24"/>
      <c r="PR44" s="24"/>
      <c r="PS44" s="24"/>
      <c r="PT44" s="24"/>
      <c r="PU44" s="24"/>
      <c r="PV44" s="24"/>
    </row>
    <row r="45" spans="1:438" s="11" customFormat="1" ht="32.1" customHeight="1" x14ac:dyDescent="0.25">
      <c r="A45" s="48">
        <v>45512</v>
      </c>
      <c r="B45" s="49">
        <v>5906208</v>
      </c>
      <c r="C45" s="49" t="s">
        <v>62</v>
      </c>
      <c r="D45" s="49">
        <v>0</v>
      </c>
      <c r="E45" s="49">
        <v>0</v>
      </c>
      <c r="F45" s="49">
        <v>0</v>
      </c>
      <c r="G45" s="49">
        <v>0</v>
      </c>
      <c r="H45" s="49">
        <v>0</v>
      </c>
      <c r="I45" s="49">
        <v>0</v>
      </c>
      <c r="J45" s="49" t="e">
        <v>#N/A</v>
      </c>
      <c r="K45" s="49" t="s">
        <v>10</v>
      </c>
      <c r="L45" s="49">
        <v>1500</v>
      </c>
      <c r="M45" s="49">
        <v>157</v>
      </c>
      <c r="N45" s="49">
        <v>164</v>
      </c>
      <c r="O45" s="50" t="s">
        <v>445</v>
      </c>
      <c r="P45" s="64">
        <v>5</v>
      </c>
      <c r="Q45" s="49" t="s">
        <v>63</v>
      </c>
      <c r="R45" s="167" t="s">
        <v>175</v>
      </c>
      <c r="S45" s="168"/>
      <c r="T45" s="44" t="s">
        <v>60</v>
      </c>
      <c r="U45" s="39" t="s">
        <v>61</v>
      </c>
      <c r="V45" s="60" t="e">
        <f>IF(AND($P45=1,$T45="NO"),1 + COUNT($V$9:V44),NA())</f>
        <v>#N/A</v>
      </c>
      <c r="W45" s="60" t="e">
        <f>IF(AND($P45=2,$T45="NO"),1 + COUNT($W$9:W44),NA())</f>
        <v>#N/A</v>
      </c>
      <c r="X45" s="60" t="e">
        <f>IF(AND($P45=3,$T45="NO"),1 + COUNT($X$9:X44),NA())</f>
        <v>#N/A</v>
      </c>
      <c r="Y45" s="60" t="e">
        <f>IF(AND($P45=4,$T45="NO"),1 + COUNT($Y$9:Y44),NA())</f>
        <v>#N/A</v>
      </c>
      <c r="Z45" s="60">
        <f>IF(AND($P45=5,$T45="NO"),1 + COUNT($Z$9:Z44),NA())</f>
        <v>3</v>
      </c>
      <c r="AA45" s="60" t="e">
        <f>IF(AND($P45=6,$T45="NO"),1 + COUNT($AA$9:AA44),NA())</f>
        <v>#N/A</v>
      </c>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27"/>
      <c r="OQ45" s="24"/>
      <c r="OR45" s="24"/>
      <c r="OS45" s="24"/>
      <c r="OT45" s="24"/>
      <c r="OU45" s="24"/>
      <c r="OV45" s="24"/>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row>
    <row r="46" spans="1:438" s="6" customFormat="1" ht="32.1" customHeight="1" x14ac:dyDescent="0.25">
      <c r="A46" s="53">
        <v>45516</v>
      </c>
      <c r="B46" s="98">
        <v>2903869</v>
      </c>
      <c r="C46" s="98" t="s">
        <v>68</v>
      </c>
      <c r="D46" s="98">
        <v>1</v>
      </c>
      <c r="E46" s="98">
        <v>0</v>
      </c>
      <c r="F46" s="98">
        <v>0</v>
      </c>
      <c r="G46" s="98">
        <v>0</v>
      </c>
      <c r="H46" s="98">
        <v>0</v>
      </c>
      <c r="I46" s="98">
        <v>0</v>
      </c>
      <c r="J46" s="98" t="s">
        <v>425</v>
      </c>
      <c r="K46" s="98" t="s">
        <v>424</v>
      </c>
      <c r="L46" s="98">
        <v>950</v>
      </c>
      <c r="M46" s="98">
        <v>28</v>
      </c>
      <c r="N46" s="98">
        <v>35</v>
      </c>
      <c r="O46" s="54" t="s">
        <v>74</v>
      </c>
      <c r="P46" s="65">
        <v>2</v>
      </c>
      <c r="Q46" s="59" t="s">
        <v>225</v>
      </c>
      <c r="R46" s="163" t="s">
        <v>174</v>
      </c>
      <c r="S46" s="161"/>
      <c r="T46" s="44" t="s">
        <v>60</v>
      </c>
      <c r="U46" s="39" t="s">
        <v>61</v>
      </c>
      <c r="V46" s="60" t="e">
        <f>IF(AND($P46=1,$T46="NO"),1 + COUNT($V$9:V45),NA())</f>
        <v>#N/A</v>
      </c>
      <c r="W46" s="60">
        <f>IF(AND($P46=2,$T46="NO"),1 + COUNT($W$9:W45),NA())</f>
        <v>16</v>
      </c>
      <c r="X46" s="60" t="e">
        <f>IF(AND($P46=3,$T46="NO"),1 + COUNT($X$9:X45),NA())</f>
        <v>#N/A</v>
      </c>
      <c r="Y46" s="60" t="e">
        <f>IF(AND($P46=4,$T46="NO"),1 + COUNT($Y$9:Y45),NA())</f>
        <v>#N/A</v>
      </c>
      <c r="Z46" s="60" t="e">
        <f>IF(AND($P46=5,$T46="NO"),1 + COUNT($Z$9:Z45),NA())</f>
        <v>#N/A</v>
      </c>
      <c r="AA46" s="60" t="e">
        <f>IF(AND($P46=6,$T46="NO"),1 + COUNT($AA$9:AA45),NA())</f>
        <v>#N/A</v>
      </c>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27"/>
      <c r="OQ46" s="24"/>
      <c r="OR46" s="24"/>
      <c r="OS46" s="24"/>
      <c r="OT46" s="24"/>
      <c r="OU46" s="24"/>
      <c r="OV46" s="24"/>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row>
    <row r="47" spans="1:438" s="22" customFormat="1" ht="32.1" customHeight="1" x14ac:dyDescent="0.25">
      <c r="A47" s="69">
        <v>45516</v>
      </c>
      <c r="B47" s="96">
        <v>5906302</v>
      </c>
      <c r="C47" s="96" t="s">
        <v>69</v>
      </c>
      <c r="D47" s="96">
        <v>0</v>
      </c>
      <c r="E47" s="96">
        <v>0</v>
      </c>
      <c r="F47" s="96">
        <v>0</v>
      </c>
      <c r="G47" s="96">
        <v>0</v>
      </c>
      <c r="H47" s="96">
        <v>0</v>
      </c>
      <c r="I47" s="96">
        <v>1</v>
      </c>
      <c r="J47" s="96" t="s">
        <v>425</v>
      </c>
      <c r="K47" s="96" t="s">
        <v>424</v>
      </c>
      <c r="L47" s="96">
        <v>1500</v>
      </c>
      <c r="M47" s="96">
        <v>133</v>
      </c>
      <c r="N47" s="96">
        <v>143</v>
      </c>
      <c r="O47" s="70" t="s">
        <v>75</v>
      </c>
      <c r="P47" s="71">
        <v>6</v>
      </c>
      <c r="Q47" s="72" t="s">
        <v>124</v>
      </c>
      <c r="R47" s="162" t="s">
        <v>170</v>
      </c>
      <c r="S47" s="162"/>
      <c r="T47" s="44" t="s">
        <v>60</v>
      </c>
      <c r="U47" s="39" t="s">
        <v>61</v>
      </c>
      <c r="V47" s="60" t="e">
        <f>IF(AND($P47=1,$T47="NO"),1 + COUNT($V$9:V46),NA())</f>
        <v>#N/A</v>
      </c>
      <c r="W47" s="60" t="e">
        <f>IF(AND($P47=2,$T47="NO"),1 + COUNT($W$9:W46),NA())</f>
        <v>#N/A</v>
      </c>
      <c r="X47" s="60" t="e">
        <f>IF(AND($P47=3,$T47="NO"),1 + COUNT($X$9:X46),NA())</f>
        <v>#N/A</v>
      </c>
      <c r="Y47" s="60" t="e">
        <f>IF(AND($P47=4,$T47="NO"),1 + COUNT($Y$9:Y46),NA())</f>
        <v>#N/A</v>
      </c>
      <c r="Z47" s="60" t="e">
        <f>IF(AND($P47=5,$T47="NO"),1 + COUNT($Z$9:Z46),NA())</f>
        <v>#N/A</v>
      </c>
      <c r="AA47" s="60">
        <f>IF(AND($P47=6,$T47="NO"),1 + COUNT($AA$9:AA46),NA())</f>
        <v>6</v>
      </c>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0"/>
      <c r="OQ47" s="26"/>
      <c r="OR47" s="26"/>
      <c r="OS47" s="26"/>
      <c r="OT47" s="26"/>
      <c r="OU47" s="26"/>
      <c r="OV47" s="26"/>
      <c r="OW47" s="26"/>
      <c r="OX47" s="26"/>
      <c r="OY47" s="26"/>
      <c r="OZ47" s="26"/>
      <c r="PA47" s="26"/>
      <c r="PB47" s="26"/>
      <c r="PC47" s="26"/>
      <c r="PD47" s="26"/>
      <c r="PE47" s="26"/>
      <c r="PF47" s="26"/>
      <c r="PG47" s="26"/>
      <c r="PH47" s="26"/>
      <c r="PI47" s="26"/>
      <c r="PJ47" s="26"/>
      <c r="PK47" s="26"/>
      <c r="PL47" s="26"/>
      <c r="PM47" s="26"/>
      <c r="PN47" s="26"/>
      <c r="PO47" s="26"/>
      <c r="PP47" s="26"/>
      <c r="PQ47" s="26"/>
      <c r="PR47" s="26"/>
      <c r="PS47" s="26"/>
      <c r="PT47" s="26"/>
      <c r="PU47" s="26"/>
      <c r="PV47" s="26"/>
    </row>
    <row r="48" spans="1:438" s="87" customFormat="1" ht="32.1" customHeight="1" x14ac:dyDescent="0.25">
      <c r="A48" s="40">
        <v>45516</v>
      </c>
      <c r="B48" s="41">
        <v>4903273</v>
      </c>
      <c r="C48" s="41" t="s">
        <v>71</v>
      </c>
      <c r="D48" s="41">
        <v>0</v>
      </c>
      <c r="E48" s="41">
        <v>0</v>
      </c>
      <c r="F48" s="41">
        <v>0</v>
      </c>
      <c r="G48" s="41">
        <v>1</v>
      </c>
      <c r="H48" s="41">
        <v>0</v>
      </c>
      <c r="I48" s="41">
        <v>1</v>
      </c>
      <c r="J48" s="41" t="s">
        <v>425</v>
      </c>
      <c r="K48" s="41" t="s">
        <v>426</v>
      </c>
      <c r="L48" s="41">
        <v>500</v>
      </c>
      <c r="M48" s="41">
        <v>24</v>
      </c>
      <c r="N48" s="41">
        <v>42</v>
      </c>
      <c r="O48" s="42" t="s">
        <v>371</v>
      </c>
      <c r="P48" s="66">
        <v>4</v>
      </c>
      <c r="Q48" s="41" t="s">
        <v>76</v>
      </c>
      <c r="R48" s="171" t="s">
        <v>120</v>
      </c>
      <c r="S48" s="172"/>
      <c r="T48" s="44" t="s">
        <v>60</v>
      </c>
      <c r="U48" s="39" t="s">
        <v>61</v>
      </c>
      <c r="V48" s="60" t="e">
        <f>IF(AND($P48=1,$T48="NO"),1 + COUNT($V$9:V47),NA())</f>
        <v>#N/A</v>
      </c>
      <c r="W48" s="60" t="e">
        <f>IF(AND($P48=2,$T48="NO"),1 + COUNT($W$9:W47),NA())</f>
        <v>#N/A</v>
      </c>
      <c r="X48" s="60" t="e">
        <f>IF(AND($P48=3,$T48="NO"),1 + COUNT($X$9:X47),NA())</f>
        <v>#N/A</v>
      </c>
      <c r="Y48" s="60">
        <f>IF(AND($P48=4,$T48="NO"),1 + COUNT($Y$9:Y47),NA())</f>
        <v>1</v>
      </c>
      <c r="Z48" s="60" t="e">
        <f>IF(AND($P48=5,$T48="NO"),1 + COUNT($Z$9:Z47),NA())</f>
        <v>#N/A</v>
      </c>
      <c r="AA48" s="60" t="e">
        <f>IF(AND($P48=6,$T48="NO"),1 + COUNT($AA$9:AA47),NA())</f>
        <v>#N/A</v>
      </c>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27"/>
      <c r="OQ48" s="24"/>
      <c r="OR48" s="24"/>
      <c r="OS48" s="24"/>
      <c r="OT48" s="24"/>
      <c r="OU48" s="24"/>
      <c r="OV48" s="24"/>
      <c r="OW48" s="24"/>
      <c r="OX48" s="24"/>
      <c r="OY48" s="24"/>
      <c r="OZ48" s="24"/>
      <c r="PA48" s="24"/>
      <c r="PB48" s="24"/>
      <c r="PC48" s="24"/>
      <c r="PD48" s="24"/>
      <c r="PE48" s="24"/>
      <c r="PF48" s="24"/>
      <c r="PG48" s="24"/>
      <c r="PH48" s="24"/>
      <c r="PI48" s="24"/>
      <c r="PJ48" s="24"/>
      <c r="PK48" s="24"/>
      <c r="PL48" s="24"/>
      <c r="PM48" s="24"/>
      <c r="PN48" s="24"/>
      <c r="PO48" s="24"/>
      <c r="PP48" s="24"/>
      <c r="PQ48" s="24"/>
      <c r="PR48" s="24"/>
      <c r="PS48" s="24"/>
      <c r="PT48" s="24"/>
      <c r="PU48" s="24"/>
      <c r="PV48" s="24"/>
    </row>
    <row r="49" spans="1:438" s="11" customFormat="1" ht="32.1" customHeight="1" x14ac:dyDescent="0.25">
      <c r="A49" s="40">
        <v>45516</v>
      </c>
      <c r="B49" s="41">
        <v>4903273</v>
      </c>
      <c r="C49" s="41" t="s">
        <v>71</v>
      </c>
      <c r="D49" s="41">
        <v>0</v>
      </c>
      <c r="E49" s="41">
        <v>0</v>
      </c>
      <c r="F49" s="41">
        <v>0</v>
      </c>
      <c r="G49" s="41">
        <v>1</v>
      </c>
      <c r="H49" s="41">
        <v>0</v>
      </c>
      <c r="I49" s="41">
        <v>1</v>
      </c>
      <c r="J49" s="41" t="s">
        <v>425</v>
      </c>
      <c r="K49" s="41" t="s">
        <v>424</v>
      </c>
      <c r="L49" s="41">
        <v>500</v>
      </c>
      <c r="M49" s="41">
        <v>24</v>
      </c>
      <c r="N49" s="41">
        <v>42</v>
      </c>
      <c r="O49" s="42" t="s">
        <v>372</v>
      </c>
      <c r="P49" s="66">
        <v>4</v>
      </c>
      <c r="Q49" s="41" t="s">
        <v>76</v>
      </c>
      <c r="R49" s="171" t="s">
        <v>120</v>
      </c>
      <c r="S49" s="172"/>
      <c r="T49" s="44" t="s">
        <v>60</v>
      </c>
      <c r="U49" s="39" t="s">
        <v>61</v>
      </c>
      <c r="V49" s="60" t="e">
        <f>IF(AND($P49=1,$T49="NO"),1 + COUNT($V$9:V48),NA())</f>
        <v>#N/A</v>
      </c>
      <c r="W49" s="60" t="e">
        <f>IF(AND($P49=2,$T49="NO"),1 + COUNT($W$9:W48),NA())</f>
        <v>#N/A</v>
      </c>
      <c r="X49" s="60" t="e">
        <f>IF(AND($P49=3,$T49="NO"),1 + COUNT($X$9:X48),NA())</f>
        <v>#N/A</v>
      </c>
      <c r="Y49" s="60">
        <f>IF(AND($P49=4,$T49="NO"),1 + COUNT($Y$9:Y48),NA())</f>
        <v>2</v>
      </c>
      <c r="Z49" s="60" t="e">
        <f>IF(AND($P49=5,$T49="NO"),1 + COUNT($Z$9:Z48),NA())</f>
        <v>#N/A</v>
      </c>
      <c r="AA49" s="60" t="e">
        <f>IF(AND($P49=6,$T49="NO"),1 + COUNT($AA$9:AA48),NA())</f>
        <v>#N/A</v>
      </c>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27"/>
      <c r="OQ49" s="24"/>
      <c r="OR49" s="24"/>
      <c r="OS49" s="24"/>
      <c r="OT49" s="24"/>
      <c r="OU49" s="24"/>
      <c r="OV49" s="24"/>
      <c r="OW49" s="24"/>
      <c r="OX49" s="24"/>
      <c r="OY49" s="24"/>
      <c r="OZ49" s="24"/>
      <c r="PA49" s="24"/>
      <c r="PB49" s="24"/>
      <c r="PC49" s="24"/>
      <c r="PD49" s="24"/>
      <c r="PE49" s="24"/>
      <c r="PF49" s="24"/>
      <c r="PG49" s="24"/>
      <c r="PH49" s="24"/>
      <c r="PI49" s="24"/>
      <c r="PJ49" s="24"/>
      <c r="PK49" s="24"/>
      <c r="PL49" s="24"/>
      <c r="PM49" s="24"/>
      <c r="PN49" s="24"/>
      <c r="PO49" s="24"/>
      <c r="PP49" s="24"/>
      <c r="PQ49" s="24"/>
      <c r="PR49" s="24"/>
      <c r="PS49" s="24"/>
      <c r="PT49" s="24"/>
      <c r="PU49" s="24"/>
      <c r="PV49" s="24"/>
    </row>
    <row r="50" spans="1:438" s="87" customFormat="1" ht="32.1" customHeight="1" x14ac:dyDescent="0.25">
      <c r="A50" s="53">
        <v>45516</v>
      </c>
      <c r="B50" s="98">
        <v>5906570</v>
      </c>
      <c r="C50" s="98" t="s">
        <v>70</v>
      </c>
      <c r="D50" s="98">
        <v>1</v>
      </c>
      <c r="E50" s="98">
        <v>0</v>
      </c>
      <c r="F50" s="98">
        <v>0</v>
      </c>
      <c r="G50" s="98">
        <v>0</v>
      </c>
      <c r="H50" s="98">
        <v>0</v>
      </c>
      <c r="I50" s="98">
        <v>0</v>
      </c>
      <c r="J50" s="98" t="s">
        <v>427</v>
      </c>
      <c r="K50" s="98" t="s">
        <v>424</v>
      </c>
      <c r="L50" s="98">
        <v>1000</v>
      </c>
      <c r="M50" s="98">
        <v>21</v>
      </c>
      <c r="N50" s="98">
        <v>61</v>
      </c>
      <c r="O50" s="54" t="s">
        <v>369</v>
      </c>
      <c r="P50" s="65">
        <v>2</v>
      </c>
      <c r="Q50" s="59" t="s">
        <v>444</v>
      </c>
      <c r="R50" s="163" t="s">
        <v>121</v>
      </c>
      <c r="S50" s="161"/>
      <c r="T50" s="44" t="s">
        <v>61</v>
      </c>
      <c r="U50" s="39" t="s">
        <v>61</v>
      </c>
      <c r="V50" s="60" t="e">
        <f>IF(AND($P50=1,$T50="NO"),1 + COUNT($V$9:V49),NA())</f>
        <v>#N/A</v>
      </c>
      <c r="W50" s="60" t="e">
        <f>IF(AND($P50=2,$T50="NO"),1 + COUNT($W$9:W49),NA())</f>
        <v>#N/A</v>
      </c>
      <c r="X50" s="60" t="e">
        <f>IF(AND($P50=3,$T50="NO"),1 + COUNT($X$9:X49),NA())</f>
        <v>#N/A</v>
      </c>
      <c r="Y50" s="60" t="e">
        <f>IF(AND($P50=4,$T50="NO"),1 + COUNT($Y$9:Y49),NA())</f>
        <v>#N/A</v>
      </c>
      <c r="Z50" s="60" t="e">
        <f>IF(AND($P50=5,$T50="NO"),1 + COUNT($Z$9:Z49),NA())</f>
        <v>#N/A</v>
      </c>
      <c r="AA50" s="60" t="e">
        <f>IF(AND($P50=6,$T50="NO"),1 + COUNT($AA$9:AA49),NA())</f>
        <v>#N/A</v>
      </c>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27"/>
      <c r="OQ50" s="24"/>
      <c r="OR50" s="24"/>
      <c r="OS50" s="24"/>
      <c r="OT50" s="24"/>
      <c r="OU50" s="24"/>
      <c r="OV50" s="24"/>
      <c r="OW50" s="24"/>
      <c r="OX50" s="24"/>
      <c r="OY50" s="24"/>
      <c r="OZ50" s="24"/>
      <c r="PA50" s="24"/>
      <c r="PB50" s="24"/>
      <c r="PC50" s="24"/>
      <c r="PD50" s="24"/>
      <c r="PE50" s="24"/>
      <c r="PF50" s="24"/>
      <c r="PG50" s="24"/>
      <c r="PH50" s="24"/>
      <c r="PI50" s="24"/>
      <c r="PJ50" s="24"/>
      <c r="PK50" s="24"/>
      <c r="PL50" s="24"/>
      <c r="PM50" s="24"/>
      <c r="PN50" s="24"/>
      <c r="PO50" s="24"/>
      <c r="PP50" s="24"/>
      <c r="PQ50" s="24"/>
      <c r="PR50" s="24"/>
      <c r="PS50" s="24"/>
      <c r="PT50" s="24"/>
      <c r="PU50" s="24"/>
      <c r="PV50" s="24"/>
    </row>
    <row r="51" spans="1:438" s="11" customFormat="1" ht="32.1" customHeight="1" x14ac:dyDescent="0.25">
      <c r="A51" s="53">
        <v>45516</v>
      </c>
      <c r="B51" s="98">
        <v>5906570</v>
      </c>
      <c r="C51" s="98" t="s">
        <v>70</v>
      </c>
      <c r="D51" s="98">
        <v>1</v>
      </c>
      <c r="E51" s="98">
        <v>0</v>
      </c>
      <c r="F51" s="98">
        <v>0</v>
      </c>
      <c r="G51" s="98">
        <v>0</v>
      </c>
      <c r="H51" s="98">
        <v>0</v>
      </c>
      <c r="I51" s="98">
        <v>0</v>
      </c>
      <c r="J51" s="98" t="s">
        <v>425</v>
      </c>
      <c r="K51" s="98" t="s">
        <v>424</v>
      </c>
      <c r="L51" s="98">
        <v>950</v>
      </c>
      <c r="M51" s="98">
        <v>55</v>
      </c>
      <c r="N51" s="98">
        <v>61</v>
      </c>
      <c r="O51" s="54" t="s">
        <v>370</v>
      </c>
      <c r="P51" s="65">
        <v>2</v>
      </c>
      <c r="Q51" s="59" t="s">
        <v>444</v>
      </c>
      <c r="R51" s="163" t="s">
        <v>121</v>
      </c>
      <c r="S51" s="161"/>
      <c r="T51" s="44" t="s">
        <v>61</v>
      </c>
      <c r="U51" s="39" t="s">
        <v>61</v>
      </c>
      <c r="V51" s="60" t="e">
        <f>IF(AND($P51=1,$T51="NO"),1 + COUNT($V$9:V50),NA())</f>
        <v>#N/A</v>
      </c>
      <c r="W51" s="60" t="e">
        <f>IF(AND($P51=2,$T51="NO"),1 + COUNT($W$9:W50),NA())</f>
        <v>#N/A</v>
      </c>
      <c r="X51" s="60" t="e">
        <f>IF(AND($P51=3,$T51="NO"),1 + COUNT($X$9:X50),NA())</f>
        <v>#N/A</v>
      </c>
      <c r="Y51" s="60" t="e">
        <f>IF(AND($P51=4,$T51="NO"),1 + COUNT($Y$9:Y50),NA())</f>
        <v>#N/A</v>
      </c>
      <c r="Z51" s="60" t="e">
        <f>IF(AND($P51=5,$T51="NO"),1 + COUNT($Z$9:Z50),NA())</f>
        <v>#N/A</v>
      </c>
      <c r="AA51" s="60" t="e">
        <f>IF(AND($P51=6,$T51="NO"),1 + COUNT($AA$9:AA50),NA())</f>
        <v>#N/A</v>
      </c>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27"/>
      <c r="OQ51" s="24"/>
      <c r="OR51" s="24"/>
      <c r="OS51" s="24"/>
      <c r="OT51" s="24"/>
      <c r="OU51" s="24"/>
      <c r="OV51" s="24"/>
      <c r="OW51" s="24"/>
      <c r="OX51" s="24"/>
      <c r="OY51" s="24"/>
      <c r="OZ51" s="24"/>
      <c r="PA51" s="24"/>
      <c r="PB51" s="24"/>
      <c r="PC51" s="24"/>
      <c r="PD51" s="24"/>
      <c r="PE51" s="24"/>
      <c r="PF51" s="24"/>
      <c r="PG51" s="24"/>
      <c r="PH51" s="24"/>
      <c r="PI51" s="24"/>
      <c r="PJ51" s="24"/>
      <c r="PK51" s="24"/>
      <c r="PL51" s="24"/>
      <c r="PM51" s="24"/>
      <c r="PN51" s="24"/>
      <c r="PO51" s="24"/>
      <c r="PP51" s="24"/>
      <c r="PQ51" s="24"/>
      <c r="PR51" s="24"/>
      <c r="PS51" s="24"/>
      <c r="PT51" s="24"/>
      <c r="PU51" s="24"/>
      <c r="PV51" s="24"/>
    </row>
    <row r="52" spans="1:438" s="6" customFormat="1" ht="32.1" customHeight="1" x14ac:dyDescent="0.25">
      <c r="A52" s="53">
        <v>45516</v>
      </c>
      <c r="B52" s="98">
        <v>7901108</v>
      </c>
      <c r="C52" s="98" t="s">
        <v>45</v>
      </c>
      <c r="D52" s="98">
        <v>1</v>
      </c>
      <c r="E52" s="98">
        <v>0</v>
      </c>
      <c r="F52" s="98">
        <v>0</v>
      </c>
      <c r="G52" s="98">
        <v>0</v>
      </c>
      <c r="H52" s="98">
        <v>0</v>
      </c>
      <c r="I52" s="98">
        <v>0</v>
      </c>
      <c r="J52" s="98" t="s">
        <v>425</v>
      </c>
      <c r="K52" s="98" t="s">
        <v>424</v>
      </c>
      <c r="L52" s="98">
        <v>950</v>
      </c>
      <c r="M52" s="98">
        <v>9</v>
      </c>
      <c r="N52" s="98">
        <v>15</v>
      </c>
      <c r="O52" s="54" t="s">
        <v>50</v>
      </c>
      <c r="P52" s="65">
        <v>2</v>
      </c>
      <c r="Q52" s="98" t="s">
        <v>154</v>
      </c>
      <c r="R52" s="163" t="s">
        <v>155</v>
      </c>
      <c r="S52" s="161"/>
      <c r="T52" s="44" t="s">
        <v>61</v>
      </c>
      <c r="U52" s="39" t="s">
        <v>61</v>
      </c>
      <c r="V52" s="60" t="e">
        <f>IF(AND($P52=1,$T52="NO"),1 + COUNT($V$9:V51),NA())</f>
        <v>#N/A</v>
      </c>
      <c r="W52" s="60" t="e">
        <f>IF(AND($P52=2,$T52="NO"),1 + COUNT($W$9:W51),NA())</f>
        <v>#N/A</v>
      </c>
      <c r="X52" s="60" t="e">
        <f>IF(AND($P52=3,$T52="NO"),1 + COUNT($X$9:X51),NA())</f>
        <v>#N/A</v>
      </c>
      <c r="Y52" s="60" t="e">
        <f>IF(AND($P52=4,$T52="NO"),1 + COUNT($Y$9:Y51),NA())</f>
        <v>#N/A</v>
      </c>
      <c r="Z52" s="60" t="e">
        <f>IF(AND($P52=5,$T52="NO"),1 + COUNT($Z$9:Z51),NA())</f>
        <v>#N/A</v>
      </c>
      <c r="AA52" s="60" t="e">
        <f>IF(AND($P52=6,$T52="NO"),1 + COUNT($AA$9:AA51),NA())</f>
        <v>#N/A</v>
      </c>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27"/>
      <c r="OQ52" s="24"/>
      <c r="OR52" s="24"/>
      <c r="OS52" s="24"/>
      <c r="OT52" s="24"/>
      <c r="OU52" s="24"/>
      <c r="OV52" s="24"/>
      <c r="OW52" s="24"/>
      <c r="OX52" s="24"/>
      <c r="OY52" s="24"/>
      <c r="OZ52" s="24"/>
      <c r="PA52" s="24"/>
      <c r="PB52" s="24"/>
      <c r="PC52" s="24"/>
      <c r="PD52" s="24"/>
      <c r="PE52" s="24"/>
      <c r="PF52" s="24"/>
      <c r="PG52" s="24"/>
      <c r="PH52" s="24"/>
      <c r="PI52" s="24"/>
      <c r="PJ52" s="24"/>
      <c r="PK52" s="24"/>
      <c r="PL52" s="24"/>
      <c r="PM52" s="24"/>
      <c r="PN52" s="24"/>
      <c r="PO52" s="24"/>
      <c r="PP52" s="24"/>
      <c r="PQ52" s="24"/>
      <c r="PR52" s="24"/>
      <c r="PS52" s="24"/>
      <c r="PT52" s="24"/>
      <c r="PU52" s="24"/>
      <c r="PV52" s="24"/>
    </row>
    <row r="53" spans="1:438" s="11" customFormat="1" ht="32.1" customHeight="1" x14ac:dyDescent="0.25">
      <c r="A53" s="53">
        <v>45516</v>
      </c>
      <c r="B53" s="98">
        <v>7902111</v>
      </c>
      <c r="C53" s="98" t="s">
        <v>12</v>
      </c>
      <c r="D53" s="98">
        <v>0</v>
      </c>
      <c r="E53" s="98">
        <v>0</v>
      </c>
      <c r="F53" s="98">
        <v>0</v>
      </c>
      <c r="G53" s="98">
        <v>0</v>
      </c>
      <c r="H53" s="98">
        <v>0</v>
      </c>
      <c r="I53" s="98">
        <v>0</v>
      </c>
      <c r="J53" s="98" t="s">
        <v>425</v>
      </c>
      <c r="K53" s="98" t="s">
        <v>424</v>
      </c>
      <c r="L53" s="98">
        <v>1500</v>
      </c>
      <c r="M53" s="98">
        <v>7</v>
      </c>
      <c r="N53" s="98">
        <v>12</v>
      </c>
      <c r="O53" s="54" t="s">
        <v>73</v>
      </c>
      <c r="P53" s="65">
        <v>2</v>
      </c>
      <c r="Q53" s="98" t="s">
        <v>148</v>
      </c>
      <c r="R53" s="163" t="s">
        <v>149</v>
      </c>
      <c r="S53" s="161"/>
      <c r="T53" s="44" t="s">
        <v>61</v>
      </c>
      <c r="U53" s="39" t="s">
        <v>61</v>
      </c>
      <c r="V53" s="60" t="e">
        <f>IF(AND($P53=1,$T53="NO"),1 + COUNT($V$9:V52),NA())</f>
        <v>#N/A</v>
      </c>
      <c r="W53" s="60" t="e">
        <f>IF(AND($P53=2,$T53="NO"),1 + COUNT($W$9:W52),NA())</f>
        <v>#N/A</v>
      </c>
      <c r="X53" s="60" t="e">
        <f>IF(AND($P53=3,$T53="NO"),1 + COUNT($X$9:X52),NA())</f>
        <v>#N/A</v>
      </c>
      <c r="Y53" s="60" t="e">
        <f>IF(AND($P53=4,$T53="NO"),1 + COUNT($Y$9:Y52),NA())</f>
        <v>#N/A</v>
      </c>
      <c r="Z53" s="60" t="e">
        <f>IF(AND($P53=5,$T53="NO"),1 + COUNT($Z$9:Z52),NA())</f>
        <v>#N/A</v>
      </c>
      <c r="AA53" s="60" t="e">
        <f>IF(AND($P53=6,$T53="NO"),1 + COUNT($AA$9:AA52),NA())</f>
        <v>#N/A</v>
      </c>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27"/>
      <c r="OQ53" s="24"/>
      <c r="OR53" s="24"/>
      <c r="OS53" s="24"/>
      <c r="OT53" s="24"/>
      <c r="OU53" s="24"/>
      <c r="OV53" s="24"/>
      <c r="OW53" s="24"/>
      <c r="OX53" s="24"/>
      <c r="OY53" s="24"/>
      <c r="OZ53" s="24"/>
      <c r="PA53" s="24"/>
      <c r="PB53" s="24"/>
      <c r="PC53" s="24"/>
      <c r="PD53" s="24"/>
      <c r="PE53" s="24"/>
      <c r="PF53" s="24"/>
      <c r="PG53" s="24"/>
      <c r="PH53" s="24"/>
      <c r="PI53" s="24"/>
      <c r="PJ53" s="24"/>
      <c r="PK53" s="24"/>
      <c r="PL53" s="24"/>
      <c r="PM53" s="24"/>
      <c r="PN53" s="24"/>
      <c r="PO53" s="24"/>
      <c r="PP53" s="24"/>
      <c r="PQ53" s="24"/>
      <c r="PR53" s="24"/>
      <c r="PS53" s="24"/>
      <c r="PT53" s="24"/>
      <c r="PU53" s="24"/>
      <c r="PV53" s="24"/>
    </row>
    <row r="54" spans="1:438" s="11" customFormat="1" ht="32.1" customHeight="1" x14ac:dyDescent="0.25">
      <c r="A54" s="53">
        <v>45516</v>
      </c>
      <c r="B54" s="98">
        <v>5906529</v>
      </c>
      <c r="C54" s="98" t="s">
        <v>49</v>
      </c>
      <c r="D54" s="98">
        <v>1</v>
      </c>
      <c r="E54" s="98">
        <v>0</v>
      </c>
      <c r="F54" s="98">
        <v>0</v>
      </c>
      <c r="G54" s="98">
        <v>0</v>
      </c>
      <c r="H54" s="98">
        <v>0</v>
      </c>
      <c r="I54" s="98">
        <v>0</v>
      </c>
      <c r="J54" s="98" t="s">
        <v>425</v>
      </c>
      <c r="K54" s="98" t="s">
        <v>424</v>
      </c>
      <c r="L54" s="98">
        <v>950</v>
      </c>
      <c r="M54" s="98">
        <v>161</v>
      </c>
      <c r="N54" s="98">
        <v>175</v>
      </c>
      <c r="O54" s="54" t="s">
        <v>72</v>
      </c>
      <c r="P54" s="65">
        <v>2</v>
      </c>
      <c r="Q54" s="59" t="s">
        <v>159</v>
      </c>
      <c r="R54" s="163" t="s">
        <v>160</v>
      </c>
      <c r="S54" s="161"/>
      <c r="T54" s="44" t="s">
        <v>61</v>
      </c>
      <c r="U54" s="39" t="s">
        <v>61</v>
      </c>
      <c r="V54" s="60" t="e">
        <f>IF(AND($P54=1,$T54="NO"),1 + COUNT($V$9:V53),NA())</f>
        <v>#N/A</v>
      </c>
      <c r="W54" s="60" t="e">
        <f>IF(AND($P54=2,$T54="NO"),1 + COUNT($W$9:W53),NA())</f>
        <v>#N/A</v>
      </c>
      <c r="X54" s="60" t="e">
        <f>IF(AND($P54=3,$T54="NO"),1 + COUNT($X$9:X53),NA())</f>
        <v>#N/A</v>
      </c>
      <c r="Y54" s="60" t="e">
        <f>IF(AND($P54=4,$T54="NO"),1 + COUNT($Y$9:Y53),NA())</f>
        <v>#N/A</v>
      </c>
      <c r="Z54" s="60" t="e">
        <f>IF(AND($P54=5,$T54="NO"),1 + COUNT($Z$9:Z53),NA())</f>
        <v>#N/A</v>
      </c>
      <c r="AA54" s="60" t="e">
        <f>IF(AND($P54=6,$T54="NO"),1 + COUNT($AA$9:AA53),NA())</f>
        <v>#N/A</v>
      </c>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27"/>
      <c r="OQ54" s="24"/>
      <c r="OR54" s="24"/>
      <c r="OS54" s="24"/>
      <c r="OT54" s="24"/>
      <c r="OU54" s="24"/>
      <c r="OV54" s="24"/>
      <c r="OW54" s="24"/>
      <c r="OX54" s="24"/>
      <c r="OY54" s="24"/>
      <c r="OZ54" s="24"/>
      <c r="PA54" s="24"/>
      <c r="PB54" s="24"/>
      <c r="PC54" s="24"/>
      <c r="PD54" s="24"/>
      <c r="PE54" s="24"/>
      <c r="PF54" s="24"/>
      <c r="PG54" s="24"/>
      <c r="PH54" s="24"/>
      <c r="PI54" s="24"/>
      <c r="PJ54" s="24"/>
      <c r="PK54" s="24"/>
      <c r="PL54" s="24"/>
      <c r="PM54" s="24"/>
      <c r="PN54" s="24"/>
      <c r="PO54" s="24"/>
      <c r="PP54" s="24"/>
      <c r="PQ54" s="24"/>
      <c r="PR54" s="24"/>
      <c r="PS54" s="24"/>
      <c r="PT54" s="24"/>
      <c r="PU54" s="24"/>
      <c r="PV54" s="24"/>
    </row>
    <row r="55" spans="1:438" s="6" customFormat="1" ht="32.1" customHeight="1" x14ac:dyDescent="0.25">
      <c r="A55" s="53">
        <v>45518</v>
      </c>
      <c r="B55" s="98">
        <v>5906549</v>
      </c>
      <c r="C55" s="98" t="s">
        <v>78</v>
      </c>
      <c r="D55" s="98">
        <v>0</v>
      </c>
      <c r="E55" s="98">
        <v>0</v>
      </c>
      <c r="F55" s="98">
        <v>0</v>
      </c>
      <c r="G55" s="98">
        <v>0</v>
      </c>
      <c r="H55" s="98">
        <v>0</v>
      </c>
      <c r="I55" s="98">
        <v>0</v>
      </c>
      <c r="J55" s="98" t="s">
        <v>427</v>
      </c>
      <c r="K55" s="98" t="s">
        <v>424</v>
      </c>
      <c r="L55" s="98">
        <v>1500</v>
      </c>
      <c r="M55" s="98">
        <v>53</v>
      </c>
      <c r="N55" s="98">
        <v>61</v>
      </c>
      <c r="O55" s="54" t="s">
        <v>370</v>
      </c>
      <c r="P55" s="65">
        <v>2</v>
      </c>
      <c r="Q55" s="59" t="s">
        <v>107</v>
      </c>
      <c r="R55" s="163" t="s">
        <v>166</v>
      </c>
      <c r="S55" s="161"/>
      <c r="T55" s="44" t="s">
        <v>60</v>
      </c>
      <c r="U55" s="39" t="s">
        <v>61</v>
      </c>
      <c r="V55" s="60" t="e">
        <f>IF(AND($P55=1,$T55="NO"),1 + COUNT($V$9:V54),NA())</f>
        <v>#N/A</v>
      </c>
      <c r="W55" s="60">
        <f>IF(AND($P55=2,$T55="NO"),1 + COUNT($W$9:W54),NA())</f>
        <v>17</v>
      </c>
      <c r="X55" s="60" t="e">
        <f>IF(AND($P55=3,$T55="NO"),1 + COUNT($X$9:X54),NA())</f>
        <v>#N/A</v>
      </c>
      <c r="Y55" s="60" t="e">
        <f>IF(AND($P55=4,$T55="NO"),1 + COUNT($Y$9:Y54),NA())</f>
        <v>#N/A</v>
      </c>
      <c r="Z55" s="60" t="e">
        <f>IF(AND($P55=5,$T55="NO"),1 + COUNT($Z$9:Z54),NA())</f>
        <v>#N/A</v>
      </c>
      <c r="AA55" s="60" t="e">
        <f>IF(AND($P55=6,$T55="NO"),1 + COUNT($AA$9:AA54),NA())</f>
        <v>#N/A</v>
      </c>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27"/>
      <c r="OQ55" s="24"/>
      <c r="OR55" s="24"/>
      <c r="OS55" s="24"/>
      <c r="OT55" s="24"/>
      <c r="OU55" s="24"/>
      <c r="OV55" s="24"/>
      <c r="OW55" s="24"/>
      <c r="OX55" s="24"/>
      <c r="OY55" s="24"/>
      <c r="OZ55" s="24"/>
      <c r="PA55" s="24"/>
      <c r="PB55" s="24"/>
      <c r="PC55" s="24"/>
      <c r="PD55" s="24"/>
      <c r="PE55" s="24"/>
      <c r="PF55" s="24"/>
      <c r="PG55" s="24"/>
      <c r="PH55" s="24"/>
      <c r="PI55" s="24"/>
      <c r="PJ55" s="24"/>
      <c r="PK55" s="24"/>
      <c r="PL55" s="24"/>
      <c r="PM55" s="24"/>
      <c r="PN55" s="24"/>
      <c r="PO55" s="24"/>
      <c r="PP55" s="24"/>
      <c r="PQ55" s="24"/>
      <c r="PR55" s="24"/>
      <c r="PS55" s="24"/>
      <c r="PT55" s="24"/>
      <c r="PU55" s="24"/>
      <c r="PV55" s="24"/>
    </row>
    <row r="56" spans="1:438" s="8" customFormat="1" ht="32.1" customHeight="1" x14ac:dyDescent="0.25">
      <c r="A56" s="89">
        <v>45518</v>
      </c>
      <c r="B56" s="97">
        <v>5906533</v>
      </c>
      <c r="C56" s="97" t="s">
        <v>79</v>
      </c>
      <c r="D56" s="97">
        <v>0</v>
      </c>
      <c r="E56" s="97">
        <v>0</v>
      </c>
      <c r="F56" s="97">
        <v>0</v>
      </c>
      <c r="G56" s="97">
        <v>0</v>
      </c>
      <c r="H56" s="97">
        <v>0</v>
      </c>
      <c r="I56" s="97">
        <v>0</v>
      </c>
      <c r="J56" s="97" t="s">
        <v>425</v>
      </c>
      <c r="K56" s="97" t="s">
        <v>426</v>
      </c>
      <c r="L56" s="97">
        <v>1200</v>
      </c>
      <c r="M56" s="97">
        <v>67</v>
      </c>
      <c r="N56" s="97">
        <v>76</v>
      </c>
      <c r="O56" s="90" t="s">
        <v>80</v>
      </c>
      <c r="P56" s="91">
        <v>1</v>
      </c>
      <c r="Q56" s="92" t="s">
        <v>169</v>
      </c>
      <c r="R56" s="164" t="s">
        <v>170</v>
      </c>
      <c r="S56" s="165"/>
      <c r="T56" s="44" t="s">
        <v>60</v>
      </c>
      <c r="U56" s="39" t="s">
        <v>61</v>
      </c>
      <c r="V56" s="60">
        <f>IF(AND($P56=1,$T56="NO"),1 + COUNT($V$9:V55),NA())</f>
        <v>14</v>
      </c>
      <c r="W56" s="60" t="e">
        <f>IF(AND($P56=2,$T56="NO"),1 + COUNT($W$9:W55),NA())</f>
        <v>#N/A</v>
      </c>
      <c r="X56" s="60" t="e">
        <f>IF(AND($P56=3,$T56="NO"),1 + COUNT($X$9:X55),NA())</f>
        <v>#N/A</v>
      </c>
      <c r="Y56" s="60" t="e">
        <f>IF(AND($P56=4,$T56="NO"),1 + COUNT($Y$9:Y55),NA())</f>
        <v>#N/A</v>
      </c>
      <c r="Z56" s="60" t="e">
        <f>IF(AND($P56=5,$T56="NO"),1 + COUNT($Z$9:Z55),NA())</f>
        <v>#N/A</v>
      </c>
      <c r="AA56" s="60" t="e">
        <f>IF(AND($P56=6,$T56="NO"),1 + COUNT($AA$9:AA55),NA())</f>
        <v>#N/A</v>
      </c>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27"/>
      <c r="OQ56" s="24"/>
      <c r="OR56" s="24"/>
      <c r="OS56" s="24"/>
      <c r="OT56" s="24"/>
      <c r="OU56" s="24"/>
      <c r="OV56" s="24"/>
      <c r="OW56" s="24"/>
      <c r="OX56" s="24"/>
      <c r="OY56" s="24"/>
      <c r="OZ56" s="24"/>
      <c r="PA56" s="24"/>
      <c r="PB56" s="24"/>
      <c r="PC56" s="24"/>
      <c r="PD56" s="24"/>
      <c r="PE56" s="24"/>
      <c r="PF56" s="24"/>
      <c r="PG56" s="24"/>
      <c r="PH56" s="24"/>
      <c r="PI56" s="24"/>
      <c r="PJ56" s="24"/>
      <c r="PK56" s="24"/>
      <c r="PL56" s="24"/>
      <c r="PM56" s="24"/>
      <c r="PN56" s="24"/>
      <c r="PO56" s="24"/>
      <c r="PP56" s="24"/>
      <c r="PQ56" s="24"/>
      <c r="PR56" s="24"/>
      <c r="PS56" s="24"/>
      <c r="PT56" s="24"/>
      <c r="PU56" s="24"/>
      <c r="PV56" s="24"/>
    </row>
    <row r="57" spans="1:438" s="2" customFormat="1" ht="32.1" customHeight="1" x14ac:dyDescent="0.25">
      <c r="A57" s="55">
        <v>45519</v>
      </c>
      <c r="B57" s="56">
        <v>2903464</v>
      </c>
      <c r="C57" s="56" t="s">
        <v>81</v>
      </c>
      <c r="D57" s="56">
        <v>0</v>
      </c>
      <c r="E57" s="56">
        <v>0</v>
      </c>
      <c r="F57" s="56">
        <v>0</v>
      </c>
      <c r="G57" s="56">
        <v>0</v>
      </c>
      <c r="H57" s="56">
        <v>0</v>
      </c>
      <c r="I57" s="56">
        <v>0</v>
      </c>
      <c r="J57" s="98" t="s">
        <v>425</v>
      </c>
      <c r="K57" s="98" t="s">
        <v>424</v>
      </c>
      <c r="L57" s="56">
        <v>1500</v>
      </c>
      <c r="M57" s="56">
        <v>32</v>
      </c>
      <c r="N57" s="56">
        <v>41</v>
      </c>
      <c r="O57" s="57" t="s">
        <v>82</v>
      </c>
      <c r="P57" s="67">
        <v>2</v>
      </c>
      <c r="Q57" s="58" t="s">
        <v>100</v>
      </c>
      <c r="R57" s="163" t="s">
        <v>167</v>
      </c>
      <c r="S57" s="161"/>
      <c r="T57" s="44" t="s">
        <v>60</v>
      </c>
      <c r="U57" s="39" t="s">
        <v>61</v>
      </c>
      <c r="V57" s="60" t="e">
        <f>IF(AND($P57=1,$T57="NO"),1 + COUNT($V$9:V56),NA())</f>
        <v>#N/A</v>
      </c>
      <c r="W57" s="60">
        <f>IF(AND($P57=2,$T57="NO"),1 + COUNT($W$9:W56),NA())</f>
        <v>18</v>
      </c>
      <c r="X57" s="60" t="e">
        <f>IF(AND($P57=3,$T57="NO"),1 + COUNT($X$9:X56),NA())</f>
        <v>#N/A</v>
      </c>
      <c r="Y57" s="60" t="e">
        <f>IF(AND($P57=4,$T57="NO"),1 + COUNT($Y$9:Y56),NA())</f>
        <v>#N/A</v>
      </c>
      <c r="Z57" s="60" t="e">
        <f>IF(AND($P57=5,$T57="NO"),1 + COUNT($Z$9:Z56),NA())</f>
        <v>#N/A</v>
      </c>
      <c r="AA57" s="60" t="e">
        <f>IF(AND($P57=6,$T57="NO"),1 + COUNT($AA$9:AA56),NA())</f>
        <v>#N/A</v>
      </c>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28"/>
      <c r="OQ57" s="28"/>
      <c r="OR57" s="28"/>
      <c r="OS57" s="28"/>
      <c r="OT57" s="28"/>
      <c r="OU57" s="28"/>
      <c r="OV57" s="28"/>
      <c r="OW57" s="28"/>
      <c r="OX57" s="28"/>
      <c r="OY57" s="28"/>
      <c r="OZ57" s="28"/>
      <c r="PA57" s="28"/>
      <c r="PB57" s="28"/>
      <c r="PC57" s="28"/>
      <c r="PD57" s="28"/>
      <c r="PE57" s="28"/>
      <c r="PF57" s="28"/>
      <c r="PG57" s="28"/>
      <c r="PH57" s="28"/>
      <c r="PI57" s="28"/>
      <c r="PJ57" s="28"/>
      <c r="PK57" s="28"/>
      <c r="PL57" s="28"/>
      <c r="PM57" s="28"/>
      <c r="PN57" s="28"/>
      <c r="PO57" s="28"/>
      <c r="PP57" s="28"/>
      <c r="PQ57" s="28"/>
      <c r="PR57" s="28"/>
      <c r="PS57" s="28"/>
      <c r="PT57" s="28"/>
      <c r="PU57" s="28"/>
      <c r="PV57" s="28"/>
    </row>
    <row r="58" spans="1:438" s="23" customFormat="1" ht="32.1" customHeight="1" x14ac:dyDescent="0.25">
      <c r="A58" s="69">
        <v>45519</v>
      </c>
      <c r="B58" s="96">
        <v>5906488</v>
      </c>
      <c r="C58" s="96" t="s">
        <v>83</v>
      </c>
      <c r="D58" s="96">
        <v>1</v>
      </c>
      <c r="E58" s="96">
        <v>0</v>
      </c>
      <c r="F58" s="96">
        <v>0</v>
      </c>
      <c r="G58" s="96">
        <v>0</v>
      </c>
      <c r="H58" s="96">
        <v>0</v>
      </c>
      <c r="I58" s="96">
        <v>0</v>
      </c>
      <c r="J58" s="96" t="s">
        <v>425</v>
      </c>
      <c r="K58" s="96" t="s">
        <v>424</v>
      </c>
      <c r="L58" s="96">
        <v>950</v>
      </c>
      <c r="M58" s="96">
        <v>80</v>
      </c>
      <c r="N58" s="96">
        <v>90</v>
      </c>
      <c r="O58" s="70" t="s">
        <v>84</v>
      </c>
      <c r="P58" s="71">
        <v>6</v>
      </c>
      <c r="Q58" s="96" t="s">
        <v>85</v>
      </c>
      <c r="R58" s="158" t="s">
        <v>171</v>
      </c>
      <c r="S58" s="159"/>
      <c r="T58" s="44" t="s">
        <v>61</v>
      </c>
      <c r="U58" s="39" t="s">
        <v>61</v>
      </c>
      <c r="V58" s="60" t="e">
        <f>IF(AND($P58=1,$T58="NO"),1 + COUNT($V$9:V57),NA())</f>
        <v>#N/A</v>
      </c>
      <c r="W58" s="60" t="e">
        <f>IF(AND($P58=2,$T58="NO"),1 + COUNT($W$9:W57),NA())</f>
        <v>#N/A</v>
      </c>
      <c r="X58" s="60" t="e">
        <f>IF(AND($P58=3,$T58="NO"),1 + COUNT($X$9:X57),NA())</f>
        <v>#N/A</v>
      </c>
      <c r="Y58" s="60" t="e">
        <f>IF(AND($P58=4,$T58="NO"),1 + COUNT($Y$9:Y57),NA())</f>
        <v>#N/A</v>
      </c>
      <c r="Z58" s="60" t="e">
        <f>IF(AND($P58=5,$T58="NO"),1 + COUNT($Z$9:Z57),NA())</f>
        <v>#N/A</v>
      </c>
      <c r="AA58" s="60" t="e">
        <f>IF(AND($P58=6,$T58="NO"),1 + COUNT($AA$9:AA57),NA())</f>
        <v>#N/A</v>
      </c>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28"/>
      <c r="OQ58" s="28"/>
      <c r="OR58" s="28"/>
      <c r="OS58" s="28"/>
      <c r="OT58" s="28"/>
      <c r="OU58" s="28"/>
      <c r="OV58" s="28"/>
      <c r="OW58" s="28"/>
      <c r="OX58" s="28"/>
      <c r="OY58" s="28"/>
      <c r="OZ58" s="28"/>
      <c r="PA58" s="28"/>
      <c r="PB58" s="28"/>
      <c r="PC58" s="28"/>
      <c r="PD58" s="28"/>
      <c r="PE58" s="28"/>
      <c r="PF58" s="28"/>
      <c r="PG58" s="28"/>
      <c r="PH58" s="28"/>
      <c r="PI58" s="28"/>
      <c r="PJ58" s="28"/>
      <c r="PK58" s="28"/>
      <c r="PL58" s="28"/>
      <c r="PM58" s="28"/>
      <c r="PN58" s="28"/>
      <c r="PO58" s="28"/>
      <c r="PP58" s="28"/>
      <c r="PQ58" s="28"/>
      <c r="PR58" s="28"/>
      <c r="PS58" s="28"/>
      <c r="PT58" s="28"/>
      <c r="PU58" s="28"/>
      <c r="PV58" s="28"/>
    </row>
    <row r="59" spans="1:438" ht="32.1" customHeight="1" x14ac:dyDescent="0.25">
      <c r="A59" s="69">
        <v>45519</v>
      </c>
      <c r="B59" s="96">
        <v>5906489</v>
      </c>
      <c r="C59" s="96" t="s">
        <v>86</v>
      </c>
      <c r="D59" s="96">
        <v>1</v>
      </c>
      <c r="E59" s="96">
        <v>0</v>
      </c>
      <c r="F59" s="96">
        <v>0</v>
      </c>
      <c r="G59" s="96">
        <v>0</v>
      </c>
      <c r="H59" s="96">
        <v>0</v>
      </c>
      <c r="I59" s="96">
        <v>0</v>
      </c>
      <c r="J59" s="96" t="s">
        <v>425</v>
      </c>
      <c r="K59" s="96" t="s">
        <v>424</v>
      </c>
      <c r="L59" s="96">
        <v>950</v>
      </c>
      <c r="M59" s="96">
        <v>80</v>
      </c>
      <c r="N59" s="96">
        <v>90</v>
      </c>
      <c r="O59" s="70" t="s">
        <v>443</v>
      </c>
      <c r="P59" s="71">
        <v>6</v>
      </c>
      <c r="Q59" s="72" t="s">
        <v>101</v>
      </c>
      <c r="R59" s="158" t="s">
        <v>171</v>
      </c>
      <c r="S59" s="159"/>
      <c r="T59" s="44" t="s">
        <v>61</v>
      </c>
      <c r="U59" s="39" t="s">
        <v>61</v>
      </c>
      <c r="V59" s="60" t="e">
        <f>IF(AND($P59=1,$T59="NO"),1 + COUNT($V$9:V58),NA())</f>
        <v>#N/A</v>
      </c>
      <c r="W59" s="60" t="e">
        <f>IF(AND($P59=2,$T59="NO"),1 + COUNT($W$9:W58),NA())</f>
        <v>#N/A</v>
      </c>
      <c r="X59" s="60" t="e">
        <f>IF(AND($P59=3,$T59="NO"),1 + COUNT($X$9:X58),NA())</f>
        <v>#N/A</v>
      </c>
      <c r="Y59" s="60" t="e">
        <f>IF(AND($P59=4,$T59="NO"),1 + COUNT($Y$9:Y58),NA())</f>
        <v>#N/A</v>
      </c>
      <c r="Z59" s="60" t="e">
        <f>IF(AND($P59=5,$T59="NO"),1 + COUNT($Z$9:Z58),NA())</f>
        <v>#N/A</v>
      </c>
      <c r="AA59" s="60" t="e">
        <f>IF(AND($P59=6,$T59="NO"),1 + COUNT($AA$9:AA58),NA())</f>
        <v>#N/A</v>
      </c>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28"/>
      <c r="OQ59" s="28"/>
      <c r="OR59" s="28"/>
      <c r="OS59" s="28"/>
      <c r="OT59" s="28"/>
      <c r="OU59" s="28"/>
      <c r="OV59" s="28"/>
      <c r="OW59" s="28"/>
      <c r="OX59" s="28"/>
      <c r="OY59" s="28"/>
      <c r="OZ59" s="28"/>
      <c r="PA59" s="28"/>
      <c r="PB59" s="28"/>
      <c r="PC59" s="28"/>
      <c r="PD59" s="28"/>
      <c r="PE59" s="28"/>
      <c r="PF59" s="28"/>
      <c r="PG59" s="28"/>
      <c r="PH59" s="28"/>
      <c r="PI59" s="28"/>
      <c r="PJ59" s="28"/>
      <c r="PK59" s="28"/>
      <c r="PL59" s="28"/>
      <c r="PM59" s="28"/>
      <c r="PN59" s="28"/>
      <c r="PO59" s="28"/>
      <c r="PP59" s="28"/>
      <c r="PQ59" s="28"/>
      <c r="PR59" s="28"/>
      <c r="PS59" s="28"/>
      <c r="PT59" s="28"/>
      <c r="PU59" s="28"/>
      <c r="PV59" s="28"/>
    </row>
    <row r="60" spans="1:438" s="7" customFormat="1" ht="48" customHeight="1" x14ac:dyDescent="0.25">
      <c r="A60" s="53">
        <v>45519</v>
      </c>
      <c r="B60" s="98">
        <v>1902643</v>
      </c>
      <c r="C60" s="98" t="s">
        <v>17</v>
      </c>
      <c r="D60" s="98">
        <v>0</v>
      </c>
      <c r="E60" s="98">
        <v>0</v>
      </c>
      <c r="F60" s="98">
        <v>0</v>
      </c>
      <c r="G60" s="98">
        <v>0</v>
      </c>
      <c r="H60" s="98">
        <v>0</v>
      </c>
      <c r="I60" s="98">
        <v>0</v>
      </c>
      <c r="J60" s="98" t="s">
        <v>425</v>
      </c>
      <c r="K60" s="98" t="s">
        <v>426</v>
      </c>
      <c r="L60" s="98">
        <v>1500</v>
      </c>
      <c r="M60" s="98">
        <v>10</v>
      </c>
      <c r="N60" s="98">
        <v>18</v>
      </c>
      <c r="O60" s="54" t="s">
        <v>150</v>
      </c>
      <c r="P60" s="65">
        <v>2</v>
      </c>
      <c r="Q60" s="59" t="s">
        <v>442</v>
      </c>
      <c r="R60" s="160" t="s">
        <v>229</v>
      </c>
      <c r="S60" s="161"/>
      <c r="T60" s="44" t="s">
        <v>61</v>
      </c>
      <c r="U60" s="39" t="s">
        <v>61</v>
      </c>
      <c r="V60" s="60" t="e">
        <f>IF(AND($P60=1,$T60="NO"),1 + COUNT($V$9:V59),NA())</f>
        <v>#N/A</v>
      </c>
      <c r="W60" s="60" t="e">
        <f>IF(AND($P60=2,$T60="NO"),1 + COUNT($W$9:W59),NA())</f>
        <v>#N/A</v>
      </c>
      <c r="X60" s="60" t="e">
        <f>IF(AND($P60=3,$T60="NO"),1 + COUNT($X$9:X59),NA())</f>
        <v>#N/A</v>
      </c>
      <c r="Y60" s="60" t="e">
        <f>IF(AND($P60=4,$T60="NO"),1 + COUNT($Y$9:Y59),NA())</f>
        <v>#N/A</v>
      </c>
      <c r="Z60" s="60" t="e">
        <f>IF(AND($P60=5,$T60="NO"),1 + COUNT($Z$9:Z59),NA())</f>
        <v>#N/A</v>
      </c>
      <c r="AA60" s="60" t="e">
        <f>IF(AND($P60=6,$T60="NO"),1 + COUNT($AA$9:AA59),NA())</f>
        <v>#N/A</v>
      </c>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27"/>
      <c r="OQ60" s="24"/>
      <c r="OR60" s="24"/>
      <c r="OS60" s="24"/>
      <c r="OT60" s="24"/>
      <c r="OU60" s="24"/>
      <c r="OV60" s="24"/>
      <c r="OW60" s="24"/>
      <c r="OX60" s="24"/>
      <c r="OY60" s="24"/>
      <c r="OZ60" s="24"/>
      <c r="PA60" s="24"/>
      <c r="PB60" s="24"/>
      <c r="PC60" s="24"/>
      <c r="PD60" s="24"/>
      <c r="PE60" s="24"/>
      <c r="PF60" s="24"/>
      <c r="PG60" s="24"/>
      <c r="PH60" s="24"/>
      <c r="PI60" s="24"/>
      <c r="PJ60" s="24"/>
      <c r="PK60" s="24"/>
      <c r="PL60" s="24"/>
      <c r="PM60" s="24"/>
      <c r="PN60" s="24"/>
      <c r="PO60" s="24"/>
      <c r="PP60" s="24"/>
      <c r="PQ60" s="24"/>
      <c r="PR60" s="24"/>
      <c r="PS60" s="24"/>
      <c r="PT60" s="24"/>
      <c r="PU60" s="24"/>
      <c r="PV60" s="24"/>
    </row>
    <row r="61" spans="1:438" s="11" customFormat="1" ht="32.1" customHeight="1" x14ac:dyDescent="0.25">
      <c r="A61" s="48">
        <v>45520</v>
      </c>
      <c r="B61" s="49">
        <v>1902374</v>
      </c>
      <c r="C61" s="49" t="s">
        <v>9</v>
      </c>
      <c r="D61" s="49">
        <v>0</v>
      </c>
      <c r="E61" s="49">
        <v>0</v>
      </c>
      <c r="F61" s="49">
        <v>0</v>
      </c>
      <c r="G61" s="49">
        <v>0</v>
      </c>
      <c r="H61" s="49">
        <v>0</v>
      </c>
      <c r="I61" s="49">
        <v>0</v>
      </c>
      <c r="J61" s="49" t="e">
        <v>#N/A</v>
      </c>
      <c r="K61" s="49" t="s">
        <v>10</v>
      </c>
      <c r="L61" s="49">
        <v>500</v>
      </c>
      <c r="M61" s="49">
        <v>1</v>
      </c>
      <c r="N61" s="49">
        <v>16</v>
      </c>
      <c r="O61" s="50">
        <v>15</v>
      </c>
      <c r="P61" s="64">
        <v>5</v>
      </c>
      <c r="Q61" s="49" t="s">
        <v>142</v>
      </c>
      <c r="R61" s="177" t="s">
        <v>187</v>
      </c>
      <c r="S61" s="178"/>
      <c r="T61" s="44" t="s">
        <v>61</v>
      </c>
      <c r="U61" s="39" t="s">
        <v>61</v>
      </c>
      <c r="V61" s="60" t="e">
        <f>IF(AND($P61=1,$T61="NO"),1 + COUNT($V$9:V60),NA())</f>
        <v>#N/A</v>
      </c>
      <c r="W61" s="60" t="e">
        <f>IF(AND($P61=2,$T61="NO"),1 + COUNT($W$9:W60),NA())</f>
        <v>#N/A</v>
      </c>
      <c r="X61" s="60" t="e">
        <f>IF(AND($P61=3,$T61="NO"),1 + COUNT($X$9:X60),NA())</f>
        <v>#N/A</v>
      </c>
      <c r="Y61" s="60" t="e">
        <f>IF(AND($P61=4,$T61="NO"),1 + COUNT($Y$9:Y60),NA())</f>
        <v>#N/A</v>
      </c>
      <c r="Z61" s="60" t="e">
        <f>IF(AND($P61=5,$T61="NO"),1 + COUNT($Z$9:Z60),NA())</f>
        <v>#N/A</v>
      </c>
      <c r="AA61" s="60" t="e">
        <f>IF(AND($P61=6,$T61="NO"),1 + COUNT($AA$9:AA60),NA())</f>
        <v>#N/A</v>
      </c>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27"/>
      <c r="OQ61" s="24"/>
      <c r="OR61" s="24"/>
      <c r="OS61" s="24"/>
      <c r="OT61" s="24"/>
      <c r="OU61" s="24"/>
      <c r="OV61" s="24"/>
      <c r="OW61" s="24"/>
      <c r="OX61" s="24"/>
      <c r="OY61" s="24"/>
      <c r="OZ61" s="24"/>
      <c r="PA61" s="24"/>
      <c r="PB61" s="24"/>
      <c r="PC61" s="24"/>
      <c r="PD61" s="24"/>
      <c r="PE61" s="24"/>
      <c r="PF61" s="24"/>
      <c r="PG61" s="24"/>
      <c r="PH61" s="24"/>
      <c r="PI61" s="24"/>
      <c r="PJ61" s="24"/>
      <c r="PK61" s="24"/>
      <c r="PL61" s="24"/>
      <c r="PM61" s="24"/>
      <c r="PN61" s="24"/>
      <c r="PO61" s="24"/>
      <c r="PP61" s="24"/>
      <c r="PQ61" s="24"/>
      <c r="PR61" s="24"/>
      <c r="PS61" s="24"/>
      <c r="PT61" s="24"/>
      <c r="PU61" s="24"/>
      <c r="PV61" s="24"/>
    </row>
    <row r="62" spans="1:438" s="3" customFormat="1" ht="32.1" customHeight="1" x14ac:dyDescent="0.25">
      <c r="A62" s="89">
        <v>45520</v>
      </c>
      <c r="B62" s="97">
        <v>2903456</v>
      </c>
      <c r="C62" s="97" t="s">
        <v>5</v>
      </c>
      <c r="D62" s="97">
        <v>0</v>
      </c>
      <c r="E62" s="97">
        <v>0</v>
      </c>
      <c r="F62" s="97">
        <v>0</v>
      </c>
      <c r="G62" s="97">
        <v>0</v>
      </c>
      <c r="H62" s="97">
        <v>0</v>
      </c>
      <c r="I62" s="97">
        <v>0</v>
      </c>
      <c r="J62" s="97" t="s">
        <v>425</v>
      </c>
      <c r="K62" s="97" t="s">
        <v>424</v>
      </c>
      <c r="L62" s="97">
        <v>1500</v>
      </c>
      <c r="M62" s="97">
        <v>34</v>
      </c>
      <c r="N62" s="97">
        <v>43</v>
      </c>
      <c r="O62" s="90" t="s">
        <v>6</v>
      </c>
      <c r="P62" s="91">
        <v>1</v>
      </c>
      <c r="Q62" s="92" t="s">
        <v>125</v>
      </c>
      <c r="R62" s="164" t="s">
        <v>207</v>
      </c>
      <c r="S62" s="165"/>
      <c r="T62" s="44" t="s">
        <v>60</v>
      </c>
      <c r="U62" s="39" t="s">
        <v>61</v>
      </c>
      <c r="V62" s="60">
        <f>IF(AND($P62=1,$T62="NO"),1 + COUNT($V$9:V61),NA())</f>
        <v>15</v>
      </c>
      <c r="W62" s="60" t="e">
        <f>IF(AND($P62=2,$T62="NO"),1 + COUNT($W$9:W61),NA())</f>
        <v>#N/A</v>
      </c>
      <c r="X62" s="60" t="e">
        <f>IF(AND($P62=3,$T62="NO"),1 + COUNT($X$9:X61),NA())</f>
        <v>#N/A</v>
      </c>
      <c r="Y62" s="60" t="e">
        <f>IF(AND($P62=4,$T62="NO"),1 + COUNT($Y$9:Y61),NA())</f>
        <v>#N/A</v>
      </c>
      <c r="Z62" s="60" t="e">
        <f>IF(AND($P62=5,$T62="NO"),1 + COUNT($Z$9:Z61),NA())</f>
        <v>#N/A</v>
      </c>
      <c r="AA62" s="60" t="e">
        <f>IF(AND($P62=6,$T62="NO"),1 + COUNT($AA$9:AA61),NA())</f>
        <v>#N/A</v>
      </c>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28"/>
      <c r="OQ62" s="28"/>
      <c r="OR62" s="28"/>
      <c r="OS62" s="28"/>
      <c r="OT62" s="28"/>
      <c r="OU62" s="28"/>
      <c r="OV62" s="28"/>
      <c r="OW62" s="28"/>
      <c r="OX62" s="28"/>
      <c r="OY62" s="28"/>
      <c r="OZ62" s="28"/>
      <c r="PA62" s="28"/>
      <c r="PB62" s="28"/>
      <c r="PC62" s="28"/>
      <c r="PD62" s="28"/>
      <c r="PE62" s="28"/>
      <c r="PF62" s="28"/>
      <c r="PG62" s="28"/>
      <c r="PH62" s="28"/>
      <c r="PI62" s="28"/>
      <c r="PJ62" s="28"/>
      <c r="PK62" s="28"/>
      <c r="PL62" s="28"/>
      <c r="PM62" s="28"/>
      <c r="PN62" s="28"/>
      <c r="PO62" s="28"/>
      <c r="PP62" s="28"/>
      <c r="PQ62" s="28"/>
      <c r="PR62" s="28"/>
      <c r="PS62" s="28"/>
      <c r="PT62" s="28"/>
      <c r="PU62" s="28"/>
      <c r="PV62" s="28"/>
    </row>
    <row r="63" spans="1:438" s="6" customFormat="1" ht="32.1" customHeight="1" x14ac:dyDescent="0.25">
      <c r="A63" s="53">
        <v>45521</v>
      </c>
      <c r="B63" s="98">
        <v>2903472</v>
      </c>
      <c r="C63" s="98" t="s">
        <v>44</v>
      </c>
      <c r="D63" s="98">
        <v>1</v>
      </c>
      <c r="E63" s="98">
        <v>0</v>
      </c>
      <c r="F63" s="98">
        <v>0</v>
      </c>
      <c r="G63" s="98">
        <v>0</v>
      </c>
      <c r="H63" s="98">
        <v>0</v>
      </c>
      <c r="I63" s="98">
        <v>0</v>
      </c>
      <c r="J63" s="98" t="s">
        <v>425</v>
      </c>
      <c r="K63" s="98" t="s">
        <v>424</v>
      </c>
      <c r="L63" s="98">
        <v>950</v>
      </c>
      <c r="M63" s="98">
        <v>26</v>
      </c>
      <c r="N63" s="98">
        <v>33</v>
      </c>
      <c r="O63" s="54" t="s">
        <v>94</v>
      </c>
      <c r="P63" s="65">
        <v>2</v>
      </c>
      <c r="Q63" s="98" t="s">
        <v>144</v>
      </c>
      <c r="R63" s="163" t="s">
        <v>145</v>
      </c>
      <c r="S63" s="161"/>
      <c r="T63" s="44" t="s">
        <v>61</v>
      </c>
      <c r="U63" s="39" t="s">
        <v>61</v>
      </c>
      <c r="V63" s="60" t="e">
        <f>IF(AND($P63=1,$T63="NO"),1 + COUNT($V$9:V62),NA())</f>
        <v>#N/A</v>
      </c>
      <c r="W63" s="60" t="e">
        <f>IF(AND($P63=2,$T63="NO"),1 + COUNT($W$9:W62),NA())</f>
        <v>#N/A</v>
      </c>
      <c r="X63" s="60" t="e">
        <f>IF(AND($P63=3,$T63="NO"),1 + COUNT($X$9:X62),NA())</f>
        <v>#N/A</v>
      </c>
      <c r="Y63" s="60" t="e">
        <f>IF(AND($P63=4,$T63="NO"),1 + COUNT($Y$9:Y62),NA())</f>
        <v>#N/A</v>
      </c>
      <c r="Z63" s="60" t="e">
        <f>IF(AND($P63=5,$T63="NO"),1 + COUNT($Z$9:Z62),NA())</f>
        <v>#N/A</v>
      </c>
      <c r="AA63" s="60" t="e">
        <f>IF(AND($P63=6,$T63="NO"),1 + COUNT($AA$9:AA62),NA())</f>
        <v>#N/A</v>
      </c>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27"/>
      <c r="OQ63" s="24"/>
      <c r="OR63" s="24"/>
      <c r="OS63" s="24"/>
      <c r="OT63" s="24"/>
      <c r="OU63" s="24"/>
      <c r="OV63" s="24"/>
      <c r="OW63" s="24"/>
      <c r="OX63" s="24"/>
      <c r="OY63" s="24"/>
      <c r="OZ63" s="24"/>
      <c r="PA63" s="24"/>
      <c r="PB63" s="24"/>
      <c r="PC63" s="24"/>
      <c r="PD63" s="24"/>
      <c r="PE63" s="24"/>
      <c r="PF63" s="24"/>
      <c r="PG63" s="24"/>
      <c r="PH63" s="24"/>
      <c r="PI63" s="24"/>
      <c r="PJ63" s="24"/>
      <c r="PK63" s="24"/>
      <c r="PL63" s="24"/>
      <c r="PM63" s="24"/>
      <c r="PN63" s="24"/>
      <c r="PO63" s="24"/>
      <c r="PP63" s="24"/>
      <c r="PQ63" s="24"/>
      <c r="PR63" s="24"/>
      <c r="PS63" s="24"/>
      <c r="PT63" s="24"/>
      <c r="PU63" s="24"/>
      <c r="PV63" s="24"/>
    </row>
    <row r="64" spans="1:438" s="23" customFormat="1" ht="32.1" customHeight="1" x14ac:dyDescent="0.25">
      <c r="A64" s="69">
        <v>45523</v>
      </c>
      <c r="B64" s="96">
        <v>4903755</v>
      </c>
      <c r="C64" s="96" t="s">
        <v>88</v>
      </c>
      <c r="D64" s="96">
        <v>1</v>
      </c>
      <c r="E64" s="96">
        <v>0</v>
      </c>
      <c r="F64" s="96">
        <v>1</v>
      </c>
      <c r="G64" s="96">
        <v>0</v>
      </c>
      <c r="H64" s="96">
        <v>0</v>
      </c>
      <c r="I64" s="96">
        <v>0</v>
      </c>
      <c r="J64" s="96" t="s">
        <v>425</v>
      </c>
      <c r="K64" s="96" t="s">
        <v>424</v>
      </c>
      <c r="L64" s="96">
        <v>1400</v>
      </c>
      <c r="M64" s="96">
        <v>6</v>
      </c>
      <c r="N64" s="96">
        <v>13</v>
      </c>
      <c r="O64" s="70" t="s">
        <v>89</v>
      </c>
      <c r="P64" s="71">
        <v>6</v>
      </c>
      <c r="Q64" s="72" t="s">
        <v>102</v>
      </c>
      <c r="R64" s="158" t="s">
        <v>181</v>
      </c>
      <c r="S64" s="159"/>
      <c r="T64" s="44" t="s">
        <v>60</v>
      </c>
      <c r="U64" s="39" t="s">
        <v>61</v>
      </c>
      <c r="V64" s="60" t="e">
        <f>IF(AND($P64=1,$T64="NO"),1 + COUNT($V$9:V63),NA())</f>
        <v>#N/A</v>
      </c>
      <c r="W64" s="60" t="e">
        <f>IF(AND($P64=2,$T64="NO"),1 + COUNT($W$9:W63),NA())</f>
        <v>#N/A</v>
      </c>
      <c r="X64" s="60" t="e">
        <f>IF(AND($P64=3,$T64="NO"),1 + COUNT($X$9:X63),NA())</f>
        <v>#N/A</v>
      </c>
      <c r="Y64" s="60" t="e">
        <f>IF(AND($P64=4,$T64="NO"),1 + COUNT($Y$9:Y63),NA())</f>
        <v>#N/A</v>
      </c>
      <c r="Z64" s="60" t="e">
        <f>IF(AND($P64=5,$T64="NO"),1 + COUNT($Z$9:Z63),NA())</f>
        <v>#N/A</v>
      </c>
      <c r="AA64" s="60">
        <f>IF(AND($P64=6,$T64="NO"),1 + COUNT($AA$9:AA63),NA())</f>
        <v>7</v>
      </c>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28"/>
      <c r="OQ64" s="28"/>
      <c r="OR64" s="28"/>
      <c r="OS64" s="28"/>
      <c r="OT64" s="28"/>
      <c r="OU64" s="28"/>
      <c r="OV64" s="28"/>
      <c r="OW64" s="28"/>
      <c r="OX64" s="28"/>
      <c r="OY64" s="28"/>
      <c r="OZ64" s="28"/>
      <c r="PA64" s="28"/>
      <c r="PB64" s="28"/>
      <c r="PC64" s="28"/>
      <c r="PD64" s="28"/>
      <c r="PE64" s="28"/>
      <c r="PF64" s="28"/>
      <c r="PG64" s="28"/>
      <c r="PH64" s="28"/>
      <c r="PI64" s="28"/>
      <c r="PJ64" s="28"/>
      <c r="PK64" s="28"/>
      <c r="PL64" s="28"/>
      <c r="PM64" s="28"/>
      <c r="PN64" s="28"/>
      <c r="PO64" s="28"/>
      <c r="PP64" s="28"/>
      <c r="PQ64" s="28"/>
      <c r="PR64" s="28"/>
      <c r="PS64" s="28"/>
      <c r="PT64" s="28"/>
      <c r="PU64" s="28"/>
      <c r="PV64" s="28"/>
    </row>
    <row r="65" spans="1:438" ht="32.1" customHeight="1" x14ac:dyDescent="0.25">
      <c r="A65" s="69">
        <v>45523</v>
      </c>
      <c r="B65" s="96">
        <v>5906502</v>
      </c>
      <c r="C65" s="96" t="s">
        <v>65</v>
      </c>
      <c r="D65" s="96">
        <v>1</v>
      </c>
      <c r="E65" s="96">
        <v>0</v>
      </c>
      <c r="F65" s="96">
        <v>0</v>
      </c>
      <c r="G65" s="96">
        <v>0</v>
      </c>
      <c r="H65" s="96">
        <v>0</v>
      </c>
      <c r="I65" s="96">
        <v>0</v>
      </c>
      <c r="J65" s="96" t="s">
        <v>425</v>
      </c>
      <c r="K65" s="96" t="s">
        <v>424</v>
      </c>
      <c r="L65" s="96">
        <v>1500</v>
      </c>
      <c r="M65" s="96">
        <v>87</v>
      </c>
      <c r="N65" s="96">
        <v>94</v>
      </c>
      <c r="O65" s="70" t="s">
        <v>96</v>
      </c>
      <c r="P65" s="71">
        <v>6</v>
      </c>
      <c r="Q65" s="96" t="s">
        <v>95</v>
      </c>
      <c r="R65" s="158" t="s">
        <v>172</v>
      </c>
      <c r="S65" s="159"/>
      <c r="T65" s="44" t="s">
        <v>60</v>
      </c>
      <c r="U65" s="39" t="s">
        <v>61</v>
      </c>
      <c r="V65" s="60" t="e">
        <f>IF(AND($P65=1,$T65="NO"),1 + COUNT($V$9:V64),NA())</f>
        <v>#N/A</v>
      </c>
      <c r="W65" s="60" t="e">
        <f>IF(AND($P65=2,$T65="NO"),1 + COUNT($W$9:W64),NA())</f>
        <v>#N/A</v>
      </c>
      <c r="X65" s="60" t="e">
        <f>IF(AND($P65=3,$T65="NO"),1 + COUNT($X$9:X64),NA())</f>
        <v>#N/A</v>
      </c>
      <c r="Y65" s="60" t="e">
        <f>IF(AND($P65=4,$T65="NO"),1 + COUNT($Y$9:Y64),NA())</f>
        <v>#N/A</v>
      </c>
      <c r="Z65" s="60" t="e">
        <f>IF(AND($P65=5,$T65="NO"),1 + COUNT($Z$9:Z64),NA())</f>
        <v>#N/A</v>
      </c>
      <c r="AA65" s="60">
        <f>IF(AND($P65=6,$T65="NO"),1 + COUNT($AA$9:AA64),NA())</f>
        <v>8</v>
      </c>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row>
    <row r="66" spans="1:438" s="12" customFormat="1" ht="32.1" customHeight="1" x14ac:dyDescent="0.25">
      <c r="A66" s="89">
        <v>45523</v>
      </c>
      <c r="B66" s="97">
        <v>5906473</v>
      </c>
      <c r="C66" s="97" t="s">
        <v>40</v>
      </c>
      <c r="D66" s="97">
        <v>0</v>
      </c>
      <c r="E66" s="97">
        <v>0</v>
      </c>
      <c r="F66" s="97">
        <v>0</v>
      </c>
      <c r="G66" s="97">
        <v>0</v>
      </c>
      <c r="H66" s="97">
        <v>0</v>
      </c>
      <c r="I66" s="97">
        <v>0</v>
      </c>
      <c r="J66" s="97" t="s">
        <v>425</v>
      </c>
      <c r="K66" s="97" t="s">
        <v>426</v>
      </c>
      <c r="L66" s="97">
        <v>1500</v>
      </c>
      <c r="M66" s="97">
        <v>82</v>
      </c>
      <c r="N66" s="97">
        <v>100</v>
      </c>
      <c r="O66" s="90" t="s">
        <v>367</v>
      </c>
      <c r="P66" s="91">
        <v>1</v>
      </c>
      <c r="Q66" s="97" t="s">
        <v>140</v>
      </c>
      <c r="R66" s="164" t="s">
        <v>141</v>
      </c>
      <c r="S66" s="165"/>
      <c r="T66" s="39" t="s">
        <v>61</v>
      </c>
      <c r="U66" s="39" t="s">
        <v>61</v>
      </c>
      <c r="V66" s="60" t="e">
        <f>IF(AND($P66=1,$T66="NO"),1 + COUNT($V$9:V65),NA())</f>
        <v>#N/A</v>
      </c>
      <c r="W66" s="60" t="e">
        <f>IF(AND($P66=2,$T66="NO"),1 + COUNT($W$9:W65),NA())</f>
        <v>#N/A</v>
      </c>
      <c r="X66" s="60" t="e">
        <f>IF(AND($P66=3,$T66="NO"),1 + COUNT($X$9:X65),NA())</f>
        <v>#N/A</v>
      </c>
      <c r="Y66" s="60" t="e">
        <f>IF(AND($P66=4,$T66="NO"),1 + COUNT($Y$9:Y65),NA())</f>
        <v>#N/A</v>
      </c>
      <c r="Z66" s="60" t="e">
        <f>IF(AND($P66=5,$T66="NO"),1 + COUNT($Z$9:Z65),NA())</f>
        <v>#N/A</v>
      </c>
      <c r="AA66" s="60" t="e">
        <f>IF(AND($P66=6,$T66="NO"),1 + COUNT($AA$9:AA65),NA())</f>
        <v>#N/A</v>
      </c>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6"/>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c r="MQ66" s="31"/>
      <c r="MR66" s="31"/>
      <c r="MS66" s="31"/>
      <c r="MT66" s="31"/>
      <c r="MU66" s="31"/>
      <c r="MV66" s="31"/>
      <c r="MW66" s="31"/>
      <c r="MX66" s="31"/>
      <c r="MY66" s="31"/>
      <c r="MZ66" s="31"/>
      <c r="NA66" s="31"/>
      <c r="NB66" s="31"/>
      <c r="NC66" s="31"/>
      <c r="ND66" s="31"/>
      <c r="NE66" s="31"/>
      <c r="NF66" s="32"/>
      <c r="NG66" s="32"/>
      <c r="NH66" s="32"/>
      <c r="NI66" s="32"/>
      <c r="NJ66" s="32"/>
      <c r="NK66" s="32"/>
      <c r="NL66" s="32"/>
      <c r="NM66" s="32"/>
      <c r="NN66" s="32"/>
      <c r="NO66" s="32"/>
      <c r="NP66" s="32"/>
      <c r="NQ66" s="32"/>
      <c r="NR66" s="32"/>
      <c r="NS66" s="32"/>
      <c r="NT66" s="32"/>
      <c r="NU66" s="32"/>
      <c r="NV66" s="32"/>
      <c r="NW66" s="32"/>
      <c r="NX66" s="32"/>
      <c r="NY66" s="32"/>
      <c r="NZ66" s="32"/>
      <c r="OA66" s="32"/>
      <c r="OB66" s="32"/>
      <c r="OC66" s="32"/>
      <c r="OD66" s="32"/>
      <c r="OE66" s="32"/>
      <c r="OF66" s="32"/>
      <c r="OG66" s="32"/>
      <c r="OH66" s="32"/>
      <c r="OI66" s="32"/>
      <c r="OJ66" s="32"/>
      <c r="OK66" s="32"/>
      <c r="OL66" s="32"/>
      <c r="OM66" s="32"/>
      <c r="ON66" s="32"/>
      <c r="OO66" s="32"/>
    </row>
    <row r="67" spans="1:438" s="12" customFormat="1" ht="32.1" customHeight="1" x14ac:dyDescent="0.25">
      <c r="A67" s="53">
        <v>45523</v>
      </c>
      <c r="B67" s="98">
        <v>5906473</v>
      </c>
      <c r="C67" s="98" t="s">
        <v>40</v>
      </c>
      <c r="D67" s="98">
        <v>0</v>
      </c>
      <c r="E67" s="98">
        <v>0</v>
      </c>
      <c r="F67" s="98">
        <v>0</v>
      </c>
      <c r="G67" s="98">
        <v>0</v>
      </c>
      <c r="H67" s="98">
        <v>0</v>
      </c>
      <c r="I67" s="98">
        <v>0</v>
      </c>
      <c r="J67" s="98" t="s">
        <v>425</v>
      </c>
      <c r="K67" s="98" t="s">
        <v>424</v>
      </c>
      <c r="L67" s="98">
        <v>1500</v>
      </c>
      <c r="M67" s="98">
        <v>82</v>
      </c>
      <c r="N67" s="98">
        <v>100</v>
      </c>
      <c r="O67" s="54" t="s">
        <v>368</v>
      </c>
      <c r="P67" s="65">
        <v>2</v>
      </c>
      <c r="Q67" s="98" t="s">
        <v>140</v>
      </c>
      <c r="R67" s="163" t="s">
        <v>141</v>
      </c>
      <c r="S67" s="161"/>
      <c r="T67" s="39" t="s">
        <v>61</v>
      </c>
      <c r="U67" s="39" t="s">
        <v>61</v>
      </c>
      <c r="V67" s="60" t="e">
        <f>IF(AND($P67=1,$T67="NO"),1 + COUNT($V$9:V66),NA())</f>
        <v>#N/A</v>
      </c>
      <c r="W67" s="60" t="e">
        <f>IF(AND($P67=2,$T67="NO"),1 + COUNT($W$9:W66),NA())</f>
        <v>#N/A</v>
      </c>
      <c r="X67" s="60" t="e">
        <f>IF(AND($P67=3,$T67="NO"),1 + COUNT($X$9:X66),NA())</f>
        <v>#N/A</v>
      </c>
      <c r="Y67" s="60" t="e">
        <f>IF(AND($P67=4,$T67="NO"),1 + COUNT($Y$9:Y66),NA())</f>
        <v>#N/A</v>
      </c>
      <c r="Z67" s="60" t="e">
        <f>IF(AND($P67=5,$T67="NO"),1 + COUNT($Z$9:Z66),NA())</f>
        <v>#N/A</v>
      </c>
      <c r="AA67" s="60" t="e">
        <f>IF(AND($P67=6,$T67="NO"),1 + COUNT($AA$9:AA66),NA())</f>
        <v>#N/A</v>
      </c>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6"/>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c r="MH67" s="31"/>
      <c r="MI67" s="31"/>
      <c r="MJ67" s="31"/>
      <c r="MK67" s="31"/>
      <c r="ML67" s="31"/>
      <c r="MM67" s="31"/>
      <c r="MN67" s="31"/>
      <c r="MO67" s="31"/>
      <c r="MP67" s="31"/>
      <c r="MQ67" s="31"/>
      <c r="MR67" s="31"/>
      <c r="MS67" s="31"/>
      <c r="MT67" s="31"/>
      <c r="MU67" s="31"/>
      <c r="MV67" s="31"/>
      <c r="MW67" s="31"/>
      <c r="MX67" s="31"/>
      <c r="MY67" s="31"/>
      <c r="MZ67" s="31"/>
      <c r="NA67" s="31"/>
      <c r="NB67" s="31"/>
      <c r="NC67" s="31"/>
      <c r="ND67" s="31"/>
      <c r="NE67" s="31"/>
      <c r="NF67" s="32"/>
      <c r="NG67" s="32"/>
      <c r="NH67" s="32"/>
      <c r="NI67" s="32"/>
      <c r="NJ67" s="32"/>
      <c r="NK67" s="32"/>
      <c r="NL67" s="32"/>
      <c r="NM67" s="32"/>
      <c r="NN67" s="32"/>
      <c r="NO67" s="32"/>
      <c r="NP67" s="32"/>
      <c r="NQ67" s="32"/>
      <c r="NR67" s="32"/>
      <c r="NS67" s="32"/>
      <c r="NT67" s="32"/>
      <c r="NU67" s="32"/>
      <c r="NV67" s="32"/>
      <c r="NW67" s="32"/>
      <c r="NX67" s="32"/>
      <c r="NY67" s="32"/>
      <c r="NZ67" s="32"/>
      <c r="OA67" s="32"/>
      <c r="OB67" s="32"/>
      <c r="OC67" s="32"/>
      <c r="OD67" s="32"/>
      <c r="OE67" s="32"/>
      <c r="OF67" s="32"/>
      <c r="OG67" s="32"/>
      <c r="OH67" s="32"/>
      <c r="OI67" s="32"/>
      <c r="OJ67" s="32"/>
      <c r="OK67" s="32"/>
      <c r="OL67" s="32"/>
      <c r="OM67" s="32"/>
      <c r="ON67" s="32"/>
      <c r="OO67" s="32"/>
    </row>
    <row r="68" spans="1:438" s="9" customFormat="1" ht="32.1" customHeight="1" x14ac:dyDescent="0.25">
      <c r="A68" s="53">
        <v>45523</v>
      </c>
      <c r="B68" s="98">
        <v>5906209</v>
      </c>
      <c r="C68" s="98" t="s">
        <v>64</v>
      </c>
      <c r="D68" s="98">
        <v>0</v>
      </c>
      <c r="E68" s="98">
        <v>0</v>
      </c>
      <c r="F68" s="98">
        <v>0</v>
      </c>
      <c r="G68" s="98">
        <v>0</v>
      </c>
      <c r="H68" s="98">
        <v>0</v>
      </c>
      <c r="I68" s="98">
        <v>0</v>
      </c>
      <c r="J68" s="98" t="s">
        <v>425</v>
      </c>
      <c r="K68" s="98" t="s">
        <v>424</v>
      </c>
      <c r="L68" s="98">
        <v>1500</v>
      </c>
      <c r="M68" s="98">
        <v>157</v>
      </c>
      <c r="N68" s="98">
        <v>165</v>
      </c>
      <c r="O68" s="54" t="s">
        <v>90</v>
      </c>
      <c r="P68" s="65">
        <v>2</v>
      </c>
      <c r="Q68" s="59" t="s">
        <v>163</v>
      </c>
      <c r="R68" s="163" t="s">
        <v>223</v>
      </c>
      <c r="S68" s="161"/>
      <c r="T68" s="44" t="s">
        <v>61</v>
      </c>
      <c r="U68" s="39" t="s">
        <v>61</v>
      </c>
      <c r="V68" s="60" t="e">
        <f>IF(AND($P68=1,$T68="NO"),1 + COUNT($V$9:V67),NA())</f>
        <v>#N/A</v>
      </c>
      <c r="W68" s="60" t="e">
        <f>IF(AND($P68=2,$T68="NO"),1 + COUNT($W$9:W67),NA())</f>
        <v>#N/A</v>
      </c>
      <c r="X68" s="60" t="e">
        <f>IF(AND($P68=3,$T68="NO"),1 + COUNT($X$9:X67),NA())</f>
        <v>#N/A</v>
      </c>
      <c r="Y68" s="60" t="e">
        <f>IF(AND($P68=4,$T68="NO"),1 + COUNT($Y$9:Y67),NA())</f>
        <v>#N/A</v>
      </c>
      <c r="Z68" s="60" t="e">
        <f>IF(AND($P68=5,$T68="NO"),1 + COUNT($Z$9:Z67),NA())</f>
        <v>#N/A</v>
      </c>
      <c r="AA68" s="60" t="e">
        <f>IF(AND($P68=6,$T68="NO"),1 + COUNT($AA$9:AA67),NA())</f>
        <v>#N/A</v>
      </c>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27"/>
      <c r="OQ68" s="24"/>
      <c r="OR68" s="24"/>
      <c r="OS68" s="24"/>
      <c r="OT68" s="24"/>
      <c r="OU68" s="24"/>
      <c r="OV68" s="24"/>
      <c r="OW68" s="24"/>
      <c r="OX68" s="24"/>
      <c r="OY68" s="24"/>
      <c r="OZ68" s="24"/>
      <c r="PA68" s="24"/>
      <c r="PB68" s="24"/>
      <c r="PC68" s="24"/>
      <c r="PD68" s="24"/>
      <c r="PE68" s="24"/>
      <c r="PF68" s="24"/>
      <c r="PG68" s="24"/>
      <c r="PH68" s="24"/>
      <c r="PI68" s="24"/>
      <c r="PJ68" s="24"/>
      <c r="PK68" s="24"/>
      <c r="PL68" s="24"/>
      <c r="PM68" s="24"/>
      <c r="PN68" s="24"/>
      <c r="PO68" s="24"/>
      <c r="PP68" s="24"/>
      <c r="PQ68" s="24"/>
      <c r="PR68" s="24"/>
      <c r="PS68" s="24"/>
      <c r="PT68" s="24"/>
      <c r="PU68" s="24"/>
      <c r="PV68" s="24"/>
    </row>
    <row r="69" spans="1:438" s="11" customFormat="1" ht="32.1" customHeight="1" x14ac:dyDescent="0.25">
      <c r="A69" s="48">
        <v>45523</v>
      </c>
      <c r="B69" s="49">
        <v>5906208</v>
      </c>
      <c r="C69" s="49" t="s">
        <v>62</v>
      </c>
      <c r="D69" s="49">
        <v>0</v>
      </c>
      <c r="E69" s="49">
        <v>0</v>
      </c>
      <c r="F69" s="49">
        <v>0</v>
      </c>
      <c r="G69" s="49">
        <v>0</v>
      </c>
      <c r="H69" s="49">
        <v>0</v>
      </c>
      <c r="I69" s="49">
        <v>0</v>
      </c>
      <c r="J69" s="49" t="e">
        <v>#N/A</v>
      </c>
      <c r="K69" s="49" t="s">
        <v>10</v>
      </c>
      <c r="L69" s="49">
        <v>1500</v>
      </c>
      <c r="M69" s="49">
        <v>157</v>
      </c>
      <c r="N69" s="49">
        <v>165</v>
      </c>
      <c r="O69" s="50" t="s">
        <v>118</v>
      </c>
      <c r="P69" s="64">
        <v>5</v>
      </c>
      <c r="Q69" s="49" t="s">
        <v>176</v>
      </c>
      <c r="R69" s="167" t="s">
        <v>177</v>
      </c>
      <c r="S69" s="168"/>
      <c r="T69" s="44" t="s">
        <v>61</v>
      </c>
      <c r="U69" s="39" t="s">
        <v>61</v>
      </c>
      <c r="V69" s="60" t="e">
        <f>IF(AND($P69=1,$T69="NO"),1 + COUNT($V$9:V68),NA())</f>
        <v>#N/A</v>
      </c>
      <c r="W69" s="60" t="e">
        <f>IF(AND($P69=2,$T69="NO"),1 + COUNT($W$9:W68),NA())</f>
        <v>#N/A</v>
      </c>
      <c r="X69" s="60" t="e">
        <f>IF(AND($P69=3,$T69="NO"),1 + COUNT($X$9:X68),NA())</f>
        <v>#N/A</v>
      </c>
      <c r="Y69" s="60" t="e">
        <f>IF(AND($P69=4,$T69="NO"),1 + COUNT($Y$9:Y68),NA())</f>
        <v>#N/A</v>
      </c>
      <c r="Z69" s="60" t="e">
        <f>IF(AND($P69=5,$T69="NO"),1 + COUNT($Z$9:Z68),NA())</f>
        <v>#N/A</v>
      </c>
      <c r="AA69" s="60" t="e">
        <f>IF(AND($P69=6,$T69="NO"),1 + COUNT($AA$9:AA68),NA())</f>
        <v>#N/A</v>
      </c>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27"/>
      <c r="OQ69" s="24"/>
      <c r="OR69" s="24"/>
      <c r="OS69" s="24"/>
      <c r="OT69" s="24"/>
      <c r="OU69" s="24"/>
      <c r="OV69" s="24"/>
      <c r="OW69" s="24"/>
      <c r="OX69" s="24"/>
      <c r="OY69" s="24"/>
      <c r="OZ69" s="24"/>
      <c r="PA69" s="24"/>
      <c r="PB69" s="24"/>
      <c r="PC69" s="24"/>
      <c r="PD69" s="24"/>
      <c r="PE69" s="24"/>
      <c r="PF69" s="24"/>
      <c r="PG69" s="24"/>
      <c r="PH69" s="24"/>
      <c r="PI69" s="24"/>
      <c r="PJ69" s="24"/>
      <c r="PK69" s="24"/>
      <c r="PL69" s="24"/>
      <c r="PM69" s="24"/>
      <c r="PN69" s="24"/>
      <c r="PO69" s="24"/>
      <c r="PP69" s="24"/>
      <c r="PQ69" s="24"/>
      <c r="PR69" s="24"/>
      <c r="PS69" s="24"/>
      <c r="PT69" s="24"/>
      <c r="PU69" s="24"/>
      <c r="PV69" s="24"/>
    </row>
    <row r="70" spans="1:438" ht="32.1" customHeight="1" x14ac:dyDescent="0.25">
      <c r="A70" s="53">
        <v>45523</v>
      </c>
      <c r="B70" s="98">
        <v>2903474</v>
      </c>
      <c r="C70" s="98" t="s">
        <v>91</v>
      </c>
      <c r="D70" s="98">
        <v>1</v>
      </c>
      <c r="E70" s="98">
        <v>0</v>
      </c>
      <c r="F70" s="98">
        <v>0</v>
      </c>
      <c r="G70" s="98">
        <v>0</v>
      </c>
      <c r="H70" s="98">
        <v>0</v>
      </c>
      <c r="I70" s="98">
        <v>0</v>
      </c>
      <c r="J70" s="98" t="s">
        <v>425</v>
      </c>
      <c r="K70" s="98" t="s">
        <v>424</v>
      </c>
      <c r="L70" s="98">
        <v>950</v>
      </c>
      <c r="M70" s="98">
        <v>25</v>
      </c>
      <c r="N70" s="98">
        <v>32</v>
      </c>
      <c r="O70" s="54" t="s">
        <v>92</v>
      </c>
      <c r="P70" s="65">
        <v>2</v>
      </c>
      <c r="Q70" s="98" t="s">
        <v>93</v>
      </c>
      <c r="R70" s="163" t="s">
        <v>217</v>
      </c>
      <c r="S70" s="161"/>
      <c r="T70" s="44" t="s">
        <v>60</v>
      </c>
      <c r="U70" s="39" t="s">
        <v>61</v>
      </c>
      <c r="V70" s="60" t="e">
        <f>IF(AND($P70=1,$T70="NO"),1 + COUNT($V$9:V69),NA())</f>
        <v>#N/A</v>
      </c>
      <c r="W70" s="60">
        <f>IF(AND($P70=2,$T70="NO"),1 + COUNT($W$9:W69),NA())</f>
        <v>19</v>
      </c>
      <c r="X70" s="60" t="e">
        <f>IF(AND($P70=3,$T70="NO"),1 + COUNT($X$9:X69),NA())</f>
        <v>#N/A</v>
      </c>
      <c r="Y70" s="60" t="e">
        <f>IF(AND($P70=4,$T70="NO"),1 + COUNT($Y$9:Y69),NA())</f>
        <v>#N/A</v>
      </c>
      <c r="Z70" s="60" t="e">
        <f>IF(AND($P70=5,$T70="NO"),1 + COUNT($Z$9:Z69),NA())</f>
        <v>#N/A</v>
      </c>
      <c r="AA70" s="60" t="e">
        <f>IF(AND($P70=6,$T70="NO"),1 + COUNT($AA$9:AA69),NA())</f>
        <v>#N/A</v>
      </c>
      <c r="AB70" s="34"/>
      <c r="AC70" s="34"/>
      <c r="AD70" s="34"/>
      <c r="AE70" s="34"/>
      <c r="AF70" s="34"/>
      <c r="AG70" s="34"/>
      <c r="AH70" s="34"/>
      <c r="AI70" s="34"/>
      <c r="AJ70" s="34"/>
      <c r="AK70" s="3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row>
    <row r="71" spans="1:438" s="86" customFormat="1" ht="32.1" customHeight="1" x14ac:dyDescent="0.25">
      <c r="A71" s="40">
        <v>45526</v>
      </c>
      <c r="B71" s="41">
        <v>5906439</v>
      </c>
      <c r="C71" s="41" t="s">
        <v>104</v>
      </c>
      <c r="D71" s="41">
        <v>0</v>
      </c>
      <c r="E71" s="41">
        <v>0</v>
      </c>
      <c r="F71" s="41">
        <v>0</v>
      </c>
      <c r="G71" s="41">
        <v>0</v>
      </c>
      <c r="H71" s="41">
        <v>0</v>
      </c>
      <c r="I71" s="41">
        <v>0</v>
      </c>
      <c r="J71" s="41" t="s">
        <v>425</v>
      </c>
      <c r="K71" s="41" t="s">
        <v>428</v>
      </c>
      <c r="L71" s="41">
        <v>1500</v>
      </c>
      <c r="M71" s="41">
        <v>113</v>
      </c>
      <c r="N71" s="41">
        <v>121</v>
      </c>
      <c r="O71" s="42" t="s">
        <v>105</v>
      </c>
      <c r="P71" s="66">
        <v>4</v>
      </c>
      <c r="Q71" s="41" t="s">
        <v>106</v>
      </c>
      <c r="R71" s="180" t="s">
        <v>201</v>
      </c>
      <c r="S71" s="180"/>
      <c r="T71" s="44" t="s">
        <v>60</v>
      </c>
      <c r="U71" s="44" t="s">
        <v>61</v>
      </c>
      <c r="V71" s="60" t="e">
        <f>IF(AND($P71=1,$T71="NO"),1 + COUNT($V$9:V70),NA())</f>
        <v>#N/A</v>
      </c>
      <c r="W71" s="60" t="e">
        <f>IF(AND($P71=2,$T71="NO"),1 + COUNT($W$9:W70),NA())</f>
        <v>#N/A</v>
      </c>
      <c r="X71" s="60" t="e">
        <f>IF(AND($P71=3,$T71="NO"),1 + COUNT($X$9:X70),NA())</f>
        <v>#N/A</v>
      </c>
      <c r="Y71" s="60">
        <f>IF(AND($P71=4,$T71="NO"),1 + COUNT($Y$9:Y70),NA())</f>
        <v>3</v>
      </c>
      <c r="Z71" s="60" t="e">
        <f>IF(AND($P71=5,$T71="NO"),1 + COUNT($Z$9:Z70),NA())</f>
        <v>#N/A</v>
      </c>
      <c r="AA71" s="60" t="e">
        <f>IF(AND($P71=6,$T71="NO"),1 + COUNT($AA$9:AA70),NA())</f>
        <v>#N/A</v>
      </c>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row>
    <row r="72" spans="1:438" s="86" customFormat="1" ht="32.1" customHeight="1" x14ac:dyDescent="0.25">
      <c r="A72" s="40">
        <v>45526</v>
      </c>
      <c r="B72" s="41">
        <v>5906439</v>
      </c>
      <c r="C72" s="41" t="s">
        <v>104</v>
      </c>
      <c r="D72" s="41">
        <v>0</v>
      </c>
      <c r="E72" s="41">
        <v>0</v>
      </c>
      <c r="F72" s="41">
        <v>0</v>
      </c>
      <c r="G72" s="41">
        <v>0</v>
      </c>
      <c r="H72" s="41">
        <v>0</v>
      </c>
      <c r="I72" s="41">
        <v>0</v>
      </c>
      <c r="J72" s="41" t="s">
        <v>425</v>
      </c>
      <c r="K72" s="41" t="s">
        <v>426</v>
      </c>
      <c r="L72" s="41">
        <v>1500</v>
      </c>
      <c r="M72" s="41">
        <v>113</v>
      </c>
      <c r="N72" s="41">
        <v>121</v>
      </c>
      <c r="O72" s="42" t="s">
        <v>105</v>
      </c>
      <c r="P72" s="66">
        <v>4</v>
      </c>
      <c r="Q72" s="41" t="s">
        <v>106</v>
      </c>
      <c r="R72" s="180" t="s">
        <v>201</v>
      </c>
      <c r="S72" s="180"/>
      <c r="T72" s="44" t="s">
        <v>60</v>
      </c>
      <c r="U72" s="44" t="s">
        <v>61</v>
      </c>
      <c r="V72" s="60" t="e">
        <f>IF(AND($P72=1,$T72="NO"),1 + COUNT($V$9:V71),NA())</f>
        <v>#N/A</v>
      </c>
      <c r="W72" s="60" t="e">
        <f>IF(AND($P72=2,$T72="NO"),1 + COUNT($W$9:W71),NA())</f>
        <v>#N/A</v>
      </c>
      <c r="X72" s="60" t="e">
        <f>IF(AND($P72=3,$T72="NO"),1 + COUNT($X$9:X71),NA())</f>
        <v>#N/A</v>
      </c>
      <c r="Y72" s="60">
        <f>IF(AND($P72=4,$T72="NO"),1 + COUNT($Y$9:Y71),NA())</f>
        <v>4</v>
      </c>
      <c r="Z72" s="60" t="e">
        <f>IF(AND($P72=5,$T72="NO"),1 + COUNT($Z$9:Z71),NA())</f>
        <v>#N/A</v>
      </c>
      <c r="AA72" s="60" t="e">
        <f>IF(AND($P72=6,$T72="NO"),1 + COUNT($AA$9:AA71),NA())</f>
        <v>#N/A</v>
      </c>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row>
    <row r="73" spans="1:438" ht="32.1" customHeight="1" x14ac:dyDescent="0.25">
      <c r="A73" s="40">
        <v>45526</v>
      </c>
      <c r="B73" s="41">
        <v>5906439</v>
      </c>
      <c r="C73" s="41" t="s">
        <v>104</v>
      </c>
      <c r="D73" s="41">
        <v>0</v>
      </c>
      <c r="E73" s="41">
        <v>0</v>
      </c>
      <c r="F73" s="41">
        <v>0</v>
      </c>
      <c r="G73" s="41">
        <v>0</v>
      </c>
      <c r="H73" s="41">
        <v>0</v>
      </c>
      <c r="I73" s="41">
        <v>0</v>
      </c>
      <c r="J73" s="41" t="s">
        <v>425</v>
      </c>
      <c r="K73" s="41" t="s">
        <v>424</v>
      </c>
      <c r="L73" s="41">
        <v>1500</v>
      </c>
      <c r="M73" s="41">
        <v>113</v>
      </c>
      <c r="N73" s="41">
        <v>121</v>
      </c>
      <c r="O73" s="42" t="s">
        <v>105</v>
      </c>
      <c r="P73" s="66">
        <v>4</v>
      </c>
      <c r="Q73" s="41" t="s">
        <v>106</v>
      </c>
      <c r="R73" s="180" t="s">
        <v>201</v>
      </c>
      <c r="S73" s="180"/>
      <c r="T73" s="44" t="s">
        <v>60</v>
      </c>
      <c r="U73" s="44" t="s">
        <v>61</v>
      </c>
      <c r="V73" s="60" t="e">
        <f>IF(AND($P73=1,$T73="NO"),1 + COUNT($V$9:V72),NA())</f>
        <v>#N/A</v>
      </c>
      <c r="W73" s="60" t="e">
        <f>IF(AND($P73=2,$T73="NO"),1 + COUNT($W$9:W72),NA())</f>
        <v>#N/A</v>
      </c>
      <c r="X73" s="60" t="e">
        <f>IF(AND($P73=3,$T73="NO"),1 + COUNT($X$9:X72),NA())</f>
        <v>#N/A</v>
      </c>
      <c r="Y73" s="60">
        <f>IF(AND($P73=4,$T73="NO"),1 + COUNT($Y$9:Y72),NA())</f>
        <v>5</v>
      </c>
      <c r="Z73" s="60" t="e">
        <f>IF(AND($P73=5,$T73="NO"),1 + COUNT($Z$9:Z72),NA())</f>
        <v>#N/A</v>
      </c>
      <c r="AA73" s="60" t="e">
        <f>IF(AND($P73=6,$T73="NO"),1 + COUNT($AA$9:AA72),NA())</f>
        <v>#N/A</v>
      </c>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row>
    <row r="74" spans="1:438" ht="32.1" customHeight="1" x14ac:dyDescent="0.25">
      <c r="A74" s="53">
        <v>45530</v>
      </c>
      <c r="B74" s="98">
        <v>5906217</v>
      </c>
      <c r="C74" s="98" t="s">
        <v>126</v>
      </c>
      <c r="D74" s="98">
        <v>0</v>
      </c>
      <c r="E74" s="98">
        <v>0</v>
      </c>
      <c r="F74" s="98">
        <v>0</v>
      </c>
      <c r="G74" s="98">
        <v>0</v>
      </c>
      <c r="H74" s="98">
        <v>0</v>
      </c>
      <c r="I74" s="98">
        <v>0</v>
      </c>
      <c r="J74" s="98" t="s">
        <v>425</v>
      </c>
      <c r="K74" s="98" t="s">
        <v>424</v>
      </c>
      <c r="L74" s="98">
        <v>1500</v>
      </c>
      <c r="M74" s="98">
        <v>156</v>
      </c>
      <c r="N74" s="98">
        <v>166</v>
      </c>
      <c r="O74" s="54" t="s">
        <v>127</v>
      </c>
      <c r="P74" s="65">
        <v>2</v>
      </c>
      <c r="Q74" s="59" t="s">
        <v>178</v>
      </c>
      <c r="R74" s="163" t="s">
        <v>179</v>
      </c>
      <c r="S74" s="161"/>
      <c r="T74" s="44" t="s">
        <v>60</v>
      </c>
      <c r="U74" s="39" t="s">
        <v>61</v>
      </c>
      <c r="V74" s="60" t="e">
        <f>IF(AND($P74=1,$T74="NO"),1 + COUNT($V$9:V73),NA())</f>
        <v>#N/A</v>
      </c>
      <c r="W74" s="60">
        <f>IF(AND($P74=2,$T74="NO"),1 + COUNT($W$9:W73),NA())</f>
        <v>20</v>
      </c>
      <c r="X74" s="60" t="e">
        <f>IF(AND($P74=3,$T74="NO"),1 + COUNT($X$9:X73),NA())</f>
        <v>#N/A</v>
      </c>
      <c r="Y74" s="60" t="e">
        <f>IF(AND($P74=4,$T74="NO"),1 + COUNT($Y$9:Y73),NA())</f>
        <v>#N/A</v>
      </c>
      <c r="Z74" s="60" t="e">
        <f>IF(AND($P74=5,$T74="NO"),1 + COUNT($Z$9:Z73),NA())</f>
        <v>#N/A</v>
      </c>
      <c r="AA74" s="60" t="e">
        <f>IF(AND($P74=6,$T74="NO"),1 + COUNT($AA$9:AA73),NA())</f>
        <v>#N/A</v>
      </c>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row>
    <row r="75" spans="1:438" s="6" customFormat="1" ht="32.1" customHeight="1" x14ac:dyDescent="0.25">
      <c r="A75" s="53">
        <v>45530</v>
      </c>
      <c r="B75" s="98">
        <v>5906549</v>
      </c>
      <c r="C75" s="98" t="s">
        <v>78</v>
      </c>
      <c r="D75" s="98">
        <v>0</v>
      </c>
      <c r="E75" s="98">
        <v>0</v>
      </c>
      <c r="F75" s="98">
        <v>0</v>
      </c>
      <c r="G75" s="98">
        <v>0</v>
      </c>
      <c r="H75" s="98">
        <v>0</v>
      </c>
      <c r="I75" s="98">
        <v>0</v>
      </c>
      <c r="J75" s="98" t="s">
        <v>427</v>
      </c>
      <c r="K75" s="98" t="s">
        <v>424</v>
      </c>
      <c r="L75" s="98">
        <v>1500</v>
      </c>
      <c r="M75" s="98">
        <v>53</v>
      </c>
      <c r="N75" s="98">
        <v>62</v>
      </c>
      <c r="O75" s="54" t="s">
        <v>123</v>
      </c>
      <c r="P75" s="65">
        <v>2</v>
      </c>
      <c r="Q75" s="59" t="s">
        <v>107</v>
      </c>
      <c r="R75" s="163" t="s">
        <v>166</v>
      </c>
      <c r="S75" s="161"/>
      <c r="T75" s="44" t="s">
        <v>61</v>
      </c>
      <c r="U75" s="39" t="s">
        <v>61</v>
      </c>
      <c r="V75" s="60" t="e">
        <f>IF(AND($P75=1,$T75="NO"),1 + COUNT($V$9:V74),NA())</f>
        <v>#N/A</v>
      </c>
      <c r="W75" s="60" t="e">
        <f>IF(AND($P75=2,$T75="NO"),1 + COUNT($W$9:W74),NA())</f>
        <v>#N/A</v>
      </c>
      <c r="X75" s="60" t="e">
        <f>IF(AND($P75=3,$T75="NO"),1 + COUNT($X$9:X74),NA())</f>
        <v>#N/A</v>
      </c>
      <c r="Y75" s="60" t="e">
        <f>IF(AND($P75=4,$T75="NO"),1 + COUNT($Y$9:Y74),NA())</f>
        <v>#N/A</v>
      </c>
      <c r="Z75" s="60" t="e">
        <f>IF(AND($P75=5,$T75="NO"),1 + COUNT($Z$9:Z74),NA())</f>
        <v>#N/A</v>
      </c>
      <c r="AA75" s="60" t="e">
        <f>IF(AND($P75=6,$T75="NO"),1 + COUNT($AA$9:AA74),NA())</f>
        <v>#N/A</v>
      </c>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27"/>
      <c r="OQ75" s="24"/>
      <c r="OR75" s="24"/>
      <c r="OS75" s="24"/>
      <c r="OT75" s="24"/>
      <c r="OU75" s="24"/>
      <c r="OV75" s="24"/>
      <c r="OW75" s="24"/>
      <c r="OX75" s="24"/>
      <c r="OY75" s="24"/>
      <c r="OZ75" s="24"/>
      <c r="PA75" s="24"/>
      <c r="PB75" s="24"/>
      <c r="PC75" s="24"/>
      <c r="PD75" s="24"/>
      <c r="PE75" s="24"/>
      <c r="PF75" s="24"/>
      <c r="PG75" s="24"/>
      <c r="PH75" s="24"/>
      <c r="PI75" s="24"/>
      <c r="PJ75" s="24"/>
      <c r="PK75" s="24"/>
      <c r="PL75" s="24"/>
      <c r="PM75" s="24"/>
      <c r="PN75" s="24"/>
      <c r="PO75" s="24"/>
      <c r="PP75" s="24"/>
      <c r="PQ75" s="24"/>
      <c r="PR75" s="24"/>
      <c r="PS75" s="24"/>
      <c r="PT75" s="24"/>
      <c r="PU75" s="24"/>
      <c r="PV75" s="24"/>
    </row>
    <row r="76" spans="1:438" s="6" customFormat="1" ht="32.1" customHeight="1" x14ac:dyDescent="0.25">
      <c r="A76" s="89">
        <v>45530</v>
      </c>
      <c r="B76" s="97">
        <v>2903456</v>
      </c>
      <c r="C76" s="97" t="s">
        <v>5</v>
      </c>
      <c r="D76" s="97">
        <v>0</v>
      </c>
      <c r="E76" s="97">
        <v>0</v>
      </c>
      <c r="F76" s="97">
        <v>0</v>
      </c>
      <c r="G76" s="97">
        <v>0</v>
      </c>
      <c r="H76" s="97">
        <v>0</v>
      </c>
      <c r="I76" s="97">
        <v>0</v>
      </c>
      <c r="J76" s="97" t="s">
        <v>425</v>
      </c>
      <c r="K76" s="97" t="s">
        <v>424</v>
      </c>
      <c r="L76" s="97">
        <v>1500</v>
      </c>
      <c r="M76" s="97">
        <v>34</v>
      </c>
      <c r="N76" s="97">
        <v>44</v>
      </c>
      <c r="O76" s="90" t="s">
        <v>6</v>
      </c>
      <c r="P76" s="91">
        <v>1</v>
      </c>
      <c r="Q76" s="92" t="s">
        <v>208</v>
      </c>
      <c r="R76" s="164" t="s">
        <v>227</v>
      </c>
      <c r="S76" s="165"/>
      <c r="T76" s="44" t="s">
        <v>61</v>
      </c>
      <c r="U76" s="39" t="s">
        <v>61</v>
      </c>
      <c r="V76" s="60" t="e">
        <f>IF(AND($P76=1,$T76="NO"),1 + COUNT($V$9:V75),NA())</f>
        <v>#N/A</v>
      </c>
      <c r="W76" s="60" t="e">
        <f>IF(AND($P76=2,$T76="NO"),1 + COUNT($W$9:W75),NA())</f>
        <v>#N/A</v>
      </c>
      <c r="X76" s="60" t="e">
        <f>IF(AND($P76=3,$T76="NO"),1 + COUNT($X$9:X75),NA())</f>
        <v>#N/A</v>
      </c>
      <c r="Y76" s="60" t="e">
        <f>IF(AND($P76=4,$T76="NO"),1 + COUNT($Y$9:Y75),NA())</f>
        <v>#N/A</v>
      </c>
      <c r="Z76" s="60" t="e">
        <f>IF(AND($P76=5,$T76="NO"),1 + COUNT($Z$9:Z75),NA())</f>
        <v>#N/A</v>
      </c>
      <c r="AA76" s="60" t="e">
        <f>IF(AND($P76=6,$T76="NO"),1 + COUNT($AA$9:AA75),NA())</f>
        <v>#N/A</v>
      </c>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27"/>
      <c r="OQ76" s="24"/>
      <c r="OR76" s="24"/>
      <c r="OS76" s="24"/>
      <c r="OT76" s="24"/>
      <c r="OU76" s="24"/>
      <c r="OV76" s="24"/>
      <c r="OW76" s="24"/>
      <c r="OX76" s="24"/>
      <c r="OY76" s="24"/>
      <c r="OZ76" s="24"/>
      <c r="PA76" s="24"/>
      <c r="PB76" s="24"/>
      <c r="PC76" s="24"/>
      <c r="PD76" s="24"/>
      <c r="PE76" s="24"/>
      <c r="PF76" s="24"/>
      <c r="PG76" s="24"/>
      <c r="PH76" s="24"/>
      <c r="PI76" s="24"/>
      <c r="PJ76" s="24"/>
      <c r="PK76" s="24"/>
      <c r="PL76" s="24"/>
      <c r="PM76" s="24"/>
      <c r="PN76" s="24"/>
      <c r="PO76" s="24"/>
      <c r="PP76" s="24"/>
      <c r="PQ76" s="24"/>
      <c r="PR76" s="24"/>
      <c r="PS76" s="24"/>
      <c r="PT76" s="24"/>
      <c r="PU76" s="24"/>
      <c r="PV76" s="24"/>
    </row>
    <row r="77" spans="1:438" s="6" customFormat="1" ht="32.1" customHeight="1" x14ac:dyDescent="0.25">
      <c r="A77" s="53">
        <v>45530</v>
      </c>
      <c r="B77" s="98">
        <v>2903464</v>
      </c>
      <c r="C77" s="98" t="s">
        <v>215</v>
      </c>
      <c r="D77" s="98">
        <v>0</v>
      </c>
      <c r="E77" s="98">
        <v>0</v>
      </c>
      <c r="F77" s="98">
        <v>0</v>
      </c>
      <c r="G77" s="98">
        <v>0</v>
      </c>
      <c r="H77" s="98">
        <v>0</v>
      </c>
      <c r="I77" s="98">
        <v>0</v>
      </c>
      <c r="J77" s="98" t="s">
        <v>425</v>
      </c>
      <c r="K77" s="98" t="s">
        <v>424</v>
      </c>
      <c r="L77" s="98">
        <v>1500</v>
      </c>
      <c r="M77" s="98">
        <v>32</v>
      </c>
      <c r="N77" s="98">
        <v>42</v>
      </c>
      <c r="O77" s="54" t="s">
        <v>82</v>
      </c>
      <c r="P77" s="65">
        <v>2</v>
      </c>
      <c r="Q77" s="59" t="s">
        <v>216</v>
      </c>
      <c r="R77" s="163" t="s">
        <v>228</v>
      </c>
      <c r="S77" s="161"/>
      <c r="T77" s="44" t="s">
        <v>61</v>
      </c>
      <c r="U77" s="39" t="s">
        <v>61</v>
      </c>
      <c r="V77" s="60" t="e">
        <f>IF(AND($P77=1,$T77="NO"),1 + COUNT($V$9:V76),NA())</f>
        <v>#N/A</v>
      </c>
      <c r="W77" s="60" t="e">
        <f>IF(AND($P77=2,$T77="NO"),1 + COUNT($W$9:W76),NA())</f>
        <v>#N/A</v>
      </c>
      <c r="X77" s="60" t="e">
        <f>IF(AND($P77=3,$T77="NO"),1 + COUNT($X$9:X76),NA())</f>
        <v>#N/A</v>
      </c>
      <c r="Y77" s="60" t="e">
        <f>IF(AND($P77=4,$T77="NO"),1 + COUNT($Y$9:Y76),NA())</f>
        <v>#N/A</v>
      </c>
      <c r="Z77" s="60" t="e">
        <f>IF(AND($P77=5,$T77="NO"),1 + COUNT($Z$9:Z76),NA())</f>
        <v>#N/A</v>
      </c>
      <c r="AA77" s="60" t="e">
        <f>IF(AND($P77=6,$T77="NO"),1 + COUNT($AA$9:AA76),NA())</f>
        <v>#N/A</v>
      </c>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27"/>
      <c r="OQ77" s="24"/>
      <c r="OR77" s="24"/>
      <c r="OS77" s="24"/>
      <c r="OT77" s="24"/>
      <c r="OU77" s="24"/>
      <c r="OV77" s="24"/>
      <c r="OW77" s="24"/>
      <c r="OX77" s="24"/>
      <c r="OY77" s="24"/>
      <c r="OZ77" s="24"/>
      <c r="PA77" s="24"/>
      <c r="PB77" s="24"/>
      <c r="PC77" s="24"/>
      <c r="PD77" s="24"/>
      <c r="PE77" s="24"/>
      <c r="PF77" s="24"/>
      <c r="PG77" s="24"/>
      <c r="PH77" s="24"/>
      <c r="PI77" s="24"/>
      <c r="PJ77" s="24"/>
      <c r="PK77" s="24"/>
      <c r="PL77" s="24"/>
      <c r="PM77" s="24"/>
      <c r="PN77" s="24"/>
      <c r="PO77" s="24"/>
      <c r="PP77" s="24"/>
      <c r="PQ77" s="24"/>
      <c r="PR77" s="24"/>
      <c r="PS77" s="24"/>
      <c r="PT77" s="24"/>
      <c r="PU77" s="24"/>
      <c r="PV77" s="24"/>
    </row>
    <row r="78" spans="1:438" s="6" customFormat="1" ht="32.1" customHeight="1" x14ac:dyDescent="0.25">
      <c r="A78" s="48">
        <v>45530</v>
      </c>
      <c r="B78" s="49">
        <v>5906571</v>
      </c>
      <c r="C78" s="49" t="s">
        <v>218</v>
      </c>
      <c r="D78" s="49">
        <v>0</v>
      </c>
      <c r="E78" s="49">
        <v>0</v>
      </c>
      <c r="F78" s="49">
        <v>0</v>
      </c>
      <c r="G78" s="49">
        <v>0</v>
      </c>
      <c r="H78" s="49">
        <v>0</v>
      </c>
      <c r="I78" s="49">
        <v>0</v>
      </c>
      <c r="J78" s="49" t="e">
        <v>#N/A</v>
      </c>
      <c r="K78" s="49" t="s">
        <v>10</v>
      </c>
      <c r="L78" s="49">
        <v>1500</v>
      </c>
      <c r="M78" s="49">
        <v>54</v>
      </c>
      <c r="N78" s="49">
        <v>61</v>
      </c>
      <c r="O78" s="50" t="s">
        <v>219</v>
      </c>
      <c r="P78" s="64">
        <v>5</v>
      </c>
      <c r="Q78" s="77" t="s">
        <v>220</v>
      </c>
      <c r="R78" s="182" t="s">
        <v>334</v>
      </c>
      <c r="S78" s="183"/>
      <c r="T78" s="44" t="s">
        <v>60</v>
      </c>
      <c r="U78" s="39" t="s">
        <v>61</v>
      </c>
      <c r="V78" s="60" t="e">
        <f>IF(AND($P78=1,$T78="NO"),1 + COUNT($V$9:V77),NA())</f>
        <v>#N/A</v>
      </c>
      <c r="W78" s="60" t="e">
        <f>IF(AND($P78=2,$T78="NO"),1 + COUNT($W$9:W77),NA())</f>
        <v>#N/A</v>
      </c>
      <c r="X78" s="60" t="e">
        <f>IF(AND($P78=3,$T78="NO"),1 + COUNT($X$9:X77),NA())</f>
        <v>#N/A</v>
      </c>
      <c r="Y78" s="60" t="e">
        <f>IF(AND($P78=4,$T78="NO"),1 + COUNT($Y$9:Y77),NA())</f>
        <v>#N/A</v>
      </c>
      <c r="Z78" s="60">
        <f>IF(AND($P78=5,$T78="NO"),1 + COUNT($Z$9:Z77),NA())</f>
        <v>4</v>
      </c>
      <c r="AA78" s="60" t="e">
        <f>IF(AND($P78=6,$T78="NO"),1 + COUNT($AA$9:AA77),NA())</f>
        <v>#N/A</v>
      </c>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27"/>
      <c r="OQ78" s="24"/>
      <c r="OR78" s="24"/>
      <c r="OS78" s="24"/>
      <c r="OT78" s="24"/>
      <c r="OU78" s="24"/>
      <c r="OV78" s="24"/>
      <c r="OW78" s="24"/>
      <c r="OX78" s="24"/>
      <c r="OY78" s="24"/>
      <c r="OZ78" s="24"/>
      <c r="PA78" s="24"/>
      <c r="PB78" s="24"/>
      <c r="PC78" s="24"/>
      <c r="PD78" s="24"/>
      <c r="PE78" s="24"/>
      <c r="PF78" s="24"/>
      <c r="PG78" s="24"/>
      <c r="PH78" s="24"/>
      <c r="PI78" s="24"/>
      <c r="PJ78" s="24"/>
      <c r="PK78" s="24"/>
      <c r="PL78" s="24"/>
      <c r="PM78" s="24"/>
      <c r="PN78" s="24"/>
      <c r="PO78" s="24"/>
      <c r="PP78" s="24"/>
      <c r="PQ78" s="24"/>
      <c r="PR78" s="24"/>
      <c r="PS78" s="24"/>
      <c r="PT78" s="24"/>
      <c r="PU78" s="24"/>
      <c r="PV78" s="24"/>
    </row>
    <row r="79" spans="1:438" s="6" customFormat="1" ht="32.1" customHeight="1" x14ac:dyDescent="0.25">
      <c r="A79" s="48">
        <v>45530</v>
      </c>
      <c r="B79" s="49">
        <v>5906314</v>
      </c>
      <c r="C79" s="49" t="s">
        <v>221</v>
      </c>
      <c r="D79" s="49">
        <v>1</v>
      </c>
      <c r="E79" s="49">
        <v>0</v>
      </c>
      <c r="F79" s="49">
        <v>0</v>
      </c>
      <c r="G79" s="49">
        <v>0</v>
      </c>
      <c r="H79" s="49">
        <v>0</v>
      </c>
      <c r="I79" s="49">
        <v>0</v>
      </c>
      <c r="J79" s="49" t="e">
        <v>#N/A</v>
      </c>
      <c r="K79" s="49" t="s">
        <v>10</v>
      </c>
      <c r="L79" s="49">
        <v>1400</v>
      </c>
      <c r="M79" s="49">
        <v>53</v>
      </c>
      <c r="N79" s="49">
        <v>63</v>
      </c>
      <c r="O79" s="50" t="s">
        <v>222</v>
      </c>
      <c r="P79" s="64">
        <v>5</v>
      </c>
      <c r="Q79" s="77" t="s">
        <v>220</v>
      </c>
      <c r="R79" s="182" t="s">
        <v>334</v>
      </c>
      <c r="S79" s="183"/>
      <c r="T79" s="44" t="s">
        <v>60</v>
      </c>
      <c r="U79" s="39" t="s">
        <v>61</v>
      </c>
      <c r="V79" s="60" t="e">
        <f>IF(AND($P79=1,$T79="NO"),1 + COUNT($V$9:V78),NA())</f>
        <v>#N/A</v>
      </c>
      <c r="W79" s="60" t="e">
        <f>IF(AND($P79=2,$T79="NO"),1 + COUNT($W$9:W78),NA())</f>
        <v>#N/A</v>
      </c>
      <c r="X79" s="60" t="e">
        <f>IF(AND($P79=3,$T79="NO"),1 + COUNT($X$9:X78),NA())</f>
        <v>#N/A</v>
      </c>
      <c r="Y79" s="60" t="e">
        <f>IF(AND($P79=4,$T79="NO"),1 + COUNT($Y$9:Y78),NA())</f>
        <v>#N/A</v>
      </c>
      <c r="Z79" s="60">
        <f>IF(AND($P79=5,$T79="NO"),1 + COUNT($Z$9:Z78),NA())</f>
        <v>5</v>
      </c>
      <c r="AA79" s="60" t="e">
        <f>IF(AND($P79=6,$T79="NO"),1 + COUNT($AA$9:AA78),NA())</f>
        <v>#N/A</v>
      </c>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27"/>
      <c r="OQ79" s="24"/>
      <c r="OR79" s="24"/>
      <c r="OS79" s="24"/>
      <c r="OT79" s="24"/>
      <c r="OU79" s="24"/>
      <c r="OV79" s="24"/>
      <c r="OW79" s="24"/>
      <c r="OX79" s="24"/>
      <c r="OY79" s="24"/>
      <c r="OZ79" s="24"/>
      <c r="PA79" s="24"/>
      <c r="PB79" s="24"/>
      <c r="PC79" s="24"/>
      <c r="PD79" s="24"/>
      <c r="PE79" s="24"/>
      <c r="PF79" s="24"/>
      <c r="PG79" s="24"/>
      <c r="PH79" s="24"/>
      <c r="PI79" s="24"/>
      <c r="PJ79" s="24"/>
      <c r="PK79" s="24"/>
      <c r="PL79" s="24"/>
      <c r="PM79" s="24"/>
      <c r="PN79" s="24"/>
      <c r="PO79" s="24"/>
      <c r="PP79" s="24"/>
      <c r="PQ79" s="24"/>
      <c r="PR79" s="24"/>
      <c r="PS79" s="24"/>
      <c r="PT79" s="24"/>
      <c r="PU79" s="24"/>
      <c r="PV79" s="24"/>
    </row>
    <row r="80" spans="1:438" s="6" customFormat="1" ht="32.1" customHeight="1" x14ac:dyDescent="0.25">
      <c r="A80" s="53">
        <v>45530</v>
      </c>
      <c r="B80" s="98">
        <v>2903869</v>
      </c>
      <c r="C80" s="98" t="s">
        <v>68</v>
      </c>
      <c r="D80" s="98">
        <v>1</v>
      </c>
      <c r="E80" s="98">
        <v>0</v>
      </c>
      <c r="F80" s="98">
        <v>0</v>
      </c>
      <c r="G80" s="98">
        <v>0</v>
      </c>
      <c r="H80" s="98">
        <v>0</v>
      </c>
      <c r="I80" s="98">
        <v>0</v>
      </c>
      <c r="J80" s="98" t="s">
        <v>425</v>
      </c>
      <c r="K80" s="98" t="s">
        <v>424</v>
      </c>
      <c r="L80" s="98">
        <v>950</v>
      </c>
      <c r="M80" s="98">
        <v>28</v>
      </c>
      <c r="N80" s="98">
        <v>36</v>
      </c>
      <c r="O80" s="54" t="s">
        <v>74</v>
      </c>
      <c r="P80" s="65">
        <v>2</v>
      </c>
      <c r="Q80" s="59" t="s">
        <v>173</v>
      </c>
      <c r="R80" s="160" t="s">
        <v>230</v>
      </c>
      <c r="S80" s="161"/>
      <c r="T80" s="44" t="s">
        <v>61</v>
      </c>
      <c r="U80" s="39" t="s">
        <v>61</v>
      </c>
      <c r="V80" s="60" t="e">
        <f>IF(AND($P80=1,$T80="NO"),1 + COUNT($V$9:V79),NA())</f>
        <v>#N/A</v>
      </c>
      <c r="W80" s="60" t="e">
        <f>IF(AND($P80=2,$T80="NO"),1 + COUNT($W$9:W79),NA())</f>
        <v>#N/A</v>
      </c>
      <c r="X80" s="60" t="e">
        <f>IF(AND($P80=3,$T80="NO"),1 + COUNT($X$9:X79),NA())</f>
        <v>#N/A</v>
      </c>
      <c r="Y80" s="60" t="e">
        <f>IF(AND($P80=4,$T80="NO"),1 + COUNT($Y$9:Y79),NA())</f>
        <v>#N/A</v>
      </c>
      <c r="Z80" s="60" t="e">
        <f>IF(AND($P80=5,$T80="NO"),1 + COUNT($Z$9:Z79),NA())</f>
        <v>#N/A</v>
      </c>
      <c r="AA80" s="60" t="e">
        <f>IF(AND($P80=6,$T80="NO"),1 + COUNT($AA$9:AA79),NA())</f>
        <v>#N/A</v>
      </c>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27"/>
      <c r="OQ80" s="24"/>
      <c r="OR80" s="24"/>
      <c r="OS80" s="24"/>
      <c r="OT80" s="24"/>
      <c r="OU80" s="24"/>
      <c r="OV80" s="24"/>
      <c r="OW80" s="24"/>
      <c r="OX80" s="24"/>
      <c r="OY80" s="24"/>
      <c r="OZ80" s="24"/>
      <c r="PA80" s="24"/>
      <c r="PB80" s="24"/>
      <c r="PC80" s="24"/>
      <c r="PD80" s="24"/>
      <c r="PE80" s="24"/>
      <c r="PF80" s="24"/>
      <c r="PG80" s="24"/>
      <c r="PH80" s="24"/>
      <c r="PI80" s="24"/>
      <c r="PJ80" s="24"/>
      <c r="PK80" s="24"/>
      <c r="PL80" s="24"/>
      <c r="PM80" s="24"/>
      <c r="PN80" s="24"/>
      <c r="PO80" s="24"/>
      <c r="PP80" s="24"/>
      <c r="PQ80" s="24"/>
      <c r="PR80" s="24"/>
      <c r="PS80" s="24"/>
      <c r="PT80" s="24"/>
      <c r="PU80" s="24"/>
      <c r="PV80" s="24"/>
    </row>
    <row r="81" spans="1:438" s="20" customFormat="1" ht="32.1" customHeight="1" x14ac:dyDescent="0.25">
      <c r="A81" s="69">
        <v>45531</v>
      </c>
      <c r="B81" s="96">
        <v>2903854</v>
      </c>
      <c r="C81" s="96" t="s">
        <v>48</v>
      </c>
      <c r="D81" s="96">
        <v>0</v>
      </c>
      <c r="E81" s="96">
        <v>1</v>
      </c>
      <c r="F81" s="96">
        <v>0</v>
      </c>
      <c r="G81" s="96">
        <v>0</v>
      </c>
      <c r="H81" s="96">
        <v>0</v>
      </c>
      <c r="I81" s="96">
        <v>0</v>
      </c>
      <c r="J81" s="96" t="s">
        <v>427</v>
      </c>
      <c r="K81" s="96" t="s">
        <v>424</v>
      </c>
      <c r="L81" s="96">
        <v>1500</v>
      </c>
      <c r="M81" s="96">
        <v>33</v>
      </c>
      <c r="N81" s="96">
        <v>40</v>
      </c>
      <c r="O81" s="70" t="s">
        <v>52</v>
      </c>
      <c r="P81" s="71">
        <v>6</v>
      </c>
      <c r="Q81" s="72" t="s">
        <v>157</v>
      </c>
      <c r="R81" s="158" t="s">
        <v>168</v>
      </c>
      <c r="S81" s="159"/>
      <c r="T81" s="44" t="s">
        <v>61</v>
      </c>
      <c r="U81" s="39" t="s">
        <v>61</v>
      </c>
      <c r="V81" s="60" t="e">
        <f>IF(AND($P81=1,$T81="NO"),1 + COUNT($V$9:V80),NA())</f>
        <v>#N/A</v>
      </c>
      <c r="W81" s="60" t="e">
        <f>IF(AND($P81=2,$T81="NO"),1 + COUNT($W$9:W80),NA())</f>
        <v>#N/A</v>
      </c>
      <c r="X81" s="60" t="e">
        <f>IF(AND($P81=3,$T81="NO"),1 + COUNT($X$9:X80),NA())</f>
        <v>#N/A</v>
      </c>
      <c r="Y81" s="60" t="e">
        <f>IF(AND($P81=4,$T81="NO"),1 + COUNT($Y$9:Y80),NA())</f>
        <v>#N/A</v>
      </c>
      <c r="Z81" s="60" t="e">
        <f>IF(AND($P81=5,$T81="NO"),1 + COUNT($Z$9:Z80),NA())</f>
        <v>#N/A</v>
      </c>
      <c r="AA81" s="60" t="e">
        <f>IF(AND($P81=6,$T81="NO"),1 + COUNT($AA$9:AA80),NA())</f>
        <v>#N/A</v>
      </c>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27"/>
      <c r="OQ81" s="24"/>
      <c r="OR81" s="24"/>
      <c r="OS81" s="24"/>
      <c r="OT81" s="24"/>
      <c r="OU81" s="24"/>
      <c r="OV81" s="24"/>
      <c r="OW81" s="24"/>
      <c r="OX81" s="24"/>
      <c r="OY81" s="24"/>
      <c r="OZ81" s="24"/>
      <c r="PA81" s="24"/>
      <c r="PB81" s="24"/>
      <c r="PC81" s="24"/>
      <c r="PD81" s="24"/>
      <c r="PE81" s="24"/>
      <c r="PF81" s="24"/>
      <c r="PG81" s="24"/>
      <c r="PH81" s="24"/>
      <c r="PI81" s="24"/>
      <c r="PJ81" s="24"/>
      <c r="PK81" s="24"/>
      <c r="PL81" s="24"/>
      <c r="PM81" s="24"/>
      <c r="PN81" s="24"/>
      <c r="PO81" s="24"/>
      <c r="PP81" s="24"/>
      <c r="PQ81" s="24"/>
      <c r="PR81" s="24"/>
      <c r="PS81" s="24"/>
      <c r="PT81" s="24"/>
      <c r="PU81" s="24"/>
      <c r="PV81" s="24"/>
    </row>
    <row r="82" spans="1:438" ht="32.1" customHeight="1" x14ac:dyDescent="0.25">
      <c r="A82" s="69">
        <v>45532</v>
      </c>
      <c r="B82" s="96">
        <v>5906502</v>
      </c>
      <c r="C82" s="96" t="s">
        <v>65</v>
      </c>
      <c r="D82" s="96">
        <v>1</v>
      </c>
      <c r="E82" s="96">
        <v>0</v>
      </c>
      <c r="F82" s="96">
        <v>0</v>
      </c>
      <c r="G82" s="96">
        <v>0</v>
      </c>
      <c r="H82" s="96">
        <v>0</v>
      </c>
      <c r="I82" s="96">
        <v>0</v>
      </c>
      <c r="J82" s="96" t="s">
        <v>425</v>
      </c>
      <c r="K82" s="96" t="s">
        <v>424</v>
      </c>
      <c r="L82" s="96">
        <v>1500</v>
      </c>
      <c r="M82" s="96">
        <v>87</v>
      </c>
      <c r="N82" s="96">
        <v>95</v>
      </c>
      <c r="O82" s="70" t="s">
        <v>96</v>
      </c>
      <c r="P82" s="71">
        <v>6</v>
      </c>
      <c r="Q82" s="96" t="s">
        <v>95</v>
      </c>
      <c r="R82" s="158" t="s">
        <v>182</v>
      </c>
      <c r="S82" s="159"/>
      <c r="T82" s="44" t="s">
        <v>61</v>
      </c>
      <c r="U82" s="39" t="s">
        <v>61</v>
      </c>
      <c r="V82" s="60" t="e">
        <f>IF(AND($P82=1,$T82="NO"),1 + COUNT($V$9:V81),NA())</f>
        <v>#N/A</v>
      </c>
      <c r="W82" s="60" t="e">
        <f>IF(AND($P82=2,$T82="NO"),1 + COUNT($W$9:W81),NA())</f>
        <v>#N/A</v>
      </c>
      <c r="X82" s="60" t="e">
        <f>IF(AND($P82=3,$T82="NO"),1 + COUNT($X$9:X81),NA())</f>
        <v>#N/A</v>
      </c>
      <c r="Y82" s="60" t="e">
        <f>IF(AND($P82=4,$T82="NO"),1 + COUNT($Y$9:Y81),NA())</f>
        <v>#N/A</v>
      </c>
      <c r="Z82" s="60" t="e">
        <f>IF(AND($P82=5,$T82="NO"),1 + COUNT($Z$9:Z81),NA())</f>
        <v>#N/A</v>
      </c>
      <c r="AA82" s="60" t="e">
        <f>IF(AND($P82=6,$T82="NO"),1 + COUNT($AA$9:AA81),NA())</f>
        <v>#N/A</v>
      </c>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row>
    <row r="83" spans="1:438" s="6" customFormat="1" ht="32.1" customHeight="1" x14ac:dyDescent="0.25">
      <c r="A83" s="53">
        <v>45532</v>
      </c>
      <c r="B83" s="98">
        <v>2903472</v>
      </c>
      <c r="C83" s="98" t="s">
        <v>44</v>
      </c>
      <c r="D83" s="98">
        <v>1</v>
      </c>
      <c r="E83" s="98">
        <v>0</v>
      </c>
      <c r="F83" s="98">
        <v>0</v>
      </c>
      <c r="G83" s="98">
        <v>0</v>
      </c>
      <c r="H83" s="98">
        <v>0</v>
      </c>
      <c r="I83" s="98">
        <v>0</v>
      </c>
      <c r="J83" s="98" t="s">
        <v>425</v>
      </c>
      <c r="K83" s="98" t="s">
        <v>424</v>
      </c>
      <c r="L83" s="98">
        <v>950</v>
      </c>
      <c r="M83" s="98">
        <v>26</v>
      </c>
      <c r="N83" s="98">
        <v>34</v>
      </c>
      <c r="O83" s="54" t="s">
        <v>184</v>
      </c>
      <c r="P83" s="65">
        <v>2</v>
      </c>
      <c r="Q83" s="98" t="s">
        <v>144</v>
      </c>
      <c r="R83" s="163" t="s">
        <v>199</v>
      </c>
      <c r="S83" s="161"/>
      <c r="T83" s="44" t="s">
        <v>61</v>
      </c>
      <c r="U83" s="39" t="s">
        <v>61</v>
      </c>
      <c r="V83" s="60" t="e">
        <f>IF(AND($P83=1,$T83="NO"),1 + COUNT($V$9:V82),NA())</f>
        <v>#N/A</v>
      </c>
      <c r="W83" s="60" t="e">
        <f>IF(AND($P83=2,$T83="NO"),1 + COUNT($W$9:W82),NA())</f>
        <v>#N/A</v>
      </c>
      <c r="X83" s="60" t="e">
        <f>IF(AND($P83=3,$T83="NO"),1 + COUNT($X$9:X82),NA())</f>
        <v>#N/A</v>
      </c>
      <c r="Y83" s="60" t="e">
        <f>IF(AND($P83=4,$T83="NO"),1 + COUNT($Y$9:Y82),NA())</f>
        <v>#N/A</v>
      </c>
      <c r="Z83" s="60" t="e">
        <f>IF(AND($P83=5,$T83="NO"),1 + COUNT($Z$9:Z82),NA())</f>
        <v>#N/A</v>
      </c>
      <c r="AA83" s="60" t="e">
        <f>IF(AND($P83=6,$T83="NO"),1 + COUNT($AA$9:AA82),NA())</f>
        <v>#N/A</v>
      </c>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27"/>
      <c r="OQ83" s="24"/>
      <c r="OR83" s="24"/>
      <c r="OS83" s="24"/>
      <c r="OT83" s="24"/>
      <c r="OU83" s="24"/>
      <c r="OV83" s="24"/>
      <c r="OW83" s="24"/>
      <c r="OX83" s="24"/>
      <c r="OY83" s="24"/>
      <c r="OZ83" s="24"/>
      <c r="PA83" s="24"/>
      <c r="PB83" s="24"/>
      <c r="PC83" s="24"/>
      <c r="PD83" s="24"/>
      <c r="PE83" s="24"/>
      <c r="PF83" s="24"/>
      <c r="PG83" s="24"/>
      <c r="PH83" s="24"/>
      <c r="PI83" s="24"/>
      <c r="PJ83" s="24"/>
      <c r="PK83" s="24"/>
      <c r="PL83" s="24"/>
      <c r="PM83" s="24"/>
      <c r="PN83" s="24"/>
      <c r="PO83" s="24"/>
      <c r="PP83" s="24"/>
      <c r="PQ83" s="24"/>
      <c r="PR83" s="24"/>
      <c r="PS83" s="24"/>
      <c r="PT83" s="24"/>
      <c r="PU83" s="24"/>
      <c r="PV83" s="24"/>
    </row>
    <row r="84" spans="1:438" ht="32.1" customHeight="1" x14ac:dyDescent="0.25">
      <c r="A84" s="53">
        <v>45532</v>
      </c>
      <c r="B84" s="98">
        <v>7901108</v>
      </c>
      <c r="C84" s="98" t="s">
        <v>45</v>
      </c>
      <c r="D84" s="98">
        <v>1</v>
      </c>
      <c r="E84" s="98">
        <v>0</v>
      </c>
      <c r="F84" s="98">
        <v>0</v>
      </c>
      <c r="G84" s="98">
        <v>0</v>
      </c>
      <c r="H84" s="98">
        <v>0</v>
      </c>
      <c r="I84" s="98">
        <v>0</v>
      </c>
      <c r="J84" s="98" t="s">
        <v>425</v>
      </c>
      <c r="K84" s="98" t="s">
        <v>424</v>
      </c>
      <c r="L84" s="98">
        <v>950</v>
      </c>
      <c r="M84" s="98">
        <v>9</v>
      </c>
      <c r="N84" s="98">
        <v>17</v>
      </c>
      <c r="O84" s="54" t="s">
        <v>185</v>
      </c>
      <c r="P84" s="65">
        <v>2</v>
      </c>
      <c r="Q84" s="98" t="s">
        <v>186</v>
      </c>
      <c r="R84" s="169" t="s">
        <v>200</v>
      </c>
      <c r="S84" s="169"/>
      <c r="T84" s="44" t="s">
        <v>61</v>
      </c>
      <c r="U84" s="39" t="s">
        <v>61</v>
      </c>
      <c r="V84" s="60" t="e">
        <f>IF(AND($P84=1,$T84="NO"),1 + COUNT($V$9:V83),NA())</f>
        <v>#N/A</v>
      </c>
      <c r="W84" s="60" t="e">
        <f>IF(AND($P84=2,$T84="NO"),1 + COUNT($W$9:W83),NA())</f>
        <v>#N/A</v>
      </c>
      <c r="X84" s="60" t="e">
        <f>IF(AND($P84=3,$T84="NO"),1 + COUNT($X$9:X83),NA())</f>
        <v>#N/A</v>
      </c>
      <c r="Y84" s="60" t="e">
        <f>IF(AND($P84=4,$T84="NO"),1 + COUNT($Y$9:Y83),NA())</f>
        <v>#N/A</v>
      </c>
      <c r="Z84" s="60" t="e">
        <f>IF(AND($P84=5,$T84="NO"),1 + COUNT($Z$9:Z83),NA())</f>
        <v>#N/A</v>
      </c>
      <c r="AA84" s="60" t="e">
        <f>IF(AND($P84=6,$T84="NO"),1 + COUNT($AA$9:AA83),NA())</f>
        <v>#N/A</v>
      </c>
    </row>
    <row r="85" spans="1:438" ht="32.1" customHeight="1" x14ac:dyDescent="0.25">
      <c r="A85" s="69">
        <v>45533</v>
      </c>
      <c r="B85" s="96">
        <v>4903755</v>
      </c>
      <c r="C85" s="96" t="s">
        <v>88</v>
      </c>
      <c r="D85" s="96">
        <v>0</v>
      </c>
      <c r="E85" s="96">
        <v>0</v>
      </c>
      <c r="F85" s="96">
        <v>1</v>
      </c>
      <c r="G85" s="96">
        <v>0</v>
      </c>
      <c r="H85" s="96">
        <v>0</v>
      </c>
      <c r="I85" s="96">
        <v>0</v>
      </c>
      <c r="J85" s="96" t="s">
        <v>425</v>
      </c>
      <c r="K85" s="96" t="s">
        <v>424</v>
      </c>
      <c r="L85" s="96">
        <v>1400</v>
      </c>
      <c r="M85" s="96">
        <v>6</v>
      </c>
      <c r="N85" s="96">
        <v>14</v>
      </c>
      <c r="O85" s="70" t="s">
        <v>191</v>
      </c>
      <c r="P85" s="71">
        <v>6</v>
      </c>
      <c r="Q85" s="96" t="s">
        <v>192</v>
      </c>
      <c r="R85" s="162" t="s">
        <v>203</v>
      </c>
      <c r="S85" s="162"/>
      <c r="T85" s="44" t="s">
        <v>61</v>
      </c>
      <c r="U85" s="39" t="s">
        <v>61</v>
      </c>
      <c r="V85" s="60" t="e">
        <f>IF(AND($P85=1,$T85="NO"),1 + COUNT($V$9:V84),NA())</f>
        <v>#N/A</v>
      </c>
      <c r="W85" s="60" t="e">
        <f>IF(AND($P85=2,$T85="NO"),1 + COUNT($W$9:W84),NA())</f>
        <v>#N/A</v>
      </c>
      <c r="X85" s="60" t="e">
        <f>IF(AND($P85=3,$T85="NO"),1 + COUNT($X$9:X84),NA())</f>
        <v>#N/A</v>
      </c>
      <c r="Y85" s="60" t="e">
        <f>IF(AND($P85=4,$T85="NO"),1 + COUNT($Y$9:Y84),NA())</f>
        <v>#N/A</v>
      </c>
      <c r="Z85" s="60" t="e">
        <f>IF(AND($P85=5,$T85="NO"),1 + COUNT($Z$9:Z84),NA())</f>
        <v>#N/A</v>
      </c>
      <c r="AA85" s="60" t="e">
        <f>IF(AND($P85=6,$T85="NO"),1 + COUNT($AA$9:AA84),NA())</f>
        <v>#N/A</v>
      </c>
    </row>
    <row r="86" spans="1:438" ht="32.1" customHeight="1" x14ac:dyDescent="0.25">
      <c r="A86" s="53">
        <v>45533</v>
      </c>
      <c r="B86" s="98">
        <v>2903474</v>
      </c>
      <c r="C86" s="98" t="s">
        <v>91</v>
      </c>
      <c r="D86" s="98">
        <v>1</v>
      </c>
      <c r="E86" s="98">
        <v>0</v>
      </c>
      <c r="F86" s="98">
        <v>0</v>
      </c>
      <c r="G86" s="98">
        <v>0</v>
      </c>
      <c r="H86" s="98">
        <v>0</v>
      </c>
      <c r="I86" s="98">
        <v>0</v>
      </c>
      <c r="J86" s="98" t="s">
        <v>425</v>
      </c>
      <c r="K86" s="98" t="s">
        <v>424</v>
      </c>
      <c r="L86" s="98">
        <v>920</v>
      </c>
      <c r="M86" s="98">
        <v>25</v>
      </c>
      <c r="N86" s="98">
        <v>33</v>
      </c>
      <c r="O86" s="54" t="s">
        <v>193</v>
      </c>
      <c r="P86" s="65">
        <v>2</v>
      </c>
      <c r="Q86" s="98" t="s">
        <v>194</v>
      </c>
      <c r="R86" s="169" t="s">
        <v>226</v>
      </c>
      <c r="S86" s="169"/>
      <c r="T86" s="44" t="s">
        <v>61</v>
      </c>
      <c r="U86" s="39" t="s">
        <v>61</v>
      </c>
      <c r="V86" s="60" t="e">
        <f>IF(AND($P86=1,$T86="NO"),1 + COUNT($V$9:V85),NA())</f>
        <v>#N/A</v>
      </c>
      <c r="W86" s="60" t="e">
        <f>IF(AND($P86=2,$T86="NO"),1 + COUNT($W$9:W85),NA())</f>
        <v>#N/A</v>
      </c>
      <c r="X86" s="60" t="e">
        <f>IF(AND($P86=3,$T86="NO"),1 + COUNT($X$9:X85),NA())</f>
        <v>#N/A</v>
      </c>
      <c r="Y86" s="60" t="e">
        <f>IF(AND($P86=4,$T86="NO"),1 + COUNT($Y$9:Y85),NA())</f>
        <v>#N/A</v>
      </c>
      <c r="Z86" s="60" t="e">
        <f>IF(AND($P86=5,$T86="NO"),1 + COUNT($Z$9:Z85),NA())</f>
        <v>#N/A</v>
      </c>
      <c r="AA86" s="60" t="e">
        <f>IF(AND($P86=6,$T86="NO"),1 + COUNT($AA$9:AA85),NA())</f>
        <v>#N/A</v>
      </c>
    </row>
    <row r="87" spans="1:438" ht="32.1" customHeight="1" x14ac:dyDescent="0.25">
      <c r="A87" s="102">
        <v>45533</v>
      </c>
      <c r="B87" s="76">
        <v>6990585</v>
      </c>
      <c r="C87" s="76" t="s">
        <v>57</v>
      </c>
      <c r="D87" s="76">
        <v>0</v>
      </c>
      <c r="E87" s="76">
        <v>0</v>
      </c>
      <c r="F87" s="76">
        <v>0</v>
      </c>
      <c r="G87" s="76">
        <v>0</v>
      </c>
      <c r="H87" s="76">
        <v>1</v>
      </c>
      <c r="I87" s="76">
        <v>0</v>
      </c>
      <c r="J87" s="96" t="e">
        <v>#N/A</v>
      </c>
      <c r="K87" s="96" t="s">
        <v>195</v>
      </c>
      <c r="L87" s="76">
        <v>1500</v>
      </c>
      <c r="M87" s="76">
        <v>7</v>
      </c>
      <c r="N87" s="76">
        <v>31</v>
      </c>
      <c r="O87" s="103" t="s">
        <v>196</v>
      </c>
      <c r="P87" s="104">
        <v>6</v>
      </c>
      <c r="Q87" s="76" t="s">
        <v>197</v>
      </c>
      <c r="R87" s="181" t="s">
        <v>198</v>
      </c>
      <c r="S87" s="181"/>
      <c r="T87" s="44" t="s">
        <v>61</v>
      </c>
      <c r="U87" s="39" t="s">
        <v>61</v>
      </c>
      <c r="V87" s="60" t="e">
        <f>IF(AND($P87=1,$T87="NO"),1 + COUNT($V$9:V86),NA())</f>
        <v>#N/A</v>
      </c>
      <c r="W87" s="60" t="e">
        <f>IF(AND($P87=2,$T87="NO"),1 + COUNT($W$9:W86),NA())</f>
        <v>#N/A</v>
      </c>
      <c r="X87" s="60" t="e">
        <f>IF(AND($P87=3,$T87="NO"),1 + COUNT($X$9:X86),NA())</f>
        <v>#N/A</v>
      </c>
      <c r="Y87" s="60" t="e">
        <f>IF(AND($P87=4,$T87="NO"),1 + COUNT($Y$9:Y86),NA())</f>
        <v>#N/A</v>
      </c>
      <c r="Z87" s="60" t="e">
        <f>IF(AND($P87=5,$T87="NO"),1 + COUNT($Z$9:Z86),NA())</f>
        <v>#N/A</v>
      </c>
      <c r="AA87" s="60" t="e">
        <f>IF(AND($P87=6,$T87="NO"),1 + COUNT($AA$9:AA86),NA())</f>
        <v>#N/A</v>
      </c>
    </row>
    <row r="88" spans="1:438" ht="32.1" customHeight="1" x14ac:dyDescent="0.25">
      <c r="A88" s="53">
        <v>45534</v>
      </c>
      <c r="B88" s="98">
        <v>5906317</v>
      </c>
      <c r="C88" s="98" t="s">
        <v>209</v>
      </c>
      <c r="D88" s="98">
        <v>1</v>
      </c>
      <c r="E88" s="98">
        <v>0</v>
      </c>
      <c r="F88" s="98">
        <v>0</v>
      </c>
      <c r="G88" s="98">
        <v>0</v>
      </c>
      <c r="H88" s="98">
        <v>0</v>
      </c>
      <c r="I88" s="98">
        <v>0</v>
      </c>
      <c r="J88" s="98" t="s">
        <v>425</v>
      </c>
      <c r="K88" s="98" t="s">
        <v>424</v>
      </c>
      <c r="L88" s="98">
        <v>950</v>
      </c>
      <c r="M88" s="98">
        <v>123</v>
      </c>
      <c r="N88" s="98">
        <v>131</v>
      </c>
      <c r="O88" s="54" t="s">
        <v>210</v>
      </c>
      <c r="P88" s="65">
        <v>2</v>
      </c>
      <c r="Q88" s="98" t="s">
        <v>211</v>
      </c>
      <c r="R88" s="169" t="s">
        <v>214</v>
      </c>
      <c r="S88" s="169"/>
      <c r="T88" s="44" t="s">
        <v>60</v>
      </c>
      <c r="U88" s="39" t="s">
        <v>61</v>
      </c>
      <c r="V88" s="60" t="e">
        <f>IF(AND($P88=1,$T88="NO"),1 + COUNT($V$9:V87),NA())</f>
        <v>#N/A</v>
      </c>
      <c r="W88" s="60">
        <f>IF(AND($P88=2,$T88="NO"),1 + COUNT($W$9:W87),NA())</f>
        <v>21</v>
      </c>
      <c r="X88" s="60" t="e">
        <f>IF(AND($P88=3,$T88="NO"),1 + COUNT($X$9:X87),NA())</f>
        <v>#N/A</v>
      </c>
      <c r="Y88" s="60" t="e">
        <f>IF(AND($P88=4,$T88="NO"),1 + COUNT($Y$9:Y87),NA())</f>
        <v>#N/A</v>
      </c>
      <c r="Z88" s="60" t="e">
        <f>IF(AND($P88=5,$T88="NO"),1 + COUNT($Z$9:Z87),NA())</f>
        <v>#N/A</v>
      </c>
      <c r="AA88" s="60" t="e">
        <f>IF(AND($P88=6,$T88="NO"),1 + COUNT($AA$9:AA87),NA())</f>
        <v>#N/A</v>
      </c>
    </row>
    <row r="89" spans="1:438" ht="32.1" customHeight="1" x14ac:dyDescent="0.25">
      <c r="A89" s="48">
        <v>45535</v>
      </c>
      <c r="B89" s="49">
        <v>5906250</v>
      </c>
      <c r="C89" s="49" t="s">
        <v>231</v>
      </c>
      <c r="D89" s="49">
        <v>0</v>
      </c>
      <c r="E89" s="49">
        <v>0</v>
      </c>
      <c r="F89" s="49">
        <v>0</v>
      </c>
      <c r="G89" s="49">
        <v>0</v>
      </c>
      <c r="H89" s="49">
        <v>0</v>
      </c>
      <c r="I89" s="49">
        <v>0</v>
      </c>
      <c r="J89" s="49" t="e">
        <v>#N/A</v>
      </c>
      <c r="K89" s="49" t="s">
        <v>10</v>
      </c>
      <c r="L89" s="49">
        <v>1500</v>
      </c>
      <c r="M89" s="49">
        <v>85</v>
      </c>
      <c r="N89" s="49">
        <v>157</v>
      </c>
      <c r="O89" s="50" t="s">
        <v>232</v>
      </c>
      <c r="P89" s="64">
        <v>5</v>
      </c>
      <c r="Q89" s="49" t="s">
        <v>233</v>
      </c>
      <c r="R89" s="179" t="s">
        <v>234</v>
      </c>
      <c r="S89" s="179"/>
      <c r="T89" s="44" t="s">
        <v>60</v>
      </c>
      <c r="U89" s="39" t="s">
        <v>61</v>
      </c>
      <c r="V89" s="60" t="e">
        <f>IF(AND($P89=1,$T89="NO"),1 + COUNT($V$9:V88),NA())</f>
        <v>#N/A</v>
      </c>
      <c r="W89" s="60" t="e">
        <f>IF(AND($P89=2,$T89="NO"),1 + COUNT($W$9:W88),NA())</f>
        <v>#N/A</v>
      </c>
      <c r="X89" s="60" t="e">
        <f>IF(AND($P89=3,$T89="NO"),1 + COUNT($X$9:X88),NA())</f>
        <v>#N/A</v>
      </c>
      <c r="Y89" s="60" t="e">
        <f>IF(AND($P89=4,$T89="NO"),1 + COUNT($Y$9:Y88),NA())</f>
        <v>#N/A</v>
      </c>
      <c r="Z89" s="60">
        <f>IF(AND($P89=5,$T89="NO"),1 + COUNT($Z$9:Z88),NA())</f>
        <v>6</v>
      </c>
      <c r="AA89" s="60" t="e">
        <f>IF(AND($P89=6,$T89="NO"),1 + COUNT($AA$9:AA88),NA())</f>
        <v>#N/A</v>
      </c>
    </row>
    <row r="90" spans="1:438" ht="32.1" customHeight="1" x14ac:dyDescent="0.25">
      <c r="A90" s="48">
        <v>45535</v>
      </c>
      <c r="B90" s="49">
        <v>5906245</v>
      </c>
      <c r="C90" s="49" t="s">
        <v>236</v>
      </c>
      <c r="D90" s="49">
        <v>0</v>
      </c>
      <c r="E90" s="49">
        <v>0</v>
      </c>
      <c r="F90" s="49">
        <v>0</v>
      </c>
      <c r="G90" s="49">
        <v>0</v>
      </c>
      <c r="H90" s="49">
        <v>0</v>
      </c>
      <c r="I90" s="49">
        <v>0</v>
      </c>
      <c r="J90" s="49" t="e">
        <v>#N/A</v>
      </c>
      <c r="K90" s="49" t="s">
        <v>10</v>
      </c>
      <c r="L90" s="49">
        <v>1500</v>
      </c>
      <c r="M90" s="49">
        <v>102</v>
      </c>
      <c r="N90" s="49">
        <v>155</v>
      </c>
      <c r="O90" s="50" t="s">
        <v>237</v>
      </c>
      <c r="P90" s="64">
        <v>5</v>
      </c>
      <c r="Q90" s="49" t="s">
        <v>233</v>
      </c>
      <c r="R90" s="179" t="s">
        <v>234</v>
      </c>
      <c r="S90" s="179"/>
      <c r="T90" s="44" t="s">
        <v>60</v>
      </c>
      <c r="U90" s="39" t="s">
        <v>61</v>
      </c>
      <c r="V90" s="60" t="e">
        <f>IF(AND($P90=1,$T90="NO"),1 + COUNT($V$9:V89),NA())</f>
        <v>#N/A</v>
      </c>
      <c r="W90" s="60" t="e">
        <f>IF(AND($P90=2,$T90="NO"),1 + COUNT($W$9:W89),NA())</f>
        <v>#N/A</v>
      </c>
      <c r="X90" s="60" t="e">
        <f>IF(AND($P90=3,$T90="NO"),1 + COUNT($X$9:X89),NA())</f>
        <v>#N/A</v>
      </c>
      <c r="Y90" s="60" t="e">
        <f>IF(AND($P90=4,$T90="NO"),1 + COUNT($Y$9:Y89),NA())</f>
        <v>#N/A</v>
      </c>
      <c r="Z90" s="60">
        <f>IF(AND($P90=5,$T90="NO"),1 + COUNT($Z$9:Z89),NA())</f>
        <v>7</v>
      </c>
      <c r="AA90" s="60" t="e">
        <f>IF(AND($P90=6,$T90="NO"),1 + COUNT($AA$9:AA89),NA())</f>
        <v>#N/A</v>
      </c>
    </row>
    <row r="91" spans="1:438" s="112" customFormat="1" ht="32.1" customHeight="1" x14ac:dyDescent="0.25">
      <c r="A91" s="53">
        <v>45537</v>
      </c>
      <c r="B91" s="108">
        <v>5906473</v>
      </c>
      <c r="C91" s="108" t="s">
        <v>40</v>
      </c>
      <c r="D91" s="108">
        <v>0</v>
      </c>
      <c r="E91" s="108">
        <v>0</v>
      </c>
      <c r="F91" s="108">
        <v>1</v>
      </c>
      <c r="G91" s="108">
        <v>0</v>
      </c>
      <c r="H91" s="108">
        <v>0</v>
      </c>
      <c r="I91" s="108">
        <v>0</v>
      </c>
      <c r="J91" s="108" t="s">
        <v>425</v>
      </c>
      <c r="K91" s="108" t="s">
        <v>424</v>
      </c>
      <c r="L91" s="108">
        <v>1500</v>
      </c>
      <c r="M91" s="108">
        <v>82</v>
      </c>
      <c r="N91" s="108">
        <v>98</v>
      </c>
      <c r="O91" s="54" t="s">
        <v>502</v>
      </c>
      <c r="P91" s="65">
        <v>2</v>
      </c>
      <c r="Q91" s="108" t="s">
        <v>235</v>
      </c>
      <c r="R91" s="160" t="s">
        <v>238</v>
      </c>
      <c r="S91" s="161"/>
      <c r="T91" s="39" t="s">
        <v>61</v>
      </c>
      <c r="U91" s="39" t="s">
        <v>61</v>
      </c>
      <c r="V91" s="60" t="e">
        <f>IF(AND($P91=1,$T91="NO"),1 + COUNT($V$9:V89),NA())</f>
        <v>#N/A</v>
      </c>
      <c r="W91" s="60" t="e">
        <f>IF(AND($P91=2,$T91="NO"),1 + COUNT($W$9:W89),NA())</f>
        <v>#N/A</v>
      </c>
      <c r="X91" s="60" t="e">
        <f>IF(AND($P91=3,$T91="NO"),1 + COUNT($X$9:X89),NA())</f>
        <v>#N/A</v>
      </c>
      <c r="Y91" s="60" t="e">
        <f>IF(AND($P91=4,$T91="NO"),1 + COUNT($Y$9:Y89),NA())</f>
        <v>#N/A</v>
      </c>
      <c r="Z91" s="60" t="e">
        <f>IF(AND($P91=5,$T91="NO"),1 + COUNT($Z$9:Z89),NA())</f>
        <v>#N/A</v>
      </c>
      <c r="AA91" s="60" t="e">
        <f>IF(AND($P91=6,$T91="NO"),1 + COUNT($AA$9:AA89),NA())</f>
        <v>#N/A</v>
      </c>
    </row>
    <row r="92" spans="1:438" ht="32.1" customHeight="1" x14ac:dyDescent="0.25">
      <c r="A92" s="53">
        <v>45537</v>
      </c>
      <c r="B92" s="98">
        <v>5906473</v>
      </c>
      <c r="C92" s="98" t="s">
        <v>40</v>
      </c>
      <c r="D92" s="98">
        <v>0</v>
      </c>
      <c r="E92" s="98">
        <v>0</v>
      </c>
      <c r="F92" s="98">
        <v>1</v>
      </c>
      <c r="G92" s="98">
        <v>0</v>
      </c>
      <c r="H92" s="98">
        <v>0</v>
      </c>
      <c r="I92" s="98">
        <v>0</v>
      </c>
      <c r="J92" s="98" t="s">
        <v>425</v>
      </c>
      <c r="K92" s="98" t="s">
        <v>424</v>
      </c>
      <c r="L92" s="98">
        <v>1500</v>
      </c>
      <c r="M92" s="98">
        <v>82</v>
      </c>
      <c r="N92" s="98">
        <v>98</v>
      </c>
      <c r="O92" s="54" t="s">
        <v>502</v>
      </c>
      <c r="P92" s="65">
        <v>2</v>
      </c>
      <c r="Q92" s="98" t="s">
        <v>235</v>
      </c>
      <c r="R92" s="160" t="s">
        <v>238</v>
      </c>
      <c r="S92" s="161"/>
      <c r="T92" s="39" t="s">
        <v>61</v>
      </c>
      <c r="U92" s="39" t="s">
        <v>61</v>
      </c>
      <c r="V92" s="60" t="e">
        <f>IF(AND($P92=1,$T92="NO"),1 + COUNT($V$9:V90),NA())</f>
        <v>#N/A</v>
      </c>
      <c r="W92" s="60" t="e">
        <f>IF(AND($P92=2,$T92="NO"),1 + COUNT($W$9:W90),NA())</f>
        <v>#N/A</v>
      </c>
      <c r="X92" s="60" t="e">
        <f>IF(AND($P92=3,$T92="NO"),1 + COUNT($X$9:X90),NA())</f>
        <v>#N/A</v>
      </c>
      <c r="Y92" s="60" t="e">
        <f>IF(AND($P92=4,$T92="NO"),1 + COUNT($Y$9:Y90),NA())</f>
        <v>#N/A</v>
      </c>
      <c r="Z92" s="60" t="e">
        <f>IF(AND($P92=5,$T92="NO"),1 + COUNT($Z$9:Z90),NA())</f>
        <v>#N/A</v>
      </c>
      <c r="AA92" s="60" t="e">
        <f>IF(AND($P92=6,$T92="NO"),1 + COUNT($AA$9:AA90),NA())</f>
        <v>#N/A</v>
      </c>
    </row>
    <row r="93" spans="1:438" ht="32.1" customHeight="1" x14ac:dyDescent="0.25">
      <c r="A93" s="53">
        <v>45538</v>
      </c>
      <c r="B93" s="98">
        <v>5906217</v>
      </c>
      <c r="C93" s="98" t="s">
        <v>126</v>
      </c>
      <c r="D93" s="98">
        <v>0</v>
      </c>
      <c r="E93" s="98">
        <v>0</v>
      </c>
      <c r="F93" s="98">
        <v>0</v>
      </c>
      <c r="G93" s="98">
        <v>0</v>
      </c>
      <c r="H93" s="98">
        <v>0</v>
      </c>
      <c r="I93" s="98">
        <v>0</v>
      </c>
      <c r="J93" s="98" t="s">
        <v>425</v>
      </c>
      <c r="K93" s="98" t="s">
        <v>424</v>
      </c>
      <c r="L93" s="98">
        <v>1500</v>
      </c>
      <c r="M93" s="98">
        <v>156</v>
      </c>
      <c r="N93" s="98">
        <v>167</v>
      </c>
      <c r="O93" s="54" t="s">
        <v>127</v>
      </c>
      <c r="P93" s="65">
        <v>2</v>
      </c>
      <c r="Q93" s="59" t="s">
        <v>178</v>
      </c>
      <c r="R93" s="163" t="s">
        <v>239</v>
      </c>
      <c r="S93" s="161"/>
      <c r="T93" s="44" t="s">
        <v>61</v>
      </c>
      <c r="U93" s="39" t="s">
        <v>61</v>
      </c>
      <c r="V93" s="60" t="e">
        <f>IF(AND($P93=1,$T93="NO"),1 + COUNT($V$9:V92),NA())</f>
        <v>#N/A</v>
      </c>
      <c r="W93" s="60" t="e">
        <f>IF(AND($P93=2,$T93="NO"),1 + COUNT($W$9:W92),NA())</f>
        <v>#N/A</v>
      </c>
      <c r="X93" s="60" t="e">
        <f>IF(AND($P93=3,$T93="NO"),1 + COUNT($X$9:X92),NA())</f>
        <v>#N/A</v>
      </c>
      <c r="Y93" s="60" t="e">
        <f>IF(AND($P93=4,$T93="NO"),1 + COUNT($Y$9:Y92),NA())</f>
        <v>#N/A</v>
      </c>
      <c r="Z93" s="60" t="e">
        <f>IF(AND($P93=5,$T93="NO"),1 + COUNT($Z$9:Z92),NA())</f>
        <v>#N/A</v>
      </c>
      <c r="AA93" s="60" t="e">
        <f>IF(AND($P93=6,$T93="NO"),1 + COUNT($AA$9:AA92),NA())</f>
        <v>#N/A</v>
      </c>
    </row>
    <row r="94" spans="1:438" ht="32.1" customHeight="1" x14ac:dyDescent="0.25">
      <c r="A94" s="53">
        <v>45539</v>
      </c>
      <c r="B94" s="98">
        <v>5906549</v>
      </c>
      <c r="C94" s="98" t="s">
        <v>78</v>
      </c>
      <c r="D94" s="98">
        <v>0</v>
      </c>
      <c r="E94" s="98">
        <v>0</v>
      </c>
      <c r="F94" s="98">
        <v>0</v>
      </c>
      <c r="G94" s="98">
        <v>0</v>
      </c>
      <c r="H94" s="98">
        <v>0</v>
      </c>
      <c r="I94" s="98">
        <v>0</v>
      </c>
      <c r="J94" s="98" t="s">
        <v>427</v>
      </c>
      <c r="K94" s="98" t="s">
        <v>424</v>
      </c>
      <c r="L94" s="98">
        <v>1500</v>
      </c>
      <c r="M94" s="98">
        <v>53</v>
      </c>
      <c r="N94" s="98">
        <v>63</v>
      </c>
      <c r="O94" s="54" t="s">
        <v>241</v>
      </c>
      <c r="P94" s="65">
        <v>2</v>
      </c>
      <c r="Q94" s="59" t="s">
        <v>240</v>
      </c>
      <c r="R94" s="163" t="s">
        <v>166</v>
      </c>
      <c r="S94" s="161"/>
      <c r="T94" s="44" t="s">
        <v>61</v>
      </c>
      <c r="U94" s="39" t="s">
        <v>61</v>
      </c>
      <c r="V94" s="60" t="e">
        <f>IF(AND($P94=1,$T94="NO"),1 + COUNT($V$9:V93),NA())</f>
        <v>#N/A</v>
      </c>
      <c r="W94" s="60" t="e">
        <f>IF(AND($P94=2,$T94="NO"),1 + COUNT($W$9:W93),NA())</f>
        <v>#N/A</v>
      </c>
      <c r="X94" s="60" t="e">
        <f>IF(AND($P94=3,$T94="NO"),1 + COUNT($X$9:X93),NA())</f>
        <v>#N/A</v>
      </c>
      <c r="Y94" s="60" t="e">
        <f>IF(AND($P94=4,$T94="NO"),1 + COUNT($Y$9:Y93),NA())</f>
        <v>#N/A</v>
      </c>
      <c r="Z94" s="60" t="e">
        <f>IF(AND($P94=5,$T94="NO"),1 + COUNT($Z$9:Z93),NA())</f>
        <v>#N/A</v>
      </c>
      <c r="AA94" s="60" t="e">
        <f>IF(AND($P94=6,$T94="NO"),1 + COUNT($AA$9:AA93),NA())</f>
        <v>#N/A</v>
      </c>
    </row>
    <row r="95" spans="1:438" ht="32.1" customHeight="1" x14ac:dyDescent="0.25">
      <c r="A95" s="48">
        <v>45539</v>
      </c>
      <c r="B95" s="49">
        <v>5906206</v>
      </c>
      <c r="C95" s="49" t="s">
        <v>23</v>
      </c>
      <c r="D95" s="49">
        <v>0</v>
      </c>
      <c r="E95" s="49">
        <v>0</v>
      </c>
      <c r="F95" s="49">
        <v>0</v>
      </c>
      <c r="G95" s="49">
        <v>0</v>
      </c>
      <c r="H95" s="49">
        <v>0</v>
      </c>
      <c r="I95" s="49">
        <v>0</v>
      </c>
      <c r="J95" s="49" t="e">
        <v>#N/A</v>
      </c>
      <c r="K95" s="49" t="s">
        <v>10</v>
      </c>
      <c r="L95" s="49">
        <v>1500</v>
      </c>
      <c r="M95" s="49">
        <v>157</v>
      </c>
      <c r="N95" s="49">
        <v>166</v>
      </c>
      <c r="O95" s="50" t="s">
        <v>242</v>
      </c>
      <c r="P95" s="64">
        <v>5</v>
      </c>
      <c r="Q95" s="49" t="s">
        <v>246</v>
      </c>
      <c r="R95" s="167" t="s">
        <v>243</v>
      </c>
      <c r="S95" s="168"/>
      <c r="T95" s="44" t="s">
        <v>61</v>
      </c>
      <c r="U95" s="39" t="s">
        <v>61</v>
      </c>
      <c r="V95" s="60" t="e">
        <f>IF(AND($P95=1,$T95="NO"),1 + COUNT($V$9:V94),NA())</f>
        <v>#N/A</v>
      </c>
      <c r="W95" s="60" t="e">
        <f>IF(AND($P95=2,$T95="NO"),1 + COUNT($W$9:W94),NA())</f>
        <v>#N/A</v>
      </c>
      <c r="X95" s="60" t="e">
        <f>IF(AND($P95=3,$T95="NO"),1 + COUNT($X$9:X94),NA())</f>
        <v>#N/A</v>
      </c>
      <c r="Y95" s="60" t="e">
        <f>IF(AND($P95=4,$T95="NO"),1 + COUNT($Y$9:Y94),NA())</f>
        <v>#N/A</v>
      </c>
      <c r="Z95" s="60" t="e">
        <f>IF(AND($P95=5,$T95="NO"),1 + COUNT($Z$9:Z94),NA())</f>
        <v>#N/A</v>
      </c>
      <c r="AA95" s="60" t="e">
        <f>IF(AND($P95=6,$T95="NO"),1 + COUNT($AA$9:AA94),NA())</f>
        <v>#N/A</v>
      </c>
    </row>
    <row r="96" spans="1:438" ht="32.1" customHeight="1" x14ac:dyDescent="0.25">
      <c r="A96" s="48">
        <v>45539</v>
      </c>
      <c r="B96" s="49">
        <v>5907054</v>
      </c>
      <c r="C96" s="49" t="s">
        <v>244</v>
      </c>
      <c r="D96" s="49">
        <v>0</v>
      </c>
      <c r="E96" s="49">
        <v>0</v>
      </c>
      <c r="F96" s="49">
        <v>0</v>
      </c>
      <c r="G96" s="49">
        <v>0</v>
      </c>
      <c r="H96" s="49">
        <v>1</v>
      </c>
      <c r="I96" s="49">
        <v>0</v>
      </c>
      <c r="J96" s="49" t="e">
        <v>#N/A</v>
      </c>
      <c r="K96" s="49" t="s">
        <v>10</v>
      </c>
      <c r="L96" s="49">
        <v>1500</v>
      </c>
      <c r="M96" s="49">
        <v>10</v>
      </c>
      <c r="N96" s="49">
        <v>19</v>
      </c>
      <c r="O96" s="50" t="s">
        <v>245</v>
      </c>
      <c r="P96" s="64">
        <v>5</v>
      </c>
      <c r="Q96" s="49" t="s">
        <v>247</v>
      </c>
      <c r="R96" s="179" t="s">
        <v>248</v>
      </c>
      <c r="S96" s="179"/>
      <c r="T96" s="44" t="s">
        <v>60</v>
      </c>
      <c r="U96" s="39" t="s">
        <v>61</v>
      </c>
      <c r="V96" s="60" t="e">
        <f>IF(AND($P96=1,$T96="NO"),1 + COUNT($V$9:V95),NA())</f>
        <v>#N/A</v>
      </c>
      <c r="W96" s="60" t="e">
        <f>IF(AND($P96=2,$T96="NO"),1 + COUNT($W$9:W95),NA())</f>
        <v>#N/A</v>
      </c>
      <c r="X96" s="60" t="e">
        <f>IF(AND($P96=3,$T96="NO"),1 + COUNT($X$9:X95),NA())</f>
        <v>#N/A</v>
      </c>
      <c r="Y96" s="60" t="e">
        <f>IF(AND($P96=4,$T96="NO"),1 + COUNT($Y$9:Y95),NA())</f>
        <v>#N/A</v>
      </c>
      <c r="Z96" s="60">
        <f>IF(AND($P96=5,$T96="NO"),1 + COUNT($Z$9:Z95),NA())</f>
        <v>8</v>
      </c>
      <c r="AA96" s="60" t="e">
        <f>IF(AND($P96=6,$T96="NO"),1 + COUNT($AA$9:AA95),NA())</f>
        <v>#N/A</v>
      </c>
    </row>
    <row r="97" spans="1:27" s="86" customFormat="1" ht="32.1" customHeight="1" x14ac:dyDescent="0.25">
      <c r="A97" s="48">
        <v>45541</v>
      </c>
      <c r="B97" s="49">
        <v>1902494</v>
      </c>
      <c r="C97" s="49" t="s">
        <v>261</v>
      </c>
      <c r="D97" s="49">
        <v>1</v>
      </c>
      <c r="E97" s="49">
        <v>0</v>
      </c>
      <c r="F97" s="49">
        <v>0</v>
      </c>
      <c r="G97" s="49">
        <v>0</v>
      </c>
      <c r="H97" s="49">
        <v>0</v>
      </c>
      <c r="I97" s="49">
        <v>0</v>
      </c>
      <c r="J97" s="49" t="e">
        <v>#N/A</v>
      </c>
      <c r="K97" s="49" t="s">
        <v>10</v>
      </c>
      <c r="L97" s="49">
        <v>950</v>
      </c>
      <c r="M97" s="49">
        <v>11</v>
      </c>
      <c r="N97" s="49">
        <v>23</v>
      </c>
      <c r="O97" s="50" t="s">
        <v>363</v>
      </c>
      <c r="P97" s="64">
        <v>5</v>
      </c>
      <c r="Q97" s="49" t="s">
        <v>262</v>
      </c>
      <c r="R97" s="179" t="s">
        <v>297</v>
      </c>
      <c r="S97" s="179"/>
      <c r="T97" s="44" t="s">
        <v>60</v>
      </c>
      <c r="U97" s="39" t="s">
        <v>61</v>
      </c>
      <c r="V97" s="60" t="e">
        <f>IF(AND($P97=1,$T97="NO"),1 + COUNT($V$9:V96),NA())</f>
        <v>#N/A</v>
      </c>
      <c r="W97" s="60" t="e">
        <f>IF(AND($P97=2,$T97="NO"),1 + COUNT($W$9:W96),NA())</f>
        <v>#N/A</v>
      </c>
      <c r="X97" s="60" t="e">
        <f>IF(AND($P97=3,$T97="NO"),1 + COUNT($X$9:X96),NA())</f>
        <v>#N/A</v>
      </c>
      <c r="Y97" s="60" t="e">
        <f>IF(AND($P97=4,$T97="NO"),1 + COUNT($Y$9:Y96),NA())</f>
        <v>#N/A</v>
      </c>
      <c r="Z97" s="60">
        <f>IF(AND($P97=5,$T97="NO"),1 + COUNT($Z$9:Z96),NA())</f>
        <v>9</v>
      </c>
      <c r="AA97" s="60" t="e">
        <f>IF(AND($P97=6,$T97="NO"),1 + COUNT($AA$9:AA96),NA())</f>
        <v>#N/A</v>
      </c>
    </row>
    <row r="98" spans="1:27" ht="32.1" customHeight="1" x14ac:dyDescent="0.25">
      <c r="A98" s="53">
        <v>45541</v>
      </c>
      <c r="B98" s="98">
        <v>1902494</v>
      </c>
      <c r="C98" s="98" t="s">
        <v>261</v>
      </c>
      <c r="D98" s="98">
        <v>1</v>
      </c>
      <c r="E98" s="98">
        <v>0</v>
      </c>
      <c r="F98" s="98">
        <v>0</v>
      </c>
      <c r="G98" s="98">
        <v>0</v>
      </c>
      <c r="H98" s="98">
        <v>0</v>
      </c>
      <c r="I98" s="98">
        <v>0</v>
      </c>
      <c r="J98" s="98" t="s">
        <v>425</v>
      </c>
      <c r="K98" s="98" t="s">
        <v>424</v>
      </c>
      <c r="L98" s="98">
        <v>950</v>
      </c>
      <c r="M98" s="98">
        <v>11</v>
      </c>
      <c r="N98" s="98">
        <v>23</v>
      </c>
      <c r="O98" s="54" t="s">
        <v>364</v>
      </c>
      <c r="P98" s="65">
        <v>2</v>
      </c>
      <c r="Q98" s="98" t="s">
        <v>441</v>
      </c>
      <c r="R98" s="169" t="s">
        <v>297</v>
      </c>
      <c r="S98" s="169"/>
      <c r="T98" s="44" t="s">
        <v>60</v>
      </c>
      <c r="U98" s="39" t="s">
        <v>61</v>
      </c>
      <c r="V98" s="60" t="e">
        <f>IF(AND($P98=1,$T98="NO"),1 + COUNT($V$9:V97),NA())</f>
        <v>#N/A</v>
      </c>
      <c r="W98" s="60">
        <f>IF(AND($P98=2,$T98="NO"),1 + COUNT($W$9:W97),NA())</f>
        <v>22</v>
      </c>
      <c r="X98" s="60" t="e">
        <f>IF(AND($P98=3,$T98="NO"),1 + COUNT($X$9:X97),NA())</f>
        <v>#N/A</v>
      </c>
      <c r="Y98" s="60" t="e">
        <f>IF(AND($P98=4,$T98="NO"),1 + COUNT($Y$9:Y97),NA())</f>
        <v>#N/A</v>
      </c>
      <c r="Z98" s="60" t="e">
        <f>IF(AND($P98=5,$T98="NO"),1 + COUNT($Z$9:Z97),NA())</f>
        <v>#N/A</v>
      </c>
      <c r="AA98" s="60" t="e">
        <f>IF(AND($P98=6,$T98="NO"),1 + COUNT($AA$9:AA97),NA())</f>
        <v>#N/A</v>
      </c>
    </row>
    <row r="99" spans="1:27" ht="32.1" customHeight="1" x14ac:dyDescent="0.25">
      <c r="A99" s="69">
        <v>45542</v>
      </c>
      <c r="B99" s="96">
        <v>2903854</v>
      </c>
      <c r="C99" s="96" t="s">
        <v>48</v>
      </c>
      <c r="D99" s="96">
        <v>0</v>
      </c>
      <c r="E99" s="96">
        <v>0</v>
      </c>
      <c r="F99" s="96">
        <v>0</v>
      </c>
      <c r="G99" s="96">
        <v>0</v>
      </c>
      <c r="H99" s="96">
        <v>0</v>
      </c>
      <c r="I99" s="96">
        <v>0</v>
      </c>
      <c r="J99" s="96" t="s">
        <v>427</v>
      </c>
      <c r="K99" s="96" t="s">
        <v>424</v>
      </c>
      <c r="L99" s="96">
        <v>1500</v>
      </c>
      <c r="M99" s="96">
        <v>33</v>
      </c>
      <c r="N99" s="96">
        <v>41</v>
      </c>
      <c r="O99" s="70" t="s">
        <v>52</v>
      </c>
      <c r="P99" s="71">
        <v>6</v>
      </c>
      <c r="Q99" s="72" t="s">
        <v>128</v>
      </c>
      <c r="R99" s="158" t="s">
        <v>158</v>
      </c>
      <c r="S99" s="159"/>
      <c r="T99" s="44" t="s">
        <v>61</v>
      </c>
      <c r="U99" s="39" t="s">
        <v>61</v>
      </c>
      <c r="V99" s="60" t="e">
        <f>IF(AND($P99=1,$T99="NO"),1 + COUNT($V$9:V98),NA())</f>
        <v>#N/A</v>
      </c>
      <c r="W99" s="60" t="e">
        <f>IF(AND($P99=2,$T99="NO"),1 + COUNT($W$9:W98),NA())</f>
        <v>#N/A</v>
      </c>
      <c r="X99" s="60" t="e">
        <f>IF(AND($P99=3,$T99="NO"),1 + COUNT($X$9:X98),NA())</f>
        <v>#N/A</v>
      </c>
      <c r="Y99" s="60" t="e">
        <f>IF(AND($P99=4,$T99="NO"),1 + COUNT($Y$9:Y98),NA())</f>
        <v>#N/A</v>
      </c>
      <c r="Z99" s="60" t="e">
        <f>IF(AND($P99=5,$T99="NO"),1 + COUNT($Z$9:Z98),NA())</f>
        <v>#N/A</v>
      </c>
      <c r="AA99" s="60" t="e">
        <f>IF(AND($P99=6,$T99="NO"),1 + COUNT($AA$9:AA98),NA())</f>
        <v>#N/A</v>
      </c>
    </row>
    <row r="100" spans="1:27" ht="32.1" customHeight="1" x14ac:dyDescent="0.25">
      <c r="A100" s="48">
        <v>45542</v>
      </c>
      <c r="B100" s="49">
        <v>5906316</v>
      </c>
      <c r="C100" s="49" t="s">
        <v>266</v>
      </c>
      <c r="D100" s="49">
        <v>0</v>
      </c>
      <c r="E100" s="49">
        <v>0</v>
      </c>
      <c r="F100" s="49">
        <v>0</v>
      </c>
      <c r="G100" s="49">
        <v>0</v>
      </c>
      <c r="H100" s="49">
        <v>0</v>
      </c>
      <c r="I100" s="49">
        <v>0</v>
      </c>
      <c r="J100" s="49" t="e">
        <v>#N/A</v>
      </c>
      <c r="K100" s="49" t="s">
        <v>10</v>
      </c>
      <c r="L100" s="49">
        <v>1400</v>
      </c>
      <c r="M100" s="49">
        <v>124</v>
      </c>
      <c r="N100" s="49">
        <v>133</v>
      </c>
      <c r="O100" s="50" t="s">
        <v>267</v>
      </c>
      <c r="P100" s="64">
        <v>5</v>
      </c>
      <c r="Q100" s="49" t="s">
        <v>268</v>
      </c>
      <c r="R100" s="179" t="s">
        <v>269</v>
      </c>
      <c r="S100" s="179"/>
      <c r="T100" s="44" t="s">
        <v>60</v>
      </c>
      <c r="U100" s="39" t="s">
        <v>61</v>
      </c>
      <c r="V100" s="60" t="e">
        <f>IF(AND($P100=1,$T100="NO"),1 + COUNT($V$9:V99),NA())</f>
        <v>#N/A</v>
      </c>
      <c r="W100" s="60" t="e">
        <f>IF(AND($P100=2,$T100="NO"),1 + COUNT($W$9:W99),NA())</f>
        <v>#N/A</v>
      </c>
      <c r="X100" s="60" t="e">
        <f>IF(AND($P100=3,$T100="NO"),1 + COUNT($X$9:X99),NA())</f>
        <v>#N/A</v>
      </c>
      <c r="Y100" s="60" t="e">
        <f>IF(AND($P100=4,$T100="NO"),1 + COUNT($Y$9:Y99),NA())</f>
        <v>#N/A</v>
      </c>
      <c r="Z100" s="60">
        <f>IF(AND($P100=5,$T100="NO"),1 + COUNT($Z$9:Z99),NA())</f>
        <v>10</v>
      </c>
      <c r="AA100" s="60" t="e">
        <f>IF(AND($P100=6,$T100="NO"),1 + COUNT($AA$9:AA99),NA())</f>
        <v>#N/A</v>
      </c>
    </row>
    <row r="101" spans="1:27" ht="32.1" customHeight="1" x14ac:dyDescent="0.25">
      <c r="A101" s="48">
        <v>45542</v>
      </c>
      <c r="B101" s="49">
        <v>2903453</v>
      </c>
      <c r="C101" s="49" t="s">
        <v>270</v>
      </c>
      <c r="D101" s="49">
        <v>0</v>
      </c>
      <c r="E101" s="49">
        <v>0</v>
      </c>
      <c r="F101" s="49">
        <v>0</v>
      </c>
      <c r="G101" s="49">
        <v>0</v>
      </c>
      <c r="H101" s="49">
        <v>0</v>
      </c>
      <c r="I101" s="49">
        <v>0</v>
      </c>
      <c r="J101" s="49" t="e">
        <v>#N/A</v>
      </c>
      <c r="K101" s="49" t="s">
        <v>10</v>
      </c>
      <c r="L101" s="49">
        <v>1400</v>
      </c>
      <c r="M101" s="49">
        <v>41</v>
      </c>
      <c r="N101" s="49">
        <v>52</v>
      </c>
      <c r="O101" s="50" t="s">
        <v>271</v>
      </c>
      <c r="P101" s="64">
        <v>5</v>
      </c>
      <c r="Q101" s="49" t="s">
        <v>268</v>
      </c>
      <c r="R101" s="179" t="s">
        <v>269</v>
      </c>
      <c r="S101" s="179"/>
      <c r="T101" s="44" t="s">
        <v>60</v>
      </c>
      <c r="U101" s="39" t="s">
        <v>61</v>
      </c>
      <c r="V101" s="60" t="e">
        <f>IF(AND($P101=1,$T101="NO"),1 + COUNT($V$9:V100),NA())</f>
        <v>#N/A</v>
      </c>
      <c r="W101" s="60" t="e">
        <f>IF(AND($P101=2,$T101="NO"),1 + COUNT($W$9:W100),NA())</f>
        <v>#N/A</v>
      </c>
      <c r="X101" s="60" t="e">
        <f>IF(AND($P101=3,$T101="NO"),1 + COUNT($X$9:X100),NA())</f>
        <v>#N/A</v>
      </c>
      <c r="Y101" s="60" t="e">
        <f>IF(AND($P101=4,$T101="NO"),1 + COUNT($Y$9:Y100),NA())</f>
        <v>#N/A</v>
      </c>
      <c r="Z101" s="60">
        <f>IF(AND($P101=5,$T101="NO"),1 + COUNT($Z$9:Z100),NA())</f>
        <v>11</v>
      </c>
      <c r="AA101" s="60" t="e">
        <f>IF(AND($P101=6,$T101="NO"),1 + COUNT($AA$9:AA100),NA())</f>
        <v>#N/A</v>
      </c>
    </row>
    <row r="102" spans="1:27" ht="32.1" customHeight="1" x14ac:dyDescent="0.25">
      <c r="A102" s="53">
        <v>45542</v>
      </c>
      <c r="B102" s="98">
        <v>5906569</v>
      </c>
      <c r="C102" s="98" t="s">
        <v>272</v>
      </c>
      <c r="D102" s="98">
        <v>0</v>
      </c>
      <c r="E102" s="98">
        <v>0</v>
      </c>
      <c r="F102" s="98">
        <v>0</v>
      </c>
      <c r="G102" s="98">
        <v>0</v>
      </c>
      <c r="H102" s="98">
        <v>0</v>
      </c>
      <c r="I102" s="98">
        <v>0</v>
      </c>
      <c r="J102" s="98" t="s">
        <v>425</v>
      </c>
      <c r="K102" s="98" t="s">
        <v>424</v>
      </c>
      <c r="L102" s="98">
        <v>500</v>
      </c>
      <c r="M102" s="98">
        <v>41</v>
      </c>
      <c r="N102" s="98">
        <v>46</v>
      </c>
      <c r="O102" s="54" t="s">
        <v>273</v>
      </c>
      <c r="P102" s="65">
        <v>2</v>
      </c>
      <c r="Q102" s="59" t="s">
        <v>275</v>
      </c>
      <c r="R102" s="98" t="s">
        <v>274</v>
      </c>
      <c r="S102" s="98"/>
      <c r="T102" s="82" t="s">
        <v>60</v>
      </c>
      <c r="U102" s="83" t="s">
        <v>60</v>
      </c>
      <c r="V102" s="60" t="e">
        <f>IF(AND($P102=1,$T102="NO"),1 + COUNT($V$9:V101),NA())</f>
        <v>#N/A</v>
      </c>
      <c r="W102" s="60">
        <f>IF(AND($P102=2,$T102="NO"),1 + COUNT($W$9:W101),NA())</f>
        <v>23</v>
      </c>
      <c r="X102" s="60" t="e">
        <f>IF(AND($P102=3,$T102="NO"),1 + COUNT($X$9:X101),NA())</f>
        <v>#N/A</v>
      </c>
      <c r="Y102" s="60" t="e">
        <f>IF(AND($P102=4,$T102="NO"),1 + COUNT($Y$9:Y101),NA())</f>
        <v>#N/A</v>
      </c>
      <c r="Z102" s="60" t="e">
        <f>IF(AND($P102=5,$T102="NO"),1 + COUNT($Z$9:Z101),NA())</f>
        <v>#N/A</v>
      </c>
      <c r="AA102" s="60" t="e">
        <f>IF(AND($P102=6,$T102="NO"),1 + COUNT($AA$9:AA101),NA())</f>
        <v>#N/A</v>
      </c>
    </row>
    <row r="103" spans="1:27" ht="32.1" customHeight="1" x14ac:dyDescent="0.25">
      <c r="A103" s="40">
        <v>45543</v>
      </c>
      <c r="B103" s="41">
        <v>1902497</v>
      </c>
      <c r="C103" s="41" t="s">
        <v>276</v>
      </c>
      <c r="D103" s="41">
        <v>0</v>
      </c>
      <c r="E103" s="41">
        <v>0</v>
      </c>
      <c r="F103" s="41">
        <v>0</v>
      </c>
      <c r="G103" s="41">
        <v>0</v>
      </c>
      <c r="H103" s="41">
        <v>0</v>
      </c>
      <c r="I103" s="41">
        <v>0</v>
      </c>
      <c r="J103" s="41" t="s">
        <v>425</v>
      </c>
      <c r="K103" s="41" t="s">
        <v>428</v>
      </c>
      <c r="L103" s="41">
        <v>1500</v>
      </c>
      <c r="M103" s="41">
        <v>10</v>
      </c>
      <c r="N103" s="41">
        <v>21</v>
      </c>
      <c r="O103" s="42" t="s">
        <v>278</v>
      </c>
      <c r="P103" s="66">
        <v>4</v>
      </c>
      <c r="Q103" s="84" t="s">
        <v>281</v>
      </c>
      <c r="R103" s="166" t="s">
        <v>282</v>
      </c>
      <c r="S103" s="166"/>
      <c r="T103" s="44" t="s">
        <v>60</v>
      </c>
      <c r="U103" s="39" t="s">
        <v>61</v>
      </c>
      <c r="V103" s="60" t="e">
        <f>IF(AND($P103=1,$T103="NO"),1 + COUNT($V$9:V102),NA())</f>
        <v>#N/A</v>
      </c>
      <c r="W103" s="60" t="e">
        <f>IF(AND($P103=2,$T103="NO"),1 + COUNT($W$9:W102),NA())</f>
        <v>#N/A</v>
      </c>
      <c r="X103" s="60" t="e">
        <f>IF(AND($P103=3,$T103="NO"),1 + COUNT($X$9:X102),NA())</f>
        <v>#N/A</v>
      </c>
      <c r="Y103" s="60">
        <f>IF(AND($P103=4,$T103="NO"),1 + COUNT($Y$9:Y102),NA())</f>
        <v>6</v>
      </c>
      <c r="Z103" s="60" t="e">
        <f>IF(AND($P103=5,$T103="NO"),1 + COUNT($Z$9:Z102),NA())</f>
        <v>#N/A</v>
      </c>
      <c r="AA103" s="60" t="e">
        <f>IF(AND($P103=6,$T103="NO"),1 + COUNT($AA$9:AA102),NA())</f>
        <v>#N/A</v>
      </c>
    </row>
    <row r="104" spans="1:27" ht="32.1" customHeight="1" x14ac:dyDescent="0.25">
      <c r="A104" s="69">
        <v>45543</v>
      </c>
      <c r="B104" s="96">
        <v>6990585</v>
      </c>
      <c r="C104" s="96" t="s">
        <v>57</v>
      </c>
      <c r="D104" s="96">
        <v>0</v>
      </c>
      <c r="E104" s="96">
        <v>0</v>
      </c>
      <c r="F104" s="96">
        <v>0</v>
      </c>
      <c r="G104" s="96">
        <v>0</v>
      </c>
      <c r="H104" s="96">
        <v>1</v>
      </c>
      <c r="I104" s="96">
        <v>0</v>
      </c>
      <c r="J104" s="96" t="e">
        <v>#N/A</v>
      </c>
      <c r="K104" s="96" t="s">
        <v>195</v>
      </c>
      <c r="L104" s="96">
        <v>1500</v>
      </c>
      <c r="M104" s="96">
        <v>7</v>
      </c>
      <c r="N104" s="96">
        <v>32</v>
      </c>
      <c r="O104" s="70" t="s">
        <v>279</v>
      </c>
      <c r="P104" s="71">
        <v>6</v>
      </c>
      <c r="Q104" s="96" t="s">
        <v>197</v>
      </c>
      <c r="R104" s="184" t="s">
        <v>295</v>
      </c>
      <c r="S104" s="162"/>
      <c r="T104" s="44" t="s">
        <v>61</v>
      </c>
      <c r="U104" s="39" t="s">
        <v>61</v>
      </c>
      <c r="V104" s="60" t="e">
        <f>IF(AND($P104=1,$T104="NO"),1 + COUNT($V$9:V103),NA())</f>
        <v>#N/A</v>
      </c>
      <c r="W104" s="60" t="e">
        <f>IF(AND($P104=2,$T104="NO"),1 + COUNT($W$9:W103),NA())</f>
        <v>#N/A</v>
      </c>
      <c r="X104" s="60" t="e">
        <f>IF(AND($P104=3,$T104="NO"),1 + COUNT($X$9:X103),NA())</f>
        <v>#N/A</v>
      </c>
      <c r="Y104" s="60" t="e">
        <f>IF(AND($P104=4,$T104="NO"),1 + COUNT($Y$9:Y103),NA())</f>
        <v>#N/A</v>
      </c>
      <c r="Z104" s="60" t="e">
        <f>IF(AND($P104=5,$T104="NO"),1 + COUNT($Z$9:Z103),NA())</f>
        <v>#N/A</v>
      </c>
      <c r="AA104" s="60" t="e">
        <f>IF(AND($P104=6,$T104="NO"),1 + COUNT($AA$9:AA103),NA())</f>
        <v>#N/A</v>
      </c>
    </row>
    <row r="105" spans="1:27" ht="32.1" customHeight="1" x14ac:dyDescent="0.25">
      <c r="A105" s="53">
        <v>45543</v>
      </c>
      <c r="B105" s="98">
        <v>5906293</v>
      </c>
      <c r="C105" s="98" t="s">
        <v>277</v>
      </c>
      <c r="D105" s="98">
        <v>0</v>
      </c>
      <c r="E105" s="98">
        <v>0</v>
      </c>
      <c r="F105" s="98">
        <v>0</v>
      </c>
      <c r="G105" s="98">
        <v>0</v>
      </c>
      <c r="H105" s="98">
        <v>0</v>
      </c>
      <c r="I105" s="98">
        <v>0</v>
      </c>
      <c r="J105" s="98" t="s">
        <v>427</v>
      </c>
      <c r="K105" s="98" t="s">
        <v>424</v>
      </c>
      <c r="L105" s="98">
        <v>1000</v>
      </c>
      <c r="M105" s="98">
        <v>141</v>
      </c>
      <c r="N105" s="98">
        <v>160</v>
      </c>
      <c r="O105" s="54" t="s">
        <v>280</v>
      </c>
      <c r="P105" s="65">
        <v>2</v>
      </c>
      <c r="Q105" s="98" t="s">
        <v>283</v>
      </c>
      <c r="R105" s="169" t="s">
        <v>296</v>
      </c>
      <c r="S105" s="169"/>
      <c r="T105" s="44" t="s">
        <v>60</v>
      </c>
      <c r="U105" s="39" t="s">
        <v>61</v>
      </c>
      <c r="V105" s="60" t="e">
        <f>IF(AND($P105=1,$T105="NO"),1 + COUNT($V$9:V104),NA())</f>
        <v>#N/A</v>
      </c>
      <c r="W105" s="60">
        <f>IF(AND($P105=2,$T105="NO"),1 + COUNT($W$9:W104),NA())</f>
        <v>24</v>
      </c>
      <c r="X105" s="60" t="e">
        <f>IF(AND($P105=3,$T105="NO"),1 + COUNT($X$9:X104),NA())</f>
        <v>#N/A</v>
      </c>
      <c r="Y105" s="60" t="e">
        <f>IF(AND($P105=4,$T105="NO"),1 + COUNT($Y$9:Y104),NA())</f>
        <v>#N/A</v>
      </c>
      <c r="Z105" s="60" t="e">
        <f>IF(AND($P105=5,$T105="NO"),1 + COUNT($Z$9:Z104),NA())</f>
        <v>#N/A</v>
      </c>
      <c r="AA105" s="60" t="e">
        <f>IF(AND($P105=6,$T105="NO"),1 + COUNT($AA$9:AA104),NA())</f>
        <v>#N/A</v>
      </c>
    </row>
    <row r="106" spans="1:27" ht="32.1" customHeight="1" x14ac:dyDescent="0.25">
      <c r="A106" s="53">
        <v>45544</v>
      </c>
      <c r="B106" s="98">
        <v>1902368</v>
      </c>
      <c r="C106" s="98" t="s">
        <v>286</v>
      </c>
      <c r="D106" s="98">
        <v>0</v>
      </c>
      <c r="E106" s="98">
        <v>0</v>
      </c>
      <c r="F106" s="98">
        <v>0</v>
      </c>
      <c r="G106" s="98">
        <v>0</v>
      </c>
      <c r="H106" s="98">
        <v>0</v>
      </c>
      <c r="I106" s="98">
        <v>0</v>
      </c>
      <c r="J106" s="98" t="s">
        <v>425</v>
      </c>
      <c r="K106" s="98" t="s">
        <v>424</v>
      </c>
      <c r="L106" s="98">
        <v>1500</v>
      </c>
      <c r="M106" s="98">
        <v>12</v>
      </c>
      <c r="N106" s="98">
        <v>20</v>
      </c>
      <c r="O106" s="54" t="s">
        <v>290</v>
      </c>
      <c r="P106" s="65">
        <v>2</v>
      </c>
      <c r="Q106" s="98" t="s">
        <v>291</v>
      </c>
      <c r="R106" s="169" t="s">
        <v>297</v>
      </c>
      <c r="S106" s="169"/>
      <c r="T106" s="44" t="s">
        <v>60</v>
      </c>
      <c r="U106" s="39" t="s">
        <v>61</v>
      </c>
      <c r="V106" s="60" t="e">
        <f>IF(AND($P106=1,$T106="NO"),1 + COUNT($V$9:V105),NA())</f>
        <v>#N/A</v>
      </c>
      <c r="W106" s="60">
        <f>IF(AND($P106=2,$T106="NO"),1 + COUNT($W$9:W105),NA())</f>
        <v>25</v>
      </c>
      <c r="X106" s="60" t="e">
        <f>IF(AND($P106=3,$T106="NO"),1 + COUNT($X$9:X105),NA())</f>
        <v>#N/A</v>
      </c>
      <c r="Y106" s="60" t="e">
        <f>IF(AND($P106=4,$T106="NO"),1 + COUNT($Y$9:Y105),NA())</f>
        <v>#N/A</v>
      </c>
      <c r="Z106" s="60" t="e">
        <f>IF(AND($P106=5,$T106="NO"),1 + COUNT($Z$9:Z105),NA())</f>
        <v>#N/A</v>
      </c>
      <c r="AA106" s="60" t="e">
        <f>IF(AND($P106=6,$T106="NO"),1 + COUNT($AA$9:AA105),NA())</f>
        <v>#N/A</v>
      </c>
    </row>
    <row r="107" spans="1:27" ht="32.1" customHeight="1" x14ac:dyDescent="0.25">
      <c r="A107" s="53">
        <v>45544</v>
      </c>
      <c r="B107" s="98">
        <v>1902489</v>
      </c>
      <c r="C107" s="98" t="s">
        <v>285</v>
      </c>
      <c r="D107" s="98">
        <v>1</v>
      </c>
      <c r="E107" s="98">
        <v>0</v>
      </c>
      <c r="F107" s="98">
        <v>0</v>
      </c>
      <c r="G107" s="98">
        <v>0</v>
      </c>
      <c r="H107" s="98">
        <v>0</v>
      </c>
      <c r="I107" s="98">
        <v>0</v>
      </c>
      <c r="J107" s="98" t="s">
        <v>425</v>
      </c>
      <c r="K107" s="98" t="s">
        <v>424</v>
      </c>
      <c r="L107" s="98">
        <v>950</v>
      </c>
      <c r="M107" s="98">
        <v>7</v>
      </c>
      <c r="N107" s="98">
        <v>13</v>
      </c>
      <c r="O107" s="54" t="s">
        <v>289</v>
      </c>
      <c r="P107" s="65">
        <v>2</v>
      </c>
      <c r="Q107" s="98" t="s">
        <v>292</v>
      </c>
      <c r="R107" s="169" t="s">
        <v>297</v>
      </c>
      <c r="S107" s="169"/>
      <c r="T107" s="44" t="s">
        <v>60</v>
      </c>
      <c r="U107" s="39" t="s">
        <v>61</v>
      </c>
      <c r="V107" s="60" t="e">
        <f>IF(AND($P107=1,$T107="NO"),1 + COUNT($V$9:V106),NA())</f>
        <v>#N/A</v>
      </c>
      <c r="W107" s="60">
        <f>IF(AND($P107=2,$T107="NO"),1 + COUNT($W$9:W106),NA())</f>
        <v>26</v>
      </c>
      <c r="X107" s="60" t="e">
        <f>IF(AND($P107=3,$T107="NO"),1 + COUNT($X$9:X106),NA())</f>
        <v>#N/A</v>
      </c>
      <c r="Y107" s="60" t="e">
        <f>IF(AND($P107=4,$T107="NO"),1 + COUNT($Y$9:Y106),NA())</f>
        <v>#N/A</v>
      </c>
      <c r="Z107" s="60" t="e">
        <f>IF(AND($P107=5,$T107="NO"),1 + COUNT($Z$9:Z106),NA())</f>
        <v>#N/A</v>
      </c>
      <c r="AA107" s="60" t="e">
        <f>IF(AND($P107=6,$T107="NO"),1 + COUNT($AA$9:AA106),NA())</f>
        <v>#N/A</v>
      </c>
    </row>
    <row r="108" spans="1:27" ht="32.1" customHeight="1" x14ac:dyDescent="0.25">
      <c r="A108" s="53">
        <v>45544</v>
      </c>
      <c r="B108" s="98">
        <v>5906317</v>
      </c>
      <c r="C108" s="98" t="s">
        <v>209</v>
      </c>
      <c r="D108" s="98">
        <v>1</v>
      </c>
      <c r="E108" s="98">
        <v>0</v>
      </c>
      <c r="F108" s="98">
        <v>0</v>
      </c>
      <c r="G108" s="98">
        <v>0</v>
      </c>
      <c r="H108" s="98">
        <v>0</v>
      </c>
      <c r="I108" s="98">
        <v>0</v>
      </c>
      <c r="J108" s="98" t="s">
        <v>425</v>
      </c>
      <c r="K108" s="98" t="s">
        <v>424</v>
      </c>
      <c r="L108" s="98">
        <v>950</v>
      </c>
      <c r="M108" s="98">
        <v>123</v>
      </c>
      <c r="N108" s="98">
        <v>132</v>
      </c>
      <c r="O108" s="54" t="s">
        <v>287</v>
      </c>
      <c r="P108" s="65">
        <v>2</v>
      </c>
      <c r="Q108" s="98" t="s">
        <v>211</v>
      </c>
      <c r="R108" s="169" t="s">
        <v>297</v>
      </c>
      <c r="S108" s="169"/>
      <c r="T108" s="44" t="s">
        <v>61</v>
      </c>
      <c r="U108" s="39" t="s">
        <v>61</v>
      </c>
      <c r="V108" s="60" t="e">
        <f>IF(AND($P108=1,$T108="NO"),1 + COUNT($V$9:V107),NA())</f>
        <v>#N/A</v>
      </c>
      <c r="W108" s="60" t="e">
        <f>IF(AND($P108=2,$T108="NO"),1 + COUNT($W$9:W107),NA())</f>
        <v>#N/A</v>
      </c>
      <c r="X108" s="60" t="e">
        <f>IF(AND($P108=3,$T108="NO"),1 + COUNT($X$9:X107),NA())</f>
        <v>#N/A</v>
      </c>
      <c r="Y108" s="60" t="e">
        <f>IF(AND($P108=4,$T108="NO"),1 + COUNT($Y$9:Y107),NA())</f>
        <v>#N/A</v>
      </c>
      <c r="Z108" s="60" t="e">
        <f>IF(AND($P108=5,$T108="NO"),1 + COUNT($Z$9:Z107),NA())</f>
        <v>#N/A</v>
      </c>
      <c r="AA108" s="60" t="e">
        <f>IF(AND($P108=6,$T108="NO"),1 + COUNT($AA$9:AA107),NA())</f>
        <v>#N/A</v>
      </c>
    </row>
    <row r="109" spans="1:27" ht="32.1" customHeight="1" x14ac:dyDescent="0.25">
      <c r="A109" s="48">
        <v>45544</v>
      </c>
      <c r="B109" s="49">
        <v>5906249</v>
      </c>
      <c r="C109" s="49" t="s">
        <v>284</v>
      </c>
      <c r="D109" s="49">
        <v>0</v>
      </c>
      <c r="E109" s="49">
        <v>0</v>
      </c>
      <c r="F109" s="49">
        <v>0</v>
      </c>
      <c r="G109" s="49">
        <v>0</v>
      </c>
      <c r="H109" s="49">
        <v>1</v>
      </c>
      <c r="I109" s="49">
        <v>0</v>
      </c>
      <c r="J109" s="49" t="e">
        <v>#N/A</v>
      </c>
      <c r="K109" s="49" t="s">
        <v>10</v>
      </c>
      <c r="L109" s="49">
        <v>1500</v>
      </c>
      <c r="M109" s="49">
        <v>147</v>
      </c>
      <c r="N109" s="49">
        <v>159</v>
      </c>
      <c r="O109" s="50" t="s">
        <v>440</v>
      </c>
      <c r="P109" s="64">
        <v>5</v>
      </c>
      <c r="Q109" s="49" t="s">
        <v>288</v>
      </c>
      <c r="R109" s="179" t="s">
        <v>339</v>
      </c>
      <c r="S109" s="179"/>
      <c r="T109" s="44" t="s">
        <v>60</v>
      </c>
      <c r="U109" s="39" t="s">
        <v>61</v>
      </c>
      <c r="V109" s="60" t="e">
        <f>IF(AND($P109=1,$T109="NO"),1 + COUNT($V$9:V108),NA())</f>
        <v>#N/A</v>
      </c>
      <c r="W109" s="60" t="e">
        <f>IF(AND($P109=2,$T109="NO"),1 + COUNT($W$9:W108),NA())</f>
        <v>#N/A</v>
      </c>
      <c r="X109" s="60" t="e">
        <f>IF(AND($P109=3,$T109="NO"),1 + COUNT($X$9:X108),NA())</f>
        <v>#N/A</v>
      </c>
      <c r="Y109" s="60" t="e">
        <f>IF(AND($P109=4,$T109="NO"),1 + COUNT($Y$9:Y108),NA())</f>
        <v>#N/A</v>
      </c>
      <c r="Z109" s="60">
        <f>IF(AND($P109=5,$T109="NO"),1 + COUNT($Z$9:Z108),NA())</f>
        <v>12</v>
      </c>
      <c r="AA109" s="60" t="e">
        <f>IF(AND($P109=6,$T109="NO"),1 + COUNT($AA$9:AA108),NA())</f>
        <v>#N/A</v>
      </c>
    </row>
    <row r="110" spans="1:27" ht="32.1" customHeight="1" x14ac:dyDescent="0.25">
      <c r="A110" s="53">
        <v>45546</v>
      </c>
      <c r="B110" s="98">
        <v>5906440</v>
      </c>
      <c r="C110" s="98" t="s">
        <v>293</v>
      </c>
      <c r="D110" s="98">
        <v>0</v>
      </c>
      <c r="E110" s="98">
        <v>0</v>
      </c>
      <c r="F110" s="98">
        <v>0</v>
      </c>
      <c r="G110" s="98">
        <v>0</v>
      </c>
      <c r="H110" s="98">
        <v>0</v>
      </c>
      <c r="I110" s="98">
        <v>0</v>
      </c>
      <c r="J110" s="98" t="s">
        <v>425</v>
      </c>
      <c r="K110" s="98" t="s">
        <v>424</v>
      </c>
      <c r="L110" s="98">
        <v>1500</v>
      </c>
      <c r="M110" s="98">
        <v>116</v>
      </c>
      <c r="N110" s="98">
        <v>127</v>
      </c>
      <c r="O110" s="54" t="s">
        <v>294</v>
      </c>
      <c r="P110" s="65">
        <v>2</v>
      </c>
      <c r="Q110" s="98" t="s">
        <v>301</v>
      </c>
      <c r="R110" s="169" t="s">
        <v>302</v>
      </c>
      <c r="S110" s="169"/>
      <c r="T110" s="44" t="s">
        <v>60</v>
      </c>
      <c r="U110" s="39" t="s">
        <v>61</v>
      </c>
      <c r="V110" s="60" t="e">
        <f>IF(AND($P110=1,$T110="NO"),1 + COUNT($V$9:V109),NA())</f>
        <v>#N/A</v>
      </c>
      <c r="W110" s="60">
        <f>IF(AND($P110=2,$T110="NO"),1 + COUNT($W$9:W109),NA())</f>
        <v>27</v>
      </c>
      <c r="X110" s="60" t="e">
        <f>IF(AND($P110=3,$T110="NO"),1 + COUNT($X$9:X109),NA())</f>
        <v>#N/A</v>
      </c>
      <c r="Y110" s="60" t="e">
        <f>IF(AND($P110=4,$T110="NO"),1 + COUNT($Y$9:Y109),NA())</f>
        <v>#N/A</v>
      </c>
      <c r="Z110" s="60" t="e">
        <f>IF(AND($P110=5,$T110="NO"),1 + COUNT($Z$9:Z109),NA())</f>
        <v>#N/A</v>
      </c>
      <c r="AA110" s="60" t="e">
        <f>IF(AND($P110=6,$T110="NO"),1 + COUNT($AA$9:AA109),NA())</f>
        <v>#N/A</v>
      </c>
    </row>
    <row r="111" spans="1:27" ht="32.1" customHeight="1" x14ac:dyDescent="0.25">
      <c r="A111" s="48">
        <v>45547</v>
      </c>
      <c r="B111" s="49">
        <v>5906218</v>
      </c>
      <c r="C111" s="49" t="s">
        <v>298</v>
      </c>
      <c r="D111" s="49">
        <v>0</v>
      </c>
      <c r="E111" s="49">
        <v>0</v>
      </c>
      <c r="F111" s="49">
        <v>0</v>
      </c>
      <c r="G111" s="49">
        <v>0</v>
      </c>
      <c r="H111" s="49">
        <v>0</v>
      </c>
      <c r="I111" s="49">
        <v>0</v>
      </c>
      <c r="J111" s="49" t="e">
        <v>#N/A</v>
      </c>
      <c r="K111" s="49" t="s">
        <v>10</v>
      </c>
      <c r="L111" s="49">
        <v>1500</v>
      </c>
      <c r="M111" s="49">
        <v>137</v>
      </c>
      <c r="N111" s="49">
        <v>160</v>
      </c>
      <c r="O111" s="50" t="s">
        <v>299</v>
      </c>
      <c r="P111" s="64">
        <v>5</v>
      </c>
      <c r="Q111" s="49" t="s">
        <v>300</v>
      </c>
      <c r="R111" s="179" t="s">
        <v>347</v>
      </c>
      <c r="S111" s="179"/>
      <c r="T111" s="44" t="s">
        <v>60</v>
      </c>
      <c r="U111" s="39" t="s">
        <v>61</v>
      </c>
      <c r="V111" s="60" t="e">
        <f>IF(AND($P111=1,$T111="NO"),1 + COUNT($V$9:V110),NA())</f>
        <v>#N/A</v>
      </c>
      <c r="W111" s="60" t="e">
        <f>IF(AND($P111=2,$T111="NO"),1 + COUNT($W$9:W110),NA())</f>
        <v>#N/A</v>
      </c>
      <c r="X111" s="60" t="e">
        <f>IF(AND($P111=3,$T111="NO"),1 + COUNT($X$9:X110),NA())</f>
        <v>#N/A</v>
      </c>
      <c r="Y111" s="60" t="e">
        <f>IF(AND($P111=4,$T111="NO"),1 + COUNT($Y$9:Y110),NA())</f>
        <v>#N/A</v>
      </c>
      <c r="Z111" s="60">
        <f>IF(AND($P111=5,$T111="NO"),1 + COUNT($Z$9:Z110),NA())</f>
        <v>13</v>
      </c>
      <c r="AA111" s="60" t="e">
        <f>IF(AND($P111=6,$T111="NO"),1 + COUNT($AA$9:AA110),NA())</f>
        <v>#N/A</v>
      </c>
    </row>
    <row r="112" spans="1:27" ht="32.1" customHeight="1" x14ac:dyDescent="0.25">
      <c r="A112" s="53">
        <v>45548</v>
      </c>
      <c r="B112" s="98">
        <v>3902533</v>
      </c>
      <c r="C112" s="98" t="s">
        <v>303</v>
      </c>
      <c r="D112" s="98">
        <v>0</v>
      </c>
      <c r="E112" s="98">
        <v>0</v>
      </c>
      <c r="F112" s="98">
        <v>0</v>
      </c>
      <c r="G112" s="98">
        <v>0</v>
      </c>
      <c r="H112" s="98">
        <v>0</v>
      </c>
      <c r="I112" s="98">
        <v>0</v>
      </c>
      <c r="J112" s="98" t="s">
        <v>427</v>
      </c>
      <c r="K112" s="98" t="s">
        <v>424</v>
      </c>
      <c r="L112" s="98">
        <v>1500</v>
      </c>
      <c r="M112" s="98">
        <v>14</v>
      </c>
      <c r="N112" s="98">
        <v>18</v>
      </c>
      <c r="O112" s="54" t="s">
        <v>304</v>
      </c>
      <c r="P112" s="65">
        <v>2</v>
      </c>
      <c r="Q112" s="59" t="s">
        <v>305</v>
      </c>
      <c r="R112" s="169"/>
      <c r="S112" s="169"/>
      <c r="T112" s="44" t="s">
        <v>60</v>
      </c>
      <c r="U112" s="39" t="s">
        <v>61</v>
      </c>
      <c r="V112" s="60" t="e">
        <f>IF(AND($P112=1,$T112="NO"),1 + COUNT($V$9:V111),NA())</f>
        <v>#N/A</v>
      </c>
      <c r="W112" s="60">
        <f>IF(AND($P112=2,$T112="NO"),1 + COUNT($W$9:W111),NA())</f>
        <v>28</v>
      </c>
      <c r="X112" s="60" t="e">
        <f>IF(AND($P112=3,$T112="NO"),1 + COUNT($X$9:X111),NA())</f>
        <v>#N/A</v>
      </c>
      <c r="Y112" s="60" t="e">
        <f>IF(AND($P112=4,$T112="NO"),1 + COUNT($Y$9:Y111),NA())</f>
        <v>#N/A</v>
      </c>
      <c r="Z112" s="60" t="e">
        <f>IF(AND($P112=5,$T112="NO"),1 + COUNT($Z$9:Z111),NA())</f>
        <v>#N/A</v>
      </c>
      <c r="AA112" s="60" t="e">
        <f>IF(AND($P112=6,$T112="NO"),1 + COUNT($AA$9:AA111),NA())</f>
        <v>#N/A</v>
      </c>
    </row>
    <row r="113" spans="1:27" ht="32.1" customHeight="1" x14ac:dyDescent="0.25">
      <c r="A113" s="53">
        <v>45548</v>
      </c>
      <c r="B113" s="98">
        <v>5906217</v>
      </c>
      <c r="C113" s="98" t="s">
        <v>126</v>
      </c>
      <c r="D113" s="98">
        <v>0</v>
      </c>
      <c r="E113" s="98">
        <v>0</v>
      </c>
      <c r="F113" s="98">
        <v>0</v>
      </c>
      <c r="G113" s="98">
        <v>0</v>
      </c>
      <c r="H113" s="98">
        <v>0</v>
      </c>
      <c r="I113" s="98">
        <v>0</v>
      </c>
      <c r="J113" s="98" t="s">
        <v>425</v>
      </c>
      <c r="K113" s="98" t="s">
        <v>424</v>
      </c>
      <c r="L113" s="98">
        <v>1500</v>
      </c>
      <c r="M113" s="98">
        <v>156</v>
      </c>
      <c r="N113" s="98">
        <v>168</v>
      </c>
      <c r="O113" s="54" t="s">
        <v>127</v>
      </c>
      <c r="P113" s="65">
        <v>2</v>
      </c>
      <c r="Q113" s="59" t="s">
        <v>178</v>
      </c>
      <c r="R113" s="163" t="s">
        <v>322</v>
      </c>
      <c r="S113" s="161"/>
      <c r="T113" s="44" t="s">
        <v>61</v>
      </c>
      <c r="U113" s="39" t="s">
        <v>61</v>
      </c>
      <c r="V113" s="60" t="e">
        <f>IF(AND($P113=1,$T113="NO"),1 + COUNT($V$9:V112),NA())</f>
        <v>#N/A</v>
      </c>
      <c r="W113" s="60" t="e">
        <f>IF(AND($P113=2,$T113="NO"),1 + COUNT($W$9:W112),NA())</f>
        <v>#N/A</v>
      </c>
      <c r="X113" s="60" t="e">
        <f>IF(AND($P113=3,$T113="NO"),1 + COUNT($X$9:X112),NA())</f>
        <v>#N/A</v>
      </c>
      <c r="Y113" s="60" t="e">
        <f>IF(AND($P113=4,$T113="NO"),1 + COUNT($Y$9:Y112),NA())</f>
        <v>#N/A</v>
      </c>
      <c r="Z113" s="60" t="e">
        <f>IF(AND($P113=5,$T113="NO"),1 + COUNT($Z$9:Z112),NA())</f>
        <v>#N/A</v>
      </c>
      <c r="AA113" s="60" t="e">
        <f>IF(AND($P113=6,$T113="NO"),1 + COUNT($AA$9:AA112),NA())</f>
        <v>#N/A</v>
      </c>
    </row>
    <row r="114" spans="1:27" ht="32.1" customHeight="1" x14ac:dyDescent="0.25">
      <c r="A114" s="53">
        <v>45549</v>
      </c>
      <c r="B114" s="98">
        <v>5906549</v>
      </c>
      <c r="C114" s="98" t="s">
        <v>78</v>
      </c>
      <c r="D114" s="98">
        <v>0</v>
      </c>
      <c r="E114" s="98">
        <v>0</v>
      </c>
      <c r="F114" s="98">
        <v>0</v>
      </c>
      <c r="G114" s="98">
        <v>0</v>
      </c>
      <c r="H114" s="98">
        <v>0</v>
      </c>
      <c r="I114" s="98">
        <v>0</v>
      </c>
      <c r="J114" s="98" t="s">
        <v>427</v>
      </c>
      <c r="K114" s="98" t="s">
        <v>424</v>
      </c>
      <c r="L114" s="98">
        <v>1500</v>
      </c>
      <c r="M114" s="98">
        <v>53</v>
      </c>
      <c r="N114" s="98">
        <v>64</v>
      </c>
      <c r="O114" s="54" t="s">
        <v>313</v>
      </c>
      <c r="P114" s="65">
        <v>2</v>
      </c>
      <c r="Q114" s="59" t="s">
        <v>306</v>
      </c>
      <c r="R114" s="163" t="s">
        <v>322</v>
      </c>
      <c r="S114" s="161"/>
      <c r="T114" s="44" t="s">
        <v>61</v>
      </c>
      <c r="U114" s="39" t="s">
        <v>61</v>
      </c>
      <c r="V114" s="60" t="e">
        <f>IF(AND($P114=1,$T114="NO"),1 + COUNT($V$9:V113),NA())</f>
        <v>#N/A</v>
      </c>
      <c r="W114" s="60" t="e">
        <f>IF(AND($P114=2,$T114="NO"),1 + COUNT($W$9:W113),NA())</f>
        <v>#N/A</v>
      </c>
      <c r="X114" s="60" t="e">
        <f>IF(AND($P114=3,$T114="NO"),1 + COUNT($X$9:X113),NA())</f>
        <v>#N/A</v>
      </c>
      <c r="Y114" s="60" t="e">
        <f>IF(AND($P114=4,$T114="NO"),1 + COUNT($Y$9:Y113),NA())</f>
        <v>#N/A</v>
      </c>
      <c r="Z114" s="60" t="e">
        <f>IF(AND($P114=5,$T114="NO"),1 + COUNT($Z$9:Z113),NA())</f>
        <v>#N/A</v>
      </c>
      <c r="AA114" s="60" t="e">
        <f>IF(AND($P114=6,$T114="NO"),1 + COUNT($AA$9:AA113),NA())</f>
        <v>#N/A</v>
      </c>
    </row>
    <row r="115" spans="1:27" ht="32.1" customHeight="1" x14ac:dyDescent="0.25">
      <c r="A115" s="53">
        <v>45549</v>
      </c>
      <c r="B115" s="98">
        <v>1902666</v>
      </c>
      <c r="C115" s="98" t="s">
        <v>307</v>
      </c>
      <c r="D115" s="98">
        <v>0</v>
      </c>
      <c r="E115" s="98">
        <v>0</v>
      </c>
      <c r="F115" s="98">
        <v>0</v>
      </c>
      <c r="G115" s="98">
        <v>0</v>
      </c>
      <c r="H115" s="98">
        <v>0</v>
      </c>
      <c r="I115" s="98">
        <v>0</v>
      </c>
      <c r="J115" s="98" t="s">
        <v>425</v>
      </c>
      <c r="K115" s="98" t="s">
        <v>424</v>
      </c>
      <c r="L115" s="98">
        <v>500</v>
      </c>
      <c r="M115" s="98">
        <v>1</v>
      </c>
      <c r="N115" s="98">
        <v>18</v>
      </c>
      <c r="O115" s="54" t="s">
        <v>308</v>
      </c>
      <c r="P115" s="65">
        <v>2</v>
      </c>
      <c r="Q115" s="59" t="s">
        <v>314</v>
      </c>
      <c r="R115" s="169" t="s">
        <v>315</v>
      </c>
      <c r="S115" s="169"/>
      <c r="T115" s="44" t="s">
        <v>60</v>
      </c>
      <c r="U115" s="39" t="s">
        <v>61</v>
      </c>
      <c r="V115" s="60" t="e">
        <f>IF(AND($P115=1,$T115="NO"),1 + COUNT($V$9:V114),NA())</f>
        <v>#N/A</v>
      </c>
      <c r="W115" s="60">
        <f>IF(AND($P115=2,$T115="NO"),1 + COUNT($W$9:W114),NA())</f>
        <v>29</v>
      </c>
      <c r="X115" s="60" t="e">
        <f>IF(AND($P115=3,$T115="NO"),1 + COUNT($X$9:X114),NA())</f>
        <v>#N/A</v>
      </c>
      <c r="Y115" s="60" t="e">
        <f>IF(AND($P115=4,$T115="NO"),1 + COUNT($Y$9:Y114),NA())</f>
        <v>#N/A</v>
      </c>
      <c r="Z115" s="60" t="e">
        <f>IF(AND($P115=5,$T115="NO"),1 + COUNT($Z$9:Z114),NA())</f>
        <v>#N/A</v>
      </c>
      <c r="AA115" s="60" t="e">
        <f>IF(AND($P115=6,$T115="NO"),1 + COUNT($AA$9:AA114),NA())</f>
        <v>#N/A</v>
      </c>
    </row>
    <row r="116" spans="1:27" ht="32.1" customHeight="1" x14ac:dyDescent="0.25">
      <c r="A116" s="53">
        <v>45549</v>
      </c>
      <c r="B116" s="98">
        <v>5907054</v>
      </c>
      <c r="C116" s="98" t="s">
        <v>244</v>
      </c>
      <c r="D116" s="98">
        <v>0</v>
      </c>
      <c r="E116" s="98">
        <v>0</v>
      </c>
      <c r="F116" s="98">
        <v>0</v>
      </c>
      <c r="G116" s="98">
        <v>0</v>
      </c>
      <c r="H116" s="98">
        <v>1</v>
      </c>
      <c r="I116" s="98">
        <v>0</v>
      </c>
      <c r="J116" s="98" t="s">
        <v>427</v>
      </c>
      <c r="K116" s="98" t="s">
        <v>424</v>
      </c>
      <c r="L116" s="98">
        <v>1500</v>
      </c>
      <c r="M116" s="98">
        <v>10</v>
      </c>
      <c r="N116" s="98">
        <v>20</v>
      </c>
      <c r="O116" s="54" t="s">
        <v>309</v>
      </c>
      <c r="P116" s="65">
        <v>2</v>
      </c>
      <c r="Q116" s="59" t="s">
        <v>316</v>
      </c>
      <c r="R116" s="169" t="s">
        <v>317</v>
      </c>
      <c r="S116" s="169"/>
      <c r="T116" s="44" t="s">
        <v>60</v>
      </c>
      <c r="U116" s="39" t="s">
        <v>61</v>
      </c>
      <c r="V116" s="60" t="e">
        <f>IF(AND($P116=1,$T116="NO"),1 + COUNT($V$9:V115),NA())</f>
        <v>#N/A</v>
      </c>
      <c r="W116" s="60">
        <f>IF(AND($P116=2,$T116="NO"),1 + COUNT($W$9:W115),NA())</f>
        <v>30</v>
      </c>
      <c r="X116" s="60" t="e">
        <f>IF(AND($P116=3,$T116="NO"),1 + COUNT($X$9:X115),NA())</f>
        <v>#N/A</v>
      </c>
      <c r="Y116" s="60" t="e">
        <f>IF(AND($P116=4,$T116="NO"),1 + COUNT($Y$9:Y115),NA())</f>
        <v>#N/A</v>
      </c>
      <c r="Z116" s="60" t="e">
        <f>IF(AND($P116=5,$T116="NO"),1 + COUNT($Z$9:Z115),NA())</f>
        <v>#N/A</v>
      </c>
      <c r="AA116" s="60" t="e">
        <f>IF(AND($P116=6,$T116="NO"),1 + COUNT($AA$9:AA115),NA())</f>
        <v>#N/A</v>
      </c>
    </row>
    <row r="117" spans="1:27" ht="32.1" customHeight="1" x14ac:dyDescent="0.25">
      <c r="A117" s="53">
        <v>45550</v>
      </c>
      <c r="B117" s="98">
        <v>7901103</v>
      </c>
      <c r="C117" s="98" t="s">
        <v>14</v>
      </c>
      <c r="D117" s="98">
        <v>1</v>
      </c>
      <c r="E117" s="98">
        <v>0</v>
      </c>
      <c r="F117" s="98">
        <v>0</v>
      </c>
      <c r="G117" s="98">
        <v>0</v>
      </c>
      <c r="H117" s="98">
        <v>0</v>
      </c>
      <c r="I117" s="98">
        <v>0</v>
      </c>
      <c r="J117" s="98" t="s">
        <v>425</v>
      </c>
      <c r="K117" s="98" t="s">
        <v>424</v>
      </c>
      <c r="L117" s="98">
        <v>950</v>
      </c>
      <c r="M117" s="98">
        <v>8</v>
      </c>
      <c r="N117" s="98">
        <v>14</v>
      </c>
      <c r="O117" s="54" t="s">
        <v>310</v>
      </c>
      <c r="P117" s="65">
        <v>2</v>
      </c>
      <c r="Q117" s="98" t="s">
        <v>318</v>
      </c>
      <c r="R117" s="169" t="s">
        <v>319</v>
      </c>
      <c r="S117" s="169"/>
      <c r="T117" s="44" t="s">
        <v>60</v>
      </c>
      <c r="U117" s="44" t="s">
        <v>61</v>
      </c>
      <c r="V117" s="60" t="e">
        <f>IF(AND($P117=1,$T117="NO"),1 + COUNT($V$9:V116),NA())</f>
        <v>#N/A</v>
      </c>
      <c r="W117" s="60">
        <f>IF(AND($P117=2,$T117="NO"),1 + COUNT($W$9:W116),NA())</f>
        <v>31</v>
      </c>
      <c r="X117" s="60" t="e">
        <f>IF(AND($P117=3,$T117="NO"),1 + COUNT($X$9:X116),NA())</f>
        <v>#N/A</v>
      </c>
      <c r="Y117" s="60" t="e">
        <f>IF(AND($P117=4,$T117="NO"),1 + COUNT($Y$9:Y116),NA())</f>
        <v>#N/A</v>
      </c>
      <c r="Z117" s="60" t="e">
        <f>IF(AND($P117=5,$T117="NO"),1 + COUNT($Z$9:Z116),NA())</f>
        <v>#N/A</v>
      </c>
      <c r="AA117" s="60" t="e">
        <f>IF(AND($P117=6,$T117="NO"),1 + COUNT($AA$9:AA116),NA())</f>
        <v>#N/A</v>
      </c>
    </row>
    <row r="118" spans="1:27" s="86" customFormat="1" ht="32.1" customHeight="1" x14ac:dyDescent="0.25">
      <c r="A118" s="53">
        <v>45550</v>
      </c>
      <c r="B118" s="98">
        <v>1902374</v>
      </c>
      <c r="C118" s="98" t="s">
        <v>9</v>
      </c>
      <c r="D118" s="98">
        <v>0</v>
      </c>
      <c r="E118" s="98">
        <v>0</v>
      </c>
      <c r="F118" s="98">
        <v>0</v>
      </c>
      <c r="G118" s="98">
        <v>0</v>
      </c>
      <c r="H118" s="98">
        <v>0</v>
      </c>
      <c r="I118" s="98">
        <v>0</v>
      </c>
      <c r="J118" s="98" t="s">
        <v>427</v>
      </c>
      <c r="K118" s="98" t="s">
        <v>424</v>
      </c>
      <c r="L118" s="98">
        <v>500</v>
      </c>
      <c r="M118" s="98">
        <v>1</v>
      </c>
      <c r="N118" s="98">
        <v>19</v>
      </c>
      <c r="O118" s="54" t="s">
        <v>362</v>
      </c>
      <c r="P118" s="65">
        <v>2</v>
      </c>
      <c r="Q118" s="59" t="s">
        <v>320</v>
      </c>
      <c r="R118" s="169" t="s">
        <v>319</v>
      </c>
      <c r="S118" s="169"/>
      <c r="T118" s="44" t="s">
        <v>60</v>
      </c>
      <c r="U118" s="44" t="s">
        <v>61</v>
      </c>
      <c r="V118" s="60" t="e">
        <f>IF(AND($P118=1,$T118="NO"),1 + COUNT($V$9:V117),NA())</f>
        <v>#N/A</v>
      </c>
      <c r="W118" s="60">
        <f>IF(AND($P118=2,$T118="NO"),1 + COUNT($W$9:W117),NA())</f>
        <v>32</v>
      </c>
      <c r="X118" s="60" t="e">
        <f>IF(AND($P118=3,$T118="NO"),1 + COUNT($X$9:X117),NA())</f>
        <v>#N/A</v>
      </c>
      <c r="Y118" s="60" t="e">
        <f>IF(AND($P118=4,$T118="NO"),1 + COUNT($Y$9:Y117),NA())</f>
        <v>#N/A</v>
      </c>
      <c r="Z118" s="60" t="e">
        <f>IF(AND($P118=5,$T118="NO"),1 + COUNT($Z$9:Z117),NA())</f>
        <v>#N/A</v>
      </c>
      <c r="AA118" s="60" t="e">
        <f>IF(AND($P118=6,$T118="NO"),1 + COUNT($AA$9:AA117),NA())</f>
        <v>#N/A</v>
      </c>
    </row>
    <row r="119" spans="1:27" ht="32.1" customHeight="1" x14ac:dyDescent="0.25">
      <c r="A119" s="48">
        <v>45550</v>
      </c>
      <c r="B119" s="49">
        <v>1902374</v>
      </c>
      <c r="C119" s="49" t="s">
        <v>9</v>
      </c>
      <c r="D119" s="49">
        <v>0</v>
      </c>
      <c r="E119" s="49">
        <v>0</v>
      </c>
      <c r="F119" s="49">
        <v>0</v>
      </c>
      <c r="G119" s="49">
        <v>0</v>
      </c>
      <c r="H119" s="49">
        <v>0</v>
      </c>
      <c r="I119" s="49">
        <v>0</v>
      </c>
      <c r="J119" s="49" t="e">
        <v>#N/A</v>
      </c>
      <c r="K119" s="49" t="s">
        <v>10</v>
      </c>
      <c r="L119" s="49">
        <v>1500</v>
      </c>
      <c r="M119" s="49">
        <v>1</v>
      </c>
      <c r="N119" s="49">
        <v>19</v>
      </c>
      <c r="O119" s="50" t="s">
        <v>245</v>
      </c>
      <c r="P119" s="64">
        <v>5</v>
      </c>
      <c r="Q119" s="77" t="s">
        <v>465</v>
      </c>
      <c r="R119" s="179" t="s">
        <v>319</v>
      </c>
      <c r="S119" s="179"/>
      <c r="T119" s="44" t="s">
        <v>61</v>
      </c>
      <c r="U119" s="44" t="s">
        <v>61</v>
      </c>
      <c r="V119" s="60" t="e">
        <f>IF(AND($P119=1,$T119="NO"),1 + COUNT($V$9:V118),NA())</f>
        <v>#N/A</v>
      </c>
      <c r="W119" s="60" t="e">
        <f>IF(AND($P119=2,$T119="NO"),1 + COUNT($W$9:W118),NA())</f>
        <v>#N/A</v>
      </c>
      <c r="X119" s="60" t="e">
        <f>IF(AND($P119=3,$T119="NO"),1 + COUNT($X$9:X118),NA())</f>
        <v>#N/A</v>
      </c>
      <c r="Y119" s="60" t="e">
        <f>IF(AND($P119=4,$T119="NO"),1 + COUNT($Y$9:Y118),NA())</f>
        <v>#N/A</v>
      </c>
      <c r="Z119" s="60" t="e">
        <f>IF(AND($P119=5,$T119="NO"),1 + COUNT($Z$9:Z118),NA())</f>
        <v>#N/A</v>
      </c>
      <c r="AA119" s="60" t="e">
        <f>IF(AND($P119=6,$T119="NO"),1 + COUNT($AA$9:AA118),NA())</f>
        <v>#N/A</v>
      </c>
    </row>
    <row r="120" spans="1:27" ht="32.1" customHeight="1" x14ac:dyDescent="0.25">
      <c r="A120" s="53">
        <v>45550</v>
      </c>
      <c r="B120" s="98">
        <v>6990587</v>
      </c>
      <c r="C120" s="98" t="s">
        <v>311</v>
      </c>
      <c r="D120" s="98">
        <v>1</v>
      </c>
      <c r="E120" s="98">
        <v>0</v>
      </c>
      <c r="F120" s="98">
        <v>0</v>
      </c>
      <c r="G120" s="98">
        <v>0</v>
      </c>
      <c r="H120" s="98">
        <v>0</v>
      </c>
      <c r="I120" s="98">
        <v>0</v>
      </c>
      <c r="J120" s="98" t="s">
        <v>425</v>
      </c>
      <c r="K120" s="98" t="s">
        <v>424</v>
      </c>
      <c r="L120" s="98">
        <v>950</v>
      </c>
      <c r="M120" s="98">
        <v>15</v>
      </c>
      <c r="N120" s="98">
        <v>25</v>
      </c>
      <c r="O120" s="54" t="s">
        <v>312</v>
      </c>
      <c r="P120" s="65">
        <v>2</v>
      </c>
      <c r="Q120" s="98" t="s">
        <v>321</v>
      </c>
      <c r="R120" s="169" t="s">
        <v>322</v>
      </c>
      <c r="S120" s="169"/>
      <c r="T120" s="44" t="s">
        <v>60</v>
      </c>
      <c r="U120" s="44" t="s">
        <v>61</v>
      </c>
      <c r="V120" s="60" t="e">
        <f>IF(AND($P120=1,$T120="NO"),1 + COUNT($V$9:V119),NA())</f>
        <v>#N/A</v>
      </c>
      <c r="W120" s="60">
        <f>IF(AND($P120=2,$T120="NO"),1 + COUNT($W$9:W119),NA())</f>
        <v>33</v>
      </c>
      <c r="X120" s="60" t="e">
        <f>IF(AND($P120=3,$T120="NO"),1 + COUNT($X$9:X119),NA())</f>
        <v>#N/A</v>
      </c>
      <c r="Y120" s="60" t="e">
        <f>IF(AND($P120=4,$T120="NO"),1 + COUNT($Y$9:Y119),NA())</f>
        <v>#N/A</v>
      </c>
      <c r="Z120" s="60" t="e">
        <f>IF(AND($P120=5,$T120="NO"),1 + COUNT($Z$9:Z119),NA())</f>
        <v>#N/A</v>
      </c>
      <c r="AA120" s="60" t="e">
        <f>IF(AND($P120=6,$T120="NO"),1 + COUNT($AA$9:AA119),NA())</f>
        <v>#N/A</v>
      </c>
    </row>
    <row r="121" spans="1:27" ht="32.1" customHeight="1" x14ac:dyDescent="0.25">
      <c r="A121" s="53">
        <v>45551</v>
      </c>
      <c r="B121" s="98">
        <v>5906468</v>
      </c>
      <c r="C121" s="98" t="s">
        <v>323</v>
      </c>
      <c r="D121" s="98">
        <v>1</v>
      </c>
      <c r="E121" s="98">
        <v>0</v>
      </c>
      <c r="F121" s="98">
        <v>0</v>
      </c>
      <c r="G121" s="98">
        <v>0</v>
      </c>
      <c r="H121" s="98">
        <v>0</v>
      </c>
      <c r="I121" s="98">
        <v>0</v>
      </c>
      <c r="J121" s="98" t="s">
        <v>425</v>
      </c>
      <c r="K121" s="98" t="s">
        <v>424</v>
      </c>
      <c r="L121" s="98">
        <v>950</v>
      </c>
      <c r="M121" s="98">
        <v>91</v>
      </c>
      <c r="N121" s="98">
        <v>101</v>
      </c>
      <c r="O121" s="54" t="s">
        <v>324</v>
      </c>
      <c r="P121" s="65">
        <v>2</v>
      </c>
      <c r="Q121" s="98" t="s">
        <v>463</v>
      </c>
      <c r="R121" s="169" t="s">
        <v>548</v>
      </c>
      <c r="S121" s="169"/>
      <c r="T121" s="44" t="s">
        <v>60</v>
      </c>
      <c r="U121" s="39" t="s">
        <v>61</v>
      </c>
      <c r="V121" s="60" t="e">
        <f>IF(AND($P121=1,$T121="NO"),1 + COUNT($V$9:V120),NA())</f>
        <v>#N/A</v>
      </c>
      <c r="W121" s="60">
        <f>IF(AND($P121=2,$T121="NO"),1 + COUNT($W$9:W120),NA())</f>
        <v>34</v>
      </c>
      <c r="X121" s="60" t="e">
        <f>IF(AND($P121=3,$T121="NO"),1 + COUNT($X$9:X120),NA())</f>
        <v>#N/A</v>
      </c>
      <c r="Y121" s="60" t="e">
        <f>IF(AND($P121=4,$T121="NO"),1 + COUNT($Y$9:Y120),NA())</f>
        <v>#N/A</v>
      </c>
      <c r="Z121" s="60" t="e">
        <f>IF(AND($P121=5,$T121="NO"),1 + COUNT($Z$9:Z120),NA())</f>
        <v>#N/A</v>
      </c>
      <c r="AA121" s="60" t="e">
        <f>IF(AND($P121=6,$T121="NO"),1 + COUNT($AA$9:AA120),NA())</f>
        <v>#N/A</v>
      </c>
    </row>
    <row r="122" spans="1:27" ht="32.1" customHeight="1" x14ac:dyDescent="0.25">
      <c r="A122" s="53">
        <v>45551</v>
      </c>
      <c r="B122" s="98">
        <v>5906207</v>
      </c>
      <c r="C122" s="98" t="s">
        <v>325</v>
      </c>
      <c r="D122" s="98">
        <v>1</v>
      </c>
      <c r="E122" s="98">
        <v>1</v>
      </c>
      <c r="F122" s="98">
        <v>0</v>
      </c>
      <c r="G122" s="98">
        <v>0</v>
      </c>
      <c r="H122" s="98">
        <v>0</v>
      </c>
      <c r="I122" s="98">
        <v>0</v>
      </c>
      <c r="J122" s="98" t="s">
        <v>425</v>
      </c>
      <c r="K122" s="98" t="s">
        <v>424</v>
      </c>
      <c r="L122" s="98">
        <v>950</v>
      </c>
      <c r="M122" s="98">
        <v>140</v>
      </c>
      <c r="N122" s="98">
        <v>167</v>
      </c>
      <c r="O122" s="54" t="s">
        <v>326</v>
      </c>
      <c r="P122" s="65">
        <v>2</v>
      </c>
      <c r="Q122" s="98" t="s">
        <v>327</v>
      </c>
      <c r="R122" s="186" t="s">
        <v>549</v>
      </c>
      <c r="S122" s="169"/>
      <c r="T122" s="44" t="s">
        <v>60</v>
      </c>
      <c r="U122" s="39" t="s">
        <v>61</v>
      </c>
      <c r="V122" s="60" t="e">
        <f>IF(AND($P122=1,$T122="NO"),1 + COUNT($V$9:V121),NA())</f>
        <v>#N/A</v>
      </c>
      <c r="W122" s="60">
        <f>IF(AND($P122=2,$T122="NO"),1 + COUNT($W$9:W121),NA())</f>
        <v>35</v>
      </c>
      <c r="X122" s="60" t="e">
        <f>IF(AND($P122=3,$T122="NO"),1 + COUNT($X$9:X121),NA())</f>
        <v>#N/A</v>
      </c>
      <c r="Y122" s="60" t="e">
        <f>IF(AND($P122=4,$T122="NO"),1 + COUNT($Y$9:Y121),NA())</f>
        <v>#N/A</v>
      </c>
      <c r="Z122" s="60" t="e">
        <f>IF(AND($P122=5,$T122="NO"),1 + COUNT($Z$9:Z121),NA())</f>
        <v>#N/A</v>
      </c>
      <c r="AA122" s="60" t="e">
        <f>IF(AND($P122=6,$T122="NO"),1 + COUNT($AA$9:AA121),NA())</f>
        <v>#N/A</v>
      </c>
    </row>
    <row r="123" spans="1:27" ht="32.1" customHeight="1" x14ac:dyDescent="0.25">
      <c r="A123" s="40">
        <v>45551</v>
      </c>
      <c r="B123" s="41">
        <v>4903751</v>
      </c>
      <c r="C123" s="41" t="s">
        <v>328</v>
      </c>
      <c r="D123" s="41">
        <v>0</v>
      </c>
      <c r="E123" s="41">
        <v>0</v>
      </c>
      <c r="F123" s="41">
        <v>0</v>
      </c>
      <c r="G123" s="41">
        <v>0</v>
      </c>
      <c r="H123" s="41">
        <v>0</v>
      </c>
      <c r="I123" s="41">
        <v>0</v>
      </c>
      <c r="J123" s="41" t="s">
        <v>427</v>
      </c>
      <c r="K123" s="41" t="s">
        <v>428</v>
      </c>
      <c r="L123" s="41">
        <v>1500</v>
      </c>
      <c r="M123" s="41">
        <v>6</v>
      </c>
      <c r="N123" s="41">
        <v>18</v>
      </c>
      <c r="O123" s="42" t="s">
        <v>329</v>
      </c>
      <c r="P123" s="66">
        <v>4</v>
      </c>
      <c r="Q123" s="41" t="s">
        <v>330</v>
      </c>
      <c r="R123" s="166" t="s">
        <v>381</v>
      </c>
      <c r="S123" s="166"/>
      <c r="T123" s="43" t="s">
        <v>60</v>
      </c>
      <c r="U123" s="51" t="s">
        <v>60</v>
      </c>
      <c r="V123" s="60" t="e">
        <f>IF(AND($P123=1,$T123="NO"),1 + COUNT($V$9:V122),NA())</f>
        <v>#N/A</v>
      </c>
      <c r="W123" s="60" t="e">
        <f>IF(AND($P123=2,$T123="NO"),1 + COUNT($W$9:W122),NA())</f>
        <v>#N/A</v>
      </c>
      <c r="X123" s="60" t="e">
        <f>IF(AND($P123=3,$T123="NO"),1 + COUNT($X$9:X122),NA())</f>
        <v>#N/A</v>
      </c>
      <c r="Y123" s="60">
        <f>IF(AND($P123=4,$T123="NO"),1 + COUNT($Y$9:Y122),NA())</f>
        <v>7</v>
      </c>
      <c r="Z123" s="60" t="e">
        <f>IF(AND($P123=5,$T123="NO"),1 + COUNT($Z$9:Z122),NA())</f>
        <v>#N/A</v>
      </c>
      <c r="AA123" s="60" t="e">
        <f>IF(AND($P123=6,$T123="NO"),1 + COUNT($AA$9:AA122),NA())</f>
        <v>#N/A</v>
      </c>
    </row>
    <row r="124" spans="1:27" ht="32.1" customHeight="1" x14ac:dyDescent="0.25">
      <c r="A124" s="69">
        <v>45552</v>
      </c>
      <c r="B124" s="96">
        <v>2903854</v>
      </c>
      <c r="C124" s="96" t="s">
        <v>48</v>
      </c>
      <c r="D124" s="96">
        <v>0</v>
      </c>
      <c r="E124" s="96">
        <v>1</v>
      </c>
      <c r="F124" s="96">
        <v>0</v>
      </c>
      <c r="G124" s="96">
        <v>0</v>
      </c>
      <c r="H124" s="96">
        <v>0</v>
      </c>
      <c r="I124" s="96">
        <v>0</v>
      </c>
      <c r="J124" s="96" t="s">
        <v>427</v>
      </c>
      <c r="K124" s="96" t="s">
        <v>424</v>
      </c>
      <c r="L124" s="96">
        <v>1500</v>
      </c>
      <c r="M124" s="96">
        <v>33</v>
      </c>
      <c r="N124" s="96">
        <v>42</v>
      </c>
      <c r="O124" s="70" t="s">
        <v>52</v>
      </c>
      <c r="P124" s="71">
        <v>6</v>
      </c>
      <c r="Q124" s="72" t="s">
        <v>128</v>
      </c>
      <c r="R124" s="158" t="s">
        <v>158</v>
      </c>
      <c r="S124" s="159"/>
      <c r="T124" s="44" t="s">
        <v>61</v>
      </c>
      <c r="U124" s="39" t="s">
        <v>61</v>
      </c>
      <c r="V124" s="60" t="e">
        <f>IF(AND($P124=1,$T124="NO"),1 + COUNT($V$9:V123),NA())</f>
        <v>#N/A</v>
      </c>
      <c r="W124" s="60" t="e">
        <f>IF(AND($P124=2,$T124="NO"),1 + COUNT($W$9:W123),NA())</f>
        <v>#N/A</v>
      </c>
      <c r="X124" s="60" t="e">
        <f>IF(AND($P124=3,$T124="NO"),1 + COUNT($X$9:X123),NA())</f>
        <v>#N/A</v>
      </c>
      <c r="Y124" s="60" t="e">
        <f>IF(AND($P124=4,$T124="NO"),1 + COUNT($Y$9:Y123),NA())</f>
        <v>#N/A</v>
      </c>
      <c r="Z124" s="60" t="e">
        <f>IF(AND($P124=5,$T124="NO"),1 + COUNT($Z$9:Z123),NA())</f>
        <v>#N/A</v>
      </c>
      <c r="AA124" s="60" t="e">
        <f>IF(AND($P124=6,$T124="NO"),1 + COUNT($AA$9:AA123),NA())</f>
        <v>#N/A</v>
      </c>
    </row>
    <row r="125" spans="1:27" ht="32.1" customHeight="1" x14ac:dyDescent="0.25">
      <c r="A125" s="69">
        <v>45553</v>
      </c>
      <c r="B125" s="116">
        <v>7902103</v>
      </c>
      <c r="C125" s="116" t="s">
        <v>331</v>
      </c>
      <c r="D125" s="116">
        <v>0</v>
      </c>
      <c r="E125" s="116">
        <v>0</v>
      </c>
      <c r="F125" s="116">
        <v>0</v>
      </c>
      <c r="G125" s="116">
        <v>0</v>
      </c>
      <c r="H125" s="116">
        <v>0</v>
      </c>
      <c r="I125" s="116">
        <v>0</v>
      </c>
      <c r="J125" s="116" t="s">
        <v>425</v>
      </c>
      <c r="K125" s="116" t="s">
        <v>424</v>
      </c>
      <c r="L125" s="116">
        <v>1500</v>
      </c>
      <c r="M125" s="116">
        <v>6</v>
      </c>
      <c r="N125" s="116">
        <v>8</v>
      </c>
      <c r="O125" s="70" t="s">
        <v>332</v>
      </c>
      <c r="P125" s="71">
        <v>6</v>
      </c>
      <c r="Q125" s="119" t="s">
        <v>524</v>
      </c>
      <c r="R125" s="162" t="s">
        <v>525</v>
      </c>
      <c r="S125" s="162"/>
      <c r="T125" s="44" t="s">
        <v>60</v>
      </c>
      <c r="U125" s="39" t="s">
        <v>61</v>
      </c>
      <c r="V125" s="60" t="e">
        <f>IF(AND($P125=1,$T125="NO"),1 + COUNT($V$9:V124),NA())</f>
        <v>#N/A</v>
      </c>
      <c r="W125" s="60" t="e">
        <f>IF(AND($P125=2,$T125="NO"),1 + COUNT($W$9:W124),NA())</f>
        <v>#N/A</v>
      </c>
      <c r="X125" s="60" t="e">
        <f>IF(AND($P125=3,$T125="NO"),1 + COUNT($X$9:X124),NA())</f>
        <v>#N/A</v>
      </c>
      <c r="Y125" s="60" t="e">
        <f>IF(AND($P125=4,$T125="NO"),1 + COUNT($Y$9:Y124),NA())</f>
        <v>#N/A</v>
      </c>
      <c r="Z125" s="60" t="e">
        <f>IF(AND($P125=5,$T125="NO"),1 + COUNT($Z$9:Z124),NA())</f>
        <v>#N/A</v>
      </c>
      <c r="AA125" s="60">
        <f>IF(AND($P125=6,$T125="NO"),1 + COUNT($AA$9:AA124),NA())</f>
        <v>9</v>
      </c>
    </row>
    <row r="126" spans="1:27" ht="32.1" customHeight="1" x14ac:dyDescent="0.25">
      <c r="A126" s="53">
        <v>45553</v>
      </c>
      <c r="B126" s="98">
        <v>3902559</v>
      </c>
      <c r="C126" s="98" t="s">
        <v>41</v>
      </c>
      <c r="D126" s="98">
        <v>0</v>
      </c>
      <c r="E126" s="98">
        <v>0</v>
      </c>
      <c r="F126" s="98">
        <v>0</v>
      </c>
      <c r="G126" s="98">
        <v>0</v>
      </c>
      <c r="H126" s="98">
        <v>0</v>
      </c>
      <c r="I126" s="98">
        <v>0</v>
      </c>
      <c r="J126" s="98" t="s">
        <v>425</v>
      </c>
      <c r="K126" s="98" t="s">
        <v>424</v>
      </c>
      <c r="L126" s="98">
        <v>1500</v>
      </c>
      <c r="M126" s="98">
        <v>92</v>
      </c>
      <c r="N126" s="98">
        <v>113</v>
      </c>
      <c r="O126" s="54" t="s">
        <v>352</v>
      </c>
      <c r="P126" s="65">
        <v>2</v>
      </c>
      <c r="Q126" s="98" t="s">
        <v>333</v>
      </c>
      <c r="R126" s="169" t="s">
        <v>552</v>
      </c>
      <c r="S126" s="169"/>
      <c r="T126" s="44" t="s">
        <v>60</v>
      </c>
      <c r="U126" s="39" t="s">
        <v>61</v>
      </c>
      <c r="V126" s="60" t="e">
        <f>IF(AND($P126=1,$T126="NO"),1 + COUNT($V$9:V125),NA())</f>
        <v>#N/A</v>
      </c>
      <c r="W126" s="60">
        <f>IF(AND($P126=2,$T126="NO"),1 + COUNT($W$9:W125),NA())</f>
        <v>36</v>
      </c>
      <c r="X126" s="60" t="e">
        <f>IF(AND($P126=3,$T126="NO"),1 + COUNT($X$9:X125),NA())</f>
        <v>#N/A</v>
      </c>
      <c r="Y126" s="60" t="e">
        <f>IF(AND($P126=4,$T126="NO"),1 + COUNT($Y$9:Y125),NA())</f>
        <v>#N/A</v>
      </c>
      <c r="Z126" s="60" t="e">
        <f>IF(AND($P126=5,$T126="NO"),1 + COUNT($Z$9:Z125),NA())</f>
        <v>#N/A</v>
      </c>
      <c r="AA126" s="60" t="e">
        <f>IF(AND($P126=6,$T126="NO"),1 + COUNT($AA$9:AA125),NA())</f>
        <v>#N/A</v>
      </c>
    </row>
    <row r="127" spans="1:27" ht="32.1" customHeight="1" x14ac:dyDescent="0.25">
      <c r="A127" s="53">
        <v>45553</v>
      </c>
      <c r="B127" s="98">
        <v>5906569</v>
      </c>
      <c r="C127" s="98" t="s">
        <v>272</v>
      </c>
      <c r="D127" s="98">
        <v>0</v>
      </c>
      <c r="E127" s="98">
        <v>0</v>
      </c>
      <c r="F127" s="98">
        <v>0</v>
      </c>
      <c r="G127" s="98">
        <v>0</v>
      </c>
      <c r="H127" s="98">
        <v>0</v>
      </c>
      <c r="I127" s="98">
        <v>0</v>
      </c>
      <c r="J127" s="98" t="s">
        <v>425</v>
      </c>
      <c r="K127" s="98" t="s">
        <v>424</v>
      </c>
      <c r="L127" s="98">
        <v>500</v>
      </c>
      <c r="M127" s="98">
        <v>41</v>
      </c>
      <c r="N127" s="98">
        <v>46</v>
      </c>
      <c r="O127" s="54" t="s">
        <v>273</v>
      </c>
      <c r="P127" s="65">
        <v>2</v>
      </c>
      <c r="Q127" s="59" t="s">
        <v>275</v>
      </c>
      <c r="R127" s="98" t="s">
        <v>274</v>
      </c>
      <c r="S127" s="98"/>
      <c r="T127" s="82" t="s">
        <v>61</v>
      </c>
      <c r="U127" s="83" t="s">
        <v>60</v>
      </c>
      <c r="V127" s="60" t="e">
        <f>IF(AND($P127=1,$T127="NO"),1 + COUNT($V$9:V126),NA())</f>
        <v>#N/A</v>
      </c>
      <c r="W127" s="60" t="e">
        <f>IF(AND($P127=2,$T127="NO"),1 + COUNT($W$9:W126),NA())</f>
        <v>#N/A</v>
      </c>
      <c r="X127" s="60" t="e">
        <f>IF(AND($P127=3,$T127="NO"),1 + COUNT($X$9:X126),NA())</f>
        <v>#N/A</v>
      </c>
      <c r="Y127" s="60" t="e">
        <f>IF(AND($P127=4,$T127="NO"),1 + COUNT($Y$9:Y126),NA())</f>
        <v>#N/A</v>
      </c>
      <c r="Z127" s="60" t="e">
        <f>IF(AND($P127=5,$T127="NO"),1 + COUNT($Z$9:Z126),NA())</f>
        <v>#N/A</v>
      </c>
      <c r="AA127" s="60" t="e">
        <f>IF(AND($P127=6,$T127="NO"),1 + COUNT($AA$9:AA126),NA())</f>
        <v>#N/A</v>
      </c>
    </row>
    <row r="128" spans="1:27" s="94" customFormat="1" ht="32.1" customHeight="1" x14ac:dyDescent="0.25">
      <c r="A128" s="69">
        <v>45554</v>
      </c>
      <c r="B128" s="96">
        <v>4903755</v>
      </c>
      <c r="C128" s="96" t="s">
        <v>88</v>
      </c>
      <c r="D128" s="96">
        <v>0</v>
      </c>
      <c r="E128" s="96">
        <v>0</v>
      </c>
      <c r="F128" s="96">
        <v>1</v>
      </c>
      <c r="G128" s="96">
        <v>0</v>
      </c>
      <c r="H128" s="96">
        <v>0</v>
      </c>
      <c r="I128" s="96">
        <v>0</v>
      </c>
      <c r="J128" s="96" t="s">
        <v>425</v>
      </c>
      <c r="K128" s="96" t="s">
        <v>424</v>
      </c>
      <c r="L128" s="96">
        <v>1400</v>
      </c>
      <c r="M128" s="96">
        <v>14</v>
      </c>
      <c r="N128" s="96">
        <v>16</v>
      </c>
      <c r="O128" s="70" t="s">
        <v>351</v>
      </c>
      <c r="P128" s="71">
        <v>6</v>
      </c>
      <c r="Q128" s="72" t="s">
        <v>439</v>
      </c>
      <c r="R128" s="158" t="s">
        <v>438</v>
      </c>
      <c r="S128" s="159"/>
      <c r="T128" s="44" t="s">
        <v>61</v>
      </c>
      <c r="U128" s="44" t="s">
        <v>61</v>
      </c>
      <c r="V128" s="60" t="e">
        <f>IF(AND($P128=1,$T128="NO"),1 + COUNT($V$9:V127),NA())</f>
        <v>#N/A</v>
      </c>
      <c r="W128" s="60" t="e">
        <f>IF(AND($P128=2,$T128="NO"),1 + COUNT($W$9:W127),NA())</f>
        <v>#N/A</v>
      </c>
      <c r="X128" s="60" t="e">
        <f>IF(AND($P128=3,$T128="NO"),1 + COUNT($X$9:X127),NA())</f>
        <v>#N/A</v>
      </c>
      <c r="Y128" s="60" t="e">
        <f>IF(AND($P128=4,$T128="NO"),1 + COUNT($Y$9:Y127),NA())</f>
        <v>#N/A</v>
      </c>
      <c r="Z128" s="60" t="e">
        <f>IF(AND($P128=5,$T128="NO"),1 + COUNT($Z$9:Z127),NA())</f>
        <v>#N/A</v>
      </c>
      <c r="AA128" s="60" t="e">
        <f>IF(AND($P128=6,$T128="NO"),1 + COUNT($AA$9:AA127),NA())</f>
        <v>#N/A</v>
      </c>
    </row>
    <row r="129" spans="1:27" ht="32.1" customHeight="1" x14ac:dyDescent="0.25">
      <c r="A129" s="89">
        <v>45554</v>
      </c>
      <c r="B129" s="117">
        <v>5906562</v>
      </c>
      <c r="C129" s="117" t="s">
        <v>335</v>
      </c>
      <c r="D129" s="117">
        <v>1</v>
      </c>
      <c r="E129" s="117">
        <v>0</v>
      </c>
      <c r="F129" s="117">
        <v>0</v>
      </c>
      <c r="G129" s="117">
        <v>0</v>
      </c>
      <c r="H129" s="117">
        <v>0</v>
      </c>
      <c r="I129" s="117">
        <v>0</v>
      </c>
      <c r="J129" s="117" t="s">
        <v>425</v>
      </c>
      <c r="K129" s="117" t="s">
        <v>424</v>
      </c>
      <c r="L129" s="117">
        <v>950</v>
      </c>
      <c r="M129" s="117">
        <v>48</v>
      </c>
      <c r="N129" s="117">
        <v>60</v>
      </c>
      <c r="O129" s="90" t="s">
        <v>336</v>
      </c>
      <c r="P129" s="91">
        <v>1</v>
      </c>
      <c r="Q129" s="117" t="s">
        <v>528</v>
      </c>
      <c r="R129" s="173" t="s">
        <v>527</v>
      </c>
      <c r="S129" s="173"/>
      <c r="T129" s="44" t="s">
        <v>60</v>
      </c>
      <c r="U129" s="39" t="s">
        <v>61</v>
      </c>
      <c r="V129" s="60">
        <f>IF(AND($P129=1,$T129="NO"),1 + COUNT($V$9:V128),NA())</f>
        <v>16</v>
      </c>
      <c r="W129" s="60" t="e">
        <f>IF(AND($P129=2,$T129="NO"),1 + COUNT($W$9:W128),NA())</f>
        <v>#N/A</v>
      </c>
      <c r="X129" s="60" t="e">
        <f>IF(AND($P129=3,$T129="NO"),1 + COUNT($X$9:X128),NA())</f>
        <v>#N/A</v>
      </c>
      <c r="Y129" s="60" t="e">
        <f>IF(AND($P129=4,$T129="NO"),1 + COUNT($Y$9:Y128),NA())</f>
        <v>#N/A</v>
      </c>
      <c r="Z129" s="60" t="e">
        <f>IF(AND($P129=5,$T129="NO"),1 + COUNT($Z$9:Z128),NA())</f>
        <v>#N/A</v>
      </c>
      <c r="AA129" s="60" t="e">
        <f>IF(AND($P129=6,$T129="NO"),1 + COUNT($AA$9:AA128),NA())</f>
        <v>#N/A</v>
      </c>
    </row>
    <row r="130" spans="1:27" ht="32.1" customHeight="1" x14ac:dyDescent="0.25">
      <c r="A130" s="48">
        <v>45554</v>
      </c>
      <c r="B130" s="49">
        <v>1902368</v>
      </c>
      <c r="C130" s="49" t="s">
        <v>286</v>
      </c>
      <c r="D130" s="49">
        <v>0</v>
      </c>
      <c r="E130" s="49">
        <v>0</v>
      </c>
      <c r="F130" s="49">
        <v>0</v>
      </c>
      <c r="G130" s="49">
        <v>0</v>
      </c>
      <c r="H130" s="49">
        <v>0</v>
      </c>
      <c r="I130" s="49">
        <v>0</v>
      </c>
      <c r="J130" s="49" t="e">
        <v>#N/A</v>
      </c>
      <c r="K130" s="49" t="s">
        <v>195</v>
      </c>
      <c r="L130" s="49">
        <v>1500</v>
      </c>
      <c r="M130" s="49">
        <v>20</v>
      </c>
      <c r="N130" s="49">
        <v>21</v>
      </c>
      <c r="O130" s="50" t="s">
        <v>278</v>
      </c>
      <c r="P130" s="64">
        <v>5</v>
      </c>
      <c r="Q130" s="49" t="s">
        <v>437</v>
      </c>
      <c r="R130" s="179"/>
      <c r="S130" s="179"/>
      <c r="T130" s="43" t="s">
        <v>60</v>
      </c>
      <c r="U130" s="51" t="s">
        <v>60</v>
      </c>
      <c r="V130" s="60" t="e">
        <f>IF(AND($P130=1,$T130="NO"),1 + COUNT($V$9:V129),NA())</f>
        <v>#N/A</v>
      </c>
      <c r="W130" s="60" t="e">
        <f>IF(AND($P130=2,$T130="NO"),1 + COUNT($W$9:W129),NA())</f>
        <v>#N/A</v>
      </c>
      <c r="X130" s="60" t="e">
        <f>IF(AND($P130=3,$T130="NO"),1 + COUNT($X$9:X129),NA())</f>
        <v>#N/A</v>
      </c>
      <c r="Y130" s="60" t="e">
        <f>IF(AND($P130=4,$T130="NO"),1 + COUNT($Y$9:Y129),NA())</f>
        <v>#N/A</v>
      </c>
      <c r="Z130" s="60">
        <f>IF(AND($P130=5,$T130="NO"),1 + COUNT($Z$9:Z129),NA())</f>
        <v>14</v>
      </c>
      <c r="AA130" s="60" t="e">
        <f>IF(AND($P130=6,$T130="NO"),1 + COUNT($AA$9:AA129),NA())</f>
        <v>#N/A</v>
      </c>
    </row>
    <row r="131" spans="1:27" ht="32.1" customHeight="1" x14ac:dyDescent="0.25">
      <c r="A131" s="53">
        <v>45555</v>
      </c>
      <c r="B131" s="98">
        <v>5907052</v>
      </c>
      <c r="C131" s="98" t="s">
        <v>338</v>
      </c>
      <c r="D131" s="98">
        <v>0</v>
      </c>
      <c r="E131" s="98">
        <v>0</v>
      </c>
      <c r="F131" s="98">
        <v>0</v>
      </c>
      <c r="G131" s="98">
        <v>0</v>
      </c>
      <c r="H131" s="98">
        <v>0</v>
      </c>
      <c r="I131" s="98">
        <v>0</v>
      </c>
      <c r="J131" s="98" t="s">
        <v>425</v>
      </c>
      <c r="K131" s="98" t="s">
        <v>424</v>
      </c>
      <c r="L131" s="98">
        <v>1300</v>
      </c>
      <c r="M131" s="98">
        <v>8</v>
      </c>
      <c r="N131" s="98">
        <v>20</v>
      </c>
      <c r="O131" s="54" t="s">
        <v>185</v>
      </c>
      <c r="P131" s="65">
        <v>2</v>
      </c>
      <c r="Q131" s="150" t="s">
        <v>553</v>
      </c>
      <c r="R131" s="185" t="s">
        <v>554</v>
      </c>
      <c r="S131" s="169"/>
      <c r="T131" s="44" t="s">
        <v>60</v>
      </c>
      <c r="U131" s="39" t="s">
        <v>61</v>
      </c>
      <c r="V131" s="60" t="e">
        <f>IF(AND($P131=1,$T131="NO"),1 + COUNT($V$9:V130),NA())</f>
        <v>#N/A</v>
      </c>
      <c r="W131" s="60">
        <f>IF(AND($P131=2,$T131="NO"),1 + COUNT($W$9:W130),NA())</f>
        <v>37</v>
      </c>
      <c r="X131" s="60" t="e">
        <f>IF(AND($P131=3,$T131="NO"),1 + COUNT($X$9:X130),NA())</f>
        <v>#N/A</v>
      </c>
      <c r="Y131" s="60" t="e">
        <f>IF(AND($P131=4,$T131="NO"),1 + COUNT($Y$9:Y130),NA())</f>
        <v>#N/A</v>
      </c>
      <c r="Z131" s="60" t="e">
        <f>IF(AND($P131=5,$T131="NO"),1 + COUNT($Z$9:Z130),NA())</f>
        <v>#N/A</v>
      </c>
      <c r="AA131" s="60" t="e">
        <f>IF(AND($P131=6,$T131="NO"),1 + COUNT($AA$9:AA130),NA())</f>
        <v>#N/A</v>
      </c>
    </row>
    <row r="132" spans="1:27" ht="32.1" customHeight="1" x14ac:dyDescent="0.25">
      <c r="A132" s="48">
        <v>45555</v>
      </c>
      <c r="B132" s="49">
        <v>5906249</v>
      </c>
      <c r="C132" s="49" t="s">
        <v>284</v>
      </c>
      <c r="D132" s="49">
        <v>0</v>
      </c>
      <c r="E132" s="49">
        <v>0</v>
      </c>
      <c r="F132" s="49">
        <v>0</v>
      </c>
      <c r="G132" s="49">
        <v>0</v>
      </c>
      <c r="H132" s="49">
        <v>1</v>
      </c>
      <c r="I132" s="49">
        <v>0</v>
      </c>
      <c r="J132" s="49" t="e">
        <v>#N/A</v>
      </c>
      <c r="K132" s="49" t="s">
        <v>10</v>
      </c>
      <c r="L132" s="49">
        <v>1500</v>
      </c>
      <c r="M132" s="49">
        <v>147</v>
      </c>
      <c r="N132" s="49">
        <v>160</v>
      </c>
      <c r="O132" s="50" t="s">
        <v>337</v>
      </c>
      <c r="P132" s="64">
        <v>5</v>
      </c>
      <c r="Q132" s="49" t="s">
        <v>436</v>
      </c>
      <c r="R132" s="179"/>
      <c r="S132" s="179"/>
      <c r="T132" s="44" t="s">
        <v>61</v>
      </c>
      <c r="U132" s="39" t="s">
        <v>61</v>
      </c>
      <c r="V132" s="60" t="e">
        <f>IF(AND($P132=1,$T132="NO"),1 + COUNT($V$9:V131),NA())</f>
        <v>#N/A</v>
      </c>
      <c r="W132" s="60" t="e">
        <f>IF(AND($P132=2,$T132="NO"),1 + COUNT($W$9:W131),NA())</f>
        <v>#N/A</v>
      </c>
      <c r="X132" s="60" t="e">
        <f>IF(AND($P132=3,$T132="NO"),1 + COUNT($X$9:X131),NA())</f>
        <v>#N/A</v>
      </c>
      <c r="Y132" s="60" t="e">
        <f>IF(AND($P132=4,$T132="NO"),1 + COUNT($Y$9:Y131),NA())</f>
        <v>#N/A</v>
      </c>
      <c r="Z132" s="60" t="e">
        <f>IF(AND($P132=5,$T132="NO"),1 + COUNT($Z$9:Z131),NA())</f>
        <v>#N/A</v>
      </c>
      <c r="AA132" s="60" t="e">
        <f>IF(AND($P132=6,$T132="NO"),1 + COUNT($AA$9:AA131),NA())</f>
        <v>#N/A</v>
      </c>
    </row>
    <row r="133" spans="1:27" ht="32.1" customHeight="1" x14ac:dyDescent="0.25">
      <c r="A133" s="53">
        <v>45556</v>
      </c>
      <c r="B133" s="98">
        <v>2903865</v>
      </c>
      <c r="C133" s="98" t="s">
        <v>340</v>
      </c>
      <c r="D133" s="98">
        <v>0</v>
      </c>
      <c r="E133" s="98">
        <v>0</v>
      </c>
      <c r="F133" s="98">
        <v>0</v>
      </c>
      <c r="G133" s="98">
        <v>0</v>
      </c>
      <c r="H133" s="98">
        <v>0</v>
      </c>
      <c r="I133" s="98">
        <v>0</v>
      </c>
      <c r="J133" s="98" t="s">
        <v>425</v>
      </c>
      <c r="K133" s="98" t="s">
        <v>424</v>
      </c>
      <c r="L133" s="98">
        <v>1500</v>
      </c>
      <c r="M133" s="98">
        <v>7</v>
      </c>
      <c r="N133" s="98">
        <v>19</v>
      </c>
      <c r="O133" s="54" t="s">
        <v>341</v>
      </c>
      <c r="P133" s="65">
        <v>2</v>
      </c>
      <c r="Q133" s="120" t="s">
        <v>529</v>
      </c>
      <c r="R133" s="169" t="s">
        <v>530</v>
      </c>
      <c r="S133" s="169"/>
      <c r="T133" s="44" t="s">
        <v>60</v>
      </c>
      <c r="U133" s="39" t="s">
        <v>61</v>
      </c>
      <c r="V133" s="60" t="e">
        <f>IF(AND($P133=1,$T133="NO"),1 + COUNT($V$9:V132),NA())</f>
        <v>#N/A</v>
      </c>
      <c r="W133" s="60">
        <f>IF(AND($P133=2,$T133="NO"),1 + COUNT($W$9:W132),NA())</f>
        <v>38</v>
      </c>
      <c r="X133" s="60" t="e">
        <f>IF(AND($P133=3,$T133="NO"),1 + COUNT($X$9:X132),NA())</f>
        <v>#N/A</v>
      </c>
      <c r="Y133" s="60" t="e">
        <f>IF(AND($P133=4,$T133="NO"),1 + COUNT($Y$9:Y132),NA())</f>
        <v>#N/A</v>
      </c>
      <c r="Z133" s="60" t="e">
        <f>IF(AND($P133=5,$T133="NO"),1 + COUNT($Z$9:Z132),NA())</f>
        <v>#N/A</v>
      </c>
      <c r="AA133" s="60" t="e">
        <f>IF(AND($P133=6,$T133="NO"),1 + COUNT($AA$9:AA132),NA())</f>
        <v>#N/A</v>
      </c>
    </row>
    <row r="134" spans="1:27" ht="32.1" customHeight="1" x14ac:dyDescent="0.25">
      <c r="A134" s="89">
        <v>45557</v>
      </c>
      <c r="B134" s="117">
        <v>5906503</v>
      </c>
      <c r="C134" s="117" t="s">
        <v>342</v>
      </c>
      <c r="D134" s="117">
        <v>0</v>
      </c>
      <c r="E134" s="117">
        <v>0</v>
      </c>
      <c r="F134" s="117">
        <v>0</v>
      </c>
      <c r="G134" s="117">
        <v>0</v>
      </c>
      <c r="H134" s="117">
        <v>1</v>
      </c>
      <c r="I134" s="117">
        <v>0</v>
      </c>
      <c r="J134" s="117" t="s">
        <v>427</v>
      </c>
      <c r="K134" s="117" t="s">
        <v>424</v>
      </c>
      <c r="L134" s="117">
        <v>1500</v>
      </c>
      <c r="M134" s="117">
        <v>87</v>
      </c>
      <c r="N134" s="117">
        <v>97</v>
      </c>
      <c r="O134" s="90" t="s">
        <v>343</v>
      </c>
      <c r="P134" s="91">
        <v>1</v>
      </c>
      <c r="Q134" s="117" t="s">
        <v>531</v>
      </c>
      <c r="R134" s="173" t="s">
        <v>532</v>
      </c>
      <c r="S134" s="173"/>
      <c r="T134" s="44" t="s">
        <v>60</v>
      </c>
      <c r="U134" s="39" t="s">
        <v>61</v>
      </c>
      <c r="V134" s="60">
        <f>IF(AND($P134=1,$T134="NO"),1 + COUNT($V$9:V133),NA())</f>
        <v>17</v>
      </c>
      <c r="W134" s="60" t="e">
        <f>IF(AND($P134=2,$T134="NO"),1 + COUNT($W$9:W133),NA())</f>
        <v>#N/A</v>
      </c>
      <c r="X134" s="60" t="e">
        <f>IF(AND($P134=3,$T134="NO"),1 + COUNT($X$9:X133),NA())</f>
        <v>#N/A</v>
      </c>
      <c r="Y134" s="60" t="e">
        <f>IF(AND($P134=4,$T134="NO"),1 + COUNT($Y$9:Y133),NA())</f>
        <v>#N/A</v>
      </c>
      <c r="Z134" s="60" t="e">
        <f>IF(AND($P134=5,$T134="NO"),1 + COUNT($Z$9:Z133),NA())</f>
        <v>#N/A</v>
      </c>
      <c r="AA134" s="60" t="e">
        <f>IF(AND($P134=6,$T134="NO"),1 + COUNT($AA$9:AA133),NA())</f>
        <v>#N/A</v>
      </c>
    </row>
    <row r="135" spans="1:27" ht="32.1" customHeight="1" x14ac:dyDescent="0.25">
      <c r="A135" s="69">
        <v>45557</v>
      </c>
      <c r="B135" s="96">
        <v>4903273</v>
      </c>
      <c r="C135" s="96" t="s">
        <v>71</v>
      </c>
      <c r="D135" s="96">
        <v>0</v>
      </c>
      <c r="E135" s="96">
        <v>0</v>
      </c>
      <c r="F135" s="96">
        <v>0</v>
      </c>
      <c r="G135" s="96">
        <v>1</v>
      </c>
      <c r="H135" s="96">
        <v>0</v>
      </c>
      <c r="I135" s="96">
        <v>1</v>
      </c>
      <c r="J135" s="96" t="s">
        <v>425</v>
      </c>
      <c r="K135" s="96" t="s">
        <v>424</v>
      </c>
      <c r="L135" s="96">
        <v>500</v>
      </c>
      <c r="M135" s="96">
        <v>24</v>
      </c>
      <c r="N135" s="96">
        <v>28</v>
      </c>
      <c r="O135" s="70" t="s">
        <v>344</v>
      </c>
      <c r="P135" s="71">
        <v>6</v>
      </c>
      <c r="Q135" s="96"/>
      <c r="R135" s="162"/>
      <c r="S135" s="162"/>
      <c r="T135" s="43" t="s">
        <v>61</v>
      </c>
      <c r="U135" s="51" t="s">
        <v>60</v>
      </c>
      <c r="V135" s="60" t="e">
        <f>IF(AND($P135=1,$T135="NO"),1 + COUNT($V$9:V134),NA())</f>
        <v>#N/A</v>
      </c>
      <c r="W135" s="60" t="e">
        <f>IF(AND($P135=2,$T135="NO"),1 + COUNT($W$9:W134),NA())</f>
        <v>#N/A</v>
      </c>
      <c r="X135" s="60" t="e">
        <f>IF(AND($P135=3,$T135="NO"),1 + COUNT($X$9:X134),NA())</f>
        <v>#N/A</v>
      </c>
      <c r="Y135" s="60" t="e">
        <f>IF(AND($P135=4,$T135="NO"),1 + COUNT($Y$9:Y134),NA())</f>
        <v>#N/A</v>
      </c>
      <c r="Z135" s="60" t="e">
        <f>IF(AND($P135=5,$T135="NO"),1 + COUNT($Z$9:Z134),NA())</f>
        <v>#N/A</v>
      </c>
      <c r="AA135" s="60" t="e">
        <f>IF(AND($P135=6,$T135="NO"),1 + COUNT($AA$9:AA134),NA())</f>
        <v>#N/A</v>
      </c>
    </row>
    <row r="136" spans="1:27" ht="32.1" customHeight="1" x14ac:dyDescent="0.25">
      <c r="A136" s="53">
        <v>45558</v>
      </c>
      <c r="B136" s="98">
        <v>3902559</v>
      </c>
      <c r="C136" s="98" t="s">
        <v>41</v>
      </c>
      <c r="D136" s="98">
        <v>0</v>
      </c>
      <c r="E136" s="98">
        <v>0</v>
      </c>
      <c r="F136" s="98">
        <v>0</v>
      </c>
      <c r="G136" s="98">
        <v>0</v>
      </c>
      <c r="H136" s="98">
        <v>0</v>
      </c>
      <c r="I136" s="98">
        <v>0</v>
      </c>
      <c r="J136" s="98" t="s">
        <v>425</v>
      </c>
      <c r="K136" s="98" t="s">
        <v>424</v>
      </c>
      <c r="L136" s="98">
        <v>1500</v>
      </c>
      <c r="M136" s="98">
        <v>92</v>
      </c>
      <c r="N136" s="98">
        <v>114</v>
      </c>
      <c r="O136" s="54" t="s">
        <v>345</v>
      </c>
      <c r="P136" s="65">
        <v>2</v>
      </c>
      <c r="Q136" s="98"/>
      <c r="R136" s="169"/>
      <c r="S136" s="169"/>
      <c r="T136" s="44" t="s">
        <v>61</v>
      </c>
      <c r="U136" s="39" t="s">
        <v>61</v>
      </c>
      <c r="V136" s="60" t="e">
        <f>IF(AND($P136=1,$T136="NO"),1 + COUNT($V$9:V135),NA())</f>
        <v>#N/A</v>
      </c>
      <c r="W136" s="60" t="e">
        <f>IF(AND($P136=2,$T136="NO"),1 + COUNT($W$9:W135),NA())</f>
        <v>#N/A</v>
      </c>
      <c r="X136" s="60" t="e">
        <f>IF(AND($P136=3,$T136="NO"),1 + COUNT($X$9:X135),NA())</f>
        <v>#N/A</v>
      </c>
      <c r="Y136" s="60" t="e">
        <f>IF(AND($P136=4,$T136="NO"),1 + COUNT($Y$9:Y135),NA())</f>
        <v>#N/A</v>
      </c>
      <c r="Z136" s="60" t="e">
        <f>IF(AND($P136=5,$T136="NO"),1 + COUNT($Z$9:Z135),NA())</f>
        <v>#N/A</v>
      </c>
      <c r="AA136" s="60" t="e">
        <f>IF(AND($P136=6,$T136="NO"),1 + COUNT($AA$9:AA135),NA())</f>
        <v>#N/A</v>
      </c>
    </row>
    <row r="137" spans="1:27" ht="32.1" customHeight="1" x14ac:dyDescent="0.25">
      <c r="A137" s="48">
        <v>45558</v>
      </c>
      <c r="B137" s="49">
        <v>5906218</v>
      </c>
      <c r="C137" s="49" t="s">
        <v>298</v>
      </c>
      <c r="D137" s="49">
        <v>0</v>
      </c>
      <c r="E137" s="49">
        <v>0</v>
      </c>
      <c r="F137" s="49">
        <v>0</v>
      </c>
      <c r="G137" s="49">
        <v>0</v>
      </c>
      <c r="H137" s="49">
        <v>0</v>
      </c>
      <c r="I137" s="49">
        <v>0</v>
      </c>
      <c r="J137" s="49" t="e">
        <v>#N/A</v>
      </c>
      <c r="K137" s="49" t="s">
        <v>10</v>
      </c>
      <c r="L137" s="49"/>
      <c r="M137" s="49">
        <v>137</v>
      </c>
      <c r="N137" s="49">
        <v>161</v>
      </c>
      <c r="O137" s="50" t="s">
        <v>346</v>
      </c>
      <c r="P137" s="64">
        <v>5</v>
      </c>
      <c r="Q137" s="49"/>
      <c r="R137" s="179"/>
      <c r="S137" s="179"/>
      <c r="T137" s="44" t="s">
        <v>61</v>
      </c>
      <c r="U137" s="39" t="s">
        <v>61</v>
      </c>
      <c r="V137" s="60" t="e">
        <f>IF(AND($P137=1,$T137="NO"),1 + COUNT($V$9:V136),NA())</f>
        <v>#N/A</v>
      </c>
      <c r="W137" s="60" t="e">
        <f>IF(AND($P137=2,$T137="NO"),1 + COUNT($W$9:W136),NA())</f>
        <v>#N/A</v>
      </c>
      <c r="X137" s="60" t="e">
        <f>IF(AND($P137=3,$T137="NO"),1 + COUNT($X$9:X136),NA())</f>
        <v>#N/A</v>
      </c>
      <c r="Y137" s="60" t="e">
        <f>IF(AND($P137=4,$T137="NO"),1 + COUNT($Y$9:Y136),NA())</f>
        <v>#N/A</v>
      </c>
      <c r="Z137" s="60" t="e">
        <f>IF(AND($P137=5,$T137="NO"),1 + COUNT($Z$9:Z136),NA())</f>
        <v>#N/A</v>
      </c>
      <c r="AA137" s="60" t="e">
        <f>IF(AND($P137=6,$T137="NO"),1 + COUNT($AA$9:AA136),NA())</f>
        <v>#N/A</v>
      </c>
    </row>
    <row r="138" spans="1:27" ht="32.1" customHeight="1" x14ac:dyDescent="0.25">
      <c r="A138" s="53">
        <v>45559</v>
      </c>
      <c r="B138" s="98">
        <v>5906235</v>
      </c>
      <c r="C138" s="98" t="s">
        <v>348</v>
      </c>
      <c r="D138" s="98">
        <v>0</v>
      </c>
      <c r="E138" s="98">
        <v>0</v>
      </c>
      <c r="F138" s="98">
        <v>0</v>
      </c>
      <c r="G138" s="98">
        <v>0</v>
      </c>
      <c r="H138" s="98">
        <v>0</v>
      </c>
      <c r="I138" s="98">
        <v>0</v>
      </c>
      <c r="J138" s="98" t="s">
        <v>425</v>
      </c>
      <c r="K138" s="98" t="s">
        <v>424</v>
      </c>
      <c r="L138" s="98">
        <v>1500</v>
      </c>
      <c r="M138" s="98">
        <v>151</v>
      </c>
      <c r="N138" s="98">
        <v>165</v>
      </c>
      <c r="O138" s="54" t="s">
        <v>349</v>
      </c>
      <c r="P138" s="65">
        <v>2</v>
      </c>
      <c r="Q138" s="98" t="s">
        <v>469</v>
      </c>
      <c r="R138" s="160" t="s">
        <v>555</v>
      </c>
      <c r="S138" s="161"/>
      <c r="T138" s="44" t="s">
        <v>60</v>
      </c>
      <c r="U138" s="39" t="s">
        <v>61</v>
      </c>
      <c r="V138" s="60" t="e">
        <f>IF(AND($P138=1,$T138="NO"),1 + COUNT($V$9:V137),NA())</f>
        <v>#N/A</v>
      </c>
      <c r="W138" s="60">
        <f>IF(AND($P138=2,$T138="NO"),1 + COUNT($W$9:W137),NA())</f>
        <v>39</v>
      </c>
      <c r="X138" s="60" t="e">
        <f>IF(AND($P138=3,$T138="NO"),1 + COUNT($X$9:X137),NA())</f>
        <v>#N/A</v>
      </c>
      <c r="Y138" s="60" t="e">
        <f>IF(AND($P138=4,$T138="NO"),1 + COUNT($Y$9:Y137),NA())</f>
        <v>#N/A</v>
      </c>
      <c r="Z138" s="60" t="e">
        <f>IF(AND($P138=5,$T138="NO"),1 + COUNT($Z$9:Z137),NA())</f>
        <v>#N/A</v>
      </c>
      <c r="AA138" s="60" t="e">
        <f>IF(AND($P138=6,$T138="NO"),1 + COUNT($AA$9:AA137),NA())</f>
        <v>#N/A</v>
      </c>
    </row>
    <row r="139" spans="1:27" ht="32.1" customHeight="1" x14ac:dyDescent="0.25">
      <c r="A139" s="48">
        <v>45559</v>
      </c>
      <c r="B139" s="49">
        <v>1902666</v>
      </c>
      <c r="C139" s="49" t="s">
        <v>307</v>
      </c>
      <c r="D139" s="49">
        <v>0</v>
      </c>
      <c r="E139" s="49">
        <v>0</v>
      </c>
      <c r="F139" s="49">
        <v>0</v>
      </c>
      <c r="G139" s="49">
        <v>0</v>
      </c>
      <c r="H139" s="49">
        <v>0</v>
      </c>
      <c r="I139" s="49">
        <v>0</v>
      </c>
      <c r="J139" s="49" t="e">
        <v>#N/A</v>
      </c>
      <c r="K139" s="49" t="s">
        <v>195</v>
      </c>
      <c r="L139" s="49"/>
      <c r="M139" s="49">
        <v>18</v>
      </c>
      <c r="N139" s="49">
        <v>19</v>
      </c>
      <c r="O139" s="50" t="s">
        <v>245</v>
      </c>
      <c r="P139" s="64">
        <v>5</v>
      </c>
      <c r="Q139" s="49" t="s">
        <v>354</v>
      </c>
      <c r="R139" s="179" t="s">
        <v>355</v>
      </c>
      <c r="S139" s="179"/>
      <c r="T139" s="43" t="s">
        <v>60</v>
      </c>
      <c r="U139" s="51" t="s">
        <v>60</v>
      </c>
      <c r="V139" s="60" t="e">
        <f>IF(AND($P139=1,$T139="NO"),1 + COUNT($V$9:V138),NA())</f>
        <v>#N/A</v>
      </c>
      <c r="W139" s="60" t="e">
        <f>IF(AND($P139=2,$T139="NO"),1 + COUNT($W$9:W138),NA())</f>
        <v>#N/A</v>
      </c>
      <c r="X139" s="60" t="e">
        <f>IF(AND($P139=3,$T139="NO"),1 + COUNT($X$9:X138),NA())</f>
        <v>#N/A</v>
      </c>
      <c r="Y139" s="60" t="e">
        <f>IF(AND($P139=4,$T139="NO"),1 + COUNT($Y$9:Y138),NA())</f>
        <v>#N/A</v>
      </c>
      <c r="Z139" s="60">
        <f>IF(AND($P139=5,$T139="NO"),1 + COUNT($Z$9:Z138),NA())</f>
        <v>15</v>
      </c>
      <c r="AA139" s="60" t="e">
        <f>IF(AND($P139=6,$T139="NO"),1 + COUNT($AA$9:AA138),NA())</f>
        <v>#N/A</v>
      </c>
    </row>
    <row r="140" spans="1:27" ht="32.1" customHeight="1" x14ac:dyDescent="0.25">
      <c r="A140" s="53">
        <v>45560</v>
      </c>
      <c r="B140" s="98">
        <v>2903866</v>
      </c>
      <c r="C140" s="98" t="s">
        <v>350</v>
      </c>
      <c r="D140" s="98">
        <v>0</v>
      </c>
      <c r="E140" s="98">
        <v>0</v>
      </c>
      <c r="F140" s="98">
        <v>0</v>
      </c>
      <c r="G140" s="98">
        <v>0</v>
      </c>
      <c r="H140" s="98">
        <v>0</v>
      </c>
      <c r="I140" s="98">
        <v>0</v>
      </c>
      <c r="J140" s="98" t="s">
        <v>425</v>
      </c>
      <c r="K140" s="98" t="s">
        <v>424</v>
      </c>
      <c r="L140" s="98">
        <v>1500</v>
      </c>
      <c r="M140" s="98">
        <v>6</v>
      </c>
      <c r="N140" s="98">
        <v>17</v>
      </c>
      <c r="O140" s="54" t="s">
        <v>351</v>
      </c>
      <c r="P140" s="65">
        <v>2</v>
      </c>
      <c r="Q140" s="120" t="s">
        <v>556</v>
      </c>
      <c r="R140" s="169" t="s">
        <v>557</v>
      </c>
      <c r="S140" s="169"/>
      <c r="T140" s="44" t="s">
        <v>60</v>
      </c>
      <c r="U140" s="39" t="s">
        <v>61</v>
      </c>
      <c r="V140" s="60" t="e">
        <f>IF(AND($P140=1,$T140="NO"),1 + COUNT($V$9:V139),NA())</f>
        <v>#N/A</v>
      </c>
      <c r="W140" s="60">
        <f>IF(AND($P140=2,$T140="NO"),1 + COUNT($W$9:W139),NA())</f>
        <v>40</v>
      </c>
      <c r="X140" s="60" t="e">
        <f>IF(AND($P140=3,$T140="NO"),1 + COUNT($X$9:X139),NA())</f>
        <v>#N/A</v>
      </c>
      <c r="Y140" s="60" t="e">
        <f>IF(AND($P140=4,$T140="NO"),1 + COUNT($Y$9:Y139),NA())</f>
        <v>#N/A</v>
      </c>
      <c r="Z140" s="60" t="e">
        <f>IF(AND($P140=5,$T140="NO"),1 + COUNT($Z$9:Z139),NA())</f>
        <v>#N/A</v>
      </c>
      <c r="AA140" s="60" t="e">
        <f>IF(AND($P140=6,$T140="NO"),1 + COUNT($AA$9:AA139),NA())</f>
        <v>#N/A</v>
      </c>
    </row>
    <row r="141" spans="1:27" ht="32.1" customHeight="1" x14ac:dyDescent="0.25">
      <c r="A141" s="48">
        <v>45560</v>
      </c>
      <c r="B141" s="49">
        <v>5906206</v>
      </c>
      <c r="C141" s="49" t="s">
        <v>23</v>
      </c>
      <c r="D141" s="49">
        <v>0</v>
      </c>
      <c r="E141" s="49">
        <v>0</v>
      </c>
      <c r="F141" s="49">
        <v>0</v>
      </c>
      <c r="G141" s="49">
        <v>0</v>
      </c>
      <c r="H141" s="49">
        <v>0</v>
      </c>
      <c r="I141" s="49">
        <v>0</v>
      </c>
      <c r="J141" s="49" t="e">
        <v>#N/A</v>
      </c>
      <c r="K141" s="49" t="s">
        <v>10</v>
      </c>
      <c r="L141" s="49"/>
      <c r="M141" s="49">
        <v>157</v>
      </c>
      <c r="N141" s="49">
        <v>168</v>
      </c>
      <c r="O141" s="50" t="s">
        <v>353</v>
      </c>
      <c r="P141" s="64">
        <v>5</v>
      </c>
      <c r="Q141" s="49" t="s">
        <v>356</v>
      </c>
      <c r="R141" s="179" t="s">
        <v>357</v>
      </c>
      <c r="S141" s="179"/>
      <c r="T141" s="44" t="s">
        <v>61</v>
      </c>
      <c r="U141" s="39" t="s">
        <v>61</v>
      </c>
      <c r="V141" s="60" t="e">
        <f>IF(AND($P141=1,$T141="NO"),1 + COUNT($V$9:V140),NA())</f>
        <v>#N/A</v>
      </c>
      <c r="W141" s="60" t="e">
        <f>IF(AND($P141=2,$T141="NO"),1 + COUNT($W$9:W140),NA())</f>
        <v>#N/A</v>
      </c>
      <c r="X141" s="60" t="e">
        <f>IF(AND($P141=3,$T141="NO"),1 + COUNT($X$9:X140),NA())</f>
        <v>#N/A</v>
      </c>
      <c r="Y141" s="60" t="e">
        <f>IF(AND($P141=4,$T141="NO"),1 + COUNT($Y$9:Y140),NA())</f>
        <v>#N/A</v>
      </c>
      <c r="Z141" s="60" t="e">
        <f>IF(AND($P141=5,$T141="NO"),1 + COUNT($Z$9:Z140),NA())</f>
        <v>#N/A</v>
      </c>
      <c r="AA141" s="60" t="e">
        <f>IF(AND($P141=6,$T141="NO"),1 + COUNT($AA$9:AA140),NA())</f>
        <v>#N/A</v>
      </c>
    </row>
    <row r="142" spans="1:27" ht="32.1" customHeight="1" x14ac:dyDescent="0.25">
      <c r="A142" s="53">
        <v>45560</v>
      </c>
      <c r="B142" s="98">
        <v>6990588</v>
      </c>
      <c r="C142" s="98" t="s">
        <v>358</v>
      </c>
      <c r="D142" s="98">
        <v>1</v>
      </c>
      <c r="E142" s="98">
        <v>0</v>
      </c>
      <c r="F142" s="98">
        <v>0</v>
      </c>
      <c r="G142" s="98">
        <v>0</v>
      </c>
      <c r="H142" s="98">
        <v>0</v>
      </c>
      <c r="I142" s="98">
        <v>0</v>
      </c>
      <c r="J142" s="98" t="s">
        <v>425</v>
      </c>
      <c r="K142" s="98" t="s">
        <v>424</v>
      </c>
      <c r="L142" s="98">
        <v>950</v>
      </c>
      <c r="M142" s="98">
        <v>9</v>
      </c>
      <c r="N142" s="98">
        <v>20</v>
      </c>
      <c r="O142" s="54" t="s">
        <v>309</v>
      </c>
      <c r="P142" s="65">
        <v>2</v>
      </c>
      <c r="Q142" s="98"/>
      <c r="R142" s="169"/>
      <c r="S142" s="169"/>
      <c r="T142" s="43" t="s">
        <v>60</v>
      </c>
      <c r="U142" s="51" t="s">
        <v>60</v>
      </c>
      <c r="V142" s="60" t="e">
        <f>IF(AND($P142=1,$T142="NO"),1 + COUNT($V$9:V141),NA())</f>
        <v>#N/A</v>
      </c>
      <c r="W142" s="60">
        <f>IF(AND($P142=2,$T142="NO"),1 + COUNT($W$9:W141),NA())</f>
        <v>41</v>
      </c>
      <c r="X142" s="60" t="e">
        <f>IF(AND($P142=3,$T142="NO"),1 + COUNT($X$9:X141),NA())</f>
        <v>#N/A</v>
      </c>
      <c r="Y142" s="60" t="e">
        <f>IF(AND($P142=4,$T142="NO"),1 + COUNT($Y$9:Y141),NA())</f>
        <v>#N/A</v>
      </c>
      <c r="Z142" s="60" t="e">
        <f>IF(AND($P142=5,$T142="NO"),1 + COUNT($Z$9:Z141),NA())</f>
        <v>#N/A</v>
      </c>
      <c r="AA142" s="60" t="e">
        <f>IF(AND($P142=6,$T142="NO"),1 + COUNT($AA$9:AA141),NA())</f>
        <v>#N/A</v>
      </c>
    </row>
    <row r="143" spans="1:27" ht="32.1" customHeight="1" x14ac:dyDescent="0.25">
      <c r="A143" s="40">
        <v>45561</v>
      </c>
      <c r="B143" s="41">
        <v>4903751</v>
      </c>
      <c r="C143" s="41" t="s">
        <v>328</v>
      </c>
      <c r="D143" s="41">
        <v>0</v>
      </c>
      <c r="E143" s="41">
        <v>0</v>
      </c>
      <c r="F143" s="41">
        <v>0</v>
      </c>
      <c r="G143" s="41">
        <v>0</v>
      </c>
      <c r="H143" s="41">
        <v>0</v>
      </c>
      <c r="I143" s="41">
        <v>0</v>
      </c>
      <c r="J143" s="41" t="s">
        <v>427</v>
      </c>
      <c r="K143" s="41" t="s">
        <v>428</v>
      </c>
      <c r="L143" s="41">
        <v>1500</v>
      </c>
      <c r="M143" s="41">
        <v>6</v>
      </c>
      <c r="N143" s="41">
        <v>19</v>
      </c>
      <c r="O143" s="42" t="s">
        <v>359</v>
      </c>
      <c r="P143" s="66">
        <v>4</v>
      </c>
      <c r="Q143" s="41" t="s">
        <v>382</v>
      </c>
      <c r="R143" s="166" t="s">
        <v>360</v>
      </c>
      <c r="S143" s="166"/>
      <c r="T143" s="43" t="s">
        <v>61</v>
      </c>
      <c r="U143" s="51" t="s">
        <v>60</v>
      </c>
      <c r="V143" s="60" t="e">
        <f>IF(AND($P143=1,$T143="NO"),1 + COUNT($V$9:V142),NA())</f>
        <v>#N/A</v>
      </c>
      <c r="W143" s="60" t="e">
        <f>IF(AND($P143=2,$T143="NO"),1 + COUNT($W$9:W142),NA())</f>
        <v>#N/A</v>
      </c>
      <c r="X143" s="60" t="e">
        <f>IF(AND($P143=3,$T143="NO"),1 + COUNT($X$9:X142),NA())</f>
        <v>#N/A</v>
      </c>
      <c r="Y143" s="60" t="e">
        <f>IF(AND($P143=4,$T143="NO"),1 + COUNT($Y$9:Y142),NA())</f>
        <v>#N/A</v>
      </c>
      <c r="Z143" s="60" t="e">
        <f>IF(AND($P143=5,$T143="NO"),1 + COUNT($Z$9:Z142),NA())</f>
        <v>#N/A</v>
      </c>
      <c r="AA143" s="60" t="e">
        <f>IF(AND($P143=6,$T143="NO"),1 + COUNT($AA$9:AA142),NA())</f>
        <v>#N/A</v>
      </c>
    </row>
    <row r="144" spans="1:27" ht="32.1" customHeight="1" x14ac:dyDescent="0.25">
      <c r="A144" s="48">
        <v>45561</v>
      </c>
      <c r="B144" s="49">
        <v>5906207</v>
      </c>
      <c r="C144" s="49" t="s">
        <v>8</v>
      </c>
      <c r="D144" s="49">
        <v>1</v>
      </c>
      <c r="E144" s="49">
        <v>1</v>
      </c>
      <c r="F144" s="49">
        <v>0</v>
      </c>
      <c r="G144" s="49">
        <v>0</v>
      </c>
      <c r="H144" s="49">
        <v>0</v>
      </c>
      <c r="I144" s="49">
        <v>0</v>
      </c>
      <c r="J144" s="49" t="e">
        <v>#N/A</v>
      </c>
      <c r="K144" s="49" t="s">
        <v>10</v>
      </c>
      <c r="L144" s="49"/>
      <c r="M144" s="49">
        <v>140</v>
      </c>
      <c r="N144" s="49">
        <v>168</v>
      </c>
      <c r="O144" s="50" t="s">
        <v>361</v>
      </c>
      <c r="P144" s="64">
        <v>5</v>
      </c>
      <c r="Q144" s="49" t="s">
        <v>550</v>
      </c>
      <c r="R144" s="179"/>
      <c r="S144" s="179"/>
      <c r="T144" s="44" t="s">
        <v>60</v>
      </c>
      <c r="U144" s="39" t="s">
        <v>61</v>
      </c>
      <c r="V144" s="60" t="e">
        <f>IF(AND($P144=1,$T144="NO"),1 + COUNT($V$9:V143),NA())</f>
        <v>#N/A</v>
      </c>
      <c r="W144" s="60" t="e">
        <f>IF(AND($P144=2,$T144="NO"),1 + COUNT($W$9:W143),NA())</f>
        <v>#N/A</v>
      </c>
      <c r="X144" s="60" t="e">
        <f>IF(AND($P144=3,$T144="NO"),1 + COUNT($X$9:X143),NA())</f>
        <v>#N/A</v>
      </c>
      <c r="Y144" s="60" t="e">
        <f>IF(AND($P144=4,$T144="NO"),1 + COUNT($Y$9:Y143),NA())</f>
        <v>#N/A</v>
      </c>
      <c r="Z144" s="60">
        <f>IF(AND($P144=5,$T144="NO"),1 + COUNT($Z$9:Z143),NA())</f>
        <v>16</v>
      </c>
      <c r="AA144" s="60" t="e">
        <f>IF(AND($P144=6,$T144="NO"),1 + COUNT($AA$9:AA143),NA())</f>
        <v>#N/A</v>
      </c>
    </row>
    <row r="145" spans="1:27" s="86" customFormat="1" ht="32.1" customHeight="1" x14ac:dyDescent="0.25">
      <c r="A145" s="53">
        <v>45561</v>
      </c>
      <c r="B145" s="98">
        <v>5906207</v>
      </c>
      <c r="C145" s="98" t="s">
        <v>8</v>
      </c>
      <c r="D145" s="98">
        <v>1</v>
      </c>
      <c r="E145" s="98">
        <v>1</v>
      </c>
      <c r="F145" s="98">
        <v>0</v>
      </c>
      <c r="G145" s="98">
        <v>0</v>
      </c>
      <c r="H145" s="98">
        <v>0</v>
      </c>
      <c r="I145" s="98">
        <v>0</v>
      </c>
      <c r="J145" s="98" t="s">
        <v>425</v>
      </c>
      <c r="K145" s="98" t="s">
        <v>424</v>
      </c>
      <c r="L145" s="98">
        <v>950</v>
      </c>
      <c r="M145" s="98">
        <v>140</v>
      </c>
      <c r="N145" s="98">
        <v>168</v>
      </c>
      <c r="O145" s="54" t="s">
        <v>326</v>
      </c>
      <c r="P145" s="65">
        <v>2</v>
      </c>
      <c r="Q145" s="120" t="s">
        <v>523</v>
      </c>
      <c r="R145" s="169"/>
      <c r="S145" s="169"/>
      <c r="T145" s="44" t="s">
        <v>61</v>
      </c>
      <c r="U145" s="39" t="s">
        <v>61</v>
      </c>
      <c r="V145" s="60" t="e">
        <f>IF(AND($P145=1,$T145="NO"),1 + COUNT($V$9:V144),NA())</f>
        <v>#N/A</v>
      </c>
      <c r="W145" s="60" t="e">
        <f>IF(AND($P145=2,$T145="NO"),1 + COUNT($W$9:W144),NA())</f>
        <v>#N/A</v>
      </c>
      <c r="X145" s="60" t="e">
        <f>IF(AND($P145=3,$T145="NO"),1 + COUNT($X$9:X144),NA())</f>
        <v>#N/A</v>
      </c>
      <c r="Y145" s="60" t="e">
        <f>IF(AND($P145=4,$T145="NO"),1 + COUNT($Y$9:Y144),NA())</f>
        <v>#N/A</v>
      </c>
      <c r="Z145" s="60" t="e">
        <f>IF(AND($P145=5,$T145="NO"),1 + COUNT($Z$9:Z144),NA())</f>
        <v>#N/A</v>
      </c>
      <c r="AA145" s="60" t="e">
        <f>IF(AND($P145=6,$T145="NO"),1 + COUNT($AA$9:AA144),NA())</f>
        <v>#N/A</v>
      </c>
    </row>
    <row r="146" spans="1:27" ht="32.1" customHeight="1" x14ac:dyDescent="0.25">
      <c r="A146" s="48">
        <v>45561</v>
      </c>
      <c r="B146" s="49">
        <v>5906484</v>
      </c>
      <c r="C146" s="49" t="s">
        <v>383</v>
      </c>
      <c r="D146" s="49">
        <v>0</v>
      </c>
      <c r="E146" s="49">
        <v>0</v>
      </c>
      <c r="F146" s="49">
        <v>0</v>
      </c>
      <c r="G146" s="49">
        <v>0</v>
      </c>
      <c r="H146" s="49">
        <v>0</v>
      </c>
      <c r="I146" s="49">
        <v>0</v>
      </c>
      <c r="J146" s="49" t="e">
        <v>#N/A</v>
      </c>
      <c r="K146" s="49" t="s">
        <v>10</v>
      </c>
      <c r="L146" s="49"/>
      <c r="M146" s="49">
        <v>84</v>
      </c>
      <c r="N146" s="49">
        <v>96</v>
      </c>
      <c r="O146" s="50" t="s">
        <v>384</v>
      </c>
      <c r="P146" s="64">
        <v>5</v>
      </c>
      <c r="Q146" s="49"/>
      <c r="R146" s="179"/>
      <c r="S146" s="179"/>
      <c r="T146" s="43" t="s">
        <v>60</v>
      </c>
      <c r="U146" s="51" t="s">
        <v>60</v>
      </c>
      <c r="V146" s="60" t="e">
        <f>IF(AND($P146=1,$T146="NO"),1 + COUNT($V$9:V145),NA())</f>
        <v>#N/A</v>
      </c>
      <c r="W146" s="60" t="e">
        <f>IF(AND($P146=2,$T146="NO"),1 + COUNT($W$9:W145),NA())</f>
        <v>#N/A</v>
      </c>
      <c r="X146" s="60" t="e">
        <f>IF(AND($P146=3,$T146="NO"),1 + COUNT($X$9:X145),NA())</f>
        <v>#N/A</v>
      </c>
      <c r="Y146" s="60" t="e">
        <f>IF(AND($P146=4,$T146="NO"),1 + COUNT($Y$9:Y145),NA())</f>
        <v>#N/A</v>
      </c>
      <c r="Z146" s="60">
        <f>IF(AND($P146=5,$T146="NO"),1 + COUNT($Z$9:Z145),NA())</f>
        <v>17</v>
      </c>
      <c r="AA146" s="60" t="e">
        <f>IF(AND($P146=6,$T146="NO"),1 + COUNT($AA$9:AA145),NA())</f>
        <v>#N/A</v>
      </c>
    </row>
    <row r="147" spans="1:27" ht="32.1" customHeight="1" x14ac:dyDescent="0.25">
      <c r="A147" s="53">
        <v>45561</v>
      </c>
      <c r="B147" s="98">
        <v>5906468</v>
      </c>
      <c r="C147" s="98" t="s">
        <v>323</v>
      </c>
      <c r="D147" s="98">
        <v>1</v>
      </c>
      <c r="E147" s="98">
        <v>0</v>
      </c>
      <c r="F147" s="98">
        <v>0</v>
      </c>
      <c r="G147" s="98">
        <v>0</v>
      </c>
      <c r="H147" s="98">
        <v>0</v>
      </c>
      <c r="I147" s="98">
        <v>0</v>
      </c>
      <c r="J147" s="98" t="s">
        <v>425</v>
      </c>
      <c r="K147" s="98" t="s">
        <v>424</v>
      </c>
      <c r="L147" s="98">
        <v>950</v>
      </c>
      <c r="M147" s="98">
        <v>91</v>
      </c>
      <c r="N147" s="98">
        <v>102</v>
      </c>
      <c r="O147" s="54" t="s">
        <v>389</v>
      </c>
      <c r="P147" s="65">
        <v>2</v>
      </c>
      <c r="Q147" s="98" t="s">
        <v>463</v>
      </c>
      <c r="R147" s="169" t="s">
        <v>464</v>
      </c>
      <c r="S147" s="169"/>
      <c r="T147" s="44" t="s">
        <v>61</v>
      </c>
      <c r="U147" s="39" t="s">
        <v>61</v>
      </c>
      <c r="V147" s="60" t="e">
        <f>IF(AND($P147=1,$T147="NO"),1 + COUNT($V$9:V146),NA())</f>
        <v>#N/A</v>
      </c>
      <c r="W147" s="60" t="e">
        <f>IF(AND($P147=2,$T147="NO"),1 + COUNT($W$9:W146),NA())</f>
        <v>#N/A</v>
      </c>
      <c r="X147" s="60" t="e">
        <f>IF(AND($P147=3,$T147="NO"),1 + COUNT($X$9:X146),NA())</f>
        <v>#N/A</v>
      </c>
      <c r="Y147" s="60" t="e">
        <f>IF(AND($P147=4,$T147="NO"),1 + COUNT($Y$9:Y146),NA())</f>
        <v>#N/A</v>
      </c>
      <c r="Z147" s="60" t="e">
        <f>IF(AND($P147=5,$T147="NO"),1 + COUNT($Z$9:Z146),NA())</f>
        <v>#N/A</v>
      </c>
      <c r="AA147" s="60" t="e">
        <f>IF(AND($P147=6,$T147="NO"),1 + COUNT($AA$9:AA146),NA())</f>
        <v>#N/A</v>
      </c>
    </row>
    <row r="148" spans="1:27" ht="32.1" customHeight="1" x14ac:dyDescent="0.25">
      <c r="A148" s="69">
        <v>45562</v>
      </c>
      <c r="B148" s="96">
        <v>2903854</v>
      </c>
      <c r="C148" s="96" t="s">
        <v>48</v>
      </c>
      <c r="D148" s="96">
        <v>0</v>
      </c>
      <c r="E148" s="96">
        <v>1</v>
      </c>
      <c r="F148" s="96">
        <v>0</v>
      </c>
      <c r="G148" s="96">
        <v>0</v>
      </c>
      <c r="H148" s="96">
        <v>0</v>
      </c>
      <c r="I148" s="96">
        <v>0</v>
      </c>
      <c r="J148" s="96" t="s">
        <v>427</v>
      </c>
      <c r="K148" s="96" t="s">
        <v>424</v>
      </c>
      <c r="L148" s="96">
        <v>1500</v>
      </c>
      <c r="M148" s="96">
        <v>33</v>
      </c>
      <c r="N148" s="96">
        <v>43</v>
      </c>
      <c r="O148" s="70" t="s">
        <v>52</v>
      </c>
      <c r="P148" s="71">
        <v>6</v>
      </c>
      <c r="Q148" s="96"/>
      <c r="R148" s="162" t="s">
        <v>429</v>
      </c>
      <c r="S148" s="162"/>
      <c r="T148" s="44" t="s">
        <v>61</v>
      </c>
      <c r="U148" s="44" t="s">
        <v>61</v>
      </c>
      <c r="V148" s="60" t="e">
        <f>IF(AND($P148=1,$T148="NO"),1 + COUNT($V$9:V147),NA())</f>
        <v>#N/A</v>
      </c>
      <c r="W148" s="60" t="e">
        <f>IF(AND($P148=2,$T148="NO"),1 + COUNT($W$9:W147),NA())</f>
        <v>#N/A</v>
      </c>
      <c r="X148" s="60" t="e">
        <f>IF(AND($P148=3,$T148="NO"),1 + COUNT($X$9:X147),NA())</f>
        <v>#N/A</v>
      </c>
      <c r="Y148" s="60" t="e">
        <f>IF(AND($P148=4,$T148="NO"),1 + COUNT($Y$9:Y147),NA())</f>
        <v>#N/A</v>
      </c>
      <c r="Z148" s="60" t="e">
        <f>IF(AND($P148=5,$T148="NO"),1 + COUNT($Z$9:Z147),NA())</f>
        <v>#N/A</v>
      </c>
      <c r="AA148" s="60" t="e">
        <f>IF(AND($P148=6,$T148="NO"),1 + COUNT($AA$9:AA147),NA())</f>
        <v>#N/A</v>
      </c>
    </row>
    <row r="149" spans="1:27" s="86" customFormat="1" ht="32.1" customHeight="1" x14ac:dyDescent="0.25">
      <c r="A149" s="40">
        <v>45562</v>
      </c>
      <c r="B149" s="41">
        <v>5906521</v>
      </c>
      <c r="C149" s="41" t="s">
        <v>392</v>
      </c>
      <c r="D149" s="41">
        <v>1</v>
      </c>
      <c r="E149" s="41">
        <v>0</v>
      </c>
      <c r="F149" s="41">
        <v>0</v>
      </c>
      <c r="G149" s="41">
        <v>0</v>
      </c>
      <c r="H149" s="41">
        <v>0</v>
      </c>
      <c r="I149" s="41">
        <v>0</v>
      </c>
      <c r="J149" s="41" t="s">
        <v>425</v>
      </c>
      <c r="K149" s="41" t="s">
        <v>426</v>
      </c>
      <c r="L149" s="41">
        <v>950</v>
      </c>
      <c r="M149" s="41">
        <v>71</v>
      </c>
      <c r="N149" s="41">
        <v>83</v>
      </c>
      <c r="O149" s="42" t="s">
        <v>393</v>
      </c>
      <c r="P149" s="66">
        <v>4</v>
      </c>
      <c r="Q149" s="41" t="s">
        <v>457</v>
      </c>
      <c r="R149" s="166" t="s">
        <v>458</v>
      </c>
      <c r="S149" s="166"/>
      <c r="T149" s="44" t="s">
        <v>60</v>
      </c>
      <c r="U149" s="44" t="s">
        <v>61</v>
      </c>
      <c r="V149" s="60" t="e">
        <f>IF(AND($P149=1,$T149="NO"),1 + COUNT($V$9:V148),NA())</f>
        <v>#N/A</v>
      </c>
      <c r="W149" s="60" t="e">
        <f>IF(AND($P149=2,$T149="NO"),1 + COUNT($W$9:W148),NA())</f>
        <v>#N/A</v>
      </c>
      <c r="X149" s="60" t="e">
        <f>IF(AND($P149=3,$T149="NO"),1 + COUNT($X$9:X148),NA())</f>
        <v>#N/A</v>
      </c>
      <c r="Y149" s="60">
        <f>IF(AND($P149=4,$T149="NO"),1 + COUNT($Y$9:Y148),NA())</f>
        <v>8</v>
      </c>
      <c r="Z149" s="60" t="e">
        <f>IF(AND($P149=5,$T149="NO"),1 + COUNT($Z$9:Z148),NA())</f>
        <v>#N/A</v>
      </c>
      <c r="AA149" s="60" t="e">
        <f>IF(AND($P149=6,$T149="NO"),1 + COUNT($AA$9:AA148),NA())</f>
        <v>#N/A</v>
      </c>
    </row>
    <row r="150" spans="1:27" ht="32.1" customHeight="1" x14ac:dyDescent="0.25">
      <c r="A150" s="40">
        <v>45562</v>
      </c>
      <c r="B150" s="41">
        <v>5906521</v>
      </c>
      <c r="C150" s="41" t="s">
        <v>392</v>
      </c>
      <c r="D150" s="41">
        <v>1</v>
      </c>
      <c r="E150" s="41">
        <v>0</v>
      </c>
      <c r="F150" s="41">
        <v>0</v>
      </c>
      <c r="G150" s="41">
        <v>0</v>
      </c>
      <c r="H150" s="41">
        <v>0</v>
      </c>
      <c r="I150" s="41">
        <v>0</v>
      </c>
      <c r="J150" s="41" t="s">
        <v>425</v>
      </c>
      <c r="K150" s="41" t="s">
        <v>424</v>
      </c>
      <c r="L150" s="41">
        <v>950</v>
      </c>
      <c r="M150" s="41">
        <v>71</v>
      </c>
      <c r="N150" s="41">
        <v>83</v>
      </c>
      <c r="O150" s="42" t="s">
        <v>393</v>
      </c>
      <c r="P150" s="66">
        <v>4</v>
      </c>
      <c r="Q150" s="41" t="s">
        <v>457</v>
      </c>
      <c r="R150" s="187" t="s">
        <v>459</v>
      </c>
      <c r="S150" s="166"/>
      <c r="T150" s="44" t="s">
        <v>60</v>
      </c>
      <c r="U150" s="44" t="s">
        <v>61</v>
      </c>
      <c r="V150" s="60" t="e">
        <f>IF(AND($P150=1,$T150="NO"),1 + COUNT($V$9:V149),NA())</f>
        <v>#N/A</v>
      </c>
      <c r="W150" s="60" t="e">
        <f>IF(AND($P150=2,$T150="NO"),1 + COUNT($W$9:W149),NA())</f>
        <v>#N/A</v>
      </c>
      <c r="X150" s="60" t="e">
        <f>IF(AND($P150=3,$T150="NO"),1 + COUNT($X$9:X149),NA())</f>
        <v>#N/A</v>
      </c>
      <c r="Y150" s="60">
        <f>IF(AND($P150=4,$T150="NO"),1 + COUNT($Y$9:Y149),NA())</f>
        <v>9</v>
      </c>
      <c r="Z150" s="60" t="e">
        <f>IF(AND($P150=5,$T150="NO"),1 + COUNT($Z$9:Z149),NA())</f>
        <v>#N/A</v>
      </c>
      <c r="AA150" s="60" t="e">
        <f>IF(AND($P150=6,$T150="NO"),1 + COUNT($AA$9:AA149),NA())</f>
        <v>#N/A</v>
      </c>
    </row>
    <row r="151" spans="1:27" ht="32.1" customHeight="1" x14ac:dyDescent="0.25">
      <c r="A151" s="53">
        <v>45562</v>
      </c>
      <c r="B151" s="98">
        <v>1902458</v>
      </c>
      <c r="C151" s="98" t="s">
        <v>391</v>
      </c>
      <c r="D151" s="98">
        <v>0</v>
      </c>
      <c r="E151" s="98">
        <v>0</v>
      </c>
      <c r="F151" s="98">
        <v>0</v>
      </c>
      <c r="G151" s="98">
        <v>0</v>
      </c>
      <c r="H151" s="98">
        <v>0</v>
      </c>
      <c r="I151" s="98">
        <v>0</v>
      </c>
      <c r="J151" s="98" t="s">
        <v>425</v>
      </c>
      <c r="K151" s="98" t="s">
        <v>424</v>
      </c>
      <c r="L151" s="98">
        <v>1500</v>
      </c>
      <c r="M151" s="98">
        <v>35</v>
      </c>
      <c r="N151" s="98">
        <v>48</v>
      </c>
      <c r="O151" s="54" t="s">
        <v>394</v>
      </c>
      <c r="P151" s="65">
        <v>2</v>
      </c>
      <c r="Q151" s="98"/>
      <c r="R151" s="169"/>
      <c r="S151" s="169"/>
      <c r="T151" s="43" t="s">
        <v>60</v>
      </c>
      <c r="U151" s="43" t="s">
        <v>60</v>
      </c>
      <c r="V151" s="60" t="e">
        <f>IF(AND($P151=1,$T151="NO"),1 + COUNT($V$9:V150),NA())</f>
        <v>#N/A</v>
      </c>
      <c r="W151" s="60">
        <f>IF(AND($P151=2,$T151="NO"),1 + COUNT($W$9:W150),NA())</f>
        <v>42</v>
      </c>
      <c r="X151" s="60" t="e">
        <f>IF(AND($P151=3,$T151="NO"),1 + COUNT($X$9:X150),NA())</f>
        <v>#N/A</v>
      </c>
      <c r="Y151" s="60" t="e">
        <f>IF(AND($P151=4,$T151="NO"),1 + COUNT($Y$9:Y150),NA())</f>
        <v>#N/A</v>
      </c>
      <c r="Z151" s="60" t="e">
        <f>IF(AND($P151=5,$T151="NO"),1 + COUNT($Z$9:Z150),NA())</f>
        <v>#N/A</v>
      </c>
      <c r="AA151" s="60" t="e">
        <f>IF(AND($P151=6,$T151="NO"),1 + COUNT($AA$9:AA150),NA())</f>
        <v>#N/A</v>
      </c>
    </row>
    <row r="152" spans="1:27" s="94" customFormat="1" ht="32.1" customHeight="1" x14ac:dyDescent="0.25">
      <c r="A152" s="53">
        <v>45563</v>
      </c>
      <c r="B152" s="98">
        <v>3902559</v>
      </c>
      <c r="C152" s="98" t="s">
        <v>41</v>
      </c>
      <c r="D152" s="98">
        <v>0</v>
      </c>
      <c r="E152" s="98">
        <v>0</v>
      </c>
      <c r="F152" s="98">
        <v>0</v>
      </c>
      <c r="G152" s="98">
        <v>0</v>
      </c>
      <c r="H152" s="98">
        <v>0</v>
      </c>
      <c r="I152" s="98">
        <v>0</v>
      </c>
      <c r="J152" s="98" t="s">
        <v>425</v>
      </c>
      <c r="K152" s="98" t="s">
        <v>424</v>
      </c>
      <c r="L152" s="98">
        <v>1500</v>
      </c>
      <c r="M152" s="98">
        <v>92</v>
      </c>
      <c r="N152" s="98">
        <v>115</v>
      </c>
      <c r="O152" s="54" t="s">
        <v>397</v>
      </c>
      <c r="P152" s="65">
        <v>2</v>
      </c>
      <c r="Q152" s="98" t="s">
        <v>399</v>
      </c>
      <c r="R152" s="169" t="s">
        <v>399</v>
      </c>
      <c r="S152" s="169"/>
      <c r="T152" s="44" t="s">
        <v>61</v>
      </c>
      <c r="U152" s="39" t="s">
        <v>61</v>
      </c>
      <c r="V152" s="60" t="e">
        <f>IF(AND($P152=1,$T152="NO"),1 + COUNT($V$9:V151),NA())</f>
        <v>#N/A</v>
      </c>
      <c r="W152" s="60" t="e">
        <f>IF(AND($P152=2,$T152="NO"),1 + COUNT($W$9:W151),NA())</f>
        <v>#N/A</v>
      </c>
      <c r="X152" s="60" t="e">
        <f>IF(AND($P152=3,$T152="NO"),1 + COUNT($X$9:X151),NA())</f>
        <v>#N/A</v>
      </c>
      <c r="Y152" s="60" t="e">
        <f>IF(AND($P152=4,$T152="NO"),1 + COUNT($Y$9:Y151),NA())</f>
        <v>#N/A</v>
      </c>
      <c r="Z152" s="60" t="e">
        <f>IF(AND($P152=5,$T152="NO"),1 + COUNT($Z$9:Z151),NA())</f>
        <v>#N/A</v>
      </c>
      <c r="AA152" s="60" t="e">
        <f>IF(AND($P152=6,$T152="NO"),1 + COUNT($AA$9:AA151),NA())</f>
        <v>#N/A</v>
      </c>
    </row>
    <row r="153" spans="1:27" ht="32.1" customHeight="1" x14ac:dyDescent="0.25">
      <c r="A153" s="40">
        <v>45563</v>
      </c>
      <c r="B153" s="41">
        <v>1902497</v>
      </c>
      <c r="C153" s="41" t="s">
        <v>276</v>
      </c>
      <c r="D153" s="41">
        <v>0</v>
      </c>
      <c r="E153" s="41">
        <v>0</v>
      </c>
      <c r="F153" s="41">
        <v>0</v>
      </c>
      <c r="G153" s="41">
        <v>0</v>
      </c>
      <c r="H153" s="41">
        <v>0</v>
      </c>
      <c r="I153" s="41">
        <v>0</v>
      </c>
      <c r="J153" s="41" t="s">
        <v>425</v>
      </c>
      <c r="K153" s="41" t="s">
        <v>428</v>
      </c>
      <c r="L153" s="41">
        <v>500</v>
      </c>
      <c r="M153" s="41">
        <v>10</v>
      </c>
      <c r="N153" s="41">
        <v>23</v>
      </c>
      <c r="O153" s="42" t="s">
        <v>407</v>
      </c>
      <c r="P153" s="66">
        <v>4</v>
      </c>
      <c r="Q153" s="106" t="s">
        <v>487</v>
      </c>
      <c r="R153" s="166" t="s">
        <v>485</v>
      </c>
      <c r="S153" s="166"/>
      <c r="T153" s="44" t="s">
        <v>61</v>
      </c>
      <c r="U153" s="44" t="s">
        <v>61</v>
      </c>
      <c r="V153" s="60" t="e">
        <f>IF(AND($P153=1,$T153="NO"),1 + COUNT($V$9:V152),NA())</f>
        <v>#N/A</v>
      </c>
      <c r="W153" s="60" t="e">
        <f>IF(AND($P153=2,$T153="NO"),1 + COUNT($W$9:W152),NA())</f>
        <v>#N/A</v>
      </c>
      <c r="X153" s="60" t="e">
        <f>IF(AND($P153=3,$T153="NO"),1 + COUNT($X$9:X152),NA())</f>
        <v>#N/A</v>
      </c>
      <c r="Y153" s="60" t="e">
        <f>IF(AND($P153=4,$T153="NO"),1 + COUNT($Y$9:Y152),NA())</f>
        <v>#N/A</v>
      </c>
      <c r="Z153" s="60" t="e">
        <f>IF(AND($P153=5,$T153="NO"),1 + COUNT($Z$9:Z152),NA())</f>
        <v>#N/A</v>
      </c>
      <c r="AA153" s="60" t="e">
        <f>IF(AND($P153=6,$T153="NO"),1 + COUNT($AA$9:AA152),NA())</f>
        <v>#N/A</v>
      </c>
    </row>
    <row r="154" spans="1:27" s="88" customFormat="1" ht="32.1" customHeight="1" x14ac:dyDescent="0.25">
      <c r="A154" s="40">
        <v>45563</v>
      </c>
      <c r="B154" s="41">
        <v>1902497</v>
      </c>
      <c r="C154" s="41" t="s">
        <v>276</v>
      </c>
      <c r="D154" s="41">
        <v>0</v>
      </c>
      <c r="E154" s="41">
        <v>0</v>
      </c>
      <c r="F154" s="41">
        <v>0</v>
      </c>
      <c r="G154" s="41">
        <v>0</v>
      </c>
      <c r="H154" s="41">
        <v>0</v>
      </c>
      <c r="I154" s="41">
        <v>0</v>
      </c>
      <c r="J154" s="41" t="s">
        <v>425</v>
      </c>
      <c r="K154" s="41" t="s">
        <v>426</v>
      </c>
      <c r="L154" s="41">
        <v>500</v>
      </c>
      <c r="M154" s="41">
        <v>10</v>
      </c>
      <c r="N154" s="41">
        <v>23</v>
      </c>
      <c r="O154" s="42" t="s">
        <v>420</v>
      </c>
      <c r="P154" s="66">
        <v>4</v>
      </c>
      <c r="Q154" s="41" t="s">
        <v>486</v>
      </c>
      <c r="R154" s="166" t="s">
        <v>485</v>
      </c>
      <c r="S154" s="166"/>
      <c r="T154" s="44" t="s">
        <v>60</v>
      </c>
      <c r="U154" s="44" t="s">
        <v>61</v>
      </c>
      <c r="V154" s="60" t="e">
        <f>IF(AND($P154=1,$T154="NO"),1 + COUNT($V$9:V153),NA())</f>
        <v>#N/A</v>
      </c>
      <c r="W154" s="60" t="e">
        <f>IF(AND($P154=2,$T154="NO"),1 + COUNT($W$9:W153),NA())</f>
        <v>#N/A</v>
      </c>
      <c r="X154" s="60" t="e">
        <f>IF(AND($P154=3,$T154="NO"),1 + COUNT($X$9:X153),NA())</f>
        <v>#N/A</v>
      </c>
      <c r="Y154" s="60">
        <f>IF(AND($P154=4,$T154="NO"),1 + COUNT($Y$9:Y153),NA())</f>
        <v>10</v>
      </c>
      <c r="Z154" s="60" t="e">
        <f>IF(AND($P154=5,$T154="NO"),1 + COUNT($Z$9:Z153),NA())</f>
        <v>#N/A</v>
      </c>
      <c r="AA154" s="60" t="e">
        <f>IF(AND($P154=6,$T154="NO"),1 + COUNT($AA$9:AA153),NA())</f>
        <v>#N/A</v>
      </c>
    </row>
    <row r="155" spans="1:27" ht="32.1" customHeight="1" x14ac:dyDescent="0.25">
      <c r="A155" s="48">
        <v>45563</v>
      </c>
      <c r="B155" s="49">
        <v>5906213</v>
      </c>
      <c r="C155" s="49" t="s">
        <v>396</v>
      </c>
      <c r="D155" s="49">
        <v>0</v>
      </c>
      <c r="E155" s="49">
        <v>0</v>
      </c>
      <c r="F155" s="49">
        <v>0</v>
      </c>
      <c r="G155" s="49">
        <v>0</v>
      </c>
      <c r="H155" s="49">
        <v>0</v>
      </c>
      <c r="I155" s="49">
        <v>0</v>
      </c>
      <c r="J155" s="49" t="e">
        <v>#N/A</v>
      </c>
      <c r="K155" s="49" t="s">
        <v>10</v>
      </c>
      <c r="L155" s="49"/>
      <c r="M155" s="49">
        <v>156</v>
      </c>
      <c r="N155" s="49">
        <v>170</v>
      </c>
      <c r="O155" s="50" t="s">
        <v>398</v>
      </c>
      <c r="P155" s="64">
        <v>5</v>
      </c>
      <c r="Q155" s="49" t="s">
        <v>483</v>
      </c>
      <c r="R155" s="179" t="s">
        <v>482</v>
      </c>
      <c r="S155" s="179"/>
      <c r="T155" s="44" t="s">
        <v>60</v>
      </c>
      <c r="U155" s="44" t="s">
        <v>61</v>
      </c>
      <c r="V155" s="60" t="e">
        <f>IF(AND($P155=1,$T155="NO"),1 + COUNT($V$9:V154),NA())</f>
        <v>#N/A</v>
      </c>
      <c r="W155" s="60" t="e">
        <f>IF(AND($P155=2,$T155="NO"),1 + COUNT($W$9:W154),NA())</f>
        <v>#N/A</v>
      </c>
      <c r="X155" s="60" t="e">
        <f>IF(AND($P155=3,$T155="NO"),1 + COUNT($X$9:X154),NA())</f>
        <v>#N/A</v>
      </c>
      <c r="Y155" s="60" t="e">
        <f>IF(AND($P155=4,$T155="NO"),1 + COUNT($Y$9:Y154),NA())</f>
        <v>#N/A</v>
      </c>
      <c r="Z155" s="60">
        <f>IF(AND($P155=5,$T155="NO"),1 + COUNT($Z$9:Z154),NA())</f>
        <v>18</v>
      </c>
      <c r="AA155" s="60" t="e">
        <f>IF(AND($P155=6,$T155="NO"),1 + COUNT($AA$9:AA154),NA())</f>
        <v>#N/A</v>
      </c>
    </row>
    <row r="156" spans="1:27" ht="32.1" customHeight="1" x14ac:dyDescent="0.25">
      <c r="A156" s="53">
        <v>45565</v>
      </c>
      <c r="B156" s="98">
        <v>5907052</v>
      </c>
      <c r="C156" s="98" t="s">
        <v>338</v>
      </c>
      <c r="D156" s="98">
        <v>0</v>
      </c>
      <c r="E156" s="98">
        <v>0</v>
      </c>
      <c r="F156" s="98">
        <v>0</v>
      </c>
      <c r="G156" s="98">
        <v>0</v>
      </c>
      <c r="H156" s="98">
        <v>0</v>
      </c>
      <c r="I156" s="98">
        <v>0</v>
      </c>
      <c r="J156" s="98" t="s">
        <v>425</v>
      </c>
      <c r="K156" s="98" t="s">
        <v>424</v>
      </c>
      <c r="L156" s="98">
        <v>1300</v>
      </c>
      <c r="M156" s="98">
        <v>8</v>
      </c>
      <c r="N156" s="98">
        <v>21</v>
      </c>
      <c r="O156" s="54" t="s">
        <v>185</v>
      </c>
      <c r="P156" s="65">
        <v>2</v>
      </c>
      <c r="Q156" s="98" t="s">
        <v>401</v>
      </c>
      <c r="R156" s="169"/>
      <c r="S156" s="169"/>
      <c r="T156" s="44" t="s">
        <v>61</v>
      </c>
      <c r="U156" s="44" t="s">
        <v>61</v>
      </c>
      <c r="V156" s="60" t="e">
        <f>IF(AND($P156=1,$T156="NO"),1 + COUNT($V$9:V155),NA())</f>
        <v>#N/A</v>
      </c>
      <c r="W156" s="60" t="e">
        <f>IF(AND($P156=2,$T156="NO"),1 + COUNT($W$9:W155),NA())</f>
        <v>#N/A</v>
      </c>
      <c r="X156" s="60" t="e">
        <f>IF(AND($P156=3,$T156="NO"),1 + COUNT($X$9:X155),NA())</f>
        <v>#N/A</v>
      </c>
      <c r="Y156" s="60" t="e">
        <f>IF(AND($P156=4,$T156="NO"),1 + COUNT($Y$9:Y155),NA())</f>
        <v>#N/A</v>
      </c>
      <c r="Z156" s="60" t="e">
        <f>IF(AND($P156=5,$T156="NO"),1 + COUNT($Z$9:Z155),NA())</f>
        <v>#N/A</v>
      </c>
      <c r="AA156" s="60" t="e">
        <f>IF(AND($P156=6,$T156="NO"),1 + COUNT($AA$9:AA155),NA())</f>
        <v>#N/A</v>
      </c>
    </row>
    <row r="157" spans="1:27" ht="32.1" customHeight="1" x14ac:dyDescent="0.25">
      <c r="A157" s="40">
        <v>45565</v>
      </c>
      <c r="B157" s="41">
        <v>5906249</v>
      </c>
      <c r="C157" s="41" t="s">
        <v>284</v>
      </c>
      <c r="D157" s="41">
        <v>0</v>
      </c>
      <c r="E157" s="41">
        <v>0</v>
      </c>
      <c r="F157" s="41">
        <v>0</v>
      </c>
      <c r="G157" s="41">
        <v>0</v>
      </c>
      <c r="H157" s="41">
        <v>1</v>
      </c>
      <c r="I157" s="41">
        <v>0</v>
      </c>
      <c r="J157" s="41" t="s">
        <v>427</v>
      </c>
      <c r="K157" s="41" t="s">
        <v>428</v>
      </c>
      <c r="L157" s="41">
        <v>1500</v>
      </c>
      <c r="M157" s="41">
        <v>147</v>
      </c>
      <c r="N157" s="41">
        <v>161</v>
      </c>
      <c r="O157" s="42" t="s">
        <v>402</v>
      </c>
      <c r="P157" s="66">
        <v>4</v>
      </c>
      <c r="Q157" s="41" t="s">
        <v>403</v>
      </c>
      <c r="R157" s="166" t="s">
        <v>404</v>
      </c>
      <c r="S157" s="166"/>
      <c r="T157" s="43" t="s">
        <v>60</v>
      </c>
      <c r="U157" s="43" t="s">
        <v>60</v>
      </c>
      <c r="V157" s="60" t="e">
        <f>IF(AND($P157=1,$T157="NO"),1 + COUNT($V$9:V156),NA())</f>
        <v>#N/A</v>
      </c>
      <c r="W157" s="60" t="e">
        <f>IF(AND($P157=2,$T157="NO"),1 + COUNT($W$9:W156),NA())</f>
        <v>#N/A</v>
      </c>
      <c r="X157" s="60" t="e">
        <f>IF(AND($P157=3,$T157="NO"),1 + COUNT($X$9:X156),NA())</f>
        <v>#N/A</v>
      </c>
      <c r="Y157" s="60">
        <f>IF(AND($P157=4,$T157="NO"),1 + COUNT($Y$9:Y156),NA())</f>
        <v>11</v>
      </c>
      <c r="Z157" s="60" t="e">
        <f>IF(AND($P157=5,$T157="NO"),1 + COUNT($Z$9:Z156),NA())</f>
        <v>#N/A</v>
      </c>
      <c r="AA157" s="60" t="e">
        <f>IF(AND($P157=6,$T157="NO"),1 + COUNT($AA$9:AA156),NA())</f>
        <v>#N/A</v>
      </c>
    </row>
    <row r="158" spans="1:27" ht="32.1" customHeight="1" x14ac:dyDescent="0.25">
      <c r="A158" s="48">
        <v>45565</v>
      </c>
      <c r="B158" s="49">
        <v>3902557</v>
      </c>
      <c r="C158" s="49" t="s">
        <v>400</v>
      </c>
      <c r="D158" s="49">
        <v>0</v>
      </c>
      <c r="E158" s="49">
        <v>0</v>
      </c>
      <c r="F158" s="49">
        <v>0</v>
      </c>
      <c r="G158" s="49">
        <v>0</v>
      </c>
      <c r="H158" s="49">
        <v>1</v>
      </c>
      <c r="I158" s="49">
        <v>0</v>
      </c>
      <c r="J158" s="49" t="e">
        <v>#N/A</v>
      </c>
      <c r="K158" s="49" t="s">
        <v>10</v>
      </c>
      <c r="L158" s="49"/>
      <c r="M158" s="49">
        <v>12</v>
      </c>
      <c r="N158" s="49">
        <v>24</v>
      </c>
      <c r="O158" s="50" t="s">
        <v>405</v>
      </c>
      <c r="P158" s="64">
        <v>5</v>
      </c>
      <c r="Q158" s="49" t="s">
        <v>406</v>
      </c>
      <c r="R158" s="179"/>
      <c r="S158" s="179"/>
      <c r="T158" s="43" t="s">
        <v>60</v>
      </c>
      <c r="U158" s="43" t="s">
        <v>60</v>
      </c>
      <c r="V158" s="60" t="e">
        <f>IF(AND($P158=1,$T158="NO"),1 + COUNT($V$9:V157),NA())</f>
        <v>#N/A</v>
      </c>
      <c r="W158" s="60" t="e">
        <f>IF(AND($P158=2,$T158="NO"),1 + COUNT($W$9:W157),NA())</f>
        <v>#N/A</v>
      </c>
      <c r="X158" s="60" t="e">
        <f>IF(AND($P158=3,$T158="NO"),1 + COUNT($X$9:X157),NA())</f>
        <v>#N/A</v>
      </c>
      <c r="Y158" s="60" t="e">
        <f>IF(AND($P158=4,$T158="NO"),1 + COUNT($Y$9:Y157),NA())</f>
        <v>#N/A</v>
      </c>
      <c r="Z158" s="60">
        <f>IF(AND($P158=5,$T158="NO"),1 + COUNT($Z$9:Z157),NA())</f>
        <v>19</v>
      </c>
      <c r="AA158" s="60" t="e">
        <f>IF(AND($P158=6,$T158="NO"),1 + COUNT($AA$9:AA157),NA())</f>
        <v>#N/A</v>
      </c>
    </row>
    <row r="159" spans="1:27" ht="32.1" customHeight="1" x14ac:dyDescent="0.25">
      <c r="A159" s="89">
        <v>45565</v>
      </c>
      <c r="B159" s="117">
        <v>5906562</v>
      </c>
      <c r="C159" s="117" t="s">
        <v>335</v>
      </c>
      <c r="D159" s="117">
        <v>1</v>
      </c>
      <c r="E159" s="117">
        <v>0</v>
      </c>
      <c r="F159" s="117">
        <v>0</v>
      </c>
      <c r="G159" s="117">
        <v>0</v>
      </c>
      <c r="H159" s="117">
        <v>0</v>
      </c>
      <c r="I159" s="117">
        <v>0</v>
      </c>
      <c r="J159" s="117" t="s">
        <v>425</v>
      </c>
      <c r="K159" s="117" t="s">
        <v>424</v>
      </c>
      <c r="L159" s="117">
        <v>950</v>
      </c>
      <c r="M159" s="117">
        <v>48</v>
      </c>
      <c r="N159" s="117">
        <v>61</v>
      </c>
      <c r="O159" s="90" t="s">
        <v>370</v>
      </c>
      <c r="P159" s="91">
        <v>1</v>
      </c>
      <c r="Q159" s="92" t="s">
        <v>526</v>
      </c>
      <c r="R159" s="173" t="s">
        <v>527</v>
      </c>
      <c r="S159" s="173"/>
      <c r="T159" s="43" t="s">
        <v>61</v>
      </c>
      <c r="U159" s="43" t="s">
        <v>61</v>
      </c>
      <c r="V159" s="60" t="e">
        <f>IF(AND($P159=1,$T159="NO"),1 + COUNT($V$9:V158),NA())</f>
        <v>#N/A</v>
      </c>
      <c r="W159" s="60" t="e">
        <f>IF(AND($P159=2,$T159="NO"),1 + COUNT($W$9:W158),NA())</f>
        <v>#N/A</v>
      </c>
      <c r="X159" s="60" t="e">
        <f>IF(AND($P159=3,$T159="NO"),1 + COUNT($X$9:X158),NA())</f>
        <v>#N/A</v>
      </c>
      <c r="Y159" s="60" t="e">
        <f>IF(AND($P159=4,$T159="NO"),1 + COUNT($Y$9:Y158),NA())</f>
        <v>#N/A</v>
      </c>
      <c r="Z159" s="60" t="e">
        <f>IF(AND($P159=5,$T159="NO"),1 + COUNT($Z$9:Z158),NA())</f>
        <v>#N/A</v>
      </c>
      <c r="AA159" s="60" t="e">
        <f>IF(AND($P159=6,$T159="NO"),1 + COUNT($AA$9:AA158),NA())</f>
        <v>#N/A</v>
      </c>
    </row>
    <row r="160" spans="1:27" ht="32.1" customHeight="1" x14ac:dyDescent="0.25">
      <c r="A160" s="48">
        <v>45566</v>
      </c>
      <c r="B160" s="49">
        <v>5906250</v>
      </c>
      <c r="C160" s="49" t="s">
        <v>231</v>
      </c>
      <c r="D160" s="49">
        <v>0</v>
      </c>
      <c r="E160" s="49">
        <v>0</v>
      </c>
      <c r="F160" s="49">
        <v>0</v>
      </c>
      <c r="G160" s="49">
        <v>0</v>
      </c>
      <c r="H160" s="49">
        <v>0</v>
      </c>
      <c r="I160" s="49">
        <v>0</v>
      </c>
      <c r="J160" s="49" t="e">
        <v>#N/A</v>
      </c>
      <c r="K160" s="49" t="s">
        <v>10</v>
      </c>
      <c r="L160" s="49"/>
      <c r="M160" s="49">
        <v>85</v>
      </c>
      <c r="N160" s="49">
        <v>160</v>
      </c>
      <c r="O160" s="50" t="s">
        <v>411</v>
      </c>
      <c r="P160" s="64">
        <v>5</v>
      </c>
      <c r="Q160" s="49" t="s">
        <v>412</v>
      </c>
      <c r="R160" s="179"/>
      <c r="S160" s="179"/>
      <c r="T160" s="43" t="s">
        <v>61</v>
      </c>
      <c r="U160" s="43" t="s">
        <v>60</v>
      </c>
      <c r="V160" s="60" t="e">
        <f>IF(AND($P160=1,$T160="NO"),1 + COUNT($V$9:V159),NA())</f>
        <v>#N/A</v>
      </c>
      <c r="W160" s="60" t="e">
        <f>IF(AND($P160=2,$T160="NO"),1 + COUNT($W$9:W159),NA())</f>
        <v>#N/A</v>
      </c>
      <c r="X160" s="60" t="e">
        <f>IF(AND($P160=3,$T160="NO"),1 + COUNT($X$9:X159),NA())</f>
        <v>#N/A</v>
      </c>
      <c r="Y160" s="60" t="e">
        <f>IF(AND($P160=4,$T160="NO"),1 + COUNT($Y$9:Y159),NA())</f>
        <v>#N/A</v>
      </c>
      <c r="Z160" s="60" t="e">
        <f>IF(AND($P160=5,$T160="NO"),1 + COUNT($Z$9:Z159),NA())</f>
        <v>#N/A</v>
      </c>
      <c r="AA160" s="60" t="e">
        <f>IF(AND($P160=6,$T160="NO"),1 + COUNT($AA$9:AA159),NA())</f>
        <v>#N/A</v>
      </c>
    </row>
    <row r="161" spans="1:27" ht="32.1" customHeight="1" x14ac:dyDescent="0.25">
      <c r="A161" s="69">
        <v>45566</v>
      </c>
      <c r="B161" s="107">
        <v>5906250</v>
      </c>
      <c r="C161" s="107" t="s">
        <v>231</v>
      </c>
      <c r="D161" s="107">
        <v>0</v>
      </c>
      <c r="E161" s="107">
        <v>0</v>
      </c>
      <c r="F161" s="107">
        <v>0</v>
      </c>
      <c r="G161" s="107">
        <v>0</v>
      </c>
      <c r="H161" s="107">
        <v>0</v>
      </c>
      <c r="I161" s="107">
        <v>0</v>
      </c>
      <c r="J161" s="107" t="s">
        <v>425</v>
      </c>
      <c r="K161" s="107" t="s">
        <v>426</v>
      </c>
      <c r="L161" s="107">
        <v>1500</v>
      </c>
      <c r="M161" s="107">
        <v>85</v>
      </c>
      <c r="N161" s="107">
        <v>160</v>
      </c>
      <c r="O161" s="70" t="s">
        <v>413</v>
      </c>
      <c r="P161" s="71">
        <v>6</v>
      </c>
      <c r="Q161" s="107" t="s">
        <v>414</v>
      </c>
      <c r="R161" s="162" t="s">
        <v>484</v>
      </c>
      <c r="S161" s="162"/>
      <c r="T161" s="43" t="s">
        <v>60</v>
      </c>
      <c r="U161" s="43" t="s">
        <v>60</v>
      </c>
      <c r="V161" s="60" t="e">
        <f>IF(AND($P161=1,$T161="NO"),1 + COUNT($V$9:V160),NA())</f>
        <v>#N/A</v>
      </c>
      <c r="W161" s="60" t="e">
        <f>IF(AND($P161=2,$T161="NO"),1 + COUNT($W$9:W160),NA())</f>
        <v>#N/A</v>
      </c>
      <c r="X161" s="60" t="e">
        <f>IF(AND($P161=3,$T161="NO"),1 + COUNT($X$9:X160),NA())</f>
        <v>#N/A</v>
      </c>
      <c r="Y161" s="60" t="e">
        <f>IF(AND($P161=4,$T161="NO"),1 + COUNT($Y$9:Y160),NA())</f>
        <v>#N/A</v>
      </c>
      <c r="Z161" s="60" t="e">
        <f>IF(AND($P161=5,$T161="NO"),1 + COUNT($Z$9:Z160),NA())</f>
        <v>#N/A</v>
      </c>
      <c r="AA161" s="60">
        <f>IF(AND($P161=6,$T161="NO"),1 + COUNT($AA$9:AA160),NA())</f>
        <v>10</v>
      </c>
    </row>
    <row r="162" spans="1:27" ht="32.1" customHeight="1" x14ac:dyDescent="0.25">
      <c r="A162" s="53">
        <v>45566</v>
      </c>
      <c r="B162" s="98">
        <v>5906570</v>
      </c>
      <c r="C162" s="98" t="s">
        <v>70</v>
      </c>
      <c r="D162" s="98">
        <v>1</v>
      </c>
      <c r="E162" s="98">
        <v>1</v>
      </c>
      <c r="F162" s="98">
        <v>0</v>
      </c>
      <c r="G162" s="98">
        <v>0</v>
      </c>
      <c r="H162" s="98">
        <v>0</v>
      </c>
      <c r="I162" s="98">
        <v>0</v>
      </c>
      <c r="J162" s="98" t="s">
        <v>427</v>
      </c>
      <c r="K162" s="98" t="s">
        <v>426</v>
      </c>
      <c r="L162" s="98">
        <v>1500</v>
      </c>
      <c r="M162" s="98">
        <v>61</v>
      </c>
      <c r="N162" s="98">
        <v>66</v>
      </c>
      <c r="O162" s="54" t="s">
        <v>409</v>
      </c>
      <c r="P162" s="65">
        <v>2</v>
      </c>
      <c r="Q162" s="98" t="s">
        <v>410</v>
      </c>
      <c r="R162" s="169"/>
      <c r="S162" s="169"/>
      <c r="T162" s="43" t="s">
        <v>60</v>
      </c>
      <c r="U162" s="43" t="s">
        <v>60</v>
      </c>
      <c r="V162" s="60" t="e">
        <f>IF(AND($P162=1,$T162="NO"),1 + COUNT($V$9:V161),NA())</f>
        <v>#N/A</v>
      </c>
      <c r="W162" s="60">
        <f>IF(AND($P162=2,$T162="NO"),1 + COUNT($W$9:W161),NA())</f>
        <v>43</v>
      </c>
      <c r="X162" s="60" t="e">
        <f>IF(AND($P162=3,$T162="NO"),1 + COUNT($X$9:X161),NA())</f>
        <v>#N/A</v>
      </c>
      <c r="Y162" s="60" t="e">
        <f>IF(AND($P162=4,$T162="NO"),1 + COUNT($Y$9:Y161),NA())</f>
        <v>#N/A</v>
      </c>
      <c r="Z162" s="60" t="e">
        <f>IF(AND($P162=5,$T162="NO"),1 + COUNT($Z$9:Z161),NA())</f>
        <v>#N/A</v>
      </c>
      <c r="AA162" s="60" t="e">
        <f>IF(AND($P162=6,$T162="NO"),1 + COUNT($AA$9:AA161),NA())</f>
        <v>#N/A</v>
      </c>
    </row>
    <row r="163" spans="1:27" ht="32.1" customHeight="1" x14ac:dyDescent="0.25">
      <c r="A163" s="48">
        <v>45566</v>
      </c>
      <c r="B163" s="49">
        <v>5906524</v>
      </c>
      <c r="C163" s="49" t="s">
        <v>415</v>
      </c>
      <c r="D163" s="49">
        <v>0</v>
      </c>
      <c r="E163" s="49">
        <v>0</v>
      </c>
      <c r="F163" s="49">
        <v>0</v>
      </c>
      <c r="G163" s="49">
        <v>0</v>
      </c>
      <c r="H163" s="49">
        <v>1</v>
      </c>
      <c r="I163" s="49">
        <v>0</v>
      </c>
      <c r="J163" s="49" t="e">
        <v>#N/A</v>
      </c>
      <c r="K163" s="49" t="s">
        <v>10</v>
      </c>
      <c r="L163" s="49"/>
      <c r="M163" s="49">
        <v>71</v>
      </c>
      <c r="N163" s="49">
        <v>84</v>
      </c>
      <c r="O163" s="50" t="s">
        <v>375</v>
      </c>
      <c r="P163" s="64">
        <v>5</v>
      </c>
      <c r="Q163" s="49" t="s">
        <v>416</v>
      </c>
      <c r="R163" s="179"/>
      <c r="S163" s="179"/>
      <c r="T163" s="43" t="s">
        <v>60</v>
      </c>
      <c r="U163" s="43" t="s">
        <v>60</v>
      </c>
      <c r="V163" s="60" t="e">
        <f>IF(AND($P163=1,$T163="NO"),1 + COUNT($V$9:V162),NA())</f>
        <v>#N/A</v>
      </c>
      <c r="W163" s="60" t="e">
        <f>IF(AND($P163=2,$T163="NO"),1 + COUNT($W$9:W162),NA())</f>
        <v>#N/A</v>
      </c>
      <c r="X163" s="60" t="e">
        <f>IF(AND($P163=3,$T163="NO"),1 + COUNT($X$9:X162),NA())</f>
        <v>#N/A</v>
      </c>
      <c r="Y163" s="60" t="e">
        <f>IF(AND($P163=4,$T163="NO"),1 + COUNT($Y$9:Y162),NA())</f>
        <v>#N/A</v>
      </c>
      <c r="Z163" s="60">
        <f>IF(AND($P163=5,$T163="NO"),1 + COUNT($Z$9:Z162),NA())</f>
        <v>20</v>
      </c>
      <c r="AA163" s="60" t="e">
        <f>IF(AND($P163=6,$T163="NO"),1 + COUNT($AA$9:AA162),NA())</f>
        <v>#N/A</v>
      </c>
    </row>
    <row r="164" spans="1:27" ht="32.1" customHeight="1" x14ac:dyDescent="0.25">
      <c r="A164" s="89">
        <v>45567</v>
      </c>
      <c r="B164" s="157">
        <v>5906487</v>
      </c>
      <c r="C164" s="157" t="s">
        <v>417</v>
      </c>
      <c r="D164" s="157">
        <v>0</v>
      </c>
      <c r="E164" s="157">
        <v>0</v>
      </c>
      <c r="F164" s="157">
        <v>0</v>
      </c>
      <c r="G164" s="157">
        <v>0</v>
      </c>
      <c r="H164" s="157">
        <v>0</v>
      </c>
      <c r="I164" s="157">
        <v>0</v>
      </c>
      <c r="J164" s="157" t="s">
        <v>425</v>
      </c>
      <c r="K164" s="157" t="s">
        <v>426</v>
      </c>
      <c r="L164" s="157">
        <v>1500</v>
      </c>
      <c r="M164" s="157">
        <v>79</v>
      </c>
      <c r="N164" s="157">
        <v>94</v>
      </c>
      <c r="O164" s="90" t="s">
        <v>418</v>
      </c>
      <c r="P164" s="91">
        <v>1</v>
      </c>
      <c r="Q164" s="157"/>
      <c r="R164" s="173" t="s">
        <v>419</v>
      </c>
      <c r="S164" s="173"/>
      <c r="T164" s="44" t="s">
        <v>60</v>
      </c>
      <c r="U164" s="44" t="s">
        <v>61</v>
      </c>
      <c r="V164" s="60">
        <f>IF(AND($P164=1,$T164="NO"),1 + COUNT($V$9:V163),NA())</f>
        <v>18</v>
      </c>
      <c r="W164" s="60" t="e">
        <f>IF(AND($P164=2,$T164="NO"),1 + COUNT($W$9:W163),NA())</f>
        <v>#N/A</v>
      </c>
      <c r="X164" s="60" t="e">
        <f>IF(AND($P164=3,$T164="NO"),1 + COUNT($X$9:X163),NA())</f>
        <v>#N/A</v>
      </c>
      <c r="Y164" s="60" t="e">
        <f>IF(AND($P164=4,$T164="NO"),1 + COUNT($Y$9:Y163),NA())</f>
        <v>#N/A</v>
      </c>
      <c r="Z164" s="60" t="e">
        <f>IF(AND($P164=5,$T164="NO"),1 + COUNT($Z$9:Z163),NA())</f>
        <v>#N/A</v>
      </c>
      <c r="AA164" s="60" t="e">
        <f>IF(AND($P164=6,$T164="NO"),1 + COUNT($AA$9:AA163),NA())</f>
        <v>#N/A</v>
      </c>
    </row>
    <row r="165" spans="1:27" ht="32.1" customHeight="1" x14ac:dyDescent="0.25">
      <c r="A165" s="69">
        <v>45568</v>
      </c>
      <c r="B165" s="96">
        <v>1902371</v>
      </c>
      <c r="C165" s="96" t="s">
        <v>421</v>
      </c>
      <c r="D165" s="96">
        <v>0</v>
      </c>
      <c r="E165" s="96">
        <v>0</v>
      </c>
      <c r="F165" s="96">
        <v>0</v>
      </c>
      <c r="G165" s="96">
        <v>0</v>
      </c>
      <c r="H165" s="96">
        <v>0</v>
      </c>
      <c r="I165" s="96">
        <v>0</v>
      </c>
      <c r="J165" s="96" t="s">
        <v>427</v>
      </c>
      <c r="K165" s="96" t="s">
        <v>424</v>
      </c>
      <c r="L165" s="96">
        <v>300</v>
      </c>
      <c r="M165" s="96">
        <v>1</v>
      </c>
      <c r="N165" s="96">
        <v>37</v>
      </c>
      <c r="O165" s="70" t="s">
        <v>430</v>
      </c>
      <c r="P165" s="71">
        <v>6</v>
      </c>
      <c r="Q165" s="96" t="s">
        <v>431</v>
      </c>
      <c r="R165" s="162"/>
      <c r="S165" s="162"/>
      <c r="T165" s="43" t="s">
        <v>60</v>
      </c>
      <c r="U165" s="43" t="s">
        <v>60</v>
      </c>
      <c r="V165" s="60" t="e">
        <f>IF(AND($P165=1,$T165="NO"),1 + COUNT($V$9:V164),NA())</f>
        <v>#N/A</v>
      </c>
      <c r="W165" s="60" t="e">
        <f>IF(AND($P165=2,$T165="NO"),1 + COUNT($W$9:W164),NA())</f>
        <v>#N/A</v>
      </c>
      <c r="X165" s="60" t="e">
        <f>IF(AND($P165=3,$T165="NO"),1 + COUNT($X$9:X164),NA())</f>
        <v>#N/A</v>
      </c>
      <c r="Y165" s="60" t="e">
        <f>IF(AND($P165=4,$T165="NO"),1 + COUNT($Y$9:Y164),NA())</f>
        <v>#N/A</v>
      </c>
      <c r="Z165" s="60" t="e">
        <f>IF(AND($P165=5,$T165="NO"),1 + COUNT($Z$9:Z164),NA())</f>
        <v>#N/A</v>
      </c>
      <c r="AA165" s="60">
        <f>IF(AND($P165=6,$T165="NO"),1 + COUNT($AA$9:AA164),NA())</f>
        <v>11</v>
      </c>
    </row>
    <row r="166" spans="1:27" ht="32.1" customHeight="1" x14ac:dyDescent="0.25">
      <c r="A166" s="53">
        <v>45568</v>
      </c>
      <c r="B166" s="98">
        <v>5906473</v>
      </c>
      <c r="C166" s="98" t="s">
        <v>40</v>
      </c>
      <c r="D166" s="98">
        <v>0</v>
      </c>
      <c r="E166" s="98">
        <v>0</v>
      </c>
      <c r="F166" s="98">
        <v>1</v>
      </c>
      <c r="G166" s="98">
        <v>0</v>
      </c>
      <c r="H166" s="98">
        <v>0</v>
      </c>
      <c r="I166" s="98">
        <v>0</v>
      </c>
      <c r="J166" s="98" t="s">
        <v>425</v>
      </c>
      <c r="K166" s="98" t="s">
        <v>426</v>
      </c>
      <c r="L166" s="98">
        <v>1150</v>
      </c>
      <c r="M166" s="98">
        <v>82</v>
      </c>
      <c r="N166" s="98">
        <v>101</v>
      </c>
      <c r="O166" s="54" t="s">
        <v>433</v>
      </c>
      <c r="P166" s="65">
        <v>2</v>
      </c>
      <c r="Q166" s="98" t="s">
        <v>434</v>
      </c>
      <c r="R166" s="169"/>
      <c r="S166" s="169"/>
      <c r="T166" s="43" t="s">
        <v>61</v>
      </c>
      <c r="U166" s="43" t="s">
        <v>60</v>
      </c>
      <c r="V166" s="60" t="e">
        <f>IF(AND($P166=1,$T166="NO"),1 + COUNT($V$9:V165),NA())</f>
        <v>#N/A</v>
      </c>
      <c r="W166" s="60" t="e">
        <f>IF(AND($P166=2,$T166="NO"),1 + COUNT($W$9:W165),NA())</f>
        <v>#N/A</v>
      </c>
      <c r="X166" s="60" t="e">
        <f>IF(AND($P166=3,$T166="NO"),1 + COUNT($X$9:X165),NA())</f>
        <v>#N/A</v>
      </c>
      <c r="Y166" s="60" t="e">
        <f>IF(AND($P166=4,$T166="NO"),1 + COUNT($Y$9:Y165),NA())</f>
        <v>#N/A</v>
      </c>
      <c r="Z166" s="60" t="e">
        <f>IF(AND($P166=5,$T166="NO"),1 + COUNT($Z$9:Z165),NA())</f>
        <v>#N/A</v>
      </c>
      <c r="AA166" s="60" t="e">
        <f>IF(AND($P166=6,$T166="NO"),1 + COUNT($AA$9:AA165),NA())</f>
        <v>#N/A</v>
      </c>
    </row>
    <row r="167" spans="1:27" ht="32.1" customHeight="1" x14ac:dyDescent="0.25">
      <c r="A167" s="53">
        <v>45568</v>
      </c>
      <c r="B167" s="98">
        <v>5906473</v>
      </c>
      <c r="C167" s="98" t="s">
        <v>40</v>
      </c>
      <c r="D167" s="98">
        <v>0</v>
      </c>
      <c r="E167" s="98">
        <v>0</v>
      </c>
      <c r="F167" s="98">
        <v>1</v>
      </c>
      <c r="G167" s="98">
        <v>0</v>
      </c>
      <c r="H167" s="98">
        <v>0</v>
      </c>
      <c r="I167" s="98">
        <v>0</v>
      </c>
      <c r="J167" s="98" t="s">
        <v>425</v>
      </c>
      <c r="K167" s="98" t="s">
        <v>424</v>
      </c>
      <c r="L167" s="98">
        <v>1150</v>
      </c>
      <c r="M167" s="98">
        <v>82</v>
      </c>
      <c r="N167" s="98">
        <v>101</v>
      </c>
      <c r="O167" s="54" t="s">
        <v>435</v>
      </c>
      <c r="P167" s="65">
        <v>2</v>
      </c>
      <c r="Q167" s="98" t="s">
        <v>434</v>
      </c>
      <c r="R167" s="169"/>
      <c r="S167" s="169"/>
      <c r="T167" s="43" t="s">
        <v>61</v>
      </c>
      <c r="U167" s="43" t="s">
        <v>60</v>
      </c>
      <c r="V167" s="60" t="e">
        <f>IF(AND($P167=1,$T167="NO"),1 + COUNT($V$9:V166),NA())</f>
        <v>#N/A</v>
      </c>
      <c r="W167" s="60" t="e">
        <f>IF(AND($P167=2,$T167="NO"),1 + COUNT($W$9:W166),NA())</f>
        <v>#N/A</v>
      </c>
      <c r="X167" s="60" t="e">
        <f>IF(AND($P167=3,$T167="NO"),1 + COUNT($X$9:X166),NA())</f>
        <v>#N/A</v>
      </c>
      <c r="Y167" s="60" t="e">
        <f>IF(AND($P167=4,$T167="NO"),1 + COUNT($Y$9:Y166),NA())</f>
        <v>#N/A</v>
      </c>
      <c r="Z167" s="60" t="e">
        <f>IF(AND($P167=5,$T167="NO"),1 + COUNT($Z$9:Z166),NA())</f>
        <v>#N/A</v>
      </c>
      <c r="AA167" s="60" t="e">
        <f>IF(AND($P167=6,$T167="NO"),1 + COUNT($AA$9:AA166),NA())</f>
        <v>#N/A</v>
      </c>
    </row>
    <row r="168" spans="1:27" ht="32.1" customHeight="1" x14ac:dyDescent="0.25">
      <c r="A168" s="69">
        <v>45572</v>
      </c>
      <c r="B168" s="96">
        <v>2903854</v>
      </c>
      <c r="C168" s="96" t="s">
        <v>48</v>
      </c>
      <c r="D168" s="96">
        <v>0</v>
      </c>
      <c r="E168" s="96">
        <v>1</v>
      </c>
      <c r="F168" s="96">
        <v>0</v>
      </c>
      <c r="G168" s="96">
        <v>0</v>
      </c>
      <c r="H168" s="96">
        <v>0</v>
      </c>
      <c r="I168" s="96">
        <v>0</v>
      </c>
      <c r="J168" s="96" t="s">
        <v>427</v>
      </c>
      <c r="K168" s="96" t="s">
        <v>426</v>
      </c>
      <c r="L168" s="96">
        <v>700</v>
      </c>
      <c r="M168" s="96">
        <v>33</v>
      </c>
      <c r="N168" s="96">
        <v>44</v>
      </c>
      <c r="O168" s="70" t="s">
        <v>453</v>
      </c>
      <c r="P168" s="71">
        <v>6</v>
      </c>
      <c r="Q168" s="96" t="s">
        <v>454</v>
      </c>
      <c r="R168" s="162"/>
      <c r="S168" s="162"/>
      <c r="T168" s="43" t="s">
        <v>61</v>
      </c>
      <c r="U168" s="43" t="s">
        <v>60</v>
      </c>
      <c r="V168" s="60" t="e">
        <f>IF(AND($P168=1,$T168="NO"),1 + COUNT($V$9:V167),NA())</f>
        <v>#N/A</v>
      </c>
      <c r="W168" s="60" t="e">
        <f>IF(AND($P168=2,$T168="NO"),1 + COUNT($W$9:W167),NA())</f>
        <v>#N/A</v>
      </c>
      <c r="X168" s="60" t="e">
        <f>IF(AND($P168=3,$T168="NO"),1 + COUNT($X$9:X167),NA())</f>
        <v>#N/A</v>
      </c>
      <c r="Y168" s="60" t="e">
        <f>IF(AND($P168=4,$T168="NO"),1 + COUNT($Y$9:Y167),NA())</f>
        <v>#N/A</v>
      </c>
      <c r="Z168" s="60" t="e">
        <f>IF(AND($P168=5,$T168="NO"),1 + COUNT($Z$9:Z167),NA())</f>
        <v>#N/A</v>
      </c>
      <c r="AA168" s="60" t="e">
        <f>IF(AND($P168=6,$T168="NO"),1 + COUNT($AA$9:AA167),NA())</f>
        <v>#N/A</v>
      </c>
    </row>
    <row r="169" spans="1:27" ht="32.1" customHeight="1" x14ac:dyDescent="0.25">
      <c r="A169" s="69">
        <v>45572</v>
      </c>
      <c r="B169" s="96">
        <v>2903854</v>
      </c>
      <c r="C169" s="96" t="s">
        <v>48</v>
      </c>
      <c r="D169" s="96">
        <v>0</v>
      </c>
      <c r="E169" s="96">
        <v>1</v>
      </c>
      <c r="F169" s="96">
        <v>0</v>
      </c>
      <c r="G169" s="96">
        <v>0</v>
      </c>
      <c r="H169" s="96">
        <v>0</v>
      </c>
      <c r="I169" s="96">
        <v>0</v>
      </c>
      <c r="J169" s="96" t="s">
        <v>427</v>
      </c>
      <c r="K169" s="96" t="s">
        <v>424</v>
      </c>
      <c r="L169" s="96">
        <v>700</v>
      </c>
      <c r="M169" s="96">
        <v>38</v>
      </c>
      <c r="N169" s="96">
        <v>43</v>
      </c>
      <c r="O169" s="70" t="s">
        <v>453</v>
      </c>
      <c r="P169" s="71">
        <v>6</v>
      </c>
      <c r="Q169" s="96" t="s">
        <v>454</v>
      </c>
      <c r="R169" s="162"/>
      <c r="S169" s="162"/>
      <c r="T169" s="43" t="s">
        <v>61</v>
      </c>
      <c r="U169" s="43" t="s">
        <v>60</v>
      </c>
      <c r="V169" s="60" t="e">
        <f>IF(AND($P169=1,$T169="NO"),1 + COUNT($V$9:V168),NA())</f>
        <v>#N/A</v>
      </c>
      <c r="W169" s="60" t="e">
        <f>IF(AND($P169=2,$T169="NO"),1 + COUNT($W$9:W168),NA())</f>
        <v>#N/A</v>
      </c>
      <c r="X169" s="60" t="e">
        <f>IF(AND($P169=3,$T169="NO"),1 + COUNT($X$9:X168),NA())</f>
        <v>#N/A</v>
      </c>
      <c r="Y169" s="60" t="e">
        <f>IF(AND($P169=4,$T169="NO"),1 + COUNT($Y$9:Y168),NA())</f>
        <v>#N/A</v>
      </c>
      <c r="Z169" s="60" t="e">
        <f>IF(AND($P169=5,$T169="NO"),1 + COUNT($Z$9:Z168),NA())</f>
        <v>#N/A</v>
      </c>
      <c r="AA169" s="60" t="e">
        <f>IF(AND($P169=6,$T169="NO"),1 + COUNT($AA$9:AA168),NA())</f>
        <v>#N/A</v>
      </c>
    </row>
    <row r="170" spans="1:27" ht="32.1" customHeight="1" x14ac:dyDescent="0.25">
      <c r="A170" s="40">
        <v>45572</v>
      </c>
      <c r="B170" s="41">
        <v>5906521</v>
      </c>
      <c r="C170" s="41" t="s">
        <v>392</v>
      </c>
      <c r="D170" s="41">
        <v>1</v>
      </c>
      <c r="E170" s="41">
        <v>0</v>
      </c>
      <c r="F170" s="41">
        <v>0</v>
      </c>
      <c r="G170" s="41">
        <v>0</v>
      </c>
      <c r="H170" s="41">
        <v>0</v>
      </c>
      <c r="I170" s="41">
        <v>0</v>
      </c>
      <c r="J170" s="41" t="s">
        <v>425</v>
      </c>
      <c r="K170" s="41" t="s">
        <v>426</v>
      </c>
      <c r="L170" s="41">
        <v>950</v>
      </c>
      <c r="M170" s="41">
        <v>71</v>
      </c>
      <c r="N170" s="41">
        <v>84</v>
      </c>
      <c r="O170" s="42" t="s">
        <v>455</v>
      </c>
      <c r="P170" s="66">
        <v>4</v>
      </c>
      <c r="Q170" s="41" t="s">
        <v>456</v>
      </c>
      <c r="R170" s="166" t="s">
        <v>533</v>
      </c>
      <c r="S170" s="166"/>
      <c r="T170" s="44" t="s">
        <v>61</v>
      </c>
      <c r="U170" s="44" t="s">
        <v>61</v>
      </c>
      <c r="V170" s="60" t="e">
        <f>IF(AND($P170=1,$T170="NO"),1 + COUNT($V$9:V169),NA())</f>
        <v>#N/A</v>
      </c>
      <c r="W170" s="60" t="e">
        <f>IF(AND($P170=2,$T170="NO"),1 + COUNT($W$9:W169),NA())</f>
        <v>#N/A</v>
      </c>
      <c r="X170" s="60" t="e">
        <f>IF(AND($P170=3,$T170="NO"),1 + COUNT($X$9:X169),NA())</f>
        <v>#N/A</v>
      </c>
      <c r="Y170" s="60" t="e">
        <f>IF(AND($P170=4,$T170="NO"),1 + COUNT($Y$9:Y169),NA())</f>
        <v>#N/A</v>
      </c>
      <c r="Z170" s="60" t="e">
        <f>IF(AND($P170=5,$T170="NO"),1 + COUNT($Z$9:Z169),NA())</f>
        <v>#N/A</v>
      </c>
      <c r="AA170" s="60" t="e">
        <f>IF(AND($P170=6,$T170="NO"),1 + COUNT($AA$9:AA169),NA())</f>
        <v>#N/A</v>
      </c>
    </row>
    <row r="171" spans="1:27" ht="32.1" customHeight="1" x14ac:dyDescent="0.25">
      <c r="A171" s="40">
        <v>45572</v>
      </c>
      <c r="B171" s="41">
        <v>5906521</v>
      </c>
      <c r="C171" s="41" t="s">
        <v>392</v>
      </c>
      <c r="D171" s="41">
        <v>1</v>
      </c>
      <c r="E171" s="41">
        <v>0</v>
      </c>
      <c r="F171" s="41">
        <v>0</v>
      </c>
      <c r="G171" s="41">
        <v>0</v>
      </c>
      <c r="H171" s="41">
        <v>0</v>
      </c>
      <c r="I171" s="41">
        <v>0</v>
      </c>
      <c r="J171" s="41" t="s">
        <v>425</v>
      </c>
      <c r="K171" s="41" t="s">
        <v>424</v>
      </c>
      <c r="L171" s="41">
        <v>950</v>
      </c>
      <c r="M171" s="41">
        <v>71</v>
      </c>
      <c r="N171" s="41">
        <v>84</v>
      </c>
      <c r="O171" s="42" t="s">
        <v>455</v>
      </c>
      <c r="P171" s="66">
        <v>4</v>
      </c>
      <c r="Q171" s="41" t="s">
        <v>456</v>
      </c>
      <c r="R171" s="166" t="s">
        <v>533</v>
      </c>
      <c r="S171" s="166"/>
      <c r="T171" s="44" t="s">
        <v>61</v>
      </c>
      <c r="U171" s="44" t="s">
        <v>61</v>
      </c>
      <c r="V171" s="60" t="e">
        <f>IF(AND($P171=1,$T171="NO"),1 + COUNT($V$9:V170),NA())</f>
        <v>#N/A</v>
      </c>
      <c r="W171" s="60" t="e">
        <f>IF(AND($P171=2,$T171="NO"),1 + COUNT($W$9:W170),NA())</f>
        <v>#N/A</v>
      </c>
      <c r="X171" s="60" t="e">
        <f>IF(AND($P171=3,$T171="NO"),1 + COUNT($X$9:X170),NA())</f>
        <v>#N/A</v>
      </c>
      <c r="Y171" s="60" t="e">
        <f>IF(AND($P171=4,$T171="NO"),1 + COUNT($Y$9:Y170),NA())</f>
        <v>#N/A</v>
      </c>
      <c r="Z171" s="60" t="e">
        <f>IF(AND($P171=5,$T171="NO"),1 + COUNT($Z$9:Z170),NA())</f>
        <v>#N/A</v>
      </c>
      <c r="AA171" s="60" t="e">
        <f>IF(AND($P171=6,$T171="NO"),1 + COUNT($AA$9:AA170),NA())</f>
        <v>#N/A</v>
      </c>
    </row>
    <row r="172" spans="1:27" ht="32.1" customHeight="1" x14ac:dyDescent="0.25">
      <c r="A172" s="53">
        <v>45572</v>
      </c>
      <c r="B172" s="98">
        <v>5906468</v>
      </c>
      <c r="C172" s="98" t="s">
        <v>323</v>
      </c>
      <c r="D172" s="98">
        <v>1</v>
      </c>
      <c r="E172" s="98">
        <v>0</v>
      </c>
      <c r="F172" s="98">
        <v>0</v>
      </c>
      <c r="G172" s="98">
        <v>0</v>
      </c>
      <c r="H172" s="98">
        <v>0</v>
      </c>
      <c r="I172" s="98">
        <v>0</v>
      </c>
      <c r="J172" s="98" t="s">
        <v>425</v>
      </c>
      <c r="K172" s="98" t="s">
        <v>424</v>
      </c>
      <c r="L172" s="98">
        <v>950</v>
      </c>
      <c r="M172" s="98">
        <v>91</v>
      </c>
      <c r="N172" s="98">
        <v>103</v>
      </c>
      <c r="O172" s="54" t="s">
        <v>460</v>
      </c>
      <c r="P172" s="65">
        <v>2</v>
      </c>
      <c r="Q172" s="59" t="s">
        <v>461</v>
      </c>
      <c r="R172" s="169" t="s">
        <v>462</v>
      </c>
      <c r="S172" s="169"/>
      <c r="T172" s="44" t="s">
        <v>61</v>
      </c>
      <c r="U172" s="44" t="s">
        <v>61</v>
      </c>
      <c r="V172" s="60" t="e">
        <f>IF(AND($P172=1,$T172="NO"),1 + COUNT($V$9:V171),NA())</f>
        <v>#N/A</v>
      </c>
      <c r="W172" s="60" t="e">
        <f>IF(AND($P172=2,$T172="NO"),1 + COUNT($W$9:W171),NA())</f>
        <v>#N/A</v>
      </c>
      <c r="X172" s="60" t="e">
        <f>IF(AND($P172=3,$T172="NO"),1 + COUNT($X$9:X171),NA())</f>
        <v>#N/A</v>
      </c>
      <c r="Y172" s="60" t="e">
        <f>IF(AND($P172=4,$T172="NO"),1 + COUNT($Y$9:Y171),NA())</f>
        <v>#N/A</v>
      </c>
      <c r="Z172" s="60" t="e">
        <f>IF(AND($P172=5,$T172="NO"),1 + COUNT($Z$9:Z171),NA())</f>
        <v>#N/A</v>
      </c>
      <c r="AA172" s="60" t="e">
        <f>IF(AND($P172=6,$T172="NO"),1 + COUNT($AA$9:AA171),NA())</f>
        <v>#N/A</v>
      </c>
    </row>
    <row r="173" spans="1:27" ht="32.1" customHeight="1" x14ac:dyDescent="0.25">
      <c r="A173" s="40">
        <v>45572</v>
      </c>
      <c r="B173" s="41">
        <v>4903751</v>
      </c>
      <c r="C173" s="41" t="s">
        <v>328</v>
      </c>
      <c r="D173" s="41">
        <v>0</v>
      </c>
      <c r="E173" s="41">
        <v>0</v>
      </c>
      <c r="F173" s="41">
        <v>0</v>
      </c>
      <c r="G173" s="41">
        <v>0</v>
      </c>
      <c r="H173" s="41">
        <v>0</v>
      </c>
      <c r="I173" s="41">
        <v>0</v>
      </c>
      <c r="J173" s="41" t="s">
        <v>427</v>
      </c>
      <c r="K173" s="41" t="s">
        <v>428</v>
      </c>
      <c r="L173" s="41">
        <v>1500</v>
      </c>
      <c r="M173" s="41">
        <v>6</v>
      </c>
      <c r="N173" s="41">
        <v>20</v>
      </c>
      <c r="O173" s="42" t="s">
        <v>309</v>
      </c>
      <c r="P173" s="105">
        <v>4</v>
      </c>
      <c r="Q173" s="105" t="s">
        <v>506</v>
      </c>
      <c r="R173" s="101"/>
      <c r="S173" s="101"/>
      <c r="T173" s="43" t="s">
        <v>61</v>
      </c>
      <c r="U173" s="43" t="s">
        <v>60</v>
      </c>
      <c r="V173" s="60" t="e">
        <f>IF(AND($P173=1,$T173="NO"),1 + COUNT($V$9:V172),NA())</f>
        <v>#N/A</v>
      </c>
      <c r="W173" s="60" t="e">
        <f>IF(AND($P173=2,$T173="NO"),1 + COUNT($W$9:W172),NA())</f>
        <v>#N/A</v>
      </c>
      <c r="X173" s="60" t="e">
        <f>IF(AND($P173=3,$T173="NO"),1 + COUNT($X$9:X172),NA())</f>
        <v>#N/A</v>
      </c>
      <c r="Y173" s="60" t="e">
        <f>IF(AND($P173=4,$T173="NO"),1 + COUNT($Y$9:Y172),NA())</f>
        <v>#N/A</v>
      </c>
      <c r="Z173" s="60" t="e">
        <f>IF(AND($P173=5,$T173="NO"),1 + COUNT($Z$9:Z172),NA())</f>
        <v>#N/A</v>
      </c>
      <c r="AA173" s="60" t="e">
        <f>IF(AND($P173=6,$T173="NO"),1 + COUNT($AA$9:AA172),NA())</f>
        <v>#N/A</v>
      </c>
    </row>
    <row r="174" spans="1:27" ht="32.1" customHeight="1" x14ac:dyDescent="0.25">
      <c r="A174" s="48">
        <v>45572</v>
      </c>
      <c r="B174" s="49">
        <v>1902374</v>
      </c>
      <c r="C174" s="49" t="s">
        <v>9</v>
      </c>
      <c r="D174" s="49">
        <v>0</v>
      </c>
      <c r="E174" s="49">
        <v>0</v>
      </c>
      <c r="F174" s="49">
        <v>0</v>
      </c>
      <c r="G174" s="49">
        <v>0</v>
      </c>
      <c r="H174" s="49">
        <v>0</v>
      </c>
      <c r="I174" s="49">
        <v>0</v>
      </c>
      <c r="J174" s="49" t="e">
        <v>#N/A</v>
      </c>
      <c r="K174" s="49" t="s">
        <v>10</v>
      </c>
      <c r="L174" s="49">
        <v>1500</v>
      </c>
      <c r="M174" s="49">
        <v>1</v>
      </c>
      <c r="N174" s="49">
        <v>21</v>
      </c>
      <c r="O174" s="50" t="s">
        <v>278</v>
      </c>
      <c r="P174" s="64">
        <v>5</v>
      </c>
      <c r="Q174" s="77" t="s">
        <v>465</v>
      </c>
      <c r="R174" s="179" t="s">
        <v>319</v>
      </c>
      <c r="S174" s="179"/>
      <c r="T174" s="43" t="s">
        <v>61</v>
      </c>
      <c r="U174" s="43" t="s">
        <v>60</v>
      </c>
      <c r="V174" s="60" t="e">
        <f>IF(AND($P174=1,$T174="NO"),1 + COUNT($V$9:V173),NA())</f>
        <v>#N/A</v>
      </c>
      <c r="W174" s="60" t="e">
        <f>IF(AND($P174=2,$T174="NO"),1 + COUNT($W$9:W173),NA())</f>
        <v>#N/A</v>
      </c>
      <c r="X174" s="60" t="e">
        <f>IF(AND($P174=3,$T174="NO"),1 + COUNT($X$9:X173),NA())</f>
        <v>#N/A</v>
      </c>
      <c r="Y174" s="60" t="e">
        <f>IF(AND($P174=4,$T174="NO"),1 + COUNT($Y$9:Y173),NA())</f>
        <v>#N/A</v>
      </c>
      <c r="Z174" s="60" t="e">
        <f>IF(AND($P174=5,$T174="NO"),1 + COUNT($Z$9:Z173),NA())</f>
        <v>#N/A</v>
      </c>
      <c r="AA174" s="60" t="e">
        <f>IF(AND($P174=6,$T174="NO"),1 + COUNT($AA$9:AA173),NA())</f>
        <v>#N/A</v>
      </c>
    </row>
    <row r="175" spans="1:27" ht="32.1" customHeight="1" x14ac:dyDescent="0.25">
      <c r="A175" s="89">
        <v>45572</v>
      </c>
      <c r="B175" s="97">
        <v>5906533</v>
      </c>
      <c r="C175" s="97" t="s">
        <v>79</v>
      </c>
      <c r="D175" s="97">
        <v>0</v>
      </c>
      <c r="E175" s="97">
        <v>0</v>
      </c>
      <c r="F175" s="97">
        <v>0</v>
      </c>
      <c r="G175" s="97">
        <v>0</v>
      </c>
      <c r="H175" s="97">
        <v>0</v>
      </c>
      <c r="I175" s="97">
        <v>0</v>
      </c>
      <c r="J175" s="97" t="s">
        <v>425</v>
      </c>
      <c r="K175" s="97" t="s">
        <v>426</v>
      </c>
      <c r="L175" s="97">
        <v>1200</v>
      </c>
      <c r="M175" s="97">
        <v>67</v>
      </c>
      <c r="N175" s="97">
        <v>81</v>
      </c>
      <c r="O175" s="90" t="s">
        <v>80</v>
      </c>
      <c r="P175" s="91">
        <v>1</v>
      </c>
      <c r="Q175" s="92" t="s">
        <v>466</v>
      </c>
      <c r="R175" s="188" t="s">
        <v>467</v>
      </c>
      <c r="S175" s="165"/>
      <c r="T175" s="44" t="s">
        <v>61</v>
      </c>
      <c r="U175" s="44" t="s">
        <v>61</v>
      </c>
      <c r="V175" s="60" t="e">
        <f>IF(AND($P175=1,$T175="NO"),1 + COUNT($V$9:V174),NA())</f>
        <v>#N/A</v>
      </c>
      <c r="W175" s="60" t="e">
        <f>IF(AND($P175=2,$T175="NO"),1 + COUNT($W$9:W174),NA())</f>
        <v>#N/A</v>
      </c>
      <c r="X175" s="60" t="e">
        <f>IF(AND($P175=3,$T175="NO"),1 + COUNT($X$9:X174),NA())</f>
        <v>#N/A</v>
      </c>
      <c r="Y175" s="60" t="e">
        <f>IF(AND($P175=4,$T175="NO"),1 + COUNT($Y$9:Y174),NA())</f>
        <v>#N/A</v>
      </c>
      <c r="Z175" s="60" t="e">
        <f>IF(AND($P175=5,$T175="NO"),1 + COUNT($Z$9:Z174),NA())</f>
        <v>#N/A</v>
      </c>
      <c r="AA175" s="60" t="e">
        <f>IF(AND($P175=6,$T175="NO"),1 + COUNT($AA$9:AA174),NA())</f>
        <v>#N/A</v>
      </c>
    </row>
    <row r="176" spans="1:27" ht="32.1" customHeight="1" x14ac:dyDescent="0.25">
      <c r="A176" s="53">
        <v>45572</v>
      </c>
      <c r="B176" s="98">
        <v>5906235</v>
      </c>
      <c r="C176" s="98" t="s">
        <v>348</v>
      </c>
      <c r="D176" s="98">
        <v>0</v>
      </c>
      <c r="E176" s="98">
        <v>0</v>
      </c>
      <c r="F176" s="98">
        <v>0</v>
      </c>
      <c r="G176" s="98">
        <v>0</v>
      </c>
      <c r="H176" s="98">
        <v>0</v>
      </c>
      <c r="I176" s="98">
        <v>0</v>
      </c>
      <c r="J176" s="98" t="s">
        <v>425</v>
      </c>
      <c r="K176" s="98" t="s">
        <v>424</v>
      </c>
      <c r="L176" s="98">
        <v>1500</v>
      </c>
      <c r="M176" s="98">
        <v>151</v>
      </c>
      <c r="N176" s="98">
        <v>166</v>
      </c>
      <c r="O176" s="54" t="s">
        <v>468</v>
      </c>
      <c r="P176" s="65">
        <v>2</v>
      </c>
      <c r="Q176" s="98" t="s">
        <v>469</v>
      </c>
      <c r="R176" s="163" t="s">
        <v>470</v>
      </c>
      <c r="S176" s="161"/>
      <c r="T176" s="44" t="s">
        <v>61</v>
      </c>
      <c r="U176" s="44" t="s">
        <v>61</v>
      </c>
      <c r="V176" s="60" t="e">
        <f>IF(AND($P176=1,$T176="NO"),1 + COUNT($V$9:V175),NA())</f>
        <v>#N/A</v>
      </c>
      <c r="W176" s="60" t="e">
        <f>IF(AND($P176=2,$T176="NO"),1 + COUNT($W$9:W175),NA())</f>
        <v>#N/A</v>
      </c>
      <c r="X176" s="60" t="e">
        <f>IF(AND($P176=3,$T176="NO"),1 + COUNT($X$9:X175),NA())</f>
        <v>#N/A</v>
      </c>
      <c r="Y176" s="60" t="e">
        <f>IF(AND($P176=4,$T176="NO"),1 + COUNT($Y$9:Y175),NA())</f>
        <v>#N/A</v>
      </c>
      <c r="Z176" s="60" t="e">
        <f>IF(AND($P176=5,$T176="NO"),1 + COUNT($Z$9:Z175),NA())</f>
        <v>#N/A</v>
      </c>
      <c r="AA176" s="60" t="e">
        <f>IF(AND($P176=6,$T176="NO"),1 + COUNT($AA$9:AA175),NA())</f>
        <v>#N/A</v>
      </c>
    </row>
    <row r="177" spans="1:27" ht="32.1" customHeight="1" x14ac:dyDescent="0.25">
      <c r="A177" s="53">
        <v>45572</v>
      </c>
      <c r="B177" s="98">
        <v>3902559</v>
      </c>
      <c r="C177" s="98" t="s">
        <v>41</v>
      </c>
      <c r="D177" s="98">
        <v>0</v>
      </c>
      <c r="E177" s="98">
        <v>0</v>
      </c>
      <c r="F177" s="98">
        <v>0</v>
      </c>
      <c r="G177" s="98">
        <v>0</v>
      </c>
      <c r="H177" s="98">
        <v>0</v>
      </c>
      <c r="I177" s="98">
        <v>0</v>
      </c>
      <c r="J177" s="98" t="s">
        <v>472</v>
      </c>
      <c r="K177" s="98" t="s">
        <v>424</v>
      </c>
      <c r="L177" s="98">
        <v>1500</v>
      </c>
      <c r="M177" s="98">
        <v>92</v>
      </c>
      <c r="N177" s="98">
        <v>116</v>
      </c>
      <c r="O177" s="54" t="s">
        <v>473</v>
      </c>
      <c r="P177" s="65">
        <v>2</v>
      </c>
      <c r="Q177" s="98" t="s">
        <v>474</v>
      </c>
      <c r="R177" s="163" t="s">
        <v>475</v>
      </c>
      <c r="S177" s="161"/>
      <c r="T177" s="44" t="s">
        <v>61</v>
      </c>
      <c r="U177" s="39" t="s">
        <v>61</v>
      </c>
      <c r="V177" s="60" t="e">
        <f>IF(AND($P177=1,$T177="NO"),1 + COUNT($V$9:V176),NA())</f>
        <v>#N/A</v>
      </c>
      <c r="W177" s="60" t="e">
        <f>IF(AND($P177=2,$T177="NO"),1 + COUNT($W$9:W176),NA())</f>
        <v>#N/A</v>
      </c>
      <c r="X177" s="60" t="e">
        <f>IF(AND($P177=3,$T177="NO"),1 + COUNT($X$9:X176),NA())</f>
        <v>#N/A</v>
      </c>
      <c r="Y177" s="60" t="e">
        <f>IF(AND($P177=4,$T177="NO"),1 + COUNT($Y$9:Y176),NA())</f>
        <v>#N/A</v>
      </c>
      <c r="Z177" s="60" t="e">
        <f>IF(AND($P177=5,$T177="NO"),1 + COUNT($Z$9:Z176),NA())</f>
        <v>#N/A</v>
      </c>
      <c r="AA177" s="60" t="e">
        <f>IF(AND($P177=6,$T177="NO"),1 + COUNT($AA$9:AA176),NA())</f>
        <v>#N/A</v>
      </c>
    </row>
    <row r="178" spans="1:27" ht="32.1" customHeight="1" x14ac:dyDescent="0.25">
      <c r="A178" s="48">
        <v>45573</v>
      </c>
      <c r="B178" s="49">
        <v>1902304</v>
      </c>
      <c r="C178" s="49" t="s">
        <v>476</v>
      </c>
      <c r="D178" s="49">
        <v>0</v>
      </c>
      <c r="E178" s="49">
        <v>0</v>
      </c>
      <c r="F178" s="49">
        <v>0</v>
      </c>
      <c r="G178" s="49">
        <v>0</v>
      </c>
      <c r="H178" s="49">
        <v>1</v>
      </c>
      <c r="I178" s="49">
        <v>0</v>
      </c>
      <c r="J178" s="49"/>
      <c r="K178" s="49" t="s">
        <v>10</v>
      </c>
      <c r="L178" s="49">
        <v>1000</v>
      </c>
      <c r="M178" s="49">
        <v>152</v>
      </c>
      <c r="N178" s="49">
        <v>177</v>
      </c>
      <c r="O178" s="50" t="s">
        <v>477</v>
      </c>
      <c r="P178" s="64">
        <v>5</v>
      </c>
      <c r="Q178" s="49" t="s">
        <v>478</v>
      </c>
      <c r="R178" s="167"/>
      <c r="S178" s="168"/>
      <c r="T178" s="43" t="s">
        <v>60</v>
      </c>
      <c r="U178" s="43" t="s">
        <v>60</v>
      </c>
      <c r="V178" s="60" t="e">
        <f>IF(AND($P178=1,$T178="NO"),1 + COUNT($V$9:V177),NA())</f>
        <v>#N/A</v>
      </c>
      <c r="W178" s="60" t="e">
        <f>IF(AND($P178=2,$T178="NO"),1 + COUNT($W$9:W177),NA())</f>
        <v>#N/A</v>
      </c>
      <c r="X178" s="60" t="e">
        <f>IF(AND($P178=3,$T178="NO"),1 + COUNT($X$9:X177),NA())</f>
        <v>#N/A</v>
      </c>
      <c r="Y178" s="60" t="e">
        <f>IF(AND($P178=4,$T178="NO"),1 + COUNT($Y$9:Y177),NA())</f>
        <v>#N/A</v>
      </c>
      <c r="Z178" s="60">
        <f>IF(AND($P178=5,$T178="NO"),1 + COUNT($Z$9:Z177),NA())</f>
        <v>21</v>
      </c>
      <c r="AA178" s="60" t="e">
        <f>IF(AND($P178=6,$T178="NO"),1 + COUNT($AA$9:AA177),NA())</f>
        <v>#N/A</v>
      </c>
    </row>
    <row r="179" spans="1:27" ht="32.1" customHeight="1" x14ac:dyDescent="0.25">
      <c r="A179" s="48">
        <v>45573</v>
      </c>
      <c r="B179" s="49">
        <v>5906213</v>
      </c>
      <c r="C179" s="49" t="s">
        <v>396</v>
      </c>
      <c r="D179" s="49">
        <v>0</v>
      </c>
      <c r="E179" s="49">
        <v>0</v>
      </c>
      <c r="F179" s="49">
        <v>0</v>
      </c>
      <c r="G179" s="49">
        <v>0</v>
      </c>
      <c r="H179" s="49">
        <v>0</v>
      </c>
      <c r="I179" s="49">
        <v>0</v>
      </c>
      <c r="J179" s="49"/>
      <c r="K179" s="49" t="s">
        <v>10</v>
      </c>
      <c r="L179" s="49">
        <v>1500</v>
      </c>
      <c r="M179" s="49">
        <v>156</v>
      </c>
      <c r="N179" s="49">
        <v>171</v>
      </c>
      <c r="O179" s="50" t="s">
        <v>479</v>
      </c>
      <c r="P179" s="64">
        <v>5</v>
      </c>
      <c r="Q179" s="49" t="s">
        <v>480</v>
      </c>
      <c r="R179" s="167" t="s">
        <v>481</v>
      </c>
      <c r="S179" s="168"/>
      <c r="T179" s="44" t="s">
        <v>61</v>
      </c>
      <c r="U179" s="44" t="s">
        <v>61</v>
      </c>
      <c r="V179" s="60" t="e">
        <f>IF(AND($P179=1,$T179="NO"),1 + COUNT($V$9:V178),NA())</f>
        <v>#N/A</v>
      </c>
      <c r="W179" s="60" t="e">
        <f>IF(AND($P179=2,$T179="NO"),1 + COUNT($W$9:W178),NA())</f>
        <v>#N/A</v>
      </c>
      <c r="X179" s="60" t="e">
        <f>IF(AND($P179=3,$T179="NO"),1 + COUNT($X$9:X178),NA())</f>
        <v>#N/A</v>
      </c>
      <c r="Y179" s="60" t="e">
        <f>IF(AND($P179=4,$T179="NO"),1 + COUNT($Y$9:Y178),NA())</f>
        <v>#N/A</v>
      </c>
      <c r="Z179" s="60" t="e">
        <f>IF(AND($P179=5,$T179="NO"),1 + COUNT($Z$9:Z178),NA())</f>
        <v>#N/A</v>
      </c>
      <c r="AA179" s="60" t="e">
        <f>IF(AND($P179=6,$T179="NO"),1 + COUNT($AA$9:AA178),NA())</f>
        <v>#N/A</v>
      </c>
    </row>
    <row r="180" spans="1:27" ht="32.1" customHeight="1" x14ac:dyDescent="0.25">
      <c r="A180" s="53">
        <v>45574</v>
      </c>
      <c r="B180" s="108">
        <v>5906438</v>
      </c>
      <c r="C180" s="108" t="s">
        <v>488</v>
      </c>
      <c r="D180" s="108">
        <v>0</v>
      </c>
      <c r="E180" s="108">
        <v>0</v>
      </c>
      <c r="F180" s="108">
        <v>0</v>
      </c>
      <c r="G180" s="108">
        <v>0</v>
      </c>
      <c r="H180" s="108">
        <v>1</v>
      </c>
      <c r="I180" s="108">
        <v>0</v>
      </c>
      <c r="J180" s="108" t="s">
        <v>427</v>
      </c>
      <c r="K180" s="108" t="s">
        <v>424</v>
      </c>
      <c r="L180" s="108">
        <v>1500</v>
      </c>
      <c r="M180" s="108">
        <v>112</v>
      </c>
      <c r="N180" s="108">
        <v>125</v>
      </c>
      <c r="O180" s="54" t="s">
        <v>489</v>
      </c>
      <c r="P180" s="65">
        <v>2</v>
      </c>
      <c r="Q180" s="111" t="s">
        <v>490</v>
      </c>
      <c r="R180" s="163" t="s">
        <v>491</v>
      </c>
      <c r="S180" s="161"/>
      <c r="T180" s="44" t="s">
        <v>60</v>
      </c>
      <c r="U180" s="44" t="s">
        <v>61</v>
      </c>
      <c r="V180" s="60" t="e">
        <f>IF(AND($P180=1,$T180="NO"),1 + COUNT($V$9:V179),NA())</f>
        <v>#N/A</v>
      </c>
      <c r="W180" s="60">
        <f>IF(AND($P180=2,$T180="NO"),1 + COUNT($W$9:W179),NA())</f>
        <v>44</v>
      </c>
      <c r="X180" s="60" t="e">
        <f>IF(AND($P180=3,$T180="NO"),1 + COUNT($X$9:X179),NA())</f>
        <v>#N/A</v>
      </c>
      <c r="Y180" s="60" t="e">
        <f>IF(AND($P180=4,$T180="NO"),1 + COUNT($Y$9:Y179),NA())</f>
        <v>#N/A</v>
      </c>
      <c r="Z180" s="60" t="e">
        <f>IF(AND($P180=5,$T180="NO"),1 + COUNT($Z$9:Z179),NA())</f>
        <v>#N/A</v>
      </c>
      <c r="AA180" s="60" t="e">
        <f>IF(AND($P180=6,$T180="NO"),1 + COUNT($AA$9:AA179),NA())</f>
        <v>#N/A</v>
      </c>
    </row>
    <row r="181" spans="1:27" ht="32.1" customHeight="1" x14ac:dyDescent="0.25">
      <c r="A181" s="53">
        <v>45574</v>
      </c>
      <c r="B181" s="108">
        <v>5906339</v>
      </c>
      <c r="C181" s="108" t="s">
        <v>492</v>
      </c>
      <c r="D181" s="108">
        <v>0</v>
      </c>
      <c r="E181" s="108">
        <v>0</v>
      </c>
      <c r="F181" s="108">
        <v>0</v>
      </c>
      <c r="G181" s="108">
        <v>0</v>
      </c>
      <c r="H181" s="108">
        <v>1</v>
      </c>
      <c r="I181" s="108">
        <v>0</v>
      </c>
      <c r="J181" s="108" t="s">
        <v>427</v>
      </c>
      <c r="K181" s="108" t="s">
        <v>424</v>
      </c>
      <c r="L181" s="108">
        <v>1500</v>
      </c>
      <c r="M181" s="108">
        <v>114</v>
      </c>
      <c r="N181" s="108">
        <v>128</v>
      </c>
      <c r="O181" s="54" t="s">
        <v>493</v>
      </c>
      <c r="P181" s="65">
        <v>2</v>
      </c>
      <c r="Q181" s="111" t="s">
        <v>494</v>
      </c>
      <c r="R181" s="163" t="s">
        <v>495</v>
      </c>
      <c r="S181" s="161"/>
      <c r="T181" s="44" t="s">
        <v>60</v>
      </c>
      <c r="U181" s="44" t="s">
        <v>61</v>
      </c>
      <c r="V181" s="60" t="e">
        <f>IF(AND($P181=1,$T181="NO"),1 + COUNT($V$9:V180),NA())</f>
        <v>#N/A</v>
      </c>
      <c r="W181" s="60">
        <f>IF(AND($P181=2,$T181="NO"),1 + COUNT($W$9:W180),NA())</f>
        <v>45</v>
      </c>
      <c r="X181" s="60" t="e">
        <f>IF(AND($P181=3,$T181="NO"),1 + COUNT($X$9:X180),NA())</f>
        <v>#N/A</v>
      </c>
      <c r="Y181" s="60" t="e">
        <f>IF(AND($P181=4,$T181="NO"),1 + COUNT($Y$9:Y180),NA())</f>
        <v>#N/A</v>
      </c>
      <c r="Z181" s="60" t="e">
        <f>IF(AND($P181=5,$T181="NO"),1 + COUNT($Z$9:Z180),NA())</f>
        <v>#N/A</v>
      </c>
      <c r="AA181" s="60" t="e">
        <f>IF(AND($P181=6,$T181="NO"),1 + COUNT($AA$9:AA180),NA())</f>
        <v>#N/A</v>
      </c>
    </row>
    <row r="182" spans="1:27" ht="32.1" customHeight="1" x14ac:dyDescent="0.25">
      <c r="A182" s="53">
        <v>45574</v>
      </c>
      <c r="B182" s="108">
        <v>3902559</v>
      </c>
      <c r="C182" s="108" t="s">
        <v>41</v>
      </c>
      <c r="D182" s="108">
        <v>0</v>
      </c>
      <c r="E182" s="108">
        <v>0</v>
      </c>
      <c r="F182" s="108">
        <v>0</v>
      </c>
      <c r="G182" s="108">
        <v>0</v>
      </c>
      <c r="H182" s="108">
        <v>0</v>
      </c>
      <c r="I182" s="108">
        <v>0</v>
      </c>
      <c r="J182" s="108" t="s">
        <v>425</v>
      </c>
      <c r="K182" s="108" t="s">
        <v>424</v>
      </c>
      <c r="L182" s="108">
        <v>1500</v>
      </c>
      <c r="M182" s="108">
        <v>92</v>
      </c>
      <c r="N182" s="108">
        <v>117</v>
      </c>
      <c r="O182" s="54" t="s">
        <v>496</v>
      </c>
      <c r="P182" s="65">
        <v>2</v>
      </c>
      <c r="Q182" s="111" t="s">
        <v>498</v>
      </c>
      <c r="R182" s="163" t="s">
        <v>497</v>
      </c>
      <c r="S182" s="161"/>
      <c r="T182" s="44" t="s">
        <v>61</v>
      </c>
      <c r="U182" s="39" t="s">
        <v>61</v>
      </c>
      <c r="V182" s="60" t="e">
        <f>IF(AND($P182=1,$T182="NO"),1 + COUNT($V$9:V181),NA())</f>
        <v>#N/A</v>
      </c>
      <c r="W182" s="60" t="e">
        <f>IF(AND($P182=2,$T182="NO"),1 + COUNT($W$9:W181),NA())</f>
        <v>#N/A</v>
      </c>
      <c r="X182" s="60" t="e">
        <f>IF(AND($P182=3,$T182="NO"),1 + COUNT($X$9:X181),NA())</f>
        <v>#N/A</v>
      </c>
      <c r="Y182" s="60" t="e">
        <f>IF(AND($P182=4,$T182="NO"),1 + COUNT($Y$9:Y181),NA())</f>
        <v>#N/A</v>
      </c>
      <c r="Z182" s="60" t="e">
        <f>IF(AND($P182=5,$T182="NO"),1 + COUNT($Z$9:Z181),NA())</f>
        <v>#N/A</v>
      </c>
      <c r="AA182" s="60" t="e">
        <f>IF(AND($P182=6,$T182="NO"),1 + COUNT($AA$9:AA181),NA())</f>
        <v>#N/A</v>
      </c>
    </row>
    <row r="183" spans="1:27" ht="32.1" customHeight="1" x14ac:dyDescent="0.25">
      <c r="A183" s="124">
        <v>45576</v>
      </c>
      <c r="B183" s="121">
        <v>5906249</v>
      </c>
      <c r="C183" s="121" t="s">
        <v>284</v>
      </c>
      <c r="D183" s="121">
        <v>0</v>
      </c>
      <c r="E183" s="121">
        <v>0</v>
      </c>
      <c r="F183" s="121">
        <v>0</v>
      </c>
      <c r="G183" s="121">
        <v>0</v>
      </c>
      <c r="H183" s="121">
        <v>1</v>
      </c>
      <c r="I183" s="121">
        <v>0</v>
      </c>
      <c r="J183" s="121" t="s">
        <v>427</v>
      </c>
      <c r="K183" s="121" t="s">
        <v>428</v>
      </c>
      <c r="L183" s="121">
        <v>1500</v>
      </c>
      <c r="M183" s="121">
        <v>147</v>
      </c>
      <c r="N183" s="121">
        <v>162</v>
      </c>
      <c r="O183" s="122" t="s">
        <v>503</v>
      </c>
      <c r="P183" s="123">
        <v>4</v>
      </c>
      <c r="Q183" s="114" t="s">
        <v>504</v>
      </c>
      <c r="R183" s="171" t="s">
        <v>505</v>
      </c>
      <c r="S183" s="172"/>
      <c r="T183" s="82" t="s">
        <v>61</v>
      </c>
      <c r="U183" s="82" t="s">
        <v>60</v>
      </c>
      <c r="V183" s="60" t="e">
        <f>IF(AND($P183=1,$T183="NO"),1 + COUNT($V$9:V182),NA())</f>
        <v>#N/A</v>
      </c>
      <c r="W183" s="60" t="e">
        <f>IF(AND($P183=2,$T183="NO"),1 + COUNT($W$9:W182),NA())</f>
        <v>#N/A</v>
      </c>
      <c r="X183" s="60" t="e">
        <f>IF(AND($P183=3,$T183="NO"),1 + COUNT($X$9:X182),NA())</f>
        <v>#N/A</v>
      </c>
      <c r="Y183" s="60" t="e">
        <f>IF(AND($P183=4,$T183="NO"),1 + COUNT($Y$9:Y182),NA())</f>
        <v>#N/A</v>
      </c>
      <c r="Z183" s="60" t="e">
        <f>IF(AND($P183=5,$T183="NO"),1 + COUNT($Z$9:Z182),NA())</f>
        <v>#N/A</v>
      </c>
      <c r="AA183" s="60" t="e">
        <f>IF(AND($P183=6,$T183="NO"),1 + COUNT($AA$9:AA182),NA())</f>
        <v>#N/A</v>
      </c>
    </row>
    <row r="184" spans="1:27" ht="32.1" customHeight="1" x14ac:dyDescent="0.25">
      <c r="A184" s="125">
        <v>45577</v>
      </c>
      <c r="B184" s="115">
        <v>5906235</v>
      </c>
      <c r="C184" s="115" t="s">
        <v>348</v>
      </c>
      <c r="D184" s="115">
        <v>0</v>
      </c>
      <c r="E184" s="115">
        <v>0</v>
      </c>
      <c r="F184" s="115">
        <v>0</v>
      </c>
      <c r="G184" s="115">
        <v>0</v>
      </c>
      <c r="H184" s="115">
        <v>0</v>
      </c>
      <c r="I184" s="115">
        <v>0</v>
      </c>
      <c r="J184" s="115" t="s">
        <v>425</v>
      </c>
      <c r="K184" s="115" t="s">
        <v>424</v>
      </c>
      <c r="L184" s="115">
        <v>1500</v>
      </c>
      <c r="M184" s="115">
        <v>151</v>
      </c>
      <c r="N184" s="115">
        <v>167</v>
      </c>
      <c r="O184" s="54" t="s">
        <v>507</v>
      </c>
      <c r="P184" s="65">
        <v>2</v>
      </c>
      <c r="Q184" s="115" t="s">
        <v>469</v>
      </c>
      <c r="R184" s="163" t="s">
        <v>471</v>
      </c>
      <c r="S184" s="161"/>
      <c r="T184" s="44" t="s">
        <v>61</v>
      </c>
      <c r="U184" s="44" t="s">
        <v>61</v>
      </c>
      <c r="V184" s="60" t="e">
        <f>IF(AND($P184=1,$T184="NO"),1 + COUNT($V$9:V183),NA())</f>
        <v>#N/A</v>
      </c>
      <c r="W184" s="60" t="e">
        <f>IF(AND($P184=2,$T184="NO"),1 + COUNT($W$9:W183),NA())</f>
        <v>#N/A</v>
      </c>
      <c r="X184" s="60" t="e">
        <f>IF(AND($P184=3,$T184="NO"),1 + COUNT($X$9:X183),NA())</f>
        <v>#N/A</v>
      </c>
      <c r="Y184" s="60" t="e">
        <f>IF(AND($P184=4,$T184="NO"),1 + COUNT($Y$9:Y183),NA())</f>
        <v>#N/A</v>
      </c>
      <c r="Z184" s="60" t="e">
        <f>IF(AND($P184=5,$T184="NO"),1 + COUNT($Z$9:Z183),NA())</f>
        <v>#N/A</v>
      </c>
      <c r="AA184" s="60" t="e">
        <f>IF(AND($P184=6,$T184="NO"),1 + COUNT($AA$9:AA183),NA())</f>
        <v>#N/A</v>
      </c>
    </row>
    <row r="185" spans="1:27" ht="32.1" customHeight="1" x14ac:dyDescent="0.25">
      <c r="A185" s="53">
        <v>45577</v>
      </c>
      <c r="B185" s="115">
        <v>3902559</v>
      </c>
      <c r="C185" s="115" t="s">
        <v>41</v>
      </c>
      <c r="D185" s="115">
        <v>0</v>
      </c>
      <c r="E185" s="115">
        <v>0</v>
      </c>
      <c r="F185" s="115">
        <v>0</v>
      </c>
      <c r="G185" s="115">
        <v>0</v>
      </c>
      <c r="H185" s="115">
        <v>0</v>
      </c>
      <c r="I185" s="115">
        <v>0</v>
      </c>
      <c r="J185" s="115" t="s">
        <v>425</v>
      </c>
      <c r="K185" s="115" t="s">
        <v>424</v>
      </c>
      <c r="L185" s="115">
        <v>1500</v>
      </c>
      <c r="M185" s="115">
        <v>92</v>
      </c>
      <c r="N185" s="115">
        <v>118</v>
      </c>
      <c r="O185" s="54" t="s">
        <v>508</v>
      </c>
      <c r="P185" s="65">
        <v>2</v>
      </c>
      <c r="Q185" s="130" t="s">
        <v>498</v>
      </c>
      <c r="R185" s="163" t="s">
        <v>497</v>
      </c>
      <c r="S185" s="161"/>
      <c r="T185" s="44" t="s">
        <v>61</v>
      </c>
      <c r="U185" s="39" t="s">
        <v>61</v>
      </c>
      <c r="V185" s="60" t="e">
        <f>IF(AND($P185=1,$T185="NO"),1 + COUNT($V$9:V184),NA())</f>
        <v>#N/A</v>
      </c>
      <c r="W185" s="60" t="e">
        <f>IF(AND($P185=2,$T185="NO"),1 + COUNT($W$9:W184),NA())</f>
        <v>#N/A</v>
      </c>
      <c r="X185" s="60" t="e">
        <f>IF(AND($P185=3,$T185="NO"),1 + COUNT($X$9:X184),NA())</f>
        <v>#N/A</v>
      </c>
      <c r="Y185" s="60" t="e">
        <f>IF(AND($P185=4,$T185="NO"),1 + COUNT($Y$9:Y184),NA())</f>
        <v>#N/A</v>
      </c>
      <c r="Z185" s="60" t="e">
        <f>IF(AND($P185=5,$T185="NO"),1 + COUNT($Z$9:Z184),NA())</f>
        <v>#N/A</v>
      </c>
      <c r="AA185" s="60" t="e">
        <f>IF(AND($P185=6,$T185="NO"),1 + COUNT($AA$9:AA184),NA())</f>
        <v>#N/A</v>
      </c>
    </row>
    <row r="186" spans="1:27" ht="32.1" customHeight="1" x14ac:dyDescent="0.25">
      <c r="A186" s="127">
        <v>45578</v>
      </c>
      <c r="B186" s="128">
        <v>5906517</v>
      </c>
      <c r="C186" s="128" t="s">
        <v>37</v>
      </c>
      <c r="D186" s="128">
        <v>1</v>
      </c>
      <c r="E186" s="128">
        <v>0</v>
      </c>
      <c r="F186" s="128">
        <v>0</v>
      </c>
      <c r="G186" s="128">
        <v>0</v>
      </c>
      <c r="H186" s="128">
        <v>0</v>
      </c>
      <c r="I186" s="128">
        <v>0</v>
      </c>
      <c r="J186" s="129"/>
      <c r="K186" s="128" t="s">
        <v>10</v>
      </c>
      <c r="L186" s="128">
        <v>950</v>
      </c>
      <c r="M186" s="128">
        <v>69</v>
      </c>
      <c r="N186" s="128">
        <v>81</v>
      </c>
      <c r="O186" s="133" t="s">
        <v>509</v>
      </c>
      <c r="P186" s="134">
        <v>5</v>
      </c>
      <c r="Q186" s="142" t="s">
        <v>510</v>
      </c>
      <c r="R186" s="152"/>
      <c r="S186" s="152"/>
      <c r="T186" s="43" t="s">
        <v>60</v>
      </c>
      <c r="U186" s="43" t="s">
        <v>60</v>
      </c>
      <c r="V186" s="60" t="e">
        <f>IF(AND($P186=1,$T186="NO"),1 + COUNT($V$9:V185),NA())</f>
        <v>#N/A</v>
      </c>
      <c r="W186" s="60" t="e">
        <f>IF(AND($P186=2,$T186="NO"),1 + COUNT($W$9:W185),NA())</f>
        <v>#N/A</v>
      </c>
      <c r="X186" s="60" t="e">
        <f>IF(AND($P186=3,$T186="NO"),1 + COUNT($X$9:X185),NA())</f>
        <v>#N/A</v>
      </c>
      <c r="Y186" s="60" t="e">
        <f>IF(AND($P186=4,$T186="NO"),1 + COUNT($Y$9:Y185),NA())</f>
        <v>#N/A</v>
      </c>
      <c r="Z186" s="60">
        <f>IF(AND($P186=5,$T186="NO"),1 + COUNT($Z$9:Z185),NA())</f>
        <v>22</v>
      </c>
      <c r="AA186" s="60" t="e">
        <f>IF(AND($P186=6,$T186="NO"),1 + COUNT($AA$9:AA185),NA())</f>
        <v>#N/A</v>
      </c>
    </row>
    <row r="187" spans="1:27" ht="32.1" customHeight="1" x14ac:dyDescent="0.25">
      <c r="A187" s="126">
        <v>45578</v>
      </c>
      <c r="B187" s="136">
        <v>1902371</v>
      </c>
      <c r="C187" s="136" t="s">
        <v>421</v>
      </c>
      <c r="D187" s="136">
        <v>0</v>
      </c>
      <c r="E187" s="136">
        <v>0</v>
      </c>
      <c r="F187" s="136">
        <v>0</v>
      </c>
      <c r="G187" s="136">
        <v>0</v>
      </c>
      <c r="H187" s="136">
        <v>0</v>
      </c>
      <c r="I187" s="136">
        <v>0</v>
      </c>
      <c r="J187" s="136" t="s">
        <v>427</v>
      </c>
      <c r="K187" s="136" t="s">
        <v>424</v>
      </c>
      <c r="L187" s="136">
        <v>300</v>
      </c>
      <c r="M187" s="136">
        <v>1</v>
      </c>
      <c r="N187" s="136">
        <v>38</v>
      </c>
      <c r="O187" s="137" t="s">
        <v>511</v>
      </c>
      <c r="P187" s="138">
        <v>6</v>
      </c>
      <c r="Q187" s="139" t="s">
        <v>431</v>
      </c>
      <c r="R187" s="189"/>
      <c r="S187" s="189"/>
      <c r="T187" s="140" t="s">
        <v>61</v>
      </c>
      <c r="U187" s="140" t="s">
        <v>60</v>
      </c>
      <c r="V187" s="60" t="e">
        <f>IF(AND($P187=1,$T187="NO"),1 + COUNT($V$9:V186),NA())</f>
        <v>#N/A</v>
      </c>
      <c r="W187" s="60" t="e">
        <f>IF(AND($P187=2,$T187="NO"),1 + COUNT($W$9:W186),NA())</f>
        <v>#N/A</v>
      </c>
      <c r="X187" s="60" t="e">
        <f>IF(AND($P187=3,$T187="NO"),1 + COUNT($X$9:X186),NA())</f>
        <v>#N/A</v>
      </c>
      <c r="Y187" s="60" t="e">
        <f>IF(AND($P187=4,$T187="NO"),1 + COUNT($Y$9:Y186),NA())</f>
        <v>#N/A</v>
      </c>
      <c r="Z187" s="60" t="e">
        <f>IF(AND($P187=5,$T187="NO"),1 + COUNT($Z$9:Z186),NA())</f>
        <v>#N/A</v>
      </c>
      <c r="AA187" s="60" t="e">
        <f>IF(AND($P187=6,$T187="NO"),1 + COUNT($AA$9:AA186),NA())</f>
        <v>#N/A</v>
      </c>
    </row>
    <row r="188" spans="1:27" ht="32.1" customHeight="1" x14ac:dyDescent="0.25">
      <c r="A188" s="48">
        <v>45579</v>
      </c>
      <c r="B188" s="113">
        <v>5906524</v>
      </c>
      <c r="C188" s="113" t="s">
        <v>415</v>
      </c>
      <c r="D188" s="113">
        <v>0</v>
      </c>
      <c r="E188" s="113">
        <v>0</v>
      </c>
      <c r="F188" s="113">
        <v>0</v>
      </c>
      <c r="G188" s="113">
        <v>0</v>
      </c>
      <c r="H188" s="113">
        <v>1</v>
      </c>
      <c r="I188" s="113">
        <v>0</v>
      </c>
      <c r="J188" s="141"/>
      <c r="K188" s="113" t="s">
        <v>10</v>
      </c>
      <c r="L188" s="113">
        <v>1500</v>
      </c>
      <c r="M188" s="113">
        <v>71</v>
      </c>
      <c r="N188" s="113">
        <v>85</v>
      </c>
      <c r="O188" s="133" t="s">
        <v>512</v>
      </c>
      <c r="P188" s="134">
        <v>5</v>
      </c>
      <c r="Q188" s="141" t="s">
        <v>513</v>
      </c>
      <c r="R188" s="190"/>
      <c r="S188" s="190"/>
      <c r="T188" s="43" t="s">
        <v>61</v>
      </c>
      <c r="U188" s="43" t="s">
        <v>60</v>
      </c>
      <c r="V188" s="135" t="e">
        <f>IF(AND($P188=1,$T188="NO"),1 + COUNT($V$9:V187),NA())</f>
        <v>#N/A</v>
      </c>
      <c r="W188" s="60" t="e">
        <f>IF(AND($P188=2,$T188="NO"),1 + COUNT($W$9:W187),NA())</f>
        <v>#N/A</v>
      </c>
      <c r="X188" s="60" t="e">
        <f>IF(AND($P188=3,$T188="NO"),1 + COUNT($X$9:X187),NA())</f>
        <v>#N/A</v>
      </c>
      <c r="Y188" s="60" t="e">
        <f>IF(AND($P188=4,$T188="NO"),1 + COUNT($Y$9:Y187),NA())</f>
        <v>#N/A</v>
      </c>
      <c r="Z188" s="60" t="e">
        <f>IF(AND($P188=5,$T188="NO"),1 + COUNT($Z$9:Z187),NA())</f>
        <v>#N/A</v>
      </c>
      <c r="AA188" s="60" t="e">
        <f>IF(AND($P188=6,$T188="NO"),1 + COUNT($AA$9:AA187),NA())</f>
        <v>#N/A</v>
      </c>
    </row>
    <row r="189" spans="1:27" ht="32.1" customHeight="1" x14ac:dyDescent="0.25">
      <c r="A189" s="53">
        <v>45580</v>
      </c>
      <c r="B189" s="115">
        <v>7902100</v>
      </c>
      <c r="C189" s="115" t="s">
        <v>514</v>
      </c>
      <c r="D189" s="115">
        <v>0</v>
      </c>
      <c r="E189" s="115">
        <v>0</v>
      </c>
      <c r="F189" s="115">
        <v>0</v>
      </c>
      <c r="G189" s="115">
        <v>0</v>
      </c>
      <c r="H189" s="115">
        <v>0</v>
      </c>
      <c r="I189" s="115">
        <v>0</v>
      </c>
      <c r="J189" s="143" t="s">
        <v>425</v>
      </c>
      <c r="K189" s="115" t="s">
        <v>426</v>
      </c>
      <c r="L189" s="115">
        <v>1400</v>
      </c>
      <c r="M189" s="115">
        <v>8</v>
      </c>
      <c r="N189" s="115">
        <v>17</v>
      </c>
      <c r="O189" s="131" t="s">
        <v>515</v>
      </c>
      <c r="P189" s="132">
        <v>2</v>
      </c>
      <c r="Q189" s="144" t="s">
        <v>516</v>
      </c>
      <c r="R189" s="191" t="s">
        <v>517</v>
      </c>
      <c r="S189" s="191"/>
      <c r="T189" s="43" t="s">
        <v>60</v>
      </c>
      <c r="U189" s="43" t="s">
        <v>60</v>
      </c>
      <c r="V189" s="135" t="e">
        <f>IF(AND($P189=1,$T189="NO"),1 + COUNT($V$9:V188),NA())</f>
        <v>#N/A</v>
      </c>
      <c r="W189" s="60">
        <f>IF(AND($P189=2,$T189="NO"),1 + COUNT($W$9:W188),NA())</f>
        <v>46</v>
      </c>
      <c r="X189" s="60" t="e">
        <f>IF(AND($P189=3,$T189="NO"),1 + COUNT($X$9:X188),NA())</f>
        <v>#N/A</v>
      </c>
      <c r="Y189" s="60" t="e">
        <f>IF(AND($P189=4,$T189="NO"),1 + COUNT($Y$9:Y188),NA())</f>
        <v>#N/A</v>
      </c>
      <c r="Z189" s="60" t="e">
        <f>IF(AND($P189=5,$T189="NO"),1 + COUNT($Z$9:Z188),NA())</f>
        <v>#N/A</v>
      </c>
      <c r="AA189" s="60" t="e">
        <f>IF(AND($P189=6,$T189="NO"),1 + COUNT($AA$9:AA188),NA())</f>
        <v>#N/A</v>
      </c>
    </row>
    <row r="190" spans="1:27" ht="32.1" customHeight="1" x14ac:dyDescent="0.25">
      <c r="A190" s="48">
        <v>45581</v>
      </c>
      <c r="B190" s="113">
        <v>5906207</v>
      </c>
      <c r="C190" s="113" t="s">
        <v>8</v>
      </c>
      <c r="D190" s="113">
        <v>1</v>
      </c>
      <c r="E190" s="113">
        <v>1</v>
      </c>
      <c r="F190" s="113">
        <v>0</v>
      </c>
      <c r="G190" s="113">
        <v>0</v>
      </c>
      <c r="H190" s="113">
        <v>0</v>
      </c>
      <c r="I190" s="113">
        <v>0</v>
      </c>
      <c r="J190" s="141"/>
      <c r="K190" s="113" t="s">
        <v>10</v>
      </c>
      <c r="L190" s="113">
        <v>1500</v>
      </c>
      <c r="M190" s="113">
        <v>157</v>
      </c>
      <c r="N190" s="113">
        <v>170</v>
      </c>
      <c r="O190" s="133" t="s">
        <v>398</v>
      </c>
      <c r="P190" s="134">
        <v>5</v>
      </c>
      <c r="Q190" s="145" t="s">
        <v>518</v>
      </c>
      <c r="R190" s="192" t="s">
        <v>551</v>
      </c>
      <c r="S190" s="193"/>
      <c r="T190" s="44" t="s">
        <v>61</v>
      </c>
      <c r="U190" s="44" t="s">
        <v>61</v>
      </c>
      <c r="V190" s="135" t="e">
        <f>IF(AND($P190=1,$T190="NO"),1 + COUNT($V$9:V189),NA())</f>
        <v>#N/A</v>
      </c>
      <c r="W190" s="60" t="e">
        <f>IF(AND($P190=2,$T190="NO"),1 + COUNT($W$9:W189),NA())</f>
        <v>#N/A</v>
      </c>
      <c r="X190" s="60" t="e">
        <f>IF(AND($P190=3,$T190="NO"),1 + COUNT($X$9:X189),NA())</f>
        <v>#N/A</v>
      </c>
      <c r="Y190" s="60" t="e">
        <f>IF(AND($P190=4,$T190="NO"),1 + COUNT($Y$9:Y189),NA())</f>
        <v>#N/A</v>
      </c>
      <c r="Z190" s="60" t="e">
        <f>IF(AND($P190=5,$T190="NO"),1 + COUNT($Z$9:Z189),NA())</f>
        <v>#N/A</v>
      </c>
      <c r="AA190" s="60" t="e">
        <f>IF(AND($P190=6,$T190="NO"),1 + COUNT($AA$9:AA189),NA())</f>
        <v>#N/A</v>
      </c>
    </row>
    <row r="191" spans="1:27" ht="32.1" customHeight="1" x14ac:dyDescent="0.25">
      <c r="A191" s="40">
        <v>45581</v>
      </c>
      <c r="B191" s="114">
        <v>4903751</v>
      </c>
      <c r="C191" s="114" t="s">
        <v>328</v>
      </c>
      <c r="D191" s="114">
        <v>0</v>
      </c>
      <c r="E191" s="114">
        <v>0</v>
      </c>
      <c r="F191" s="114">
        <v>0</v>
      </c>
      <c r="G191" s="114">
        <v>0</v>
      </c>
      <c r="H191" s="114">
        <v>0</v>
      </c>
      <c r="I191" s="114">
        <v>0</v>
      </c>
      <c r="J191" s="114" t="s">
        <v>427</v>
      </c>
      <c r="K191" s="114" t="s">
        <v>428</v>
      </c>
      <c r="L191" s="114">
        <v>1500</v>
      </c>
      <c r="M191" s="114">
        <v>6</v>
      </c>
      <c r="N191" s="114">
        <v>21</v>
      </c>
      <c r="O191" s="42" t="s">
        <v>519</v>
      </c>
      <c r="P191" s="105">
        <v>4</v>
      </c>
      <c r="Q191" s="105" t="s">
        <v>534</v>
      </c>
      <c r="R191" s="153"/>
      <c r="S191" s="153"/>
      <c r="T191" s="43" t="s">
        <v>61</v>
      </c>
      <c r="U191" s="43" t="s">
        <v>60</v>
      </c>
      <c r="V191" s="135" t="e">
        <f>IF(AND($P191=1,$T191="NO"),1 + COUNT($V$9:V190),NA())</f>
        <v>#N/A</v>
      </c>
      <c r="W191" s="60" t="e">
        <f>IF(AND($P191=2,$T191="NO"),1 + COUNT($W$9:W190),NA())</f>
        <v>#N/A</v>
      </c>
      <c r="X191" s="60" t="e">
        <f>IF(AND($P191=3,$T191="NO"),1 + COUNT($X$9:X190),NA())</f>
        <v>#N/A</v>
      </c>
      <c r="Y191" s="60" t="e">
        <f>IF(AND($P191=4,$T191="NO"),1 + COUNT($Y$9:Y190),NA())</f>
        <v>#N/A</v>
      </c>
      <c r="Z191" s="60" t="e">
        <f>IF(AND($P191=5,$T191="NO"),1 + COUNT($Z$9:Z190),NA())</f>
        <v>#N/A</v>
      </c>
      <c r="AA191" s="60" t="e">
        <f>IF(AND($P191=6,$T191="NO"),1 + COUNT($AA$9:AA190),NA())</f>
        <v>#N/A</v>
      </c>
    </row>
    <row r="192" spans="1:27" ht="32.1" customHeight="1" x14ac:dyDescent="0.25">
      <c r="A192" s="48">
        <v>45581</v>
      </c>
      <c r="B192" s="118">
        <v>1902494</v>
      </c>
      <c r="C192" s="118" t="s">
        <v>261</v>
      </c>
      <c r="D192" s="118">
        <v>1</v>
      </c>
      <c r="E192" s="118">
        <v>0</v>
      </c>
      <c r="F192" s="118">
        <v>0</v>
      </c>
      <c r="G192" s="118">
        <v>0</v>
      </c>
      <c r="H192" s="118">
        <v>0</v>
      </c>
      <c r="I192" s="118">
        <v>0</v>
      </c>
      <c r="J192" s="141"/>
      <c r="K192" s="118" t="s">
        <v>10</v>
      </c>
      <c r="L192" s="118">
        <v>1500</v>
      </c>
      <c r="M192" s="118">
        <v>22</v>
      </c>
      <c r="N192" s="118">
        <v>27</v>
      </c>
      <c r="O192" s="133" t="s">
        <v>520</v>
      </c>
      <c r="P192" s="134">
        <v>5</v>
      </c>
      <c r="Q192" s="141" t="s">
        <v>521</v>
      </c>
      <c r="R192" s="190" t="s">
        <v>522</v>
      </c>
      <c r="S192" s="190"/>
      <c r="T192" s="43" t="s">
        <v>60</v>
      </c>
      <c r="U192" s="43" t="s">
        <v>60</v>
      </c>
      <c r="V192" s="135" t="e">
        <f>IF(AND($P192=1,$T192="NO"),1 + COUNT($V$9:V191),NA())</f>
        <v>#N/A</v>
      </c>
      <c r="W192" s="60" t="e">
        <f>IF(AND($P192=2,$T192="NO"),1 + COUNT($W$9:W191),NA())</f>
        <v>#N/A</v>
      </c>
      <c r="X192" s="60" t="e">
        <f>IF(AND($P192=3,$T192="NO"),1 + COUNT($X$9:X191),NA())</f>
        <v>#N/A</v>
      </c>
      <c r="Y192" s="60" t="e">
        <f>IF(AND($P192=4,$T192="NO"),1 + COUNT($Y$9:Y191),NA())</f>
        <v>#N/A</v>
      </c>
      <c r="Z192" s="60">
        <f>IF(AND($P192=5,$T192="NO"),1 + COUNT($Z$9:Z191),NA())</f>
        <v>23</v>
      </c>
      <c r="AA192" s="60" t="e">
        <f>IF(AND($P192=6,$T192="NO"),1 + COUNT($AA$9:AA191),NA())</f>
        <v>#N/A</v>
      </c>
    </row>
    <row r="193" spans="1:27" s="28" customFormat="1" ht="32.1" customHeight="1" x14ac:dyDescent="0.25">
      <c r="A193" s="53">
        <v>45582</v>
      </c>
      <c r="B193" s="148">
        <v>5906339</v>
      </c>
      <c r="C193" s="148" t="s">
        <v>492</v>
      </c>
      <c r="D193" s="148">
        <v>0</v>
      </c>
      <c r="E193" s="148">
        <v>0</v>
      </c>
      <c r="F193" s="148">
        <v>0</v>
      </c>
      <c r="G193" s="148">
        <v>0</v>
      </c>
      <c r="H193" s="148">
        <v>1</v>
      </c>
      <c r="I193" s="148">
        <v>0</v>
      </c>
      <c r="J193" s="148" t="s">
        <v>427</v>
      </c>
      <c r="K193" s="148" t="s">
        <v>424</v>
      </c>
      <c r="L193" s="148">
        <v>1500</v>
      </c>
      <c r="M193" s="148">
        <v>114</v>
      </c>
      <c r="N193" s="148">
        <v>129</v>
      </c>
      <c r="O193" s="54" t="s">
        <v>535</v>
      </c>
      <c r="P193" s="65">
        <v>2</v>
      </c>
      <c r="Q193" s="150" t="s">
        <v>494</v>
      </c>
      <c r="R193" s="198" t="s">
        <v>565</v>
      </c>
      <c r="S193" s="198"/>
      <c r="T193" s="44" t="s">
        <v>61</v>
      </c>
      <c r="U193" s="44" t="s">
        <v>61</v>
      </c>
      <c r="V193" s="135" t="e">
        <f>IF(AND($P193=1,$T193="NO"),1 + COUNT($V$9:V192),NA())</f>
        <v>#N/A</v>
      </c>
      <c r="W193" s="60" t="e">
        <f>IF(AND($P193=2,$T193="NO"),1 + COUNT($W$9:W192),NA())</f>
        <v>#N/A</v>
      </c>
      <c r="X193" s="60" t="e">
        <f>IF(AND($P193=3,$T193="NO"),1 + COUNT($X$9:X192),NA())</f>
        <v>#N/A</v>
      </c>
      <c r="Y193" s="60" t="e">
        <f>IF(AND($P193=4,$T193="NO"),1 + COUNT($Y$9:Y192),NA())</f>
        <v>#N/A</v>
      </c>
      <c r="Z193" s="60" t="e">
        <f>IF(AND($P193=5,$T193="NO"),1 + COUNT($Z$9:Z192),NA())</f>
        <v>#N/A</v>
      </c>
      <c r="AA193" s="60" t="e">
        <f>IF(AND($P193=6,$T193="NO"),1 + COUNT($AA$9:AA192),NA())</f>
        <v>#N/A</v>
      </c>
    </row>
    <row r="194" spans="1:27" s="28" customFormat="1" ht="32.1" customHeight="1" x14ac:dyDescent="0.25">
      <c r="A194" s="48">
        <v>45583</v>
      </c>
      <c r="B194" s="146">
        <v>7902103</v>
      </c>
      <c r="C194" s="146" t="s">
        <v>331</v>
      </c>
      <c r="D194" s="146">
        <v>1</v>
      </c>
      <c r="E194" s="146">
        <v>0</v>
      </c>
      <c r="F194" s="146">
        <v>0</v>
      </c>
      <c r="G194" s="146">
        <v>0</v>
      </c>
      <c r="H194" s="146">
        <v>0</v>
      </c>
      <c r="I194" s="146">
        <v>0</v>
      </c>
      <c r="J194" s="146"/>
      <c r="K194" s="146" t="s">
        <v>10</v>
      </c>
      <c r="L194" s="146">
        <v>1500</v>
      </c>
      <c r="M194" s="146">
        <v>6</v>
      </c>
      <c r="N194" s="146">
        <v>11</v>
      </c>
      <c r="O194" s="50" t="s">
        <v>536</v>
      </c>
      <c r="P194" s="64">
        <v>5</v>
      </c>
      <c r="Q194" s="77" t="s">
        <v>537</v>
      </c>
      <c r="R194" s="182"/>
      <c r="S194" s="183"/>
      <c r="T194" s="43" t="s">
        <v>60</v>
      </c>
      <c r="U194" s="43" t="s">
        <v>60</v>
      </c>
      <c r="V194" s="135" t="e">
        <f>IF(AND($P194=1,$T194="NO"),1 + COUNT($V$9:V193),NA())</f>
        <v>#N/A</v>
      </c>
      <c r="W194" s="60" t="e">
        <f>IF(AND($P194=2,$T194="NO"),1 + COUNT($W$9:W193),NA())</f>
        <v>#N/A</v>
      </c>
      <c r="X194" s="60" t="e">
        <f>IF(AND($P194=3,$T194="NO"),1 + COUNT($X$9:X193),NA())</f>
        <v>#N/A</v>
      </c>
      <c r="Y194" s="60" t="e">
        <f>IF(AND($P194=4,$T194="NO"),1 + COUNT($Y$9:Y193),NA())</f>
        <v>#N/A</v>
      </c>
      <c r="Z194" s="60">
        <f>IF(AND($P194=5,$T194="NO"),1 + COUNT($Z$9:Z193),NA())</f>
        <v>24</v>
      </c>
      <c r="AA194" s="60" t="e">
        <f>IF(AND($P194=6,$T194="NO"),1 + COUNT($AA$9:AA193),NA())</f>
        <v>#N/A</v>
      </c>
    </row>
    <row r="195" spans="1:27" s="28" customFormat="1" ht="32.1" customHeight="1" x14ac:dyDescent="0.25">
      <c r="A195" s="53">
        <v>45584</v>
      </c>
      <c r="B195" s="148">
        <v>5906438</v>
      </c>
      <c r="C195" s="148" t="s">
        <v>488</v>
      </c>
      <c r="D195" s="148">
        <v>0</v>
      </c>
      <c r="E195" s="148">
        <v>0</v>
      </c>
      <c r="F195" s="148">
        <v>0</v>
      </c>
      <c r="G195" s="148">
        <v>0</v>
      </c>
      <c r="H195" s="148">
        <v>1</v>
      </c>
      <c r="I195" s="148">
        <v>0</v>
      </c>
      <c r="J195" s="148" t="s">
        <v>427</v>
      </c>
      <c r="K195" s="148" t="s">
        <v>424</v>
      </c>
      <c r="L195" s="148">
        <v>1500</v>
      </c>
      <c r="M195" s="148">
        <v>112</v>
      </c>
      <c r="N195" s="148">
        <v>126</v>
      </c>
      <c r="O195" s="54" t="s">
        <v>538</v>
      </c>
      <c r="P195" s="65">
        <v>2</v>
      </c>
      <c r="Q195" s="150" t="s">
        <v>490</v>
      </c>
      <c r="R195" s="196" t="s">
        <v>564</v>
      </c>
      <c r="S195" s="197"/>
      <c r="T195" s="44" t="s">
        <v>61</v>
      </c>
      <c r="U195" s="44" t="s">
        <v>61</v>
      </c>
      <c r="V195" s="135" t="e">
        <f>IF(AND($P195=1,$T195="NO"),1 + COUNT($V$9:V194),NA())</f>
        <v>#N/A</v>
      </c>
      <c r="W195" s="60" t="e">
        <f>IF(AND($P195=2,$T195="NO"),1 + COUNT($W$9:W194),NA())</f>
        <v>#N/A</v>
      </c>
      <c r="X195" s="60" t="e">
        <f>IF(AND($P195=3,$T195="NO"),1 + COUNT($X$9:X194),NA())</f>
        <v>#N/A</v>
      </c>
      <c r="Y195" s="60" t="e">
        <f>IF(AND($P195=4,$T195="NO"),1 + COUNT($Y$9:Y194),NA())</f>
        <v>#N/A</v>
      </c>
      <c r="Z195" s="60" t="e">
        <f>IF(AND($P195=5,$T195="NO"),1 + COUNT($Z$9:Z194),NA())</f>
        <v>#N/A</v>
      </c>
      <c r="AA195" s="60" t="e">
        <f>IF(AND($P195=6,$T195="NO"),1 + COUNT($AA$9:AA194),NA())</f>
        <v>#N/A</v>
      </c>
    </row>
    <row r="196" spans="1:27" s="28" customFormat="1" ht="32.1" customHeight="1" x14ac:dyDescent="0.25">
      <c r="A196" s="40">
        <v>45585</v>
      </c>
      <c r="B196" s="147">
        <v>5906249</v>
      </c>
      <c r="C196" s="147" t="s">
        <v>284</v>
      </c>
      <c r="D196" s="147">
        <v>0</v>
      </c>
      <c r="E196" s="147">
        <v>0</v>
      </c>
      <c r="F196" s="147">
        <v>0</v>
      </c>
      <c r="G196" s="147">
        <v>0</v>
      </c>
      <c r="H196" s="147">
        <v>1</v>
      </c>
      <c r="I196" s="147">
        <v>0</v>
      </c>
      <c r="J196" s="147" t="s">
        <v>427</v>
      </c>
      <c r="K196" s="147" t="s">
        <v>428</v>
      </c>
      <c r="L196" s="147">
        <v>1500</v>
      </c>
      <c r="M196" s="147">
        <v>147</v>
      </c>
      <c r="N196" s="147">
        <v>162</v>
      </c>
      <c r="O196" s="122" t="s">
        <v>503</v>
      </c>
      <c r="P196" s="123">
        <v>4</v>
      </c>
      <c r="Q196" s="147" t="s">
        <v>504</v>
      </c>
      <c r="R196" s="194" t="s">
        <v>505</v>
      </c>
      <c r="S196" s="195"/>
      <c r="T196" s="43" t="s">
        <v>61</v>
      </c>
      <c r="U196" s="43" t="s">
        <v>60</v>
      </c>
      <c r="V196" s="135" t="e">
        <f>IF(AND($P196=1,$T196="NO"),1 + COUNT($V$9:V195),NA())</f>
        <v>#N/A</v>
      </c>
      <c r="W196" s="60" t="e">
        <f>IF(AND($P196=2,$T196="NO"),1 + COUNT($W$9:W195),NA())</f>
        <v>#N/A</v>
      </c>
      <c r="X196" s="60" t="e">
        <f>IF(AND($P196=3,$T196="NO"),1 + COUNT($X$9:X195),NA())</f>
        <v>#N/A</v>
      </c>
      <c r="Y196" s="60" t="e">
        <f>IF(AND($P196=4,$T196="NO"),1 + COUNT($Y$9:Y195),NA())</f>
        <v>#N/A</v>
      </c>
      <c r="Z196" s="60" t="e">
        <f>IF(AND($P196=5,$T196="NO"),1 + COUNT($Z$9:Z195),NA())</f>
        <v>#N/A</v>
      </c>
      <c r="AA196" s="60" t="e">
        <f>IF(AND($P196=6,$T196="NO"),1 + COUNT($AA$9:AA195),NA())</f>
        <v>#N/A</v>
      </c>
    </row>
    <row r="197" spans="1:27" s="28" customFormat="1" ht="32.1" customHeight="1" x14ac:dyDescent="0.25">
      <c r="A197" s="53">
        <v>45586</v>
      </c>
      <c r="B197" s="148">
        <v>5906307</v>
      </c>
      <c r="C197" s="148" t="s">
        <v>539</v>
      </c>
      <c r="D197" s="148">
        <v>0</v>
      </c>
      <c r="E197" s="148">
        <v>0</v>
      </c>
      <c r="F197" s="148">
        <v>0</v>
      </c>
      <c r="G197" s="148">
        <v>0</v>
      </c>
      <c r="H197" s="148">
        <v>0</v>
      </c>
      <c r="I197" s="148">
        <v>0</v>
      </c>
      <c r="J197" s="143" t="s">
        <v>427</v>
      </c>
      <c r="K197" s="148" t="s">
        <v>426</v>
      </c>
      <c r="L197" s="148">
        <v>1500</v>
      </c>
      <c r="M197" s="148">
        <v>126</v>
      </c>
      <c r="N197" s="148">
        <v>139</v>
      </c>
      <c r="O197" s="131" t="s">
        <v>540</v>
      </c>
      <c r="P197" s="132">
        <v>2</v>
      </c>
      <c r="Q197" s="143" t="s">
        <v>558</v>
      </c>
      <c r="R197" s="199" t="s">
        <v>559</v>
      </c>
      <c r="S197" s="200"/>
      <c r="T197" s="43" t="s">
        <v>60</v>
      </c>
      <c r="U197" s="43" t="s">
        <v>60</v>
      </c>
      <c r="V197" s="135" t="e">
        <f>IF(AND($P197=1,$T197="NO"),1 + COUNT($V$9:V196),NA())</f>
        <v>#N/A</v>
      </c>
      <c r="W197" s="60">
        <f>IF(AND($P197=2,$T197="NO"),1 + COUNT($W$9:W196),NA())</f>
        <v>47</v>
      </c>
      <c r="X197" s="60" t="e">
        <f>IF(AND($P197=3,$T197="NO"),1 + COUNT($X$9:X196),NA())</f>
        <v>#N/A</v>
      </c>
      <c r="Y197" s="60" t="e">
        <f>IF(AND($P197=4,$T197="NO"),1 + COUNT($Y$9:Y196),NA())</f>
        <v>#N/A</v>
      </c>
      <c r="Z197" s="60" t="e">
        <f>IF(AND($P197=5,$T197="NO"),1 + COUNT($Z$9:Z196),NA())</f>
        <v>#N/A</v>
      </c>
      <c r="AA197" s="60" t="e">
        <f>IF(AND($P197=6,$T197="NO"),1 + COUNT($AA$9:AA196),NA())</f>
        <v>#N/A</v>
      </c>
    </row>
    <row r="198" spans="1:27" s="28" customFormat="1" ht="32.1" customHeight="1" x14ac:dyDescent="0.25">
      <c r="A198" s="69">
        <v>45587</v>
      </c>
      <c r="B198" s="149">
        <v>1902371</v>
      </c>
      <c r="C198" s="149" t="s">
        <v>421</v>
      </c>
      <c r="D198" s="149">
        <v>0</v>
      </c>
      <c r="E198" s="149">
        <v>0</v>
      </c>
      <c r="F198" s="149">
        <v>0</v>
      </c>
      <c r="G198" s="149">
        <v>0</v>
      </c>
      <c r="H198" s="149">
        <v>0</v>
      </c>
      <c r="I198" s="149">
        <v>0</v>
      </c>
      <c r="J198" s="149" t="s">
        <v>427</v>
      </c>
      <c r="K198" s="149" t="s">
        <v>424</v>
      </c>
      <c r="L198" s="149">
        <v>300</v>
      </c>
      <c r="M198" s="149">
        <v>1</v>
      </c>
      <c r="N198" s="149">
        <v>39</v>
      </c>
      <c r="O198" s="70" t="s">
        <v>541</v>
      </c>
      <c r="P198" s="71">
        <v>6</v>
      </c>
      <c r="Q198" s="149" t="s">
        <v>431</v>
      </c>
      <c r="R198" s="201"/>
      <c r="S198" s="202"/>
      <c r="T198" s="43" t="s">
        <v>61</v>
      </c>
      <c r="U198" s="43" t="s">
        <v>60</v>
      </c>
      <c r="V198" s="135" t="e">
        <f>IF(AND($P198=1,$T198="NO"),1 + COUNT($V$9:V197),NA())</f>
        <v>#N/A</v>
      </c>
      <c r="W198" s="60" t="e">
        <f>IF(AND($P198=2,$T198="NO"),1 + COUNT($W$9:W197),NA())</f>
        <v>#N/A</v>
      </c>
      <c r="X198" s="60" t="e">
        <f>IF(AND($P198=3,$T198="NO"),1 + COUNT($X$9:X197),NA())</f>
        <v>#N/A</v>
      </c>
      <c r="Y198" s="60" t="e">
        <f>IF(AND($P198=4,$T198="NO"),1 + COUNT($Y$9:Y197),NA())</f>
        <v>#N/A</v>
      </c>
      <c r="Z198" s="60" t="e">
        <f>IF(AND($P198=5,$T198="NO"),1 + COUNT($Z$9:Z197),NA())</f>
        <v>#N/A</v>
      </c>
      <c r="AA198" s="60" t="e">
        <f>IF(AND($P198=6,$T198="NO"),1 + COUNT($AA$9:AA197),NA())</f>
        <v>#N/A</v>
      </c>
    </row>
    <row r="199" spans="1:27" s="28" customFormat="1" ht="32.1" customHeight="1" x14ac:dyDescent="0.25">
      <c r="A199" s="48">
        <v>45588</v>
      </c>
      <c r="B199" s="146">
        <v>4903744</v>
      </c>
      <c r="C199" s="146" t="s">
        <v>542</v>
      </c>
      <c r="D199" s="146">
        <v>0</v>
      </c>
      <c r="E199" s="146">
        <v>0</v>
      </c>
      <c r="F199" s="146">
        <v>0</v>
      </c>
      <c r="G199" s="146">
        <v>0</v>
      </c>
      <c r="H199" s="146">
        <v>0</v>
      </c>
      <c r="I199" s="146">
        <v>0</v>
      </c>
      <c r="J199" s="141"/>
      <c r="K199" s="146" t="s">
        <v>10</v>
      </c>
      <c r="L199" s="146">
        <v>1500</v>
      </c>
      <c r="M199" s="146">
        <v>26</v>
      </c>
      <c r="N199" s="146">
        <v>39</v>
      </c>
      <c r="O199" s="133" t="s">
        <v>543</v>
      </c>
      <c r="P199" s="134">
        <v>5</v>
      </c>
      <c r="Q199" s="141" t="s">
        <v>544</v>
      </c>
      <c r="R199" s="192"/>
      <c r="S199" s="193"/>
      <c r="T199" s="43" t="s">
        <v>60</v>
      </c>
      <c r="U199" s="43" t="s">
        <v>60</v>
      </c>
      <c r="V199" s="135" t="e">
        <f>IF(AND($P199=1,$T199="NO"),1 + COUNT($V$9:V198),NA())</f>
        <v>#N/A</v>
      </c>
      <c r="W199" s="60" t="e">
        <f>IF(AND($P199=2,$T199="NO"),1 + COUNT($W$9:W198),NA())</f>
        <v>#N/A</v>
      </c>
      <c r="X199" s="60" t="e">
        <f>IF(AND($P199=3,$T199="NO"),1 + COUNT($X$9:X198),NA())</f>
        <v>#N/A</v>
      </c>
      <c r="Y199" s="60" t="e">
        <f>IF(AND($P199=4,$T199="NO"),1 + COUNT($Y$9:Y198),NA())</f>
        <v>#N/A</v>
      </c>
      <c r="Z199" s="60">
        <f>IF(AND($P199=5,$T199="NO"),1 + COUNT($Z$9:Z198),NA())</f>
        <v>25</v>
      </c>
      <c r="AA199" s="60" t="e">
        <f>IF(AND($P199=6,$T199="NO"),1 + COUNT($AA$9:AA198),NA())</f>
        <v>#N/A</v>
      </c>
    </row>
    <row r="200" spans="1:27" s="28" customFormat="1" ht="32.1" customHeight="1" x14ac:dyDescent="0.25">
      <c r="A200" s="40">
        <v>45591</v>
      </c>
      <c r="B200" s="147">
        <v>4903751</v>
      </c>
      <c r="C200" s="147" t="s">
        <v>328</v>
      </c>
      <c r="D200" s="147">
        <v>0</v>
      </c>
      <c r="E200" s="147">
        <v>0</v>
      </c>
      <c r="F200" s="147">
        <v>0</v>
      </c>
      <c r="G200" s="147">
        <v>0</v>
      </c>
      <c r="H200" s="147">
        <v>0</v>
      </c>
      <c r="I200" s="147">
        <v>0</v>
      </c>
      <c r="J200" s="147" t="s">
        <v>427</v>
      </c>
      <c r="K200" s="147" t="s">
        <v>428</v>
      </c>
      <c r="L200" s="147">
        <v>1500</v>
      </c>
      <c r="M200" s="147">
        <v>6</v>
      </c>
      <c r="N200" s="147">
        <v>22</v>
      </c>
      <c r="O200" s="42" t="s">
        <v>546</v>
      </c>
      <c r="P200" s="105">
        <v>4</v>
      </c>
      <c r="Q200" s="105" t="s">
        <v>534</v>
      </c>
      <c r="R200" s="194"/>
      <c r="S200" s="195"/>
      <c r="T200" s="43" t="s">
        <v>61</v>
      </c>
      <c r="U200" s="43" t="s">
        <v>60</v>
      </c>
      <c r="V200" s="135" t="e">
        <f>IF(AND($P200=1,$T200="NO"),1 + COUNT($V$9:V199),NA())</f>
        <v>#N/A</v>
      </c>
      <c r="W200" s="60" t="e">
        <f>IF(AND($P200=2,$T200="NO"),1 + COUNT($W$9:W199),NA())</f>
        <v>#N/A</v>
      </c>
      <c r="X200" s="60" t="e">
        <f>IF(AND($P200=3,$T200="NO"),1 + COUNT($X$9:X199),NA())</f>
        <v>#N/A</v>
      </c>
      <c r="Y200" s="60" t="e">
        <f>IF(AND($P200=4,$T200="NO"),1 + COUNT($Y$9:Y199),NA())</f>
        <v>#N/A</v>
      </c>
      <c r="Z200" s="60" t="e">
        <f>IF(AND($P200=5,$T200="NO"),1 + COUNT($Z$9:Z199),NA())</f>
        <v>#N/A</v>
      </c>
      <c r="AA200" s="60" t="e">
        <f>IF(AND($P200=6,$T200="NO"),1 + COUNT($AA$9:AA199),NA())</f>
        <v>#N/A</v>
      </c>
    </row>
    <row r="201" spans="1:27" s="28" customFormat="1" ht="32.1" customHeight="1" x14ac:dyDescent="0.25">
      <c r="A201" s="48">
        <v>45591</v>
      </c>
      <c r="B201" s="146">
        <v>1902494</v>
      </c>
      <c r="C201" s="146" t="s">
        <v>261</v>
      </c>
      <c r="D201" s="146">
        <v>1</v>
      </c>
      <c r="E201" s="146">
        <v>0</v>
      </c>
      <c r="F201" s="146">
        <v>0</v>
      </c>
      <c r="G201" s="146">
        <v>0</v>
      </c>
      <c r="H201" s="146">
        <v>0</v>
      </c>
      <c r="I201" s="146">
        <v>0</v>
      </c>
      <c r="J201" s="141"/>
      <c r="K201" s="146" t="s">
        <v>10</v>
      </c>
      <c r="L201" s="146">
        <v>1500</v>
      </c>
      <c r="M201" s="146">
        <v>22</v>
      </c>
      <c r="N201" s="146">
        <v>28</v>
      </c>
      <c r="O201" s="133" t="s">
        <v>545</v>
      </c>
      <c r="P201" s="134">
        <v>5</v>
      </c>
      <c r="Q201" s="141" t="s">
        <v>521</v>
      </c>
      <c r="R201" s="192" t="s">
        <v>522</v>
      </c>
      <c r="S201" s="193"/>
      <c r="T201" s="43" t="s">
        <v>61</v>
      </c>
      <c r="U201" s="43" t="s">
        <v>60</v>
      </c>
      <c r="V201" s="135" t="e">
        <f>IF(AND($P201=1,$T201="NO"),1 + COUNT($V$9:V200),NA())</f>
        <v>#N/A</v>
      </c>
      <c r="W201" s="60" t="e">
        <f>IF(AND($P201=2,$T201="NO"),1 + COUNT($W$9:W200),NA())</f>
        <v>#N/A</v>
      </c>
      <c r="X201" s="60" t="e">
        <f>IF(AND($P201=3,$T201="NO"),1 + COUNT($X$9:X200),NA())</f>
        <v>#N/A</v>
      </c>
      <c r="Y201" s="60" t="e">
        <f>IF(AND($P201=4,$T201="NO"),1 + COUNT($Y$9:Y200),NA())</f>
        <v>#N/A</v>
      </c>
      <c r="Z201" s="60" t="e">
        <f>IF(AND($P201=5,$T201="NO"),1 + COUNT($Z$9:Z200),NA())</f>
        <v>#N/A</v>
      </c>
      <c r="AA201" s="60" t="e">
        <f>IF(AND($P201=6,$T201="NO"),1 + COUNT($AA$9:AA200),NA())</f>
        <v>#N/A</v>
      </c>
    </row>
    <row r="202" spans="1:27" s="28" customFormat="1" ht="32.1" customHeight="1" x14ac:dyDescent="0.25">
      <c r="A202" s="53">
        <v>45592</v>
      </c>
      <c r="B202" s="148">
        <v>5906435</v>
      </c>
      <c r="C202" s="148" t="s">
        <v>547</v>
      </c>
      <c r="D202" s="148">
        <v>0</v>
      </c>
      <c r="E202" s="148">
        <v>0</v>
      </c>
      <c r="F202" s="148">
        <v>0</v>
      </c>
      <c r="G202" s="148">
        <v>0</v>
      </c>
      <c r="H202" s="148">
        <v>0</v>
      </c>
      <c r="I202" s="148">
        <v>0</v>
      </c>
      <c r="J202" s="148" t="s">
        <v>425</v>
      </c>
      <c r="K202" s="148" t="s">
        <v>426</v>
      </c>
      <c r="L202" s="148">
        <v>1500</v>
      </c>
      <c r="M202" s="148">
        <v>116</v>
      </c>
      <c r="N202" s="148">
        <v>131</v>
      </c>
      <c r="O202" s="54" t="s">
        <v>210</v>
      </c>
      <c r="P202" s="65">
        <v>2</v>
      </c>
      <c r="Q202" s="148" t="s">
        <v>560</v>
      </c>
      <c r="R202" s="196" t="s">
        <v>561</v>
      </c>
      <c r="S202" s="197"/>
      <c r="T202" s="43" t="s">
        <v>60</v>
      </c>
      <c r="U202" s="43" t="s">
        <v>60</v>
      </c>
      <c r="V202" s="135" t="e">
        <f>IF(AND($P202=1,$T202="NO"),1 + COUNT($V$9:V201),NA())</f>
        <v>#N/A</v>
      </c>
      <c r="W202" s="60">
        <f>IF(AND($P202=2,$T202="NO"),1 + COUNT($W$9:W201),NA())</f>
        <v>48</v>
      </c>
      <c r="X202" s="60" t="e">
        <f>IF(AND($P202=3,$T202="NO"),1 + COUNT($X$9:X201),NA())</f>
        <v>#N/A</v>
      </c>
      <c r="Y202" s="60" t="e">
        <f>IF(AND($P202=4,$T202="NO"),1 + COUNT($Y$9:Y201),NA())</f>
        <v>#N/A</v>
      </c>
      <c r="Z202" s="60" t="e">
        <f>IF(AND($P202=5,$T202="NO"),1 + COUNT($Z$9:Z201),NA())</f>
        <v>#N/A</v>
      </c>
      <c r="AA202" s="60" t="e">
        <f>IF(AND($P202=6,$T202="NO"),1 + COUNT($AA$9:AA201),NA())</f>
        <v>#N/A</v>
      </c>
    </row>
    <row r="203" spans="1:27" s="28" customFormat="1" ht="32.1" customHeight="1" x14ac:dyDescent="0.25">
      <c r="A203" s="55">
        <v>45593</v>
      </c>
      <c r="B203" s="155">
        <v>1902368</v>
      </c>
      <c r="C203" s="155" t="s">
        <v>286</v>
      </c>
      <c r="D203" s="155">
        <v>0</v>
      </c>
      <c r="E203" s="155">
        <v>0</v>
      </c>
      <c r="F203" s="155">
        <v>0</v>
      </c>
      <c r="G203" s="155">
        <v>0</v>
      </c>
      <c r="H203" s="155">
        <v>0</v>
      </c>
      <c r="I203" s="155">
        <v>0</v>
      </c>
      <c r="J203" s="155" t="s">
        <v>425</v>
      </c>
      <c r="K203" s="155" t="s">
        <v>424</v>
      </c>
      <c r="L203" s="155">
        <v>1500</v>
      </c>
      <c r="M203" s="155">
        <v>20</v>
      </c>
      <c r="N203" s="155">
        <v>25</v>
      </c>
      <c r="O203" s="54" t="s">
        <v>312</v>
      </c>
      <c r="P203" s="65">
        <v>2</v>
      </c>
      <c r="Q203" s="156" t="s">
        <v>562</v>
      </c>
      <c r="R203" s="169" t="s">
        <v>563</v>
      </c>
      <c r="S203" s="169"/>
      <c r="T203" s="43" t="s">
        <v>60</v>
      </c>
      <c r="U203" s="43" t="s">
        <v>60</v>
      </c>
    </row>
    <row r="204" spans="1:27" s="28" customFormat="1" ht="32.1" customHeight="1" x14ac:dyDescent="0.25">
      <c r="A204" s="151">
        <v>45594</v>
      </c>
      <c r="B204" s="205">
        <v>4903489</v>
      </c>
      <c r="C204" s="205" t="s">
        <v>566</v>
      </c>
      <c r="D204" s="205">
        <v>0</v>
      </c>
      <c r="E204" s="205">
        <v>0</v>
      </c>
      <c r="F204" s="205">
        <v>0</v>
      </c>
      <c r="G204" s="205">
        <v>0</v>
      </c>
      <c r="H204" s="205">
        <v>1</v>
      </c>
      <c r="I204" s="205">
        <v>1</v>
      </c>
      <c r="J204" s="205" t="s">
        <v>567</v>
      </c>
      <c r="K204" s="205" t="s">
        <v>426</v>
      </c>
      <c r="L204" s="205">
        <v>1500</v>
      </c>
      <c r="M204" s="205">
        <v>28</v>
      </c>
      <c r="N204" s="205">
        <v>61</v>
      </c>
      <c r="O204" s="206" t="s">
        <v>568</v>
      </c>
      <c r="P204" s="207">
        <v>2</v>
      </c>
      <c r="Q204" s="154"/>
      <c r="R204" s="154"/>
      <c r="S204" s="154"/>
      <c r="T204" s="154"/>
      <c r="U204" s="154"/>
    </row>
    <row r="205" spans="1:27" s="28" customFormat="1" ht="32.1" customHeight="1" x14ac:dyDescent="0.25">
      <c r="A205" s="151">
        <v>45595</v>
      </c>
      <c r="B205" s="205">
        <v>5906249</v>
      </c>
      <c r="C205" s="205" t="s">
        <v>284</v>
      </c>
      <c r="D205" s="205">
        <v>0</v>
      </c>
      <c r="E205" s="205">
        <v>0</v>
      </c>
      <c r="F205" s="205">
        <v>0</v>
      </c>
      <c r="G205" s="205">
        <v>0</v>
      </c>
      <c r="H205" s="205">
        <v>1</v>
      </c>
      <c r="I205" s="205">
        <v>0</v>
      </c>
      <c r="J205" s="205" t="s">
        <v>567</v>
      </c>
      <c r="K205" s="205" t="s">
        <v>428</v>
      </c>
      <c r="L205" s="205">
        <v>1500</v>
      </c>
      <c r="M205" s="205">
        <v>147</v>
      </c>
      <c r="N205" s="205">
        <v>164</v>
      </c>
      <c r="O205" s="206" t="s">
        <v>569</v>
      </c>
      <c r="P205" s="207">
        <v>4</v>
      </c>
      <c r="Q205" s="154"/>
      <c r="R205" s="154"/>
      <c r="S205" s="154"/>
      <c r="T205" s="154"/>
      <c r="U205" s="154"/>
    </row>
    <row r="206" spans="1:27" s="28" customFormat="1" ht="32.1" customHeight="1" x14ac:dyDescent="0.25">
      <c r="A206" s="151">
        <v>45596</v>
      </c>
      <c r="B206" s="205">
        <v>5906531</v>
      </c>
      <c r="C206" s="205" t="s">
        <v>570</v>
      </c>
      <c r="D206" s="205">
        <v>1</v>
      </c>
      <c r="E206" s="205">
        <v>0</v>
      </c>
      <c r="F206" s="205">
        <v>0</v>
      </c>
      <c r="G206" s="205">
        <v>0</v>
      </c>
      <c r="H206" s="205">
        <v>0</v>
      </c>
      <c r="I206" s="205">
        <v>0</v>
      </c>
      <c r="J206" s="205" t="s">
        <v>425</v>
      </c>
      <c r="K206" s="205" t="s">
        <v>571</v>
      </c>
      <c r="L206" s="205">
        <v>950</v>
      </c>
      <c r="M206" s="205">
        <v>66</v>
      </c>
      <c r="N206" s="205">
        <v>83</v>
      </c>
      <c r="O206" s="206" t="s">
        <v>572</v>
      </c>
      <c r="P206" s="207">
        <v>4</v>
      </c>
      <c r="Q206" s="154" t="s">
        <v>592</v>
      </c>
      <c r="R206" s="154"/>
      <c r="S206" s="154"/>
      <c r="T206" s="154"/>
      <c r="U206" s="154"/>
    </row>
    <row r="207" spans="1:27" s="28" customFormat="1" ht="32.1" customHeight="1" x14ac:dyDescent="0.25">
      <c r="A207" s="151">
        <v>45596</v>
      </c>
      <c r="B207" s="205">
        <v>5906475</v>
      </c>
      <c r="C207" s="205" t="s">
        <v>573</v>
      </c>
      <c r="D207" s="205">
        <v>0</v>
      </c>
      <c r="E207" s="205">
        <v>0</v>
      </c>
      <c r="F207" s="205">
        <v>0</v>
      </c>
      <c r="G207" s="205">
        <v>0</v>
      </c>
      <c r="H207" s="205">
        <v>1</v>
      </c>
      <c r="I207" s="205">
        <v>0</v>
      </c>
      <c r="J207" s="205" t="s">
        <v>567</v>
      </c>
      <c r="K207" s="205" t="s">
        <v>428</v>
      </c>
      <c r="L207" s="205">
        <v>1500</v>
      </c>
      <c r="M207" s="205">
        <v>87</v>
      </c>
      <c r="N207" s="205">
        <v>103</v>
      </c>
      <c r="O207" s="206" t="s">
        <v>574</v>
      </c>
      <c r="P207" s="207">
        <v>4</v>
      </c>
      <c r="Q207" s="154" t="s">
        <v>593</v>
      </c>
      <c r="R207" s="154"/>
      <c r="S207" s="154"/>
      <c r="T207" s="154"/>
      <c r="U207" s="154"/>
    </row>
    <row r="208" spans="1:27" s="28" customFormat="1" ht="32.1" customHeight="1" x14ac:dyDescent="0.25">
      <c r="A208" s="151">
        <v>45596</v>
      </c>
      <c r="B208" s="205">
        <v>5906570</v>
      </c>
      <c r="C208" s="205" t="s">
        <v>70</v>
      </c>
      <c r="D208" s="205">
        <v>1</v>
      </c>
      <c r="E208" s="205">
        <v>1</v>
      </c>
      <c r="F208" s="205">
        <v>0</v>
      </c>
      <c r="G208" s="205">
        <v>0</v>
      </c>
      <c r="H208" s="205">
        <v>0</v>
      </c>
      <c r="I208" s="205">
        <v>0</v>
      </c>
      <c r="J208" s="205" t="s">
        <v>567</v>
      </c>
      <c r="K208" s="205" t="s">
        <v>426</v>
      </c>
      <c r="L208" s="205">
        <v>1500</v>
      </c>
      <c r="M208" s="205">
        <v>61</v>
      </c>
      <c r="N208" s="205">
        <v>69</v>
      </c>
      <c r="O208" s="206" t="s">
        <v>575</v>
      </c>
      <c r="P208" s="207">
        <v>2</v>
      </c>
      <c r="Q208" s="154" t="s">
        <v>594</v>
      </c>
      <c r="R208" s="154"/>
      <c r="S208" s="154"/>
      <c r="T208" s="154"/>
      <c r="U208" s="154"/>
    </row>
    <row r="209" spans="1:21" s="28" customFormat="1" ht="32.1" customHeight="1" x14ac:dyDescent="0.25">
      <c r="A209" s="151">
        <v>45597</v>
      </c>
      <c r="B209" s="205">
        <v>5906448</v>
      </c>
      <c r="C209" s="205" t="s">
        <v>576</v>
      </c>
      <c r="D209" s="205">
        <v>0</v>
      </c>
      <c r="E209" s="205">
        <v>0</v>
      </c>
      <c r="F209" s="205">
        <v>0</v>
      </c>
      <c r="G209" s="205">
        <v>0</v>
      </c>
      <c r="H209" s="205">
        <v>0</v>
      </c>
      <c r="I209" s="205">
        <v>0</v>
      </c>
      <c r="J209" s="205" t="s">
        <v>425</v>
      </c>
      <c r="K209" s="205" t="s">
        <v>426</v>
      </c>
      <c r="L209" s="205">
        <v>1500</v>
      </c>
      <c r="M209" s="205">
        <v>106</v>
      </c>
      <c r="N209" s="205">
        <v>109</v>
      </c>
      <c r="O209" s="206" t="s">
        <v>577</v>
      </c>
      <c r="P209" s="207">
        <v>2</v>
      </c>
      <c r="Q209" s="154" t="s">
        <v>595</v>
      </c>
      <c r="R209" s="154"/>
      <c r="S209" s="154"/>
      <c r="T209" s="154"/>
      <c r="U209" s="154"/>
    </row>
    <row r="210" spans="1:21" s="28" customFormat="1" ht="32.1" customHeight="1" x14ac:dyDescent="0.25">
      <c r="A210" s="151">
        <v>45597</v>
      </c>
      <c r="B210" s="205">
        <v>5906487</v>
      </c>
      <c r="C210" s="205" t="s">
        <v>417</v>
      </c>
      <c r="D210" s="205">
        <v>0</v>
      </c>
      <c r="E210" s="205">
        <v>0</v>
      </c>
      <c r="F210" s="205">
        <v>0</v>
      </c>
      <c r="G210" s="205">
        <v>0</v>
      </c>
      <c r="H210" s="205">
        <v>0</v>
      </c>
      <c r="I210" s="205">
        <v>0</v>
      </c>
      <c r="J210" s="205" t="s">
        <v>425</v>
      </c>
      <c r="K210" s="205" t="s">
        <v>426</v>
      </c>
      <c r="L210" s="205">
        <v>1500</v>
      </c>
      <c r="M210" s="205">
        <v>79</v>
      </c>
      <c r="N210" s="205">
        <v>97</v>
      </c>
      <c r="O210" s="206" t="s">
        <v>578</v>
      </c>
      <c r="P210" s="207">
        <v>2</v>
      </c>
      <c r="Q210" s="154" t="s">
        <v>598</v>
      </c>
      <c r="R210" s="154"/>
      <c r="S210" s="154"/>
      <c r="T210" s="154"/>
      <c r="U210" s="154"/>
    </row>
    <row r="211" spans="1:21" s="28" customFormat="1" ht="32.1" customHeight="1" x14ac:dyDescent="0.25">
      <c r="A211" s="151">
        <v>45597</v>
      </c>
      <c r="B211" s="205">
        <v>5906307</v>
      </c>
      <c r="C211" s="205" t="s">
        <v>539</v>
      </c>
      <c r="D211" s="205">
        <v>0</v>
      </c>
      <c r="E211" s="205">
        <v>0</v>
      </c>
      <c r="F211" s="205">
        <v>0</v>
      </c>
      <c r="G211" s="205">
        <v>0</v>
      </c>
      <c r="H211" s="205">
        <v>0</v>
      </c>
      <c r="I211" s="205">
        <v>0</v>
      </c>
      <c r="J211" s="205"/>
      <c r="K211" s="205" t="s">
        <v>10</v>
      </c>
      <c r="L211" s="205"/>
      <c r="M211" s="205" t="s">
        <v>579</v>
      </c>
      <c r="N211" s="205" t="s">
        <v>579</v>
      </c>
      <c r="O211" s="206" t="s">
        <v>580</v>
      </c>
      <c r="P211" s="207">
        <v>5</v>
      </c>
      <c r="Q211" s="154"/>
      <c r="R211" s="154"/>
      <c r="S211" s="154"/>
      <c r="T211" s="154"/>
      <c r="U211" s="154"/>
    </row>
    <row r="212" spans="1:21" s="28" customFormat="1" ht="32.1" customHeight="1" x14ac:dyDescent="0.25">
      <c r="A212" s="151">
        <v>45597</v>
      </c>
      <c r="B212" s="205">
        <v>5906307</v>
      </c>
      <c r="C212" s="205" t="s">
        <v>539</v>
      </c>
      <c r="D212" s="205">
        <v>0</v>
      </c>
      <c r="E212" s="205">
        <v>0</v>
      </c>
      <c r="F212" s="205">
        <v>0</v>
      </c>
      <c r="G212" s="205">
        <v>0</v>
      </c>
      <c r="H212" s="205">
        <v>0</v>
      </c>
      <c r="I212" s="205">
        <v>0</v>
      </c>
      <c r="J212" s="205" t="s">
        <v>567</v>
      </c>
      <c r="K212" s="205" t="s">
        <v>426</v>
      </c>
      <c r="L212" s="205">
        <v>1500</v>
      </c>
      <c r="M212" s="205">
        <v>126</v>
      </c>
      <c r="N212" s="205">
        <v>140</v>
      </c>
      <c r="O212" s="206" t="s">
        <v>581</v>
      </c>
      <c r="P212" s="207">
        <v>2</v>
      </c>
      <c r="Q212" s="154" t="s">
        <v>596</v>
      </c>
      <c r="R212" s="154"/>
      <c r="S212" s="154"/>
      <c r="T212" s="154"/>
      <c r="U212" s="154"/>
    </row>
    <row r="213" spans="1:21" s="28" customFormat="1" ht="32.1" customHeight="1" x14ac:dyDescent="0.25">
      <c r="A213" s="151">
        <v>45598</v>
      </c>
      <c r="B213" s="205">
        <v>1902371</v>
      </c>
      <c r="C213" s="205" t="s">
        <v>421</v>
      </c>
      <c r="D213" s="205">
        <v>0</v>
      </c>
      <c r="E213" s="205">
        <v>0</v>
      </c>
      <c r="F213" s="205">
        <v>0</v>
      </c>
      <c r="G213" s="205">
        <v>0</v>
      </c>
      <c r="H213" s="205">
        <v>0</v>
      </c>
      <c r="I213" s="205">
        <v>0</v>
      </c>
      <c r="J213" s="205" t="s">
        <v>567</v>
      </c>
      <c r="K213" s="205" t="s">
        <v>424</v>
      </c>
      <c r="L213" s="205">
        <v>300</v>
      </c>
      <c r="M213" s="205">
        <v>1</v>
      </c>
      <c r="N213" s="205">
        <v>40</v>
      </c>
      <c r="O213" s="206" t="s">
        <v>582</v>
      </c>
      <c r="P213" s="207">
        <v>2</v>
      </c>
      <c r="Q213" s="154"/>
      <c r="R213" s="154"/>
      <c r="S213" s="154"/>
      <c r="T213" s="154"/>
      <c r="U213" s="154"/>
    </row>
    <row r="214" spans="1:21" s="28" customFormat="1" ht="32.1" customHeight="1" x14ac:dyDescent="0.25">
      <c r="A214" s="151">
        <v>45598</v>
      </c>
      <c r="B214" s="205">
        <v>5906473</v>
      </c>
      <c r="C214" s="205" t="s">
        <v>40</v>
      </c>
      <c r="D214" s="205">
        <v>0</v>
      </c>
      <c r="E214" s="205">
        <v>0</v>
      </c>
      <c r="F214" s="205">
        <v>0</v>
      </c>
      <c r="G214" s="205">
        <v>1</v>
      </c>
      <c r="H214" s="205">
        <v>0</v>
      </c>
      <c r="I214" s="205">
        <v>0</v>
      </c>
      <c r="J214" s="205" t="s">
        <v>425</v>
      </c>
      <c r="K214" s="205" t="s">
        <v>428</v>
      </c>
      <c r="L214" s="205">
        <v>1150</v>
      </c>
      <c r="M214" s="205">
        <v>82</v>
      </c>
      <c r="N214" s="205">
        <v>104</v>
      </c>
      <c r="O214" s="206" t="s">
        <v>583</v>
      </c>
      <c r="P214" s="207">
        <v>4</v>
      </c>
      <c r="Q214" s="154"/>
      <c r="R214" s="154"/>
      <c r="S214" s="154"/>
      <c r="T214" s="154"/>
      <c r="U214" s="154"/>
    </row>
    <row r="215" spans="1:21" s="28" customFormat="1" ht="32.1" customHeight="1" x14ac:dyDescent="0.25">
      <c r="A215" s="151">
        <v>45598</v>
      </c>
      <c r="B215" s="205">
        <v>5906473</v>
      </c>
      <c r="C215" s="205" t="s">
        <v>40</v>
      </c>
      <c r="D215" s="205">
        <v>0</v>
      </c>
      <c r="E215" s="205">
        <v>0</v>
      </c>
      <c r="F215" s="205">
        <v>0</v>
      </c>
      <c r="G215" s="205">
        <v>1</v>
      </c>
      <c r="H215" s="205">
        <v>0</v>
      </c>
      <c r="I215" s="205">
        <v>0</v>
      </c>
      <c r="J215" s="205" t="s">
        <v>425</v>
      </c>
      <c r="K215" s="205" t="s">
        <v>426</v>
      </c>
      <c r="L215" s="205">
        <v>1150</v>
      </c>
      <c r="M215" s="205">
        <v>82</v>
      </c>
      <c r="N215" s="205">
        <v>104</v>
      </c>
      <c r="O215" s="206" t="s">
        <v>584</v>
      </c>
      <c r="P215" s="207">
        <v>2</v>
      </c>
    </row>
    <row r="216" spans="1:21" s="28" customFormat="1" ht="32.1" customHeight="1" x14ac:dyDescent="0.25">
      <c r="A216" s="151">
        <v>45598</v>
      </c>
      <c r="B216" s="205">
        <v>5906473</v>
      </c>
      <c r="C216" s="205" t="s">
        <v>40</v>
      </c>
      <c r="D216" s="205">
        <v>0</v>
      </c>
      <c r="E216" s="205">
        <v>0</v>
      </c>
      <c r="F216" s="205">
        <v>0</v>
      </c>
      <c r="G216" s="205">
        <v>1</v>
      </c>
      <c r="H216" s="205">
        <v>0</v>
      </c>
      <c r="I216" s="205">
        <v>0</v>
      </c>
      <c r="J216" s="205" t="s">
        <v>425</v>
      </c>
      <c r="K216" s="205" t="s">
        <v>571</v>
      </c>
      <c r="L216" s="205">
        <v>1150</v>
      </c>
      <c r="M216" s="205">
        <v>82</v>
      </c>
      <c r="N216" s="205">
        <v>104</v>
      </c>
      <c r="O216" s="206" t="s">
        <v>585</v>
      </c>
      <c r="P216" s="207">
        <v>4</v>
      </c>
    </row>
    <row r="217" spans="1:21" s="28" customFormat="1" ht="32.1" customHeight="1" x14ac:dyDescent="0.25">
      <c r="A217" s="151">
        <v>45598</v>
      </c>
      <c r="B217" s="205">
        <v>5906473</v>
      </c>
      <c r="C217" s="205" t="s">
        <v>40</v>
      </c>
      <c r="D217" s="205">
        <v>0</v>
      </c>
      <c r="E217" s="205">
        <v>0</v>
      </c>
      <c r="F217" s="205">
        <v>0</v>
      </c>
      <c r="G217" s="205">
        <v>1</v>
      </c>
      <c r="H217" s="205">
        <v>0</v>
      </c>
      <c r="I217" s="205">
        <v>0</v>
      </c>
      <c r="J217" s="205" t="s">
        <v>425</v>
      </c>
      <c r="K217" s="205" t="s">
        <v>424</v>
      </c>
      <c r="L217" s="205">
        <v>1150</v>
      </c>
      <c r="M217" s="205">
        <v>82</v>
      </c>
      <c r="N217" s="205">
        <v>104</v>
      </c>
      <c r="O217" s="206" t="s">
        <v>586</v>
      </c>
      <c r="P217" s="207">
        <v>2</v>
      </c>
    </row>
    <row r="218" spans="1:21" ht="32.1" customHeight="1" x14ac:dyDescent="0.25">
      <c r="A218" s="208">
        <v>45598</v>
      </c>
      <c r="B218" s="209">
        <v>7902105</v>
      </c>
      <c r="C218" s="209" t="s">
        <v>587</v>
      </c>
      <c r="D218" s="209">
        <v>1</v>
      </c>
      <c r="E218" s="209">
        <v>0</v>
      </c>
      <c r="F218" s="209">
        <v>0</v>
      </c>
      <c r="G218" s="209">
        <v>0</v>
      </c>
      <c r="H218" s="209">
        <v>0</v>
      </c>
      <c r="I218" s="209">
        <v>0</v>
      </c>
      <c r="J218" s="209" t="s">
        <v>425</v>
      </c>
      <c r="K218" s="209" t="s">
        <v>424</v>
      </c>
      <c r="L218" s="209">
        <v>950</v>
      </c>
      <c r="M218" s="209">
        <v>6</v>
      </c>
      <c r="N218" s="209">
        <v>12</v>
      </c>
      <c r="O218" s="210" t="s">
        <v>588</v>
      </c>
      <c r="P218" s="211">
        <v>2</v>
      </c>
      <c r="Q218" t="s">
        <v>597</v>
      </c>
    </row>
    <row r="219" spans="1:21" ht="32.1" customHeight="1" x14ac:dyDescent="0.25">
      <c r="A219" s="208">
        <v>45599</v>
      </c>
      <c r="B219" s="209">
        <v>1902666</v>
      </c>
      <c r="C219" s="209" t="s">
        <v>307</v>
      </c>
      <c r="D219" s="209">
        <v>0</v>
      </c>
      <c r="E219" s="209">
        <v>0</v>
      </c>
      <c r="F219" s="209">
        <v>0</v>
      </c>
      <c r="G219" s="209">
        <v>0</v>
      </c>
      <c r="H219" s="209">
        <v>0</v>
      </c>
      <c r="I219" s="209">
        <v>0</v>
      </c>
      <c r="J219" s="209"/>
      <c r="K219" s="209" t="s">
        <v>589</v>
      </c>
      <c r="L219" s="209"/>
      <c r="M219" s="209" t="s">
        <v>579</v>
      </c>
      <c r="N219" s="209" t="s">
        <v>579</v>
      </c>
      <c r="O219" s="210" t="s">
        <v>590</v>
      </c>
      <c r="P219" s="211">
        <v>5</v>
      </c>
    </row>
    <row r="220" spans="1:21" ht="32.1" customHeight="1" x14ac:dyDescent="0.25">
      <c r="A220" s="208">
        <v>45599</v>
      </c>
      <c r="B220" s="209">
        <v>5906533</v>
      </c>
      <c r="C220" s="209" t="s">
        <v>79</v>
      </c>
      <c r="D220" s="209">
        <v>0</v>
      </c>
      <c r="E220" s="209">
        <v>0</v>
      </c>
      <c r="F220" s="209">
        <v>0</v>
      </c>
      <c r="G220" s="209">
        <v>0</v>
      </c>
      <c r="H220" s="209">
        <v>0</v>
      </c>
      <c r="I220" s="209">
        <v>0</v>
      </c>
      <c r="J220" s="209" t="s">
        <v>425</v>
      </c>
      <c r="K220" s="209" t="s">
        <v>426</v>
      </c>
      <c r="L220" s="209">
        <v>1200</v>
      </c>
      <c r="M220" s="209">
        <v>67</v>
      </c>
      <c r="N220" s="209">
        <v>84</v>
      </c>
      <c r="O220" s="210" t="s">
        <v>591</v>
      </c>
      <c r="P220" s="211">
        <v>2</v>
      </c>
    </row>
    <row r="221" spans="1:21" ht="32.1" customHeight="1" x14ac:dyDescent="0.25">
      <c r="A221" s="212"/>
      <c r="B221" s="212"/>
      <c r="C221" s="212"/>
      <c r="D221" s="212"/>
      <c r="E221" s="212"/>
      <c r="F221" s="212"/>
      <c r="G221" s="212"/>
      <c r="H221" s="212"/>
      <c r="I221" s="212"/>
      <c r="J221" s="212"/>
      <c r="K221" s="212"/>
      <c r="L221" s="212"/>
      <c r="M221" s="212"/>
      <c r="N221" s="212"/>
      <c r="O221" s="213"/>
      <c r="P221" s="214"/>
    </row>
    <row r="222" spans="1:21" ht="32.1" customHeight="1" x14ac:dyDescent="0.25"/>
    <row r="223" spans="1:21" ht="32.1" customHeight="1" x14ac:dyDescent="0.25"/>
    <row r="224" spans="1:21" ht="32.1" customHeight="1" x14ac:dyDescent="0.25"/>
    <row r="225" ht="32.1" customHeight="1" x14ac:dyDescent="0.25"/>
    <row r="226" ht="32.1" customHeight="1" x14ac:dyDescent="0.25"/>
    <row r="227" ht="32.1" customHeight="1" x14ac:dyDescent="0.25"/>
    <row r="228" ht="32.1" customHeight="1" x14ac:dyDescent="0.25"/>
    <row r="229" ht="32.1" customHeight="1" x14ac:dyDescent="0.25"/>
    <row r="230" ht="32.1" customHeight="1" x14ac:dyDescent="0.25"/>
    <row r="231" ht="32.1" customHeight="1" x14ac:dyDescent="0.25"/>
    <row r="232" ht="32.1" customHeight="1" x14ac:dyDescent="0.25"/>
    <row r="233" ht="32.1" customHeight="1" x14ac:dyDescent="0.25"/>
    <row r="234" ht="32.1" customHeight="1" x14ac:dyDescent="0.25"/>
    <row r="235" ht="32.1" customHeight="1" x14ac:dyDescent="0.25"/>
    <row r="236" ht="32.1" customHeight="1" x14ac:dyDescent="0.25"/>
    <row r="237" ht="32.1" customHeight="1" x14ac:dyDescent="0.25"/>
    <row r="238" ht="32.1" customHeight="1" x14ac:dyDescent="0.25"/>
    <row r="239" ht="32.1" customHeight="1" x14ac:dyDescent="0.25"/>
    <row r="240" ht="32.1" customHeight="1" x14ac:dyDescent="0.25"/>
    <row r="241" ht="32.1" customHeight="1" x14ac:dyDescent="0.25"/>
    <row r="242" ht="32.1" customHeight="1" x14ac:dyDescent="0.25"/>
    <row r="243" ht="32.1" customHeight="1" x14ac:dyDescent="0.25"/>
    <row r="244" ht="32.1" customHeight="1" x14ac:dyDescent="0.25"/>
    <row r="245" ht="32.1" customHeight="1" x14ac:dyDescent="0.25"/>
    <row r="246" ht="32.1" customHeight="1" x14ac:dyDescent="0.25"/>
    <row r="247" ht="32.1" customHeight="1" x14ac:dyDescent="0.25"/>
    <row r="248" ht="32.1" customHeight="1" x14ac:dyDescent="0.25"/>
    <row r="249" ht="32.1" customHeight="1" x14ac:dyDescent="0.25"/>
    <row r="250" ht="32.1" customHeight="1" x14ac:dyDescent="0.25"/>
    <row r="251" ht="32.1" customHeight="1" x14ac:dyDescent="0.25"/>
    <row r="252" ht="32.1" customHeight="1" x14ac:dyDescent="0.25"/>
    <row r="253" ht="32.1" customHeight="1" x14ac:dyDescent="0.25"/>
    <row r="254" ht="32.1" customHeight="1" x14ac:dyDescent="0.25"/>
    <row r="255" ht="32.1" customHeight="1" x14ac:dyDescent="0.25"/>
    <row r="256" ht="32.1" customHeight="1" x14ac:dyDescent="0.25"/>
    <row r="257" ht="32.1" customHeight="1" x14ac:dyDescent="0.25"/>
    <row r="258" ht="32.1" customHeight="1" x14ac:dyDescent="0.25"/>
    <row r="259" ht="32.1" customHeight="1" x14ac:dyDescent="0.25"/>
    <row r="260" ht="32.1" customHeight="1" x14ac:dyDescent="0.25"/>
    <row r="261" ht="32.1" customHeight="1" x14ac:dyDescent="0.25"/>
    <row r="262" ht="32.1" customHeight="1" x14ac:dyDescent="0.25"/>
    <row r="263" ht="32.1" customHeight="1" x14ac:dyDescent="0.25"/>
    <row r="264" ht="32.1" customHeight="1" x14ac:dyDescent="0.25"/>
    <row r="265" ht="32.1" customHeight="1" x14ac:dyDescent="0.25"/>
    <row r="266" ht="32.1" customHeight="1" x14ac:dyDescent="0.25"/>
    <row r="267" ht="32.1" customHeight="1" x14ac:dyDescent="0.25"/>
    <row r="268" ht="32.1" customHeight="1" x14ac:dyDescent="0.25"/>
    <row r="269" ht="32.1" customHeight="1" x14ac:dyDescent="0.25"/>
    <row r="270" ht="32.1" customHeight="1" x14ac:dyDescent="0.25"/>
    <row r="271" ht="32.1" customHeight="1" x14ac:dyDescent="0.25"/>
    <row r="272" ht="32.1" customHeight="1" x14ac:dyDescent="0.25"/>
    <row r="273" ht="32.1" customHeight="1" x14ac:dyDescent="0.25"/>
    <row r="274" ht="32.1" customHeight="1" x14ac:dyDescent="0.25"/>
    <row r="275" ht="32.1" customHeight="1" x14ac:dyDescent="0.25"/>
    <row r="276" ht="32.1" customHeight="1" x14ac:dyDescent="0.25"/>
    <row r="277" ht="32.1" customHeight="1" x14ac:dyDescent="0.25"/>
    <row r="278" ht="32.1" customHeight="1" x14ac:dyDescent="0.25"/>
    <row r="279" ht="32.1" customHeight="1" x14ac:dyDescent="0.25"/>
    <row r="280" ht="32.1" customHeight="1" x14ac:dyDescent="0.25"/>
    <row r="281" ht="32.1" customHeight="1" x14ac:dyDescent="0.25"/>
    <row r="282" ht="32.1" customHeight="1" x14ac:dyDescent="0.25"/>
    <row r="283" ht="32.1" customHeight="1" x14ac:dyDescent="0.25"/>
    <row r="284" ht="32.1" customHeight="1" x14ac:dyDescent="0.25"/>
    <row r="285" ht="32.1" customHeight="1" x14ac:dyDescent="0.25"/>
    <row r="286" ht="32.1" customHeight="1" x14ac:dyDescent="0.25"/>
    <row r="287" ht="32.1" customHeight="1" x14ac:dyDescent="0.25"/>
    <row r="288" ht="32.1" customHeight="1" x14ac:dyDescent="0.25"/>
    <row r="289" ht="32.1" customHeight="1" x14ac:dyDescent="0.25"/>
    <row r="290" ht="32.1" customHeight="1" x14ac:dyDescent="0.25"/>
    <row r="291" ht="32.1" customHeight="1" x14ac:dyDescent="0.25"/>
    <row r="292" ht="32.1" customHeight="1" x14ac:dyDescent="0.25"/>
    <row r="293" ht="32.1" customHeight="1" x14ac:dyDescent="0.25"/>
    <row r="294" ht="32.1" customHeight="1" x14ac:dyDescent="0.25"/>
    <row r="295" ht="32.1" customHeight="1" x14ac:dyDescent="0.25"/>
    <row r="296" ht="32.1" customHeight="1" x14ac:dyDescent="0.25"/>
    <row r="297" ht="32.1" customHeight="1" x14ac:dyDescent="0.25"/>
    <row r="298" ht="32.1" customHeight="1" x14ac:dyDescent="0.25"/>
    <row r="299" ht="32.1" customHeight="1" x14ac:dyDescent="0.25"/>
    <row r="300" ht="32.1" customHeight="1" x14ac:dyDescent="0.25"/>
    <row r="301" ht="32.1" customHeight="1" x14ac:dyDescent="0.25"/>
    <row r="302" ht="32.1" customHeight="1" x14ac:dyDescent="0.25"/>
    <row r="303" ht="32.1" customHeight="1" x14ac:dyDescent="0.25"/>
    <row r="304" ht="32.1" customHeight="1" x14ac:dyDescent="0.25"/>
    <row r="305" ht="32.1" customHeight="1" x14ac:dyDescent="0.25"/>
    <row r="306" ht="32.1" customHeight="1" x14ac:dyDescent="0.25"/>
    <row r="307" ht="32.1" customHeight="1" x14ac:dyDescent="0.25"/>
    <row r="308" ht="32.1" customHeight="1" x14ac:dyDescent="0.25"/>
    <row r="309" ht="32.1" customHeight="1" x14ac:dyDescent="0.25"/>
    <row r="310" ht="32.1" customHeight="1" x14ac:dyDescent="0.25"/>
    <row r="311" ht="32.1" customHeight="1" x14ac:dyDescent="0.25"/>
    <row r="312" ht="32.1" customHeight="1" x14ac:dyDescent="0.25"/>
    <row r="313" ht="32.1" customHeight="1" x14ac:dyDescent="0.25"/>
    <row r="314" ht="32.1" customHeight="1" x14ac:dyDescent="0.25"/>
    <row r="315" ht="32.1" customHeight="1" x14ac:dyDescent="0.25"/>
    <row r="316" ht="32.1" customHeight="1" x14ac:dyDescent="0.25"/>
    <row r="317" ht="32.1" customHeight="1" x14ac:dyDescent="0.25"/>
    <row r="318" ht="32.1" customHeight="1" x14ac:dyDescent="0.25"/>
    <row r="319" ht="32.1" customHeight="1" x14ac:dyDescent="0.25"/>
    <row r="320" ht="32.1" customHeight="1" x14ac:dyDescent="0.25"/>
    <row r="321" ht="32.1" customHeight="1" x14ac:dyDescent="0.25"/>
    <row r="322" ht="32.1" customHeight="1" x14ac:dyDescent="0.25"/>
    <row r="323" ht="32.1" customHeight="1" x14ac:dyDescent="0.25"/>
    <row r="324" ht="32.1" customHeight="1" x14ac:dyDescent="0.25"/>
    <row r="325" ht="32.1" customHeight="1" x14ac:dyDescent="0.25"/>
    <row r="326" ht="32.1" customHeight="1" x14ac:dyDescent="0.25"/>
    <row r="327" ht="32.1" customHeight="1" x14ac:dyDescent="0.25"/>
    <row r="328" ht="32.1" customHeight="1" x14ac:dyDescent="0.25"/>
    <row r="329" ht="32.1" customHeight="1" x14ac:dyDescent="0.25"/>
    <row r="330" ht="32.1" customHeight="1" x14ac:dyDescent="0.25"/>
    <row r="331" ht="32.1" customHeight="1" x14ac:dyDescent="0.25"/>
    <row r="332" ht="32.1" customHeight="1" x14ac:dyDescent="0.25"/>
    <row r="333" ht="32.1" customHeight="1" x14ac:dyDescent="0.25"/>
    <row r="334" ht="32.1" customHeight="1" x14ac:dyDescent="0.25"/>
    <row r="335" ht="32.1" customHeight="1" x14ac:dyDescent="0.25"/>
    <row r="336" ht="32.1" customHeight="1" x14ac:dyDescent="0.25"/>
    <row r="337" ht="32.1" customHeight="1" x14ac:dyDescent="0.25"/>
    <row r="338" ht="32.1" customHeight="1" x14ac:dyDescent="0.25"/>
    <row r="339" ht="32.1" customHeight="1" x14ac:dyDescent="0.25"/>
    <row r="340" ht="32.1" customHeight="1" x14ac:dyDescent="0.25"/>
    <row r="341" ht="32.1" customHeight="1" x14ac:dyDescent="0.25"/>
    <row r="342" ht="32.1" customHeight="1" x14ac:dyDescent="0.25"/>
    <row r="343" ht="32.1" customHeight="1" x14ac:dyDescent="0.25"/>
    <row r="344" ht="32.1" customHeight="1" x14ac:dyDescent="0.25"/>
    <row r="345" ht="32.1" customHeight="1" x14ac:dyDescent="0.25"/>
    <row r="346" ht="32.1" customHeight="1" x14ac:dyDescent="0.25"/>
    <row r="347" ht="32.1" customHeight="1" x14ac:dyDescent="0.25"/>
    <row r="348" ht="32.1" customHeight="1" x14ac:dyDescent="0.25"/>
    <row r="349" ht="32.1" customHeight="1" x14ac:dyDescent="0.25"/>
    <row r="350" ht="32.1" customHeight="1" x14ac:dyDescent="0.25"/>
    <row r="351" ht="32.1" customHeight="1" x14ac:dyDescent="0.25"/>
    <row r="352" ht="32.1" customHeight="1" x14ac:dyDescent="0.25"/>
    <row r="353" ht="32.1" customHeight="1" x14ac:dyDescent="0.25"/>
    <row r="354" ht="32.1" customHeight="1" x14ac:dyDescent="0.25"/>
    <row r="355" ht="32.1" customHeight="1" x14ac:dyDescent="0.25"/>
    <row r="356" ht="32.1" customHeight="1" x14ac:dyDescent="0.25"/>
    <row r="357" ht="32.1" customHeight="1" x14ac:dyDescent="0.25"/>
    <row r="358" ht="32.1" customHeight="1" x14ac:dyDescent="0.25"/>
    <row r="359" ht="32.1" customHeight="1" x14ac:dyDescent="0.25"/>
    <row r="360" ht="32.1" customHeight="1" x14ac:dyDescent="0.25"/>
    <row r="361" ht="32.1" customHeight="1" x14ac:dyDescent="0.25"/>
    <row r="362" ht="32.1" customHeight="1" x14ac:dyDescent="0.25"/>
    <row r="363" ht="32.1" customHeight="1" x14ac:dyDescent="0.25"/>
    <row r="364" ht="32.1" customHeight="1" x14ac:dyDescent="0.25"/>
    <row r="365" ht="32.1" customHeight="1" x14ac:dyDescent="0.25"/>
    <row r="366" ht="32.1" customHeight="1" x14ac:dyDescent="0.25"/>
    <row r="367" ht="32.1" customHeight="1" x14ac:dyDescent="0.25"/>
    <row r="368" ht="32.1" customHeight="1" x14ac:dyDescent="0.25"/>
    <row r="369" ht="32.1" customHeight="1" x14ac:dyDescent="0.25"/>
    <row r="370" ht="32.1" customHeight="1" x14ac:dyDescent="0.25"/>
    <row r="371" ht="32.1" customHeight="1" x14ac:dyDescent="0.25"/>
    <row r="372" ht="32.1" customHeight="1" x14ac:dyDescent="0.25"/>
    <row r="373" ht="32.1" customHeight="1" x14ac:dyDescent="0.25"/>
    <row r="374" ht="32.1" customHeight="1" x14ac:dyDescent="0.25"/>
    <row r="375" ht="32.1" customHeight="1" x14ac:dyDescent="0.25"/>
    <row r="376" ht="32.1" customHeight="1" x14ac:dyDescent="0.25"/>
    <row r="377" ht="32.1" customHeight="1" x14ac:dyDescent="0.25"/>
    <row r="378" ht="32.1" customHeight="1" x14ac:dyDescent="0.25"/>
    <row r="379" ht="32.1" customHeight="1" x14ac:dyDescent="0.25"/>
    <row r="380" ht="32.1" customHeight="1" x14ac:dyDescent="0.25"/>
    <row r="381" ht="32.1" customHeight="1" x14ac:dyDescent="0.25"/>
    <row r="382" ht="32.1" customHeight="1" x14ac:dyDescent="0.25"/>
    <row r="383" ht="32.1" customHeight="1" x14ac:dyDescent="0.25"/>
    <row r="384" ht="32.1" customHeight="1" x14ac:dyDescent="0.25"/>
    <row r="385" ht="32.1" customHeight="1" x14ac:dyDescent="0.25"/>
    <row r="386" ht="32.1" customHeight="1" x14ac:dyDescent="0.25"/>
    <row r="387" ht="32.1" customHeight="1" x14ac:dyDescent="0.25"/>
    <row r="388" ht="32.1" customHeight="1" x14ac:dyDescent="0.25"/>
    <row r="389" ht="32.1" customHeight="1" x14ac:dyDescent="0.25"/>
    <row r="390" ht="32.1" customHeight="1" x14ac:dyDescent="0.25"/>
    <row r="391" ht="32.1" customHeight="1" x14ac:dyDescent="0.25"/>
    <row r="392" ht="32.1" customHeight="1" x14ac:dyDescent="0.25"/>
    <row r="393" ht="32.1" customHeight="1" x14ac:dyDescent="0.25"/>
    <row r="394" ht="32.1" customHeight="1" x14ac:dyDescent="0.25"/>
    <row r="395" ht="32.1" customHeight="1" x14ac:dyDescent="0.25"/>
    <row r="396" ht="32.1" customHeight="1" x14ac:dyDescent="0.25"/>
    <row r="397" ht="32.1" customHeight="1" x14ac:dyDescent="0.25"/>
    <row r="398" ht="32.1" customHeight="1" x14ac:dyDescent="0.25"/>
    <row r="399" ht="32.1" customHeight="1" x14ac:dyDescent="0.25"/>
    <row r="400" ht="32.1" customHeight="1" x14ac:dyDescent="0.25"/>
    <row r="401" ht="32.1" customHeight="1" x14ac:dyDescent="0.25"/>
    <row r="402" ht="32.1" customHeight="1" x14ac:dyDescent="0.25"/>
    <row r="403" ht="32.1" customHeight="1" x14ac:dyDescent="0.25"/>
    <row r="404" ht="32.1" customHeight="1" x14ac:dyDescent="0.25"/>
    <row r="405" ht="32.1" customHeight="1" x14ac:dyDescent="0.25"/>
    <row r="406" ht="32.1" customHeight="1" x14ac:dyDescent="0.25"/>
    <row r="407" ht="32.1" customHeight="1" x14ac:dyDescent="0.25"/>
    <row r="408" ht="32.1" customHeight="1" x14ac:dyDescent="0.25"/>
    <row r="409" ht="32.1" customHeight="1" x14ac:dyDescent="0.25"/>
    <row r="410" ht="32.1" customHeight="1" x14ac:dyDescent="0.25"/>
    <row r="411" ht="32.1" customHeight="1" x14ac:dyDescent="0.25"/>
    <row r="412" ht="32.1" customHeight="1" x14ac:dyDescent="0.25"/>
    <row r="413" ht="32.1" customHeight="1" x14ac:dyDescent="0.25"/>
    <row r="414" ht="32.1" customHeight="1" x14ac:dyDescent="0.25"/>
    <row r="415" ht="32.1" customHeight="1" x14ac:dyDescent="0.25"/>
    <row r="416" ht="32.1" customHeight="1" x14ac:dyDescent="0.25"/>
    <row r="417" ht="32.1" customHeight="1" x14ac:dyDescent="0.25"/>
    <row r="418" ht="32.1" customHeight="1" x14ac:dyDescent="0.25"/>
    <row r="419" ht="32.1" customHeight="1" x14ac:dyDescent="0.25"/>
    <row r="420" ht="32.1" customHeight="1" x14ac:dyDescent="0.25"/>
    <row r="421" ht="32.1" customHeight="1" x14ac:dyDescent="0.25"/>
    <row r="422" ht="32.1" customHeight="1" x14ac:dyDescent="0.25"/>
    <row r="423" ht="32.1" customHeight="1" x14ac:dyDescent="0.25"/>
    <row r="424" ht="32.1" customHeight="1" x14ac:dyDescent="0.25"/>
    <row r="425" ht="32.1" customHeight="1" x14ac:dyDescent="0.25"/>
    <row r="426" ht="32.1" customHeight="1" x14ac:dyDescent="0.25"/>
    <row r="427" ht="32.1" customHeight="1" x14ac:dyDescent="0.25"/>
    <row r="428" ht="32.1" customHeight="1" x14ac:dyDescent="0.25"/>
    <row r="429" ht="32.1" customHeight="1" x14ac:dyDescent="0.25"/>
    <row r="430" ht="32.1" customHeight="1" x14ac:dyDescent="0.25"/>
    <row r="431" ht="32.1" customHeight="1" x14ac:dyDescent="0.25"/>
    <row r="432" ht="32.1" customHeight="1" x14ac:dyDescent="0.25"/>
    <row r="433" ht="32.1" customHeight="1" x14ac:dyDescent="0.25"/>
    <row r="434" ht="32.1" customHeight="1" x14ac:dyDescent="0.25"/>
    <row r="435" ht="32.1" customHeight="1" x14ac:dyDescent="0.25"/>
    <row r="436" ht="32.1" customHeight="1" x14ac:dyDescent="0.25"/>
    <row r="437" ht="32.1" customHeight="1" x14ac:dyDescent="0.25"/>
    <row r="438" ht="32.1" customHeight="1" x14ac:dyDescent="0.25"/>
    <row r="439" ht="32.1" customHeight="1" x14ac:dyDescent="0.25"/>
    <row r="440" ht="32.1" customHeight="1" x14ac:dyDescent="0.25"/>
    <row r="441" ht="32.1" customHeight="1" x14ac:dyDescent="0.25"/>
    <row r="442" ht="32.1" customHeight="1" x14ac:dyDescent="0.25"/>
    <row r="443" ht="32.1" customHeight="1" x14ac:dyDescent="0.25"/>
    <row r="444" ht="32.1" customHeight="1" x14ac:dyDescent="0.25"/>
    <row r="445" ht="32.1" customHeight="1" x14ac:dyDescent="0.25"/>
    <row r="446" ht="32.1" customHeight="1" x14ac:dyDescent="0.25"/>
    <row r="447" ht="32.1" customHeight="1" x14ac:dyDescent="0.25"/>
    <row r="448" ht="32.1" customHeight="1" x14ac:dyDescent="0.25"/>
    <row r="449" ht="32.1" customHeight="1" x14ac:dyDescent="0.25"/>
    <row r="450" ht="32.1" customHeight="1" x14ac:dyDescent="0.25"/>
    <row r="451" ht="32.1" customHeight="1" x14ac:dyDescent="0.25"/>
    <row r="452" ht="32.1" customHeight="1" x14ac:dyDescent="0.25"/>
    <row r="453" ht="32.1" customHeight="1" x14ac:dyDescent="0.25"/>
    <row r="454" ht="32.1" customHeight="1" x14ac:dyDescent="0.25"/>
    <row r="455" ht="32.1" customHeight="1" x14ac:dyDescent="0.25"/>
    <row r="456" ht="32.1" customHeight="1" x14ac:dyDescent="0.25"/>
    <row r="457" ht="32.1" customHeight="1" x14ac:dyDescent="0.25"/>
    <row r="458" ht="32.1" customHeight="1" x14ac:dyDescent="0.25"/>
    <row r="459" ht="32.1" customHeight="1" x14ac:dyDescent="0.25"/>
    <row r="460" ht="32.1" customHeight="1" x14ac:dyDescent="0.25"/>
    <row r="461" ht="32.1" customHeight="1" x14ac:dyDescent="0.25"/>
    <row r="462" ht="32.1" customHeight="1" x14ac:dyDescent="0.25"/>
    <row r="463" ht="32.1" customHeight="1" x14ac:dyDescent="0.25"/>
    <row r="464" ht="32.1" customHeight="1" x14ac:dyDescent="0.25"/>
    <row r="465" ht="32.1" customHeight="1" x14ac:dyDescent="0.25"/>
    <row r="466" ht="32.1" customHeight="1" x14ac:dyDescent="0.25"/>
    <row r="467" ht="32.1" customHeight="1" x14ac:dyDescent="0.25"/>
    <row r="468" ht="32.1" customHeight="1" x14ac:dyDescent="0.25"/>
    <row r="469" ht="32.1" customHeight="1" x14ac:dyDescent="0.25"/>
    <row r="470" ht="32.1" customHeight="1" x14ac:dyDescent="0.25"/>
    <row r="471" ht="32.1" customHeight="1" x14ac:dyDescent="0.25"/>
    <row r="472" ht="32.1" customHeight="1" x14ac:dyDescent="0.25"/>
    <row r="473" ht="32.1" customHeight="1" x14ac:dyDescent="0.25"/>
    <row r="474" ht="32.1" customHeight="1" x14ac:dyDescent="0.25"/>
    <row r="475" ht="32.1" customHeight="1" x14ac:dyDescent="0.25"/>
    <row r="476" ht="32.1" customHeight="1" x14ac:dyDescent="0.25"/>
    <row r="477" ht="32.1" customHeight="1" x14ac:dyDescent="0.25"/>
    <row r="478" ht="32.1" customHeight="1" x14ac:dyDescent="0.25"/>
    <row r="479" ht="32.1" customHeight="1" x14ac:dyDescent="0.25"/>
    <row r="480" ht="32.1" customHeight="1" x14ac:dyDescent="0.25"/>
  </sheetData>
  <mergeCells count="191">
    <mergeCell ref="R203:S203"/>
    <mergeCell ref="R201:S201"/>
    <mergeCell ref="R200:S200"/>
    <mergeCell ref="R202:S202"/>
    <mergeCell ref="R192:S192"/>
    <mergeCell ref="R193:S193"/>
    <mergeCell ref="R194:S194"/>
    <mergeCell ref="R195:S195"/>
    <mergeCell ref="R196:S196"/>
    <mergeCell ref="R197:S197"/>
    <mergeCell ref="R198:S198"/>
    <mergeCell ref="R199:S199"/>
    <mergeCell ref="R183:S183"/>
    <mergeCell ref="R184:S184"/>
    <mergeCell ref="R185:S185"/>
    <mergeCell ref="R187:S187"/>
    <mergeCell ref="R188:S188"/>
    <mergeCell ref="R189:S189"/>
    <mergeCell ref="R190:S190"/>
    <mergeCell ref="R181:S181"/>
    <mergeCell ref="R182:S182"/>
    <mergeCell ref="R174:S174"/>
    <mergeCell ref="R175:S175"/>
    <mergeCell ref="R176:S176"/>
    <mergeCell ref="R177:S177"/>
    <mergeCell ref="R178:S178"/>
    <mergeCell ref="R179:S179"/>
    <mergeCell ref="R180:S180"/>
    <mergeCell ref="R154:S154"/>
    <mergeCell ref="R152:S152"/>
    <mergeCell ref="R171:S171"/>
    <mergeCell ref="R172:S172"/>
    <mergeCell ref="R170:S170"/>
    <mergeCell ref="R155:S155"/>
    <mergeCell ref="R156:S156"/>
    <mergeCell ref="R157:S157"/>
    <mergeCell ref="R158:S158"/>
    <mergeCell ref="R159:S159"/>
    <mergeCell ref="R151:S151"/>
    <mergeCell ref="R153:S153"/>
    <mergeCell ref="R143:S143"/>
    <mergeCell ref="R144:S144"/>
    <mergeCell ref="R145:S145"/>
    <mergeCell ref="R166:S166"/>
    <mergeCell ref="R167:S167"/>
    <mergeCell ref="R168:S168"/>
    <mergeCell ref="R169:S169"/>
    <mergeCell ref="R160:S160"/>
    <mergeCell ref="R162:S162"/>
    <mergeCell ref="R163:S163"/>
    <mergeCell ref="R164:S164"/>
    <mergeCell ref="R165:S165"/>
    <mergeCell ref="R146:S146"/>
    <mergeCell ref="R147:S147"/>
    <mergeCell ref="R138:S138"/>
    <mergeCell ref="R139:S139"/>
    <mergeCell ref="R140:S140"/>
    <mergeCell ref="R141:S141"/>
    <mergeCell ref="R142:S142"/>
    <mergeCell ref="R148:S148"/>
    <mergeCell ref="R150:S150"/>
    <mergeCell ref="R133:S133"/>
    <mergeCell ref="R134:S134"/>
    <mergeCell ref="R135:S135"/>
    <mergeCell ref="R136:S136"/>
    <mergeCell ref="R137:S137"/>
    <mergeCell ref="R129:S129"/>
    <mergeCell ref="R130:S130"/>
    <mergeCell ref="R131:S131"/>
    <mergeCell ref="R132:S132"/>
    <mergeCell ref="R122:S122"/>
    <mergeCell ref="R123:S123"/>
    <mergeCell ref="R124:S124"/>
    <mergeCell ref="R125:S125"/>
    <mergeCell ref="R126:S126"/>
    <mergeCell ref="R116:S116"/>
    <mergeCell ref="R117:S117"/>
    <mergeCell ref="R119:S119"/>
    <mergeCell ref="R120:S120"/>
    <mergeCell ref="R121:S121"/>
    <mergeCell ref="R118:S118"/>
    <mergeCell ref="R111:S111"/>
    <mergeCell ref="R112:S112"/>
    <mergeCell ref="R113:S113"/>
    <mergeCell ref="R114:S114"/>
    <mergeCell ref="R115:S115"/>
    <mergeCell ref="R106:S106"/>
    <mergeCell ref="R107:S107"/>
    <mergeCell ref="R108:S108"/>
    <mergeCell ref="R109:S109"/>
    <mergeCell ref="R110:S110"/>
    <mergeCell ref="R101:S101"/>
    <mergeCell ref="R99:S99"/>
    <mergeCell ref="R103:S103"/>
    <mergeCell ref="R104:S104"/>
    <mergeCell ref="R105:S105"/>
    <mergeCell ref="R94:S94"/>
    <mergeCell ref="R96:S96"/>
    <mergeCell ref="R98:S98"/>
    <mergeCell ref="R100:S100"/>
    <mergeCell ref="R97:S97"/>
    <mergeCell ref="R65:S65"/>
    <mergeCell ref="R71:S71"/>
    <mergeCell ref="R72:S72"/>
    <mergeCell ref="R86:S86"/>
    <mergeCell ref="R87:S87"/>
    <mergeCell ref="R88:S88"/>
    <mergeCell ref="R89:S89"/>
    <mergeCell ref="R92:S92"/>
    <mergeCell ref="R82:S82"/>
    <mergeCell ref="R83:S83"/>
    <mergeCell ref="R84:S84"/>
    <mergeCell ref="R85:S85"/>
    <mergeCell ref="R90:S90"/>
    <mergeCell ref="R73:S73"/>
    <mergeCell ref="R76:S76"/>
    <mergeCell ref="R77:S77"/>
    <mergeCell ref="R78:S78"/>
    <mergeCell ref="R79:S79"/>
    <mergeCell ref="R16:S16"/>
    <mergeCell ref="R19:S19"/>
    <mergeCell ref="R64:S64"/>
    <mergeCell ref="R66:S66"/>
    <mergeCell ref="R56:S56"/>
    <mergeCell ref="R50:S50"/>
    <mergeCell ref="R48:S48"/>
    <mergeCell ref="R81:S81"/>
    <mergeCell ref="R54:S54"/>
    <mergeCell ref="R68:S68"/>
    <mergeCell ref="R75:S75"/>
    <mergeCell ref="R80:S80"/>
    <mergeCell ref="R69:S69"/>
    <mergeCell ref="R74:S74"/>
    <mergeCell ref="R53:S53"/>
    <mergeCell ref="R60:S60"/>
    <mergeCell ref="R70:S70"/>
    <mergeCell ref="R67:S67"/>
    <mergeCell ref="R61:S61"/>
    <mergeCell ref="R63:S63"/>
    <mergeCell ref="R55:S55"/>
    <mergeCell ref="R57:S57"/>
    <mergeCell ref="R58:S58"/>
    <mergeCell ref="R59:S59"/>
    <mergeCell ref="R52:S52"/>
    <mergeCell ref="R62:S62"/>
    <mergeCell ref="R8:S8"/>
    <mergeCell ref="R13:S13"/>
    <mergeCell ref="R15:S15"/>
    <mergeCell ref="R47:S47"/>
    <mergeCell ref="R49:S49"/>
    <mergeCell ref="R51:S51"/>
    <mergeCell ref="R40:S40"/>
    <mergeCell ref="R41:S41"/>
    <mergeCell ref="R43:S43"/>
    <mergeCell ref="R44:S44"/>
    <mergeCell ref="R9:S9"/>
    <mergeCell ref="R11:S11"/>
    <mergeCell ref="R12:S12"/>
    <mergeCell ref="R22:S22"/>
    <mergeCell ref="R23:S23"/>
    <mergeCell ref="R26:S26"/>
    <mergeCell ref="R27:S27"/>
    <mergeCell ref="R17:S17"/>
    <mergeCell ref="R18:S18"/>
    <mergeCell ref="R20:S20"/>
    <mergeCell ref="R38:S38"/>
    <mergeCell ref="R10:S10"/>
    <mergeCell ref="R24:S24"/>
    <mergeCell ref="R25:S25"/>
    <mergeCell ref="R91:S91"/>
    <mergeCell ref="R161:S161"/>
    <mergeCell ref="R14:S14"/>
    <mergeCell ref="R128:S128"/>
    <mergeCell ref="R29:S29"/>
    <mergeCell ref="R21:S21"/>
    <mergeCell ref="R31:S31"/>
    <mergeCell ref="R149:S149"/>
    <mergeCell ref="R93:S93"/>
    <mergeCell ref="R95:S95"/>
    <mergeCell ref="R35:S35"/>
    <mergeCell ref="R42:S42"/>
    <mergeCell ref="R36:S36"/>
    <mergeCell ref="R37:S37"/>
    <mergeCell ref="R39:S39"/>
    <mergeCell ref="R28:S28"/>
    <mergeCell ref="R30:S30"/>
    <mergeCell ref="R32:S32"/>
    <mergeCell ref="R33:S33"/>
    <mergeCell ref="R34:S34"/>
    <mergeCell ref="R45:S45"/>
    <mergeCell ref="R46:S46"/>
  </mergeCells>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80E0-AE7C-4D65-8107-06845C03B0A1}">
  <dimension ref="A1:O70"/>
  <sheetViews>
    <sheetView topLeftCell="A38" zoomScale="160" zoomScaleNormal="160" workbookViewId="0">
      <selection activeCell="B68" sqref="B68"/>
    </sheetView>
  </sheetViews>
  <sheetFormatPr defaultRowHeight="15" x14ac:dyDescent="0.25"/>
  <cols>
    <col min="1" max="1" width="12.7109375" customWidth="1"/>
    <col min="2" max="2" width="11.85546875" customWidth="1"/>
    <col min="3" max="3" width="13.140625" customWidth="1"/>
    <col min="4" max="4" width="13.42578125" customWidth="1"/>
    <col min="5" max="5" width="11.5703125" customWidth="1"/>
    <col min="11" max="11" width="23.140625" customWidth="1"/>
    <col min="13" max="13" width="45.5703125" customWidth="1"/>
  </cols>
  <sheetData>
    <row r="1" spans="1:15" x14ac:dyDescent="0.25">
      <c r="A1" t="s">
        <v>7</v>
      </c>
      <c r="B1" t="s">
        <v>129</v>
      </c>
      <c r="C1" t="s">
        <v>130</v>
      </c>
      <c r="D1" t="s">
        <v>136</v>
      </c>
      <c r="F1" s="204" t="s">
        <v>249</v>
      </c>
      <c r="G1" s="204"/>
      <c r="H1" s="204"/>
      <c r="I1" s="204"/>
      <c r="J1" s="204"/>
      <c r="K1" s="204"/>
    </row>
    <row r="2" spans="1:15" x14ac:dyDescent="0.25">
      <c r="A2" s="45">
        <v>45530</v>
      </c>
      <c r="B2">
        <v>8</v>
      </c>
      <c r="C2">
        <v>137</v>
      </c>
      <c r="E2" s="45">
        <v>45511</v>
      </c>
      <c r="F2" s="203" t="s">
        <v>67</v>
      </c>
      <c r="G2" s="203"/>
      <c r="H2" s="203"/>
      <c r="I2" s="203"/>
      <c r="J2" s="203"/>
      <c r="K2" s="203"/>
      <c r="L2" s="203"/>
      <c r="M2" s="203"/>
      <c r="N2" s="203"/>
      <c r="O2" s="203"/>
    </row>
    <row r="3" spans="1:15" x14ac:dyDescent="0.25">
      <c r="A3" s="45">
        <v>45531</v>
      </c>
      <c r="B3">
        <v>1</v>
      </c>
      <c r="C3">
        <v>31</v>
      </c>
      <c r="E3" s="45">
        <v>45521</v>
      </c>
      <c r="F3" s="203" t="s">
        <v>87</v>
      </c>
      <c r="G3" s="203"/>
      <c r="H3" s="203"/>
      <c r="I3" s="203"/>
      <c r="J3" s="203"/>
      <c r="K3" s="203"/>
      <c r="L3" s="203"/>
      <c r="M3" s="203"/>
      <c r="N3" s="203"/>
    </row>
    <row r="4" spans="1:15" x14ac:dyDescent="0.25">
      <c r="A4" s="45">
        <v>45532</v>
      </c>
      <c r="B4">
        <v>4</v>
      </c>
      <c r="C4">
        <v>25</v>
      </c>
      <c r="E4" s="45">
        <v>45523</v>
      </c>
      <c r="F4" s="203" t="s">
        <v>103</v>
      </c>
      <c r="G4" s="203"/>
      <c r="H4" s="203"/>
      <c r="I4" s="203"/>
      <c r="J4" s="203"/>
      <c r="K4" s="203"/>
      <c r="L4" s="203"/>
      <c r="M4" s="203"/>
      <c r="N4" s="203"/>
    </row>
    <row r="5" spans="1:15" x14ac:dyDescent="0.25">
      <c r="A5" s="45">
        <v>45533</v>
      </c>
      <c r="B5">
        <v>3</v>
      </c>
      <c r="C5">
        <v>35</v>
      </c>
      <c r="E5" s="45">
        <v>45566</v>
      </c>
      <c r="F5" s="203" t="s">
        <v>408</v>
      </c>
      <c r="G5" s="203"/>
      <c r="H5" s="203"/>
      <c r="I5" s="203"/>
      <c r="J5" s="203"/>
      <c r="K5" s="203"/>
      <c r="L5" s="203"/>
      <c r="M5" s="203"/>
      <c r="N5" s="203"/>
    </row>
    <row r="6" spans="1:15" x14ac:dyDescent="0.25">
      <c r="A6" s="45">
        <v>45534</v>
      </c>
      <c r="B6">
        <v>1</v>
      </c>
      <c r="C6">
        <v>23</v>
      </c>
      <c r="F6" s="203"/>
      <c r="G6" s="203"/>
      <c r="H6" s="203"/>
      <c r="I6" s="203"/>
      <c r="J6" s="203"/>
      <c r="K6" s="203"/>
      <c r="L6" s="203"/>
      <c r="M6" s="203"/>
      <c r="N6" s="203"/>
    </row>
    <row r="7" spans="1:15" x14ac:dyDescent="0.25">
      <c r="A7" s="45">
        <v>45535</v>
      </c>
      <c r="B7">
        <v>2</v>
      </c>
      <c r="C7">
        <v>18</v>
      </c>
      <c r="F7" s="203"/>
      <c r="G7" s="203"/>
      <c r="H7" s="203"/>
      <c r="I7" s="203"/>
      <c r="J7" s="203"/>
      <c r="K7" s="203"/>
      <c r="L7" s="203"/>
      <c r="M7" s="203"/>
      <c r="N7" s="203"/>
    </row>
    <row r="8" spans="1:15" x14ac:dyDescent="0.25">
      <c r="A8" s="45">
        <v>45536</v>
      </c>
      <c r="B8">
        <v>0</v>
      </c>
      <c r="C8">
        <v>26</v>
      </c>
      <c r="F8" s="203"/>
      <c r="G8" s="203"/>
      <c r="H8" s="203"/>
      <c r="I8" s="203"/>
      <c r="J8" s="203"/>
      <c r="K8" s="203"/>
      <c r="L8" s="203"/>
      <c r="M8" s="203"/>
      <c r="N8" s="203"/>
    </row>
    <row r="9" spans="1:15" x14ac:dyDescent="0.25">
      <c r="A9" s="45">
        <v>45537</v>
      </c>
      <c r="B9">
        <v>1</v>
      </c>
      <c r="C9">
        <v>26</v>
      </c>
      <c r="F9" s="203"/>
      <c r="G9" s="203"/>
      <c r="H9" s="203"/>
      <c r="I9" s="203"/>
      <c r="J9" s="203"/>
      <c r="K9" s="203"/>
      <c r="L9" s="203"/>
      <c r="M9" s="203"/>
      <c r="N9" s="203"/>
    </row>
    <row r="10" spans="1:15" x14ac:dyDescent="0.25">
      <c r="A10" s="45">
        <v>45538</v>
      </c>
      <c r="B10">
        <v>1</v>
      </c>
      <c r="C10">
        <v>31</v>
      </c>
      <c r="F10" s="203"/>
      <c r="G10" s="203"/>
      <c r="H10" s="203"/>
      <c r="I10" s="203"/>
      <c r="J10" s="203"/>
      <c r="K10" s="203"/>
      <c r="L10" s="203"/>
      <c r="M10" s="203"/>
      <c r="N10" s="203"/>
    </row>
    <row r="11" spans="1:15" x14ac:dyDescent="0.25">
      <c r="A11" s="45">
        <v>45539</v>
      </c>
      <c r="B11">
        <v>3</v>
      </c>
      <c r="C11">
        <v>34</v>
      </c>
      <c r="F11" s="203"/>
      <c r="G11" s="203"/>
      <c r="H11" s="203"/>
      <c r="I11" s="203"/>
      <c r="J11" s="203"/>
      <c r="K11" s="203"/>
      <c r="L11" s="203"/>
      <c r="M11" s="203"/>
      <c r="N11" s="203"/>
    </row>
    <row r="12" spans="1:15" x14ac:dyDescent="0.25">
      <c r="A12" s="45">
        <v>45540</v>
      </c>
      <c r="B12">
        <v>0</v>
      </c>
      <c r="C12">
        <v>30</v>
      </c>
    </row>
    <row r="13" spans="1:15" x14ac:dyDescent="0.25">
      <c r="A13" s="45">
        <v>45541</v>
      </c>
      <c r="B13">
        <v>1</v>
      </c>
      <c r="C13">
        <v>27</v>
      </c>
      <c r="D13">
        <v>1902494</v>
      </c>
    </row>
    <row r="14" spans="1:15" x14ac:dyDescent="0.25">
      <c r="A14" s="45">
        <v>45542</v>
      </c>
      <c r="B14">
        <v>4</v>
      </c>
      <c r="C14">
        <v>30</v>
      </c>
      <c r="D14" t="s">
        <v>263</v>
      </c>
    </row>
    <row r="15" spans="1:15" x14ac:dyDescent="0.25">
      <c r="A15" s="45">
        <v>45543</v>
      </c>
      <c r="B15">
        <v>3</v>
      </c>
      <c r="C15">
        <v>30</v>
      </c>
      <c r="D15" t="s">
        <v>264</v>
      </c>
    </row>
    <row r="16" spans="1:15" x14ac:dyDescent="0.25">
      <c r="A16" s="45">
        <v>45544</v>
      </c>
      <c r="B16">
        <v>4</v>
      </c>
      <c r="C16">
        <v>30</v>
      </c>
      <c r="D16" t="s">
        <v>265</v>
      </c>
    </row>
    <row r="17" spans="1:3" x14ac:dyDescent="0.25">
      <c r="A17" s="45">
        <v>45545</v>
      </c>
      <c r="B17">
        <v>0</v>
      </c>
      <c r="C17">
        <v>18</v>
      </c>
    </row>
    <row r="18" spans="1:3" x14ac:dyDescent="0.25">
      <c r="A18" s="45">
        <v>45546</v>
      </c>
      <c r="B18">
        <v>1</v>
      </c>
      <c r="C18">
        <v>20</v>
      </c>
    </row>
    <row r="19" spans="1:3" x14ac:dyDescent="0.25">
      <c r="A19" s="45">
        <v>45547</v>
      </c>
      <c r="B19">
        <v>1</v>
      </c>
      <c r="C19">
        <v>30</v>
      </c>
    </row>
    <row r="20" spans="1:3" x14ac:dyDescent="0.25">
      <c r="A20" s="45">
        <v>45548</v>
      </c>
      <c r="B20">
        <v>2</v>
      </c>
      <c r="C20">
        <v>32</v>
      </c>
    </row>
    <row r="21" spans="1:3" x14ac:dyDescent="0.25">
      <c r="A21" s="45">
        <v>45549</v>
      </c>
      <c r="B21">
        <v>3</v>
      </c>
      <c r="C21">
        <v>33</v>
      </c>
    </row>
    <row r="22" spans="1:3" x14ac:dyDescent="0.25">
      <c r="A22" s="45">
        <v>45550</v>
      </c>
      <c r="B22">
        <v>3</v>
      </c>
      <c r="C22">
        <v>29</v>
      </c>
    </row>
    <row r="23" spans="1:3" x14ac:dyDescent="0.25">
      <c r="A23" s="45">
        <v>45551</v>
      </c>
      <c r="B23">
        <v>3</v>
      </c>
      <c r="C23">
        <v>26</v>
      </c>
    </row>
    <row r="24" spans="1:3" x14ac:dyDescent="0.25">
      <c r="A24" s="45">
        <v>45552</v>
      </c>
      <c r="B24">
        <v>1</v>
      </c>
      <c r="C24">
        <v>25</v>
      </c>
    </row>
    <row r="25" spans="1:3" x14ac:dyDescent="0.25">
      <c r="A25" s="45">
        <v>45553</v>
      </c>
      <c r="B25">
        <v>3</v>
      </c>
      <c r="C25">
        <v>31</v>
      </c>
    </row>
    <row r="26" spans="1:3" x14ac:dyDescent="0.25">
      <c r="A26" s="45">
        <v>45554</v>
      </c>
      <c r="B26">
        <v>3</v>
      </c>
      <c r="C26">
        <v>28</v>
      </c>
    </row>
    <row r="27" spans="1:3" x14ac:dyDescent="0.25">
      <c r="A27" s="45">
        <v>45555</v>
      </c>
      <c r="B27">
        <v>2</v>
      </c>
      <c r="C27">
        <v>17</v>
      </c>
    </row>
    <row r="28" spans="1:3" x14ac:dyDescent="0.25">
      <c r="A28" s="45">
        <v>45556</v>
      </c>
      <c r="B28">
        <v>1</v>
      </c>
      <c r="C28">
        <v>21</v>
      </c>
    </row>
    <row r="29" spans="1:3" x14ac:dyDescent="0.25">
      <c r="A29" s="45">
        <v>45557</v>
      </c>
      <c r="B29">
        <v>2</v>
      </c>
      <c r="C29">
        <v>23</v>
      </c>
    </row>
    <row r="30" spans="1:3" x14ac:dyDescent="0.25">
      <c r="A30" s="45">
        <v>45558</v>
      </c>
      <c r="B30">
        <v>2</v>
      </c>
      <c r="C30">
        <v>30</v>
      </c>
    </row>
    <row r="31" spans="1:3" x14ac:dyDescent="0.25">
      <c r="A31" s="45">
        <v>45559</v>
      </c>
      <c r="B31">
        <v>2</v>
      </c>
      <c r="C31">
        <v>34</v>
      </c>
    </row>
    <row r="32" spans="1:3" x14ac:dyDescent="0.25">
      <c r="A32" s="45">
        <v>45560</v>
      </c>
      <c r="B32">
        <v>3</v>
      </c>
      <c r="C32">
        <v>40</v>
      </c>
    </row>
    <row r="33" spans="1:3" x14ac:dyDescent="0.25">
      <c r="A33" s="45">
        <v>45561</v>
      </c>
      <c r="B33">
        <v>4</v>
      </c>
      <c r="C33">
        <v>21</v>
      </c>
    </row>
    <row r="34" spans="1:3" x14ac:dyDescent="0.25">
      <c r="A34" s="45">
        <v>45562</v>
      </c>
      <c r="B34">
        <v>3</v>
      </c>
      <c r="C34">
        <v>19</v>
      </c>
    </row>
    <row r="35" spans="1:3" x14ac:dyDescent="0.25">
      <c r="A35" s="45">
        <v>45563</v>
      </c>
      <c r="B35">
        <v>3</v>
      </c>
      <c r="C35">
        <v>32</v>
      </c>
    </row>
    <row r="36" spans="1:3" x14ac:dyDescent="0.25">
      <c r="A36" s="45">
        <v>45564</v>
      </c>
      <c r="B36">
        <v>2</v>
      </c>
      <c r="C36">
        <v>25</v>
      </c>
    </row>
    <row r="37" spans="1:3" x14ac:dyDescent="0.25">
      <c r="A37" s="45">
        <v>45565</v>
      </c>
      <c r="B37">
        <v>2</v>
      </c>
      <c r="C37">
        <v>24</v>
      </c>
    </row>
    <row r="38" spans="1:3" x14ac:dyDescent="0.25">
      <c r="A38" s="45">
        <v>45566</v>
      </c>
      <c r="B38">
        <v>3</v>
      </c>
      <c r="C38">
        <v>27</v>
      </c>
    </row>
    <row r="39" spans="1:3" x14ac:dyDescent="0.25">
      <c r="A39" s="45">
        <v>45567</v>
      </c>
      <c r="B39">
        <v>1</v>
      </c>
      <c r="C39">
        <v>22</v>
      </c>
    </row>
    <row r="40" spans="1:3" x14ac:dyDescent="0.25">
      <c r="A40" s="45">
        <v>45568</v>
      </c>
      <c r="B40">
        <v>2</v>
      </c>
      <c r="C40">
        <v>30</v>
      </c>
    </row>
    <row r="41" spans="1:3" x14ac:dyDescent="0.25">
      <c r="A41" s="45">
        <v>45569</v>
      </c>
      <c r="B41">
        <v>2</v>
      </c>
      <c r="C41">
        <v>32</v>
      </c>
    </row>
    <row r="42" spans="1:3" x14ac:dyDescent="0.25">
      <c r="A42" s="45">
        <v>45570</v>
      </c>
      <c r="B42">
        <v>2</v>
      </c>
      <c r="C42">
        <v>32</v>
      </c>
    </row>
    <row r="43" spans="1:3" x14ac:dyDescent="0.25">
      <c r="A43" s="45">
        <v>45571</v>
      </c>
      <c r="B43">
        <v>2</v>
      </c>
      <c r="C43">
        <v>33</v>
      </c>
    </row>
    <row r="44" spans="1:3" x14ac:dyDescent="0.25">
      <c r="A44" s="45">
        <v>45572</v>
      </c>
      <c r="B44">
        <v>2</v>
      </c>
      <c r="C44">
        <v>33</v>
      </c>
    </row>
    <row r="45" spans="1:3" x14ac:dyDescent="0.25">
      <c r="A45" s="45">
        <v>45573</v>
      </c>
      <c r="B45">
        <v>2</v>
      </c>
      <c r="C45">
        <v>31</v>
      </c>
    </row>
    <row r="46" spans="1:3" x14ac:dyDescent="0.25">
      <c r="A46" s="45">
        <v>45574</v>
      </c>
      <c r="B46">
        <v>3</v>
      </c>
      <c r="C46">
        <v>34</v>
      </c>
    </row>
    <row r="47" spans="1:3" x14ac:dyDescent="0.25">
      <c r="A47" s="45">
        <v>45575</v>
      </c>
      <c r="B47">
        <v>1</v>
      </c>
      <c r="C47">
        <v>14</v>
      </c>
    </row>
    <row r="48" spans="1:3" x14ac:dyDescent="0.25">
      <c r="A48" s="45">
        <v>45576</v>
      </c>
      <c r="B48">
        <v>0</v>
      </c>
      <c r="C48">
        <v>22</v>
      </c>
    </row>
    <row r="49" spans="1:3" x14ac:dyDescent="0.25">
      <c r="A49" s="45">
        <v>45577</v>
      </c>
      <c r="B49">
        <v>2</v>
      </c>
      <c r="C49">
        <v>31</v>
      </c>
    </row>
    <row r="50" spans="1:3" x14ac:dyDescent="0.25">
      <c r="A50" s="45">
        <v>45578</v>
      </c>
      <c r="B50">
        <v>2</v>
      </c>
      <c r="C50">
        <v>31</v>
      </c>
    </row>
    <row r="51" spans="1:3" x14ac:dyDescent="0.25">
      <c r="A51" s="45">
        <v>45579</v>
      </c>
      <c r="B51">
        <v>1</v>
      </c>
      <c r="C51">
        <v>31</v>
      </c>
    </row>
    <row r="52" spans="1:3" x14ac:dyDescent="0.25">
      <c r="A52" s="45">
        <v>45580</v>
      </c>
      <c r="B52">
        <v>1</v>
      </c>
      <c r="C52">
        <v>33</v>
      </c>
    </row>
    <row r="53" spans="1:3" x14ac:dyDescent="0.25">
      <c r="A53" s="45">
        <v>45581</v>
      </c>
      <c r="B53">
        <v>2</v>
      </c>
      <c r="C53">
        <v>35</v>
      </c>
    </row>
    <row r="54" spans="1:3" x14ac:dyDescent="0.25">
      <c r="A54" s="45">
        <v>45582</v>
      </c>
      <c r="B54">
        <v>1</v>
      </c>
      <c r="C54">
        <v>27</v>
      </c>
    </row>
    <row r="55" spans="1:3" x14ac:dyDescent="0.25">
      <c r="A55" s="45">
        <v>45583</v>
      </c>
      <c r="B55">
        <v>1</v>
      </c>
      <c r="C55">
        <v>27</v>
      </c>
    </row>
    <row r="56" spans="1:3" x14ac:dyDescent="0.25">
      <c r="A56" s="45">
        <v>45584</v>
      </c>
      <c r="B56">
        <v>1</v>
      </c>
      <c r="C56">
        <v>27</v>
      </c>
    </row>
    <row r="57" spans="1:3" x14ac:dyDescent="0.25">
      <c r="A57" s="45">
        <v>45585</v>
      </c>
      <c r="B57">
        <v>1</v>
      </c>
      <c r="C57">
        <v>27</v>
      </c>
    </row>
    <row r="58" spans="1:3" x14ac:dyDescent="0.25">
      <c r="A58" s="45">
        <v>45586</v>
      </c>
      <c r="B58">
        <v>1</v>
      </c>
      <c r="C58">
        <v>27</v>
      </c>
    </row>
    <row r="59" spans="1:3" x14ac:dyDescent="0.25">
      <c r="A59" s="45">
        <v>45587</v>
      </c>
      <c r="B59">
        <v>1</v>
      </c>
      <c r="C59">
        <v>26</v>
      </c>
    </row>
    <row r="60" spans="1:3" x14ac:dyDescent="0.25">
      <c r="A60" s="45">
        <v>45588</v>
      </c>
      <c r="B60">
        <v>1</v>
      </c>
      <c r="C60">
        <v>33</v>
      </c>
    </row>
    <row r="61" spans="1:3" x14ac:dyDescent="0.25">
      <c r="A61" s="45">
        <v>45589</v>
      </c>
      <c r="B61">
        <v>1</v>
      </c>
      <c r="C61">
        <v>33</v>
      </c>
    </row>
    <row r="62" spans="1:3" x14ac:dyDescent="0.25">
      <c r="A62" s="45">
        <v>45590</v>
      </c>
      <c r="B62">
        <v>1</v>
      </c>
      <c r="C62">
        <v>33</v>
      </c>
    </row>
    <row r="63" spans="1:3" x14ac:dyDescent="0.25">
      <c r="A63" s="45">
        <v>45591</v>
      </c>
      <c r="B63">
        <v>1</v>
      </c>
      <c r="C63">
        <v>33</v>
      </c>
    </row>
    <row r="64" spans="1:3" x14ac:dyDescent="0.25">
      <c r="A64" s="45">
        <v>45592</v>
      </c>
      <c r="B64">
        <v>1</v>
      </c>
      <c r="C64">
        <v>33</v>
      </c>
    </row>
    <row r="65" spans="1:1" x14ac:dyDescent="0.25">
      <c r="A65" s="45">
        <v>45593</v>
      </c>
    </row>
    <row r="66" spans="1:1" x14ac:dyDescent="0.25">
      <c r="A66" s="45">
        <v>45594</v>
      </c>
    </row>
    <row r="67" spans="1:1" x14ac:dyDescent="0.25">
      <c r="A67" s="45">
        <v>45595</v>
      </c>
    </row>
    <row r="68" spans="1:1" x14ac:dyDescent="0.25">
      <c r="A68" s="45">
        <v>45596</v>
      </c>
    </row>
    <row r="69" spans="1:1" x14ac:dyDescent="0.25">
      <c r="A69" s="45">
        <v>45597</v>
      </c>
    </row>
    <row r="70" spans="1:1" x14ac:dyDescent="0.25">
      <c r="A70" s="45">
        <v>45598</v>
      </c>
    </row>
  </sheetData>
  <mergeCells count="11">
    <mergeCell ref="F1:K1"/>
    <mergeCell ref="F2:O2"/>
    <mergeCell ref="F3:N3"/>
    <mergeCell ref="F4:N4"/>
    <mergeCell ref="F5:N5"/>
    <mergeCell ref="F11:N11"/>
    <mergeCell ref="F6:N6"/>
    <mergeCell ref="F7:N7"/>
    <mergeCell ref="F8:N8"/>
    <mergeCell ref="F9:N9"/>
    <mergeCell ref="F10:N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Grady</dc:creator>
  <cp:lastModifiedBy>Logan Grady</cp:lastModifiedBy>
  <dcterms:created xsi:type="dcterms:W3CDTF">2024-08-05T17:05:47Z</dcterms:created>
  <dcterms:modified xsi:type="dcterms:W3CDTF">2024-11-05T00:37:33Z</dcterms:modified>
</cp:coreProperties>
</file>