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/>
  <mc:AlternateContent xmlns:mc="http://schemas.openxmlformats.org/markup-compatibility/2006">
    <mc:Choice Requires="x15">
      <x15ac:absPath xmlns:x15ac="http://schemas.microsoft.com/office/spreadsheetml/2010/11/ac" url="/Users/mclarke/pipeline/repository/fifi-ls/data/spatial_cal/"/>
    </mc:Choice>
  </mc:AlternateContent>
  <bookViews>
    <workbookView xWindow="13740" yWindow="460" windowWidth="35740" windowHeight="27020" firstSheet="1" activeTab="5"/>
  </bookViews>
  <sheets>
    <sheet name="BlueX" sheetId="4" r:id="rId1"/>
    <sheet name="BlueY" sheetId="5" r:id="rId2"/>
    <sheet name="RedX D105" sheetId="8" r:id="rId3"/>
    <sheet name="RedX130" sheetId="6" r:id="rId4"/>
    <sheet name="RedY" sheetId="7" r:id="rId5"/>
    <sheet name="Data" sheetId="1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73" i="1" l="1"/>
  <c r="Q173" i="1"/>
  <c r="T172" i="1"/>
  <c r="Q172" i="1"/>
  <c r="T158" i="1"/>
  <c r="Q158" i="1"/>
  <c r="T157" i="1"/>
  <c r="Q157" i="1"/>
  <c r="U173" i="1"/>
  <c r="R173" i="1"/>
  <c r="U172" i="1"/>
  <c r="R172" i="1"/>
  <c r="U158" i="1"/>
  <c r="R158" i="1"/>
  <c r="U157" i="1"/>
  <c r="R157" i="1"/>
  <c r="T135" i="1"/>
  <c r="Q135" i="1"/>
  <c r="T134" i="1"/>
  <c r="Q134" i="1"/>
  <c r="T120" i="1"/>
  <c r="R120" i="1"/>
  <c r="Q120" i="1"/>
  <c r="T119" i="1"/>
  <c r="R119" i="1"/>
  <c r="Q119" i="1"/>
  <c r="U135" i="1"/>
  <c r="R135" i="1"/>
  <c r="U134" i="1"/>
  <c r="R134" i="1"/>
  <c r="U120" i="1"/>
  <c r="U119" i="1"/>
  <c r="T97" i="1"/>
  <c r="Q97" i="1"/>
  <c r="U96" i="1"/>
  <c r="T96" i="1"/>
  <c r="Q96" i="1"/>
  <c r="T82" i="1"/>
  <c r="R82" i="1"/>
  <c r="Q82" i="1"/>
  <c r="U81" i="1"/>
  <c r="T81" i="1"/>
  <c r="Q81" i="1"/>
  <c r="U97" i="1"/>
  <c r="R97" i="1"/>
  <c r="R96" i="1"/>
  <c r="U82" i="1"/>
  <c r="R81" i="1"/>
  <c r="U59" i="1"/>
  <c r="T59" i="1"/>
  <c r="R59" i="1"/>
  <c r="Q59" i="1"/>
  <c r="U58" i="1"/>
  <c r="T58" i="1"/>
  <c r="R58" i="1"/>
  <c r="Q58" i="1"/>
  <c r="U44" i="1"/>
  <c r="T44" i="1"/>
  <c r="R44" i="1"/>
  <c r="Q44" i="1"/>
  <c r="U43" i="1"/>
  <c r="T43" i="1"/>
  <c r="R43" i="1"/>
  <c r="Q43" i="1"/>
  <c r="I157" i="1"/>
  <c r="I158" i="1"/>
  <c r="Q154" i="1"/>
  <c r="I119" i="1"/>
  <c r="I43" i="1"/>
  <c r="I44" i="1"/>
  <c r="U78" i="1"/>
  <c r="T78" i="1"/>
  <c r="R78" i="1"/>
  <c r="Q78" i="1"/>
  <c r="V154" i="1"/>
  <c r="U154" i="1"/>
  <c r="T154" i="1"/>
  <c r="S154" i="1"/>
  <c r="R154" i="1"/>
  <c r="Q40" i="1"/>
  <c r="X154" i="1"/>
  <c r="W154" i="1"/>
  <c r="X116" i="1"/>
  <c r="W116" i="1"/>
  <c r="V116" i="1"/>
  <c r="U116" i="1"/>
  <c r="T116" i="1"/>
  <c r="S116" i="1"/>
  <c r="R116" i="1"/>
  <c r="Q116" i="1"/>
  <c r="X78" i="1"/>
  <c r="W78" i="1"/>
  <c r="V78" i="1"/>
  <c r="S78" i="1"/>
  <c r="X40" i="1"/>
  <c r="W40" i="1"/>
  <c r="I63" i="1"/>
  <c r="V40" i="1"/>
  <c r="U40" i="1"/>
  <c r="T40" i="1"/>
  <c r="S40" i="1"/>
  <c r="R40" i="1"/>
  <c r="L178" i="1"/>
  <c r="L179" i="1"/>
  <c r="I178" i="1"/>
  <c r="I179" i="1"/>
  <c r="L172" i="1"/>
  <c r="I172" i="1"/>
  <c r="L163" i="1"/>
  <c r="L164" i="1"/>
  <c r="L166" i="1"/>
  <c r="I163" i="1"/>
  <c r="I164" i="1"/>
  <c r="I166" i="1"/>
  <c r="L157" i="1"/>
  <c r="L158" i="1"/>
  <c r="L160" i="1"/>
  <c r="I160" i="1"/>
  <c r="I184" i="1"/>
  <c r="I185" i="1"/>
  <c r="I187" i="1"/>
  <c r="L184" i="1"/>
  <c r="L185" i="1"/>
  <c r="L187" i="1"/>
  <c r="I173" i="1"/>
  <c r="I175" i="1"/>
  <c r="L173" i="1"/>
  <c r="L175" i="1"/>
  <c r="L140" i="1"/>
  <c r="L141" i="1"/>
  <c r="I140" i="1"/>
  <c r="I141" i="1"/>
  <c r="L134" i="1"/>
  <c r="I134" i="1"/>
  <c r="I135" i="1"/>
  <c r="L125" i="1"/>
  <c r="L126" i="1"/>
  <c r="L128" i="1"/>
  <c r="I125" i="1"/>
  <c r="I126" i="1"/>
  <c r="I128" i="1"/>
  <c r="L119" i="1"/>
  <c r="L120" i="1"/>
  <c r="L122" i="1"/>
  <c r="I120" i="1"/>
  <c r="I122" i="1"/>
  <c r="L146" i="1"/>
  <c r="L147" i="1"/>
  <c r="L149" i="1"/>
  <c r="L135" i="1"/>
  <c r="I146" i="1"/>
  <c r="I147" i="1"/>
  <c r="I149" i="1"/>
  <c r="L102" i="1"/>
  <c r="L103" i="1"/>
  <c r="I102" i="1"/>
  <c r="I103" i="1"/>
  <c r="L96" i="1"/>
  <c r="L97" i="1"/>
  <c r="I96" i="1"/>
  <c r="L87" i="1"/>
  <c r="L88" i="1"/>
  <c r="L90" i="1"/>
  <c r="I87" i="1"/>
  <c r="I88" i="1"/>
  <c r="I90" i="1"/>
  <c r="L81" i="1"/>
  <c r="L82" i="1"/>
  <c r="L84" i="1"/>
  <c r="I81" i="1"/>
  <c r="I82" i="1"/>
  <c r="I84" i="1"/>
  <c r="L108" i="1"/>
  <c r="L109" i="1"/>
  <c r="L111" i="1"/>
  <c r="I108" i="1"/>
  <c r="I109" i="1"/>
  <c r="I111" i="1"/>
  <c r="I97" i="1"/>
  <c r="L58" i="1"/>
  <c r="L59" i="1"/>
  <c r="L64" i="1"/>
  <c r="L65" i="1"/>
  <c r="I58" i="1"/>
  <c r="I59" i="1"/>
  <c r="L49" i="1"/>
  <c r="L50" i="1"/>
  <c r="L52" i="1"/>
  <c r="I49" i="1"/>
  <c r="I50" i="1"/>
  <c r="I52" i="1"/>
  <c r="L43" i="1"/>
  <c r="L44" i="1"/>
  <c r="L46" i="1"/>
  <c r="I46" i="1"/>
  <c r="I64" i="1"/>
  <c r="I65" i="1"/>
  <c r="L70" i="1"/>
  <c r="L71" i="1"/>
  <c r="L73" i="1"/>
  <c r="I70" i="1"/>
  <c r="I71" i="1"/>
  <c r="I73" i="1"/>
</calcChain>
</file>

<file path=xl/sharedStrings.xml><?xml version="1.0" encoding="utf-8"?>
<sst xmlns="http://schemas.openxmlformats.org/spreadsheetml/2006/main" count="267" uniqueCount="69">
  <si>
    <t>Grating Pos (ISU)</t>
  </si>
  <si>
    <t>X(mmTelSim)</t>
  </si>
  <si>
    <t>Y(mmTelSim)</t>
  </si>
  <si>
    <t>Dichroic</t>
  </si>
  <si>
    <t>Order</t>
  </si>
  <si>
    <t>Blue</t>
  </si>
  <si>
    <t>Red</t>
  </si>
  <si>
    <t>noisy rejected</t>
  </si>
  <si>
    <t>x</t>
  </si>
  <si>
    <t>y</t>
  </si>
  <si>
    <t>y = 5,5812E-07x + 6,6669E-01</t>
  </si>
  <si>
    <t>y = 6,0049E-07x + 3,2266E-02</t>
  </si>
  <si>
    <t>y = 7,4837E-09x + 6,5334E-01</t>
  </si>
  <si>
    <t>y = 5,7046E-08x + 7,4273E-01</t>
  </si>
  <si>
    <t>y = -9,4644E-08x - 1,8158E+00</t>
  </si>
  <si>
    <t>y = -3,1832E-07x - 1,6184E+00</t>
  </si>
  <si>
    <t>y = -2,0492E-08x + 7,7918E-01</t>
  </si>
  <si>
    <t>y = -2,9344E-07x + 1,0700E+00</t>
  </si>
  <si>
    <t>a</t>
  </si>
  <si>
    <t>b</t>
  </si>
  <si>
    <t>ISU</t>
  </si>
  <si>
    <t>MEANRED:</t>
  </si>
  <si>
    <t>mmTelSim</t>
  </si>
  <si>
    <t>mm</t>
  </si>
  <si>
    <t>U</t>
  </si>
  <si>
    <t>V</t>
  </si>
  <si>
    <t>noisy rejct</t>
  </si>
  <si>
    <t>noisy reject</t>
  </si>
  <si>
    <t>y = 5,9107E-07x + 4,2068E-01</t>
  </si>
  <si>
    <t>y = 5,7920E-07x - 1,5043E-01</t>
  </si>
  <si>
    <t>y = -2,6382E-09x + 7,9128E-01</t>
  </si>
  <si>
    <t>y = -1,8282E-08x + 7,2983E-01</t>
  </si>
  <si>
    <t>y = -1,2656E-07x - 1,7524E+00</t>
  </si>
  <si>
    <t>y = -3,6524E-07x - 1,4780E+00</t>
  </si>
  <si>
    <t>y = -1,0215E-07x + 8,7647E-01</t>
  </si>
  <si>
    <t>y = -2,9854E-07x + 1,0383E+00</t>
  </si>
  <si>
    <t>Ry105</t>
  </si>
  <si>
    <t>Rx130</t>
  </si>
  <si>
    <t>Ry130</t>
  </si>
  <si>
    <t>BD105x</t>
  </si>
  <si>
    <t>BD105y</t>
  </si>
  <si>
    <t>BD130x</t>
  </si>
  <si>
    <t>BD130y</t>
  </si>
  <si>
    <t xml:space="preserve">Rx105 </t>
  </si>
  <si>
    <t>Rx_cx[0]</t>
  </si>
  <si>
    <t>Rx_cy[0]</t>
  </si>
  <si>
    <t>Rx_cy[1]</t>
  </si>
  <si>
    <t>Rx_cy[2]</t>
  </si>
  <si>
    <t>Rx_cx[1]</t>
  </si>
  <si>
    <t>Rx_cx[2]</t>
  </si>
  <si>
    <t>x0</t>
  </si>
  <si>
    <t>y0</t>
  </si>
  <si>
    <t>noisy?</t>
  </si>
  <si>
    <t>values after a reinstall of telsim</t>
  </si>
  <si>
    <t>~157.7 microns</t>
  </si>
  <si>
    <t>~62.1 microns</t>
  </si>
  <si>
    <t>mm2telsim</t>
  </si>
  <si>
    <t>xoff 105</t>
  </si>
  <si>
    <t>yoff 105</t>
  </si>
  <si>
    <t>xoff 130</t>
  </si>
  <si>
    <t>yoff 130</t>
  </si>
  <si>
    <t>cx0</t>
  </si>
  <si>
    <t>cx1</t>
  </si>
  <si>
    <t>cy0</t>
  </si>
  <si>
    <t>cy1</t>
  </si>
  <si>
    <t>ax*mm2telsim</t>
  </si>
  <si>
    <t>bx*mm2telsim</t>
  </si>
  <si>
    <t>ay*mm2telsim</t>
  </si>
  <si>
    <t>by*mm2telsim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</si>
</sst>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E+00"/>
    <numFmt numFmtId="166" formatCode="#,##0.0000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Border="1"/>
    <xf numFmtId="165" fontId="2" fillId="0" borderId="2" xfId="0" applyNumberFormat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166" fontId="0" fillId="0" borderId="6" xfId="0" applyNumberFormat="1" applyBorder="1"/>
    <xf numFmtId="166" fontId="0" fillId="0" borderId="0" xfId="0" applyNumberFormat="1" applyBorder="1"/>
    <xf numFmtId="164" fontId="0" fillId="0" borderId="0" xfId="0" applyNumberFormat="1" applyFill="1" applyBorder="1"/>
    <xf numFmtId="0" fontId="1" fillId="0" borderId="0" xfId="0" applyFont="1" applyBorder="1" applyAlignment="1">
      <alignment horizontal="center" vertical="center" readingOrder="1"/>
    </xf>
    <xf numFmtId="165" fontId="0" fillId="0" borderId="0" xfId="0" applyNumberFormat="1" applyBorder="1"/>
    <xf numFmtId="165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0" xfId="0" applyNumberFormat="1" applyBorder="1"/>
    <xf numFmtId="0" fontId="2" fillId="0" borderId="0" xfId="0" applyFont="1" applyBorder="1"/>
    <xf numFmtId="165" fontId="2" fillId="0" borderId="0" xfId="0" applyNumberFormat="1" applyFont="1" applyBorder="1"/>
    <xf numFmtId="0" fontId="3" fillId="0" borderId="1" xfId="0" applyFont="1" applyBorder="1"/>
    <xf numFmtId="166" fontId="0" fillId="2" borderId="6" xfId="0" applyNumberFormat="1" applyFill="1" applyBorder="1"/>
    <xf numFmtId="166" fontId="0" fillId="2" borderId="0" xfId="0" applyNumberFormat="1" applyFill="1" applyBorder="1"/>
    <xf numFmtId="0" fontId="0" fillId="2" borderId="0" xfId="0" applyFill="1" applyBorder="1"/>
    <xf numFmtId="164" fontId="0" fillId="2" borderId="0" xfId="0" applyNumberFormat="1" applyFill="1" applyBorder="1"/>
    <xf numFmtId="0" fontId="0" fillId="2" borderId="6" xfId="0" applyFill="1" applyBorder="1"/>
    <xf numFmtId="0" fontId="4" fillId="0" borderId="0" xfId="0" applyFont="1" applyBorder="1"/>
    <xf numFmtId="165" fontId="3" fillId="0" borderId="11" xfId="0" applyNumberFormat="1" applyFont="1" applyBorder="1"/>
    <xf numFmtId="0" fontId="4" fillId="0" borderId="9" xfId="0" applyFont="1" applyBorder="1"/>
    <xf numFmtId="0" fontId="5" fillId="0" borderId="4" xfId="0" applyFont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chartsheet" Target="chartsheets/sheet5.xml"/><Relationship Id="rId6" Type="http://schemas.openxmlformats.org/officeDocument/2006/relationships/worksheet" Target="worksheets/sheet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Blue 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BD105</c:v>
          </c:tx>
          <c:spPr>
            <a:ln w="2857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0499001506875523"/>
                  <c:y val="0.0666153360576763"/>
                </c:manualLayout>
              </c:layout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Data!$E$5:$E$9</c:f>
              <c:numCache>
                <c:formatCode>General</c:formatCode>
                <c:ptCount val="5"/>
                <c:pt idx="0">
                  <c:v>971000.0</c:v>
                </c:pt>
                <c:pt idx="1">
                  <c:v>1.249E6</c:v>
                </c:pt>
                <c:pt idx="2">
                  <c:v>180000.0</c:v>
                </c:pt>
                <c:pt idx="3">
                  <c:v>431000.0</c:v>
                </c:pt>
                <c:pt idx="4">
                  <c:v>700000.0</c:v>
                </c:pt>
              </c:numCache>
            </c:numRef>
          </c:xVal>
          <c:yVal>
            <c:numRef>
              <c:f>Data!$F$5:$F$9</c:f>
              <c:numCache>
                <c:formatCode>0.000</c:formatCode>
                <c:ptCount val="5"/>
                <c:pt idx="0">
                  <c:v>1.916</c:v>
                </c:pt>
                <c:pt idx="1">
                  <c:v>2.018</c:v>
                </c:pt>
                <c:pt idx="2">
                  <c:v>1.399</c:v>
                </c:pt>
                <c:pt idx="3">
                  <c:v>1.595</c:v>
                </c:pt>
                <c:pt idx="4">
                  <c:v>1.666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20-4BB5-BB67-3096065681FC}"/>
            </c:ext>
          </c:extLst>
        </c:ser>
        <c:ser>
          <c:idx val="1"/>
          <c:order val="1"/>
          <c:tx>
            <c:v>BD130</c:v>
          </c:tx>
          <c:spPr>
            <a:ln w="28575">
              <a:noFill/>
            </a:ln>
          </c:spPr>
          <c:trendline>
            <c:spPr>
              <a:ln>
                <a:solidFill>
                  <a:schemeClr val="accent2">
                    <a:lumMod val="75000"/>
                  </a:schemeClr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10712100790841"/>
                  <c:y val="0.0127255058307585"/>
                </c:manualLayout>
              </c:layout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accent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Data!$E$11:$E$15</c:f>
              <c:numCache>
                <c:formatCode>General</c:formatCode>
                <c:ptCount val="5"/>
                <c:pt idx="0">
                  <c:v>971000.0</c:v>
                </c:pt>
                <c:pt idx="1">
                  <c:v>1.249E6</c:v>
                </c:pt>
                <c:pt idx="2">
                  <c:v>180000.0</c:v>
                </c:pt>
                <c:pt idx="3">
                  <c:v>431000.0</c:v>
                </c:pt>
                <c:pt idx="4">
                  <c:v>1.062E6</c:v>
                </c:pt>
              </c:numCache>
            </c:numRef>
          </c:xVal>
          <c:yVal>
            <c:numRef>
              <c:f>Data!$F$11:$F$15</c:f>
              <c:numCache>
                <c:formatCode>0.000</c:formatCode>
                <c:ptCount val="5"/>
                <c:pt idx="0">
                  <c:v>1.419</c:v>
                </c:pt>
                <c:pt idx="1">
                  <c:v>1.373</c:v>
                </c:pt>
                <c:pt idx="2">
                  <c:v>0.7388</c:v>
                </c:pt>
                <c:pt idx="3">
                  <c:v>0.9165</c:v>
                </c:pt>
                <c:pt idx="4">
                  <c:v>1.304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20-4BB5-BB67-3096065681FC}"/>
            </c:ext>
          </c:extLst>
        </c:ser>
        <c:ser>
          <c:idx val="2"/>
          <c:order val="2"/>
          <c:tx>
            <c:v>BD105-09/15</c:v>
          </c:tx>
          <c:spPr>
            <a:ln w="2857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0610278137837193"/>
                  <c:y val="0.0218498953453603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chemeClr val="accent3">
                          <a:lumMod val="75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Data!$E$40:$E$46</c:f>
              <c:numCache>
                <c:formatCode>General</c:formatCode>
                <c:ptCount val="7"/>
                <c:pt idx="0">
                  <c:v>734000.0</c:v>
                </c:pt>
                <c:pt idx="1">
                  <c:v>971000.0</c:v>
                </c:pt>
                <c:pt idx="2">
                  <c:v>1.249E6</c:v>
                </c:pt>
                <c:pt idx="3">
                  <c:v>1.6E6</c:v>
                </c:pt>
                <c:pt idx="4">
                  <c:v>180000.0</c:v>
                </c:pt>
                <c:pt idx="5">
                  <c:v>431000.0</c:v>
                </c:pt>
                <c:pt idx="6">
                  <c:v>700000.0</c:v>
                </c:pt>
              </c:numCache>
            </c:numRef>
          </c:xVal>
          <c:yVal>
            <c:numRef>
              <c:f>Data!$F$40:$F$46</c:f>
              <c:numCache>
                <c:formatCode>0.000</c:formatCode>
                <c:ptCount val="7"/>
                <c:pt idx="0">
                  <c:v>0.9539</c:v>
                </c:pt>
                <c:pt idx="1">
                  <c:v>1.2691</c:v>
                </c:pt>
                <c:pt idx="2">
                  <c:v>1.3829</c:v>
                </c:pt>
                <c:pt idx="3">
                  <c:v>1.5631</c:v>
                </c:pt>
                <c:pt idx="4">
                  <c:v>0.7872</c:v>
                </c:pt>
                <c:pt idx="5">
                  <c:v>0.9644</c:v>
                </c:pt>
                <c:pt idx="6">
                  <c:v>1.0196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E20-4BB5-BB67-3096065681FC}"/>
            </c:ext>
          </c:extLst>
        </c:ser>
        <c:ser>
          <c:idx val="3"/>
          <c:order val="3"/>
          <c:tx>
            <c:v>BD130-09/15</c:v>
          </c:tx>
          <c:spPr>
            <a:ln w="28575">
              <a:noFill/>
            </a:ln>
          </c:spPr>
          <c:trendline>
            <c:spPr>
              <a:ln>
                <a:solidFill>
                  <a:schemeClr val="accent4">
                    <a:lumMod val="75000"/>
                  </a:schemeClr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0105227632786688"/>
                  <c:y val="0.0331770158477026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chemeClr val="accent4">
                          <a:lumMod val="75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Data!$E$47:$E$53</c:f>
              <c:numCache>
                <c:formatCode>General</c:formatCode>
                <c:ptCount val="7"/>
                <c:pt idx="0">
                  <c:v>734000.0</c:v>
                </c:pt>
                <c:pt idx="1">
                  <c:v>971000.0</c:v>
                </c:pt>
                <c:pt idx="2">
                  <c:v>1.249E6</c:v>
                </c:pt>
                <c:pt idx="3">
                  <c:v>1.6E6</c:v>
                </c:pt>
                <c:pt idx="4">
                  <c:v>180000.0</c:v>
                </c:pt>
                <c:pt idx="5">
                  <c:v>431000.0</c:v>
                </c:pt>
                <c:pt idx="6">
                  <c:v>1.062E6</c:v>
                </c:pt>
              </c:numCache>
            </c:numRef>
          </c:xVal>
          <c:yVal>
            <c:numRef>
              <c:f>Data!$F$47:$F$53</c:f>
              <c:numCache>
                <c:formatCode>0.000</c:formatCode>
                <c:ptCount val="7"/>
                <c:pt idx="0">
                  <c:v>0.3335</c:v>
                </c:pt>
                <c:pt idx="1">
                  <c:v>0.8212</c:v>
                </c:pt>
                <c:pt idx="2">
                  <c:v>0.7577</c:v>
                </c:pt>
                <c:pt idx="3">
                  <c:v>0.9394</c:v>
                </c:pt>
                <c:pt idx="4">
                  <c:v>0.1196</c:v>
                </c:pt>
                <c:pt idx="5">
                  <c:v>0.3099</c:v>
                </c:pt>
                <c:pt idx="6">
                  <c:v>0.6838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E20-4BB5-BB67-3096065681FC}"/>
            </c:ext>
          </c:extLst>
        </c:ser>
        <c:ser>
          <c:idx val="4"/>
          <c:order val="4"/>
          <c:tx>
            <c:v>BD105-02/16</c:v>
          </c:tx>
          <c:spPr>
            <a:ln w="2857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381232628476723"/>
                  <c:y val="0.211430113957274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chemeClr val="accent5">
                          <a:lumMod val="75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Data!$E$78:$E$84</c:f>
              <c:numCache>
                <c:formatCode>General</c:formatCode>
                <c:ptCount val="7"/>
                <c:pt idx="0">
                  <c:v>734000.0</c:v>
                </c:pt>
                <c:pt idx="1">
                  <c:v>971000.0</c:v>
                </c:pt>
                <c:pt idx="2">
                  <c:v>1.249E6</c:v>
                </c:pt>
                <c:pt idx="3">
                  <c:v>1.6E6</c:v>
                </c:pt>
                <c:pt idx="4">
                  <c:v>180000.0</c:v>
                </c:pt>
                <c:pt idx="5">
                  <c:v>431000.0</c:v>
                </c:pt>
                <c:pt idx="6">
                  <c:v>700000.0</c:v>
                </c:pt>
              </c:numCache>
            </c:numRef>
          </c:xVal>
          <c:yVal>
            <c:numRef>
              <c:f>Data!$F$78:$F$84</c:f>
              <c:numCache>
                <c:formatCode>0.000</c:formatCode>
                <c:ptCount val="7"/>
                <c:pt idx="0">
                  <c:v>0.715335420005523</c:v>
                </c:pt>
                <c:pt idx="1">
                  <c:v>1.0565188637857</c:v>
                </c:pt>
                <c:pt idx="2">
                  <c:v>1.17240452865159</c:v>
                </c:pt>
                <c:pt idx="3">
                  <c:v>1.37420674434823</c:v>
                </c:pt>
                <c:pt idx="4">
                  <c:v>0.541182059081272</c:v>
                </c:pt>
                <c:pt idx="5">
                  <c:v>0.746550960557413</c:v>
                </c:pt>
                <c:pt idx="6">
                  <c:v>0.805223225745255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E20-4BB5-BB67-3096065681FC}"/>
            </c:ext>
          </c:extLst>
        </c:ser>
        <c:ser>
          <c:idx val="5"/>
          <c:order val="5"/>
          <c:tx>
            <c:v>BD130-02/16</c:v>
          </c:tx>
          <c:spPr>
            <a:ln w="28575">
              <a:noFill/>
            </a:ln>
          </c:spPr>
          <c:trendline>
            <c:spPr>
              <a:ln>
                <a:solidFill>
                  <a:schemeClr val="accent6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0474870002429058"/>
                  <c:y val="0.0451752549918602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rgbClr val="FFC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Data!$E$85:$E$91</c:f>
              <c:numCache>
                <c:formatCode>General</c:formatCode>
                <c:ptCount val="7"/>
                <c:pt idx="0">
                  <c:v>734000.0</c:v>
                </c:pt>
                <c:pt idx="1">
                  <c:v>971000.0</c:v>
                </c:pt>
                <c:pt idx="2">
                  <c:v>1.249E6</c:v>
                </c:pt>
                <c:pt idx="3">
                  <c:v>1.6E6</c:v>
                </c:pt>
                <c:pt idx="4">
                  <c:v>180000.0</c:v>
                </c:pt>
                <c:pt idx="5">
                  <c:v>431000.0</c:v>
                </c:pt>
                <c:pt idx="6">
                  <c:v>1.062E6</c:v>
                </c:pt>
              </c:numCache>
            </c:numRef>
          </c:xVal>
          <c:yVal>
            <c:numRef>
              <c:f>Data!$F$85:$F$91</c:f>
              <c:numCache>
                <c:formatCode>0.000</c:formatCode>
                <c:ptCount val="7"/>
                <c:pt idx="0">
                  <c:v>0.151715034626946</c:v>
                </c:pt>
                <c:pt idx="1">
                  <c:v>0.623338344904729</c:v>
                </c:pt>
                <c:pt idx="2">
                  <c:v>0.55375554643186</c:v>
                </c:pt>
                <c:pt idx="3">
                  <c:v>0.714737422595987</c:v>
                </c:pt>
                <c:pt idx="4">
                  <c:v>-0.068134806692243</c:v>
                </c:pt>
                <c:pt idx="5">
                  <c:v>0.105172877114898</c:v>
                </c:pt>
                <c:pt idx="6">
                  <c:v>0.473127513347972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E20-4BB5-BB67-3096065681FC}"/>
            </c:ext>
          </c:extLst>
        </c:ser>
        <c:ser>
          <c:idx val="6"/>
          <c:order val="6"/>
          <c:tx>
            <c:v>BD105-06/16</c:v>
          </c:tx>
          <c:spPr>
            <a:ln w="28575">
              <a:noFill/>
            </a:ln>
          </c:spPr>
          <c:trendline>
            <c:spPr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0880774893255684"/>
                  <c:y val="0.0335308679891484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Data!$E$116:$E$122</c:f>
              <c:numCache>
                <c:formatCode>General</c:formatCode>
                <c:ptCount val="7"/>
                <c:pt idx="0">
                  <c:v>734000.0</c:v>
                </c:pt>
                <c:pt idx="1">
                  <c:v>971000.0</c:v>
                </c:pt>
                <c:pt idx="2">
                  <c:v>1.249E6</c:v>
                </c:pt>
                <c:pt idx="3">
                  <c:v>1.6E6</c:v>
                </c:pt>
                <c:pt idx="4">
                  <c:v>180000.0</c:v>
                </c:pt>
                <c:pt idx="5">
                  <c:v>431000.0</c:v>
                </c:pt>
                <c:pt idx="6">
                  <c:v>700000.0</c:v>
                </c:pt>
              </c:numCache>
            </c:numRef>
          </c:xVal>
          <c:yVal>
            <c:numRef>
              <c:f>Data!$F$116:$F$122</c:f>
              <c:numCache>
                <c:formatCode>0.000</c:formatCode>
                <c:ptCount val="7"/>
                <c:pt idx="0">
                  <c:v>0.6666</c:v>
                </c:pt>
                <c:pt idx="1">
                  <c:v>1.0138</c:v>
                </c:pt>
                <c:pt idx="2">
                  <c:v>1.1056</c:v>
                </c:pt>
                <c:pt idx="3">
                  <c:v>1.2784</c:v>
                </c:pt>
                <c:pt idx="4">
                  <c:v>0.4771</c:v>
                </c:pt>
                <c:pt idx="5">
                  <c:v>0.6686</c:v>
                </c:pt>
                <c:pt idx="6">
                  <c:v>0.7231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E20-4BB5-BB67-3096065681FC}"/>
            </c:ext>
          </c:extLst>
        </c:ser>
        <c:ser>
          <c:idx val="7"/>
          <c:order val="7"/>
          <c:tx>
            <c:v>BD130-06/16</c:v>
          </c:tx>
          <c:spPr>
            <a:ln w="28575">
              <a:noFill/>
            </a:ln>
          </c:spPr>
          <c:trendline>
            <c:spPr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130305953101258"/>
                  <c:y val="0.139195622129465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Data!$E$123:$E$129</c:f>
              <c:numCache>
                <c:formatCode>General</c:formatCode>
                <c:ptCount val="7"/>
                <c:pt idx="0">
                  <c:v>734000.0</c:v>
                </c:pt>
                <c:pt idx="1">
                  <c:v>971000.0</c:v>
                </c:pt>
                <c:pt idx="2">
                  <c:v>1.249E6</c:v>
                </c:pt>
                <c:pt idx="3">
                  <c:v>1.6E6</c:v>
                </c:pt>
                <c:pt idx="4">
                  <c:v>180000.0</c:v>
                </c:pt>
                <c:pt idx="5">
                  <c:v>431000.0</c:v>
                </c:pt>
                <c:pt idx="6">
                  <c:v>1.062E6</c:v>
                </c:pt>
              </c:numCache>
            </c:numRef>
          </c:xVal>
          <c:yVal>
            <c:numRef>
              <c:f>Data!$F$123:$F$129</c:f>
              <c:numCache>
                <c:formatCode>0.000</c:formatCode>
                <c:ptCount val="7"/>
                <c:pt idx="0">
                  <c:v>0.0747</c:v>
                </c:pt>
                <c:pt idx="1">
                  <c:v>0.5135</c:v>
                </c:pt>
                <c:pt idx="2">
                  <c:v>0.4333</c:v>
                </c:pt>
                <c:pt idx="3">
                  <c:v>0.6266</c:v>
                </c:pt>
                <c:pt idx="4">
                  <c:v>-0.1388</c:v>
                </c:pt>
                <c:pt idx="5">
                  <c:v>0.0163</c:v>
                </c:pt>
                <c:pt idx="6">
                  <c:v>0.375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E20-4BB5-BB67-3096065681FC}"/>
            </c:ext>
          </c:extLst>
        </c:ser>
        <c:ser>
          <c:idx val="8"/>
          <c:order val="8"/>
          <c:tx>
            <c:v>BD105-02/17</c:v>
          </c:tx>
          <c:spPr>
            <a:ln w="28575">
              <a:noFill/>
            </a:ln>
          </c:spPr>
          <c:marker>
            <c:spPr>
              <a:solidFill>
                <a:schemeClr val="tx1"/>
              </a:solidFill>
              <a:ln>
                <a:noFill/>
              </a:ln>
            </c:spPr>
          </c:marker>
          <c:trendline>
            <c:spPr>
              <a:ln>
                <a:solidFill>
                  <a:schemeClr val="tx1"/>
                </a:solidFill>
              </a:ln>
            </c:spPr>
            <c:trendlineType val="linear"/>
            <c:dispRSqr val="0"/>
            <c:dispEq val="1"/>
            <c:trendlineLbl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Data!$E$154:$E$160</c:f>
              <c:numCache>
                <c:formatCode>General</c:formatCode>
                <c:ptCount val="7"/>
                <c:pt idx="0">
                  <c:v>734000.0</c:v>
                </c:pt>
                <c:pt idx="1">
                  <c:v>971000.0</c:v>
                </c:pt>
                <c:pt idx="2">
                  <c:v>1.249E6</c:v>
                </c:pt>
                <c:pt idx="3">
                  <c:v>1.6E6</c:v>
                </c:pt>
                <c:pt idx="4">
                  <c:v>180000.0</c:v>
                </c:pt>
                <c:pt idx="5">
                  <c:v>431000.0</c:v>
                </c:pt>
                <c:pt idx="6">
                  <c:v>700000.0</c:v>
                </c:pt>
              </c:numCache>
            </c:numRef>
          </c:xVal>
          <c:yVal>
            <c:numRef>
              <c:f>Data!$F$154:$F$160</c:f>
              <c:numCache>
                <c:formatCode>0.000</c:formatCode>
                <c:ptCount val="7"/>
                <c:pt idx="0">
                  <c:v>1.0989</c:v>
                </c:pt>
                <c:pt idx="1">
                  <c:v>1.3665</c:v>
                </c:pt>
                <c:pt idx="2">
                  <c:v>1.4955</c:v>
                </c:pt>
                <c:pt idx="3">
                  <c:v>1.6672</c:v>
                </c:pt>
                <c:pt idx="4">
                  <c:v>0.8254</c:v>
                </c:pt>
                <c:pt idx="5">
                  <c:v>1.0257</c:v>
                </c:pt>
                <c:pt idx="6">
                  <c:v>1.1057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59-44E6-874E-5DD4A044DE7E}"/>
            </c:ext>
          </c:extLst>
        </c:ser>
        <c:ser>
          <c:idx val="9"/>
          <c:order val="9"/>
          <c:tx>
            <c:v>BD130-02/17</c:v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trendline>
            <c:spPr>
              <a:ln>
                <a:solidFill>
                  <a:srgbClr val="00B05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431059120717381"/>
                  <c:y val="0.22066463980717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rgbClr val="00B05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Data!$E$161:$E$167</c:f>
              <c:numCache>
                <c:formatCode>General</c:formatCode>
                <c:ptCount val="7"/>
                <c:pt idx="0">
                  <c:v>734000.0</c:v>
                </c:pt>
                <c:pt idx="1">
                  <c:v>971000.0</c:v>
                </c:pt>
                <c:pt idx="2">
                  <c:v>1.249E6</c:v>
                </c:pt>
                <c:pt idx="3">
                  <c:v>1.6E6</c:v>
                </c:pt>
                <c:pt idx="4">
                  <c:v>180000.0</c:v>
                </c:pt>
                <c:pt idx="5">
                  <c:v>431000.0</c:v>
                </c:pt>
                <c:pt idx="6">
                  <c:v>1.062E6</c:v>
                </c:pt>
              </c:numCache>
            </c:numRef>
          </c:xVal>
          <c:yVal>
            <c:numRef>
              <c:f>Data!$F$161:$F$167</c:f>
              <c:numCache>
                <c:formatCode>0.000</c:formatCode>
                <c:ptCount val="7"/>
                <c:pt idx="0">
                  <c:v>0.5384</c:v>
                </c:pt>
                <c:pt idx="1">
                  <c:v>0.9977</c:v>
                </c:pt>
                <c:pt idx="2">
                  <c:v>0.936</c:v>
                </c:pt>
                <c:pt idx="3">
                  <c:v>1.081</c:v>
                </c:pt>
                <c:pt idx="4">
                  <c:v>0.2996</c:v>
                </c:pt>
                <c:pt idx="5">
                  <c:v>0.4817</c:v>
                </c:pt>
                <c:pt idx="6">
                  <c:v>0.9653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59-44E6-874E-5DD4A044D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8536016"/>
        <c:axId val="-598724240"/>
      </c:scatterChart>
      <c:valAx>
        <c:axId val="-45853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Grating Position</a:t>
                </a:r>
                <a:r>
                  <a:rPr lang="de-DE" baseline="0"/>
                  <a:t> [ISU]</a:t>
                </a: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598724240"/>
        <c:crosses val="autoZero"/>
        <c:crossBetween val="midCat"/>
      </c:valAx>
      <c:valAx>
        <c:axId val="-598724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DeltaVector-X[mmTelSim]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-458536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Blue 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16568682425449"/>
          <c:y val="0.0889707621948225"/>
          <c:w val="0.710642458719393"/>
          <c:h val="0.813221919188505"/>
        </c:manualLayout>
      </c:layout>
      <c:scatterChart>
        <c:scatterStyle val="lineMarker"/>
        <c:varyColors val="0"/>
        <c:ser>
          <c:idx val="0"/>
          <c:order val="0"/>
          <c:tx>
            <c:v>BD105</c:v>
          </c:tx>
          <c:spPr>
            <a:ln w="2857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127682442643073"/>
                  <c:y val="0.0274590517957407"/>
                </c:manualLayout>
              </c:layout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Data!$E$5:$E$9</c:f>
              <c:numCache>
                <c:formatCode>General</c:formatCode>
                <c:ptCount val="5"/>
                <c:pt idx="0">
                  <c:v>971000.0</c:v>
                </c:pt>
                <c:pt idx="1">
                  <c:v>1.249E6</c:v>
                </c:pt>
                <c:pt idx="2">
                  <c:v>180000.0</c:v>
                </c:pt>
                <c:pt idx="3">
                  <c:v>431000.0</c:v>
                </c:pt>
                <c:pt idx="4">
                  <c:v>700000.0</c:v>
                </c:pt>
              </c:numCache>
            </c:numRef>
          </c:xVal>
          <c:yVal>
            <c:numRef>
              <c:f>Data!$G$5:$G$9</c:f>
              <c:numCache>
                <c:formatCode>0.000</c:formatCode>
                <c:ptCount val="5"/>
                <c:pt idx="0">
                  <c:v>0.6974</c:v>
                </c:pt>
                <c:pt idx="1">
                  <c:v>0.6988</c:v>
                </c:pt>
                <c:pt idx="2">
                  <c:v>0.6704</c:v>
                </c:pt>
                <c:pt idx="3">
                  <c:v>0.6763</c:v>
                </c:pt>
                <c:pt idx="4">
                  <c:v>0.6779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67-4551-AEFD-5DE7EDB47AB6}"/>
            </c:ext>
          </c:extLst>
        </c:ser>
        <c:ser>
          <c:idx val="1"/>
          <c:order val="1"/>
          <c:tx>
            <c:v>BD130</c:v>
          </c:tx>
          <c:spPr>
            <a:ln w="28575">
              <a:noFill/>
            </a:ln>
          </c:spPr>
          <c:trendline>
            <c:spPr>
              <a:ln>
                <a:solidFill>
                  <a:schemeClr val="accent2">
                    <a:lumMod val="75000"/>
                  </a:schemeClr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0893527743921444"/>
                  <c:y val="0.00741818665071929"/>
                </c:manualLayout>
              </c:layout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accent2">
                          <a:lumMod val="75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Data!$E$11:$E$15</c:f>
              <c:numCache>
                <c:formatCode>General</c:formatCode>
                <c:ptCount val="5"/>
                <c:pt idx="0">
                  <c:v>971000.0</c:v>
                </c:pt>
                <c:pt idx="1">
                  <c:v>1.249E6</c:v>
                </c:pt>
                <c:pt idx="2">
                  <c:v>180000.0</c:v>
                </c:pt>
                <c:pt idx="3">
                  <c:v>431000.0</c:v>
                </c:pt>
                <c:pt idx="4">
                  <c:v>1.062E6</c:v>
                </c:pt>
              </c:numCache>
            </c:numRef>
          </c:xVal>
          <c:yVal>
            <c:numRef>
              <c:f>Data!$G$11:$G$15</c:f>
              <c:numCache>
                <c:formatCode>0.000</c:formatCode>
                <c:ptCount val="5"/>
                <c:pt idx="0">
                  <c:v>0.9307</c:v>
                </c:pt>
                <c:pt idx="1">
                  <c:v>0.852</c:v>
                </c:pt>
                <c:pt idx="2">
                  <c:v>0.8143</c:v>
                </c:pt>
                <c:pt idx="3">
                  <c:v>0.842</c:v>
                </c:pt>
                <c:pt idx="4">
                  <c:v>0.9071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67-4551-AEFD-5DE7EDB47AB6}"/>
            </c:ext>
          </c:extLst>
        </c:ser>
        <c:ser>
          <c:idx val="2"/>
          <c:order val="2"/>
          <c:tx>
            <c:v>BD105-09/15</c:v>
          </c:tx>
          <c:spPr>
            <a:ln w="2857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0381532928777023"/>
                  <c:y val="0.0144160935579255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chemeClr val="accent3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Data!$E$40:$E$46</c:f>
              <c:numCache>
                <c:formatCode>General</c:formatCode>
                <c:ptCount val="7"/>
                <c:pt idx="0">
                  <c:v>734000.0</c:v>
                </c:pt>
                <c:pt idx="1">
                  <c:v>971000.0</c:v>
                </c:pt>
                <c:pt idx="2">
                  <c:v>1.249E6</c:v>
                </c:pt>
                <c:pt idx="3">
                  <c:v>1.6E6</c:v>
                </c:pt>
                <c:pt idx="4">
                  <c:v>180000.0</c:v>
                </c:pt>
                <c:pt idx="5">
                  <c:v>431000.0</c:v>
                </c:pt>
                <c:pt idx="6">
                  <c:v>700000.0</c:v>
                </c:pt>
              </c:numCache>
            </c:numRef>
          </c:xVal>
          <c:yVal>
            <c:numRef>
              <c:f>Data!$G$40:$G$46</c:f>
              <c:numCache>
                <c:formatCode>0.000</c:formatCode>
                <c:ptCount val="7"/>
                <c:pt idx="0">
                  <c:v>0.6753</c:v>
                </c:pt>
                <c:pt idx="1">
                  <c:v>0.6811</c:v>
                </c:pt>
                <c:pt idx="2">
                  <c:v>0.6748</c:v>
                </c:pt>
                <c:pt idx="3">
                  <c:v>0.6387</c:v>
                </c:pt>
                <c:pt idx="4">
                  <c:v>0.6363</c:v>
                </c:pt>
                <c:pt idx="5">
                  <c:v>0.6505</c:v>
                </c:pt>
                <c:pt idx="6">
                  <c:v>0.6606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F67-4551-AEFD-5DE7EDB47AB6}"/>
            </c:ext>
          </c:extLst>
        </c:ser>
        <c:ser>
          <c:idx val="3"/>
          <c:order val="3"/>
          <c:tx>
            <c:v>BD130-09/15</c:v>
          </c:tx>
          <c:spPr>
            <a:ln w="28575">
              <a:noFill/>
            </a:ln>
          </c:spPr>
          <c:trendline>
            <c:spPr>
              <a:ln>
                <a:solidFill>
                  <a:schemeClr val="accent4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105171850447441"/>
                  <c:y val="0.00781122296421808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chemeClr val="accent4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Data!$E$47:$E$53</c:f>
              <c:numCache>
                <c:formatCode>General</c:formatCode>
                <c:ptCount val="7"/>
                <c:pt idx="0">
                  <c:v>734000.0</c:v>
                </c:pt>
                <c:pt idx="1">
                  <c:v>971000.0</c:v>
                </c:pt>
                <c:pt idx="2">
                  <c:v>1.249E6</c:v>
                </c:pt>
                <c:pt idx="3">
                  <c:v>1.6E6</c:v>
                </c:pt>
                <c:pt idx="4">
                  <c:v>180000.0</c:v>
                </c:pt>
                <c:pt idx="5">
                  <c:v>431000.0</c:v>
                </c:pt>
                <c:pt idx="6">
                  <c:v>1.062E6</c:v>
                </c:pt>
              </c:numCache>
            </c:numRef>
          </c:xVal>
          <c:yVal>
            <c:numRef>
              <c:f>Data!$G$47:$G$53</c:f>
              <c:numCache>
                <c:formatCode>0.000</c:formatCode>
                <c:ptCount val="7"/>
                <c:pt idx="0">
                  <c:v>0.7806</c:v>
                </c:pt>
                <c:pt idx="1">
                  <c:v>0.8841</c:v>
                </c:pt>
                <c:pt idx="2">
                  <c:v>0.8161</c:v>
                </c:pt>
                <c:pt idx="3">
                  <c:v>0.7837</c:v>
                </c:pt>
                <c:pt idx="4">
                  <c:v>0.7239</c:v>
                </c:pt>
                <c:pt idx="5">
                  <c:v>0.7554</c:v>
                </c:pt>
                <c:pt idx="6">
                  <c:v>0.8105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F67-4551-AEFD-5DE7EDB47AB6}"/>
            </c:ext>
          </c:extLst>
        </c:ser>
        <c:ser>
          <c:idx val="4"/>
          <c:order val="4"/>
          <c:tx>
            <c:v>BD105-02/16</c:v>
          </c:tx>
          <c:spPr>
            <a:ln w="28575">
              <a:noFill/>
            </a:ln>
          </c:spPr>
          <c:trendline>
            <c:spPr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257836612561022"/>
                  <c:y val="-0.034424067244759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Data!$E$78:$E$84</c:f>
              <c:numCache>
                <c:formatCode>General</c:formatCode>
                <c:ptCount val="7"/>
                <c:pt idx="0">
                  <c:v>734000.0</c:v>
                </c:pt>
                <c:pt idx="1">
                  <c:v>971000.0</c:v>
                </c:pt>
                <c:pt idx="2">
                  <c:v>1.249E6</c:v>
                </c:pt>
                <c:pt idx="3">
                  <c:v>1.6E6</c:v>
                </c:pt>
                <c:pt idx="4">
                  <c:v>180000.0</c:v>
                </c:pt>
                <c:pt idx="5">
                  <c:v>431000.0</c:v>
                </c:pt>
                <c:pt idx="6">
                  <c:v>700000.0</c:v>
                </c:pt>
              </c:numCache>
            </c:numRef>
          </c:xVal>
          <c:yVal>
            <c:numRef>
              <c:f>Data!$G$78:$G$84</c:f>
              <c:numCache>
                <c:formatCode>0.000</c:formatCode>
                <c:ptCount val="7"/>
                <c:pt idx="0">
                  <c:v>0.7402849695704</c:v>
                </c:pt>
                <c:pt idx="1">
                  <c:v>0.712980447898364</c:v>
                </c:pt>
                <c:pt idx="2">
                  <c:v>0.688180487660904</c:v>
                </c:pt>
                <c:pt idx="3">
                  <c:v>0.697009506722486</c:v>
                </c:pt>
                <c:pt idx="4">
                  <c:v>0.705685803756099</c:v>
                </c:pt>
                <c:pt idx="5">
                  <c:v>0.715859548250139</c:v>
                </c:pt>
                <c:pt idx="6">
                  <c:v>0.741556750584978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F67-4551-AEFD-5DE7EDB47AB6}"/>
            </c:ext>
          </c:extLst>
        </c:ser>
        <c:ser>
          <c:idx val="5"/>
          <c:order val="5"/>
          <c:tx>
            <c:v>BD130-02/16</c:v>
          </c:tx>
          <c:spPr>
            <a:ln w="28575">
              <a:noFill/>
            </a:ln>
          </c:spPr>
          <c:trendline>
            <c:spPr>
              <a:ln>
                <a:solidFill>
                  <a:schemeClr val="accent6"/>
                </a:solidFill>
              </a:ln>
            </c:spPr>
            <c:trendlineType val="linear"/>
            <c:dispRSqr val="0"/>
            <c:dispEq val="1"/>
            <c:trendlineLbl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chemeClr val="accent6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Data!$E$85:$E$91</c:f>
              <c:numCache>
                <c:formatCode>General</c:formatCode>
                <c:ptCount val="7"/>
                <c:pt idx="0">
                  <c:v>734000.0</c:v>
                </c:pt>
                <c:pt idx="1">
                  <c:v>971000.0</c:v>
                </c:pt>
                <c:pt idx="2">
                  <c:v>1.249E6</c:v>
                </c:pt>
                <c:pt idx="3">
                  <c:v>1.6E6</c:v>
                </c:pt>
                <c:pt idx="4">
                  <c:v>180000.0</c:v>
                </c:pt>
                <c:pt idx="5">
                  <c:v>431000.0</c:v>
                </c:pt>
                <c:pt idx="6">
                  <c:v>1.062E6</c:v>
                </c:pt>
              </c:numCache>
            </c:numRef>
          </c:xVal>
          <c:yVal>
            <c:numRef>
              <c:f>Data!$G$85:$G$91</c:f>
              <c:numCache>
                <c:formatCode>0.000</c:formatCode>
                <c:ptCount val="7"/>
                <c:pt idx="0">
                  <c:v>0.750260009830426</c:v>
                </c:pt>
                <c:pt idx="1">
                  <c:v>0.856621355623809</c:v>
                </c:pt>
                <c:pt idx="2">
                  <c:v>0.779180671193107</c:v>
                </c:pt>
                <c:pt idx="3">
                  <c:v>0.737907540607481</c:v>
                </c:pt>
                <c:pt idx="4">
                  <c:v>0.76483805165689</c:v>
                </c:pt>
                <c:pt idx="5">
                  <c:v>0.792448975119425</c:v>
                </c:pt>
                <c:pt idx="6">
                  <c:v>0.841285684102671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F67-4551-AEFD-5DE7EDB47AB6}"/>
            </c:ext>
          </c:extLst>
        </c:ser>
        <c:ser>
          <c:idx val="6"/>
          <c:order val="6"/>
          <c:tx>
            <c:v>BD105-06/16</c:v>
          </c:tx>
          <c:spPr>
            <a:ln w="28575">
              <a:noFill/>
            </a:ln>
          </c:spPr>
          <c:marker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0140216169324545"/>
                  <c:y val="-0.0201403018454414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Data!$E$116:$E$122</c:f>
              <c:numCache>
                <c:formatCode>General</c:formatCode>
                <c:ptCount val="7"/>
                <c:pt idx="0">
                  <c:v>734000.0</c:v>
                </c:pt>
                <c:pt idx="1">
                  <c:v>971000.0</c:v>
                </c:pt>
                <c:pt idx="2">
                  <c:v>1.249E6</c:v>
                </c:pt>
                <c:pt idx="3">
                  <c:v>1.6E6</c:v>
                </c:pt>
                <c:pt idx="4">
                  <c:v>180000.0</c:v>
                </c:pt>
                <c:pt idx="5">
                  <c:v>431000.0</c:v>
                </c:pt>
                <c:pt idx="6">
                  <c:v>700000.0</c:v>
                </c:pt>
              </c:numCache>
            </c:numRef>
          </c:xVal>
          <c:yVal>
            <c:numRef>
              <c:f>Data!$G$116:$G$122</c:f>
              <c:numCache>
                <c:formatCode>0.000</c:formatCode>
                <c:ptCount val="7"/>
                <c:pt idx="0">
                  <c:v>0.7596</c:v>
                </c:pt>
                <c:pt idx="1">
                  <c:v>0.7416</c:v>
                </c:pt>
                <c:pt idx="2">
                  <c:v>0.7431</c:v>
                </c:pt>
                <c:pt idx="3">
                  <c:v>0.6852</c:v>
                </c:pt>
                <c:pt idx="4">
                  <c:v>0.7054</c:v>
                </c:pt>
                <c:pt idx="5">
                  <c:v>0.7129</c:v>
                </c:pt>
                <c:pt idx="6">
                  <c:v>0.7271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F67-4551-AEFD-5DE7EDB47AB6}"/>
            </c:ext>
          </c:extLst>
        </c:ser>
        <c:ser>
          <c:idx val="7"/>
          <c:order val="7"/>
          <c:tx>
            <c:v>BD130-06/16</c:v>
          </c:tx>
          <c:spPr>
            <a:ln w="28575">
              <a:noFill/>
            </a:ln>
          </c:spPr>
          <c:trendline>
            <c:spPr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401451562556058"/>
                  <c:y val="-0.105570337680723"/>
                </c:manualLayout>
              </c:layout>
              <c:numFmt formatCode="0.0000E+00" sourceLinked="0"/>
            </c:trendlineLbl>
          </c:trendline>
          <c:xVal>
            <c:numRef>
              <c:f>Data!$E$123:$E$129</c:f>
              <c:numCache>
                <c:formatCode>General</c:formatCode>
                <c:ptCount val="7"/>
                <c:pt idx="0">
                  <c:v>734000.0</c:v>
                </c:pt>
                <c:pt idx="1">
                  <c:v>971000.0</c:v>
                </c:pt>
                <c:pt idx="2">
                  <c:v>1.249E6</c:v>
                </c:pt>
                <c:pt idx="3">
                  <c:v>1.6E6</c:v>
                </c:pt>
                <c:pt idx="4">
                  <c:v>180000.0</c:v>
                </c:pt>
                <c:pt idx="5">
                  <c:v>431000.0</c:v>
                </c:pt>
                <c:pt idx="6">
                  <c:v>1.062E6</c:v>
                </c:pt>
              </c:numCache>
            </c:numRef>
          </c:xVal>
          <c:yVal>
            <c:numRef>
              <c:f>Data!$G$123:$G$129</c:f>
              <c:numCache>
                <c:formatCode>0.000</c:formatCode>
                <c:ptCount val="7"/>
                <c:pt idx="0">
                  <c:v>0.8257</c:v>
                </c:pt>
                <c:pt idx="1">
                  <c:v>0.9451</c:v>
                </c:pt>
                <c:pt idx="2">
                  <c:v>0.8681</c:v>
                </c:pt>
                <c:pt idx="3">
                  <c:v>0.7981</c:v>
                </c:pt>
                <c:pt idx="4">
                  <c:v>0.8619</c:v>
                </c:pt>
                <c:pt idx="5">
                  <c:v>0.8895</c:v>
                </c:pt>
                <c:pt idx="6">
                  <c:v>0.9357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F67-4551-AEFD-5DE7EDB47AB6}"/>
            </c:ext>
          </c:extLst>
        </c:ser>
        <c:ser>
          <c:idx val="8"/>
          <c:order val="8"/>
          <c:tx>
            <c:v>BD105-02/17</c:v>
          </c:tx>
          <c:spPr>
            <a:ln w="28575">
              <a:noFill/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chemeClr val="tx1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138708087835005"/>
                  <c:y val="-0.0112693357423598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Data!$E$154:$E$160</c:f>
              <c:numCache>
                <c:formatCode>General</c:formatCode>
                <c:ptCount val="7"/>
                <c:pt idx="0">
                  <c:v>734000.0</c:v>
                </c:pt>
                <c:pt idx="1">
                  <c:v>971000.0</c:v>
                </c:pt>
                <c:pt idx="2">
                  <c:v>1.249E6</c:v>
                </c:pt>
                <c:pt idx="3">
                  <c:v>1.6E6</c:v>
                </c:pt>
                <c:pt idx="4">
                  <c:v>180000.0</c:v>
                </c:pt>
                <c:pt idx="5">
                  <c:v>431000.0</c:v>
                </c:pt>
                <c:pt idx="6">
                  <c:v>700000.0</c:v>
                </c:pt>
              </c:numCache>
            </c:numRef>
          </c:xVal>
          <c:yVal>
            <c:numRef>
              <c:f>Data!$G$154:$G$160</c:f>
              <c:numCache>
                <c:formatCode>0.000</c:formatCode>
                <c:ptCount val="7"/>
                <c:pt idx="0">
                  <c:v>0.771</c:v>
                </c:pt>
                <c:pt idx="1">
                  <c:v>0.7759</c:v>
                </c:pt>
                <c:pt idx="2">
                  <c:v>0.7277</c:v>
                </c:pt>
                <c:pt idx="3">
                  <c:v>0.7699</c:v>
                </c:pt>
                <c:pt idx="4">
                  <c:v>0.7747</c:v>
                </c:pt>
                <c:pt idx="5">
                  <c:v>0.7904</c:v>
                </c:pt>
                <c:pt idx="6">
                  <c:v>0.8087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16-4B04-8A01-BAAE81811A75}"/>
            </c:ext>
          </c:extLst>
        </c:ser>
        <c:ser>
          <c:idx val="9"/>
          <c:order val="9"/>
          <c:tx>
            <c:v>BD130-02/17</c:v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trendline>
            <c:spPr>
              <a:ln>
                <a:solidFill>
                  <a:srgbClr val="00B05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0755755216416012"/>
                  <c:y val="-0.0236834696374589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rgbClr val="00B05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Data!$E$161:$E$167</c:f>
              <c:numCache>
                <c:formatCode>General</c:formatCode>
                <c:ptCount val="7"/>
                <c:pt idx="0">
                  <c:v>734000.0</c:v>
                </c:pt>
                <c:pt idx="1">
                  <c:v>971000.0</c:v>
                </c:pt>
                <c:pt idx="2">
                  <c:v>1.249E6</c:v>
                </c:pt>
                <c:pt idx="3">
                  <c:v>1.6E6</c:v>
                </c:pt>
                <c:pt idx="4">
                  <c:v>180000.0</c:v>
                </c:pt>
                <c:pt idx="5">
                  <c:v>431000.0</c:v>
                </c:pt>
                <c:pt idx="6">
                  <c:v>1.062E6</c:v>
                </c:pt>
              </c:numCache>
            </c:numRef>
          </c:xVal>
          <c:yVal>
            <c:numRef>
              <c:f>Data!$G$161:$G$167</c:f>
              <c:numCache>
                <c:formatCode>0.000</c:formatCode>
                <c:ptCount val="7"/>
                <c:pt idx="0">
                  <c:v>0.8021</c:v>
                </c:pt>
                <c:pt idx="1">
                  <c:v>0.9117</c:v>
                </c:pt>
                <c:pt idx="2">
                  <c:v>0.8236</c:v>
                </c:pt>
                <c:pt idx="3">
                  <c:v>0.7835</c:v>
                </c:pt>
                <c:pt idx="4">
                  <c:v>0.8097</c:v>
                </c:pt>
                <c:pt idx="5">
                  <c:v>0.835</c:v>
                </c:pt>
                <c:pt idx="6">
                  <c:v>0.851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16-4B04-8A01-BAAE81811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1708560"/>
        <c:axId val="-434791456"/>
      </c:scatterChart>
      <c:valAx>
        <c:axId val="-43170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Grating Position</a:t>
                </a:r>
                <a:r>
                  <a:rPr lang="de-DE" baseline="0"/>
                  <a:t> [ISU]</a:t>
                </a: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434791456"/>
        <c:crosses val="autoZero"/>
        <c:crossBetween val="midCat"/>
      </c:valAx>
      <c:valAx>
        <c:axId val="-434791456"/>
        <c:scaling>
          <c:orientation val="minMax"/>
          <c:min val="0.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DeltaVector-Y[mmTelSim]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-431708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Red 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RD105</c:v>
          </c:tx>
          <c:spPr>
            <a:ln w="2857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029243380818184"/>
                  <c:y val="-0.063753280839895"/>
                </c:manualLayout>
              </c:layout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Data!$E$18:$E$23</c:f>
              <c:numCache>
                <c:formatCode>General</c:formatCode>
                <c:ptCount val="6"/>
                <c:pt idx="0">
                  <c:v>464000.0</c:v>
                </c:pt>
                <c:pt idx="1">
                  <c:v>837000.0</c:v>
                </c:pt>
                <c:pt idx="2">
                  <c:v>951000.0</c:v>
                </c:pt>
                <c:pt idx="3">
                  <c:v>1.019E6</c:v>
                </c:pt>
                <c:pt idx="4">
                  <c:v>1.099E6</c:v>
                </c:pt>
                <c:pt idx="5">
                  <c:v>1.497E6</c:v>
                </c:pt>
              </c:numCache>
            </c:numRef>
          </c:xVal>
          <c:yVal>
            <c:numRef>
              <c:f>Data!$F$18:$F$23</c:f>
              <c:numCache>
                <c:formatCode>0.000</c:formatCode>
                <c:ptCount val="6"/>
                <c:pt idx="0">
                  <c:v>-1.813</c:v>
                </c:pt>
                <c:pt idx="1">
                  <c:v>-1.844</c:v>
                </c:pt>
                <c:pt idx="2">
                  <c:v>-1.869</c:v>
                </c:pt>
                <c:pt idx="3">
                  <c:v>-1.881</c:v>
                </c:pt>
                <c:pt idx="4">
                  <c:v>-1.902</c:v>
                </c:pt>
                <c:pt idx="5">
                  <c:v>-1.914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09-411C-B23E-B99E63DBFAB2}"/>
            </c:ext>
          </c:extLst>
        </c:ser>
        <c:ser>
          <c:idx val="2"/>
          <c:order val="1"/>
          <c:tx>
            <c:v>RD105-09/15</c:v>
          </c:tx>
          <c:spPr>
            <a:ln w="2857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338413929545757"/>
                  <c:y val="-0.0822571714751262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(Data!$E$56:$E$59,Data!$E$61)</c:f>
              <c:numCache>
                <c:formatCode>General</c:formatCode>
                <c:ptCount val="5"/>
                <c:pt idx="0">
                  <c:v>464000.0</c:v>
                </c:pt>
                <c:pt idx="1">
                  <c:v>837000.0</c:v>
                </c:pt>
                <c:pt idx="2">
                  <c:v>951000.0</c:v>
                </c:pt>
                <c:pt idx="3">
                  <c:v>1.019E6</c:v>
                </c:pt>
                <c:pt idx="4">
                  <c:v>1.497E6</c:v>
                </c:pt>
              </c:numCache>
            </c:numRef>
          </c:xVal>
          <c:yVal>
            <c:numRef>
              <c:f>(Data!$F$56:$F$59,Data!$F$61)</c:f>
              <c:numCache>
                <c:formatCode>0.000</c:formatCode>
                <c:ptCount val="5"/>
                <c:pt idx="0">
                  <c:v>-1.8184</c:v>
                </c:pt>
                <c:pt idx="1">
                  <c:v>-1.9062</c:v>
                </c:pt>
                <c:pt idx="2">
                  <c:v>-1.9666</c:v>
                </c:pt>
                <c:pt idx="3">
                  <c:v>-1.9168</c:v>
                </c:pt>
                <c:pt idx="4">
                  <c:v>-1.9224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E09-411C-B23E-B99E63DBFAB2}"/>
            </c:ext>
          </c:extLst>
        </c:ser>
        <c:ser>
          <c:idx val="4"/>
          <c:order val="2"/>
          <c:tx>
            <c:v>RD105-02/16</c:v>
          </c:tx>
          <c:spPr>
            <a:ln w="28575">
              <a:noFill/>
            </a:ln>
          </c:spPr>
          <c:marker>
            <c:spPr>
              <a:solidFill>
                <a:schemeClr val="bg2">
                  <a:lumMod val="50000"/>
                </a:schemeClr>
              </a:solidFill>
              <a:ln>
                <a:noFill/>
              </a:ln>
            </c:spPr>
          </c:marker>
          <c:trendline>
            <c:spPr>
              <a:ln>
                <a:solidFill>
                  <a:schemeClr val="bg2">
                    <a:lumMod val="50000"/>
                  </a:schemeClr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284322159909347"/>
                  <c:y val="-0.0882870971314099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chemeClr val="bg2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Data!$E$94:$E$98</c:f>
              <c:numCache>
                <c:formatCode>General</c:formatCode>
                <c:ptCount val="5"/>
                <c:pt idx="0">
                  <c:v>464000.0</c:v>
                </c:pt>
                <c:pt idx="1">
                  <c:v>837000.0</c:v>
                </c:pt>
                <c:pt idx="2">
                  <c:v>951000.0</c:v>
                </c:pt>
                <c:pt idx="3">
                  <c:v>1.019E6</c:v>
                </c:pt>
                <c:pt idx="4">
                  <c:v>1.099E6</c:v>
                </c:pt>
              </c:numCache>
            </c:numRef>
          </c:xVal>
          <c:yVal>
            <c:numRef>
              <c:f>Data!$F$94:$F$98</c:f>
              <c:numCache>
                <c:formatCode>0.000</c:formatCode>
                <c:ptCount val="5"/>
                <c:pt idx="0">
                  <c:v>-1.82128839594375</c:v>
                </c:pt>
                <c:pt idx="1">
                  <c:v>-1.83613374430132</c:v>
                </c:pt>
                <c:pt idx="2">
                  <c:v>-1.86996165700747</c:v>
                </c:pt>
                <c:pt idx="3">
                  <c:v>-1.87876368650902</c:v>
                </c:pt>
                <c:pt idx="4">
                  <c:v>-1.9089923371826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E09-411C-B23E-B99E63DBFAB2}"/>
            </c:ext>
          </c:extLst>
        </c:ser>
        <c:ser>
          <c:idx val="6"/>
          <c:order val="3"/>
          <c:tx>
            <c:v>RD105-06/16</c:v>
          </c:tx>
          <c:spPr>
            <a:ln w="28575">
              <a:noFill/>
            </a:ln>
          </c:spPr>
          <c:trendline>
            <c:spPr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0138545842260542"/>
                  <c:y val="-0.145537380581586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Data!$E$132:$E$138</c:f>
              <c:numCache>
                <c:formatCode>General</c:formatCode>
                <c:ptCount val="7"/>
                <c:pt idx="0">
                  <c:v>464000.0</c:v>
                </c:pt>
                <c:pt idx="1">
                  <c:v>837000.0</c:v>
                </c:pt>
                <c:pt idx="2">
                  <c:v>951000.0</c:v>
                </c:pt>
                <c:pt idx="3">
                  <c:v>1.019E6</c:v>
                </c:pt>
                <c:pt idx="4">
                  <c:v>1.099E6</c:v>
                </c:pt>
                <c:pt idx="5">
                  <c:v>1.497E6</c:v>
                </c:pt>
                <c:pt idx="6">
                  <c:v>1.3E6</c:v>
                </c:pt>
              </c:numCache>
            </c:numRef>
          </c:xVal>
          <c:yVal>
            <c:numRef>
              <c:f>Data!$F$132:$F$138</c:f>
              <c:numCache>
                <c:formatCode>0.000</c:formatCode>
                <c:ptCount val="7"/>
                <c:pt idx="0">
                  <c:v>-1.5481</c:v>
                </c:pt>
                <c:pt idx="1">
                  <c:v>-1.5591</c:v>
                </c:pt>
                <c:pt idx="2">
                  <c:v>-1.5824</c:v>
                </c:pt>
                <c:pt idx="3">
                  <c:v>-1.5919</c:v>
                </c:pt>
                <c:pt idx="4">
                  <c:v>-1.6034</c:v>
                </c:pt>
                <c:pt idx="5">
                  <c:v>-1.7449</c:v>
                </c:pt>
                <c:pt idx="6">
                  <c:v>-1.6589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EE09-411C-B23E-B99E63DBFAB2}"/>
            </c:ext>
          </c:extLst>
        </c:ser>
        <c:ser>
          <c:idx val="1"/>
          <c:order val="4"/>
          <c:tx>
            <c:v>RD105-02/17</c:v>
          </c:tx>
          <c:spPr>
            <a:ln w="28575">
              <a:noFill/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chemeClr val="tx1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217085904976762"/>
                  <c:y val="-0.292792681028073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(Data!$E$170:$E$174,Data!$E$176)</c:f>
              <c:numCache>
                <c:formatCode>General</c:formatCode>
                <c:ptCount val="6"/>
                <c:pt idx="0">
                  <c:v>267000.0</c:v>
                </c:pt>
                <c:pt idx="1">
                  <c:v>640000.0</c:v>
                </c:pt>
                <c:pt idx="2">
                  <c:v>754000.0</c:v>
                </c:pt>
                <c:pt idx="3">
                  <c:v>822000.0</c:v>
                </c:pt>
                <c:pt idx="4">
                  <c:v>902000.0</c:v>
                </c:pt>
                <c:pt idx="5">
                  <c:v>1.003E6</c:v>
                </c:pt>
              </c:numCache>
            </c:numRef>
          </c:xVal>
          <c:yVal>
            <c:numRef>
              <c:f>(Data!$F$170:$F$174,Data!$F$176)</c:f>
              <c:numCache>
                <c:formatCode>0.000</c:formatCode>
                <c:ptCount val="6"/>
                <c:pt idx="0">
                  <c:v>-1.5887</c:v>
                </c:pt>
                <c:pt idx="1">
                  <c:v>-1.6834</c:v>
                </c:pt>
                <c:pt idx="2">
                  <c:v>-1.7412</c:v>
                </c:pt>
                <c:pt idx="3">
                  <c:v>-1.7767</c:v>
                </c:pt>
                <c:pt idx="4">
                  <c:v>-1.9417</c:v>
                </c:pt>
                <c:pt idx="5">
                  <c:v>-1.7987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EE09-411C-B23E-B99E63DBF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1478240"/>
        <c:axId val="-458846960"/>
      </c:scatterChart>
      <c:valAx>
        <c:axId val="-43147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Grating Position</a:t>
                </a:r>
                <a:r>
                  <a:rPr lang="de-DE" baseline="0"/>
                  <a:t> [ISU]</a:t>
                </a: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458846960"/>
        <c:crosses val="autoZero"/>
        <c:crossBetween val="midCat"/>
      </c:valAx>
      <c:valAx>
        <c:axId val="-458846960"/>
        <c:scaling>
          <c:orientation val="minMax"/>
          <c:max val="-1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DeltaVector-X[mmTelSim]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-431478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Red 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RD130</c:v>
          </c:tx>
          <c:spPr>
            <a:ln w="28575">
              <a:noFill/>
            </a:ln>
          </c:spPr>
          <c:trendline>
            <c:spPr>
              <a:ln>
                <a:solidFill>
                  <a:schemeClr val="accent2">
                    <a:lumMod val="75000"/>
                  </a:schemeClr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0781548636822763"/>
                  <c:y val="-0.0732892993839522"/>
                </c:manualLayout>
              </c:layout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Data!$E$25:$E$29</c:f>
              <c:numCache>
                <c:formatCode>General</c:formatCode>
                <c:ptCount val="5"/>
                <c:pt idx="0">
                  <c:v>837000.0</c:v>
                </c:pt>
                <c:pt idx="1">
                  <c:v>951000.0</c:v>
                </c:pt>
                <c:pt idx="2">
                  <c:v>1.019E6</c:v>
                </c:pt>
                <c:pt idx="3">
                  <c:v>1.099E6</c:v>
                </c:pt>
                <c:pt idx="4">
                  <c:v>1.497E6</c:v>
                </c:pt>
              </c:numCache>
            </c:numRef>
          </c:xVal>
          <c:yVal>
            <c:numRef>
              <c:f>Data!$F$25:$F$29</c:f>
              <c:numCache>
                <c:formatCode>0.000</c:formatCode>
                <c:ptCount val="5"/>
                <c:pt idx="0">
                  <c:v>-1.798</c:v>
                </c:pt>
                <c:pt idx="1">
                  <c:v>-1.841</c:v>
                </c:pt>
                <c:pt idx="2">
                  <c:v>-1.856</c:v>
                </c:pt>
                <c:pt idx="3">
                  <c:v>-1.887</c:v>
                </c:pt>
                <c:pt idx="4">
                  <c:v>-2.043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54-4E42-A190-3FBC5390726F}"/>
            </c:ext>
          </c:extLst>
        </c:ser>
        <c:ser>
          <c:idx val="3"/>
          <c:order val="1"/>
          <c:tx>
            <c:v>D130-09/15</c:v>
          </c:tx>
          <c:spPr>
            <a:ln w="28575">
              <a:noFill/>
            </a:ln>
          </c:spPr>
          <c:trendline>
            <c:spPr>
              <a:ln>
                <a:solidFill>
                  <a:schemeClr val="accent4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0309679593420323"/>
                  <c:y val="-0.0154494052252917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chemeClr val="accent4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(Data!$E$63,Data!$E$65,Data!$E$64,Data!$E$66,Data!$E$67)</c:f>
              <c:numCache>
                <c:formatCode>General</c:formatCode>
                <c:ptCount val="5"/>
                <c:pt idx="0">
                  <c:v>837000.0</c:v>
                </c:pt>
                <c:pt idx="1">
                  <c:v>1.019E6</c:v>
                </c:pt>
                <c:pt idx="2">
                  <c:v>951000.0</c:v>
                </c:pt>
                <c:pt idx="3">
                  <c:v>1.099E6</c:v>
                </c:pt>
                <c:pt idx="4">
                  <c:v>1.497E6</c:v>
                </c:pt>
              </c:numCache>
            </c:numRef>
          </c:xVal>
          <c:yVal>
            <c:numRef>
              <c:f>(Data!$F$63,Data!$F$65,Data!$F$64,Data!$F$66,Data!$F$67)</c:f>
              <c:numCache>
                <c:formatCode>0.000</c:formatCode>
                <c:ptCount val="5"/>
                <c:pt idx="0">
                  <c:v>-1.8632</c:v>
                </c:pt>
                <c:pt idx="1">
                  <c:v>-1.952</c:v>
                </c:pt>
                <c:pt idx="2">
                  <c:v>-1.9358</c:v>
                </c:pt>
                <c:pt idx="3">
                  <c:v>-1.9728</c:v>
                </c:pt>
                <c:pt idx="4">
                  <c:v>-2.088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D54-4E42-A190-3FBC5390726F}"/>
            </c:ext>
          </c:extLst>
        </c:ser>
        <c:ser>
          <c:idx val="5"/>
          <c:order val="2"/>
          <c:tx>
            <c:v>RD130-02/16</c:v>
          </c:tx>
          <c:spPr>
            <a:ln w="28575">
              <a:noFill/>
            </a:ln>
          </c:spPr>
          <c:trendline>
            <c:spPr>
              <a:ln>
                <a:solidFill>
                  <a:schemeClr val="accent6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0709487389927349"/>
                  <c:y val="-0.136936479376675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chemeClr val="accent6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Data!$E$101:$E$104</c:f>
              <c:numCache>
                <c:formatCode>General</c:formatCode>
                <c:ptCount val="4"/>
                <c:pt idx="0">
                  <c:v>837000.0</c:v>
                </c:pt>
                <c:pt idx="1">
                  <c:v>951000.0</c:v>
                </c:pt>
                <c:pt idx="2">
                  <c:v>1.019E6</c:v>
                </c:pt>
                <c:pt idx="3">
                  <c:v>1.099E6</c:v>
                </c:pt>
              </c:numCache>
            </c:numRef>
          </c:xVal>
          <c:yVal>
            <c:numRef>
              <c:f>Data!$F$101:$F$104</c:f>
              <c:numCache>
                <c:formatCode>0.000</c:formatCode>
                <c:ptCount val="4"/>
                <c:pt idx="0">
                  <c:v>-1.78719421112865</c:v>
                </c:pt>
                <c:pt idx="1">
                  <c:v>-1.80937562191201</c:v>
                </c:pt>
                <c:pt idx="2">
                  <c:v>-1.86829347651736</c:v>
                </c:pt>
                <c:pt idx="3">
                  <c:v>-1.87376325110009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D54-4E42-A190-3FBC5390726F}"/>
            </c:ext>
          </c:extLst>
        </c:ser>
        <c:ser>
          <c:idx val="7"/>
          <c:order val="3"/>
          <c:tx>
            <c:v>RD130-06/16</c:v>
          </c:tx>
          <c:spPr>
            <a:ln w="28575">
              <a:noFill/>
            </a:ln>
          </c:spPr>
          <c:trendline>
            <c:spPr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296054706984355"/>
                  <c:y val="-0.13257826738926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Data!$E$139:$E$144</c:f>
              <c:numCache>
                <c:formatCode>General</c:formatCode>
                <c:ptCount val="6"/>
                <c:pt idx="0">
                  <c:v>837000.0</c:v>
                </c:pt>
                <c:pt idx="1">
                  <c:v>951000.0</c:v>
                </c:pt>
                <c:pt idx="2">
                  <c:v>1.019E6</c:v>
                </c:pt>
                <c:pt idx="3">
                  <c:v>1.099E6</c:v>
                </c:pt>
                <c:pt idx="4">
                  <c:v>1.497E6</c:v>
                </c:pt>
                <c:pt idx="5">
                  <c:v>1.3E6</c:v>
                </c:pt>
              </c:numCache>
            </c:numRef>
          </c:xVal>
          <c:yVal>
            <c:numRef>
              <c:f>Data!$F$139:$F$144</c:f>
              <c:numCache>
                <c:formatCode>0.000</c:formatCode>
                <c:ptCount val="6"/>
                <c:pt idx="0">
                  <c:v>-1.5095</c:v>
                </c:pt>
                <c:pt idx="1">
                  <c:v>-1.5949</c:v>
                </c:pt>
                <c:pt idx="2">
                  <c:v>-1.5919</c:v>
                </c:pt>
                <c:pt idx="3">
                  <c:v>-1.658</c:v>
                </c:pt>
                <c:pt idx="4">
                  <c:v>-1.6422</c:v>
                </c:pt>
                <c:pt idx="5">
                  <c:v>-1.6489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BD54-4E42-A190-3FBC5390726F}"/>
            </c:ext>
          </c:extLst>
        </c:ser>
        <c:ser>
          <c:idx val="0"/>
          <c:order val="4"/>
          <c:tx>
            <c:v>RD130-02/17</c:v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0872753842240784"/>
                  <c:y val="-0.173718343140087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Data!$E$178:$E$182</c:f>
              <c:numCache>
                <c:formatCode>General</c:formatCode>
                <c:ptCount val="5"/>
                <c:pt idx="0">
                  <c:v>640000.0</c:v>
                </c:pt>
                <c:pt idx="1">
                  <c:v>754000.0</c:v>
                </c:pt>
                <c:pt idx="2">
                  <c:v>822000.0</c:v>
                </c:pt>
                <c:pt idx="3">
                  <c:v>902000.0</c:v>
                </c:pt>
                <c:pt idx="4">
                  <c:v>1.003E6</c:v>
                </c:pt>
              </c:numCache>
            </c:numRef>
          </c:xVal>
          <c:yVal>
            <c:numRef>
              <c:f>Data!$F$178:$F$182</c:f>
              <c:numCache>
                <c:formatCode>0.000</c:formatCode>
                <c:ptCount val="5"/>
                <c:pt idx="0">
                  <c:v>-1.5896</c:v>
                </c:pt>
                <c:pt idx="1">
                  <c:v>-1.6879</c:v>
                </c:pt>
                <c:pt idx="2">
                  <c:v>-1.6606</c:v>
                </c:pt>
                <c:pt idx="3">
                  <c:v>-1.8607</c:v>
                </c:pt>
                <c:pt idx="4">
                  <c:v>-1.8456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99-4C7F-BD83-48C6FC02E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5043712"/>
        <c:axId val="-458871072"/>
      </c:scatterChart>
      <c:valAx>
        <c:axId val="-43504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Grating Position</a:t>
                </a:r>
                <a:r>
                  <a:rPr lang="de-DE" baseline="0"/>
                  <a:t> [ISU]</a:t>
                </a: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458871072"/>
        <c:crosses val="autoZero"/>
        <c:crossBetween val="midCat"/>
      </c:valAx>
      <c:valAx>
        <c:axId val="-458871072"/>
        <c:scaling>
          <c:orientation val="minMax"/>
          <c:max val="-1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DeltaVector-X[mmTelSim]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-435043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Red 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RD105</c:v>
          </c:tx>
          <c:spPr>
            <a:ln w="2857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0848041724015033"/>
                  <c:y val="-0.0196092468923042"/>
                </c:manualLayout>
              </c:layout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Data!$E$18:$E$23</c:f>
              <c:numCache>
                <c:formatCode>General</c:formatCode>
                <c:ptCount val="6"/>
                <c:pt idx="0">
                  <c:v>464000.0</c:v>
                </c:pt>
                <c:pt idx="1">
                  <c:v>837000.0</c:v>
                </c:pt>
                <c:pt idx="2">
                  <c:v>951000.0</c:v>
                </c:pt>
                <c:pt idx="3">
                  <c:v>1.019E6</c:v>
                </c:pt>
                <c:pt idx="4">
                  <c:v>1.099E6</c:v>
                </c:pt>
                <c:pt idx="5">
                  <c:v>1.497E6</c:v>
                </c:pt>
              </c:numCache>
            </c:numRef>
          </c:xVal>
          <c:yVal>
            <c:numRef>
              <c:f>Data!$G$18:$G$23</c:f>
              <c:numCache>
                <c:formatCode>0.000</c:formatCode>
                <c:ptCount val="6"/>
                <c:pt idx="0">
                  <c:v>0.8224</c:v>
                </c:pt>
                <c:pt idx="1">
                  <c:v>0.8088</c:v>
                </c:pt>
                <c:pt idx="2">
                  <c:v>0.7857</c:v>
                </c:pt>
                <c:pt idx="3">
                  <c:v>0.7986</c:v>
                </c:pt>
                <c:pt idx="4">
                  <c:v>0.7792</c:v>
                </c:pt>
                <c:pt idx="5">
                  <c:v>0.7675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ED-4A84-AC35-C7A89B243896}"/>
            </c:ext>
          </c:extLst>
        </c:ser>
        <c:ser>
          <c:idx val="1"/>
          <c:order val="1"/>
          <c:tx>
            <c:v>RD130</c:v>
          </c:tx>
          <c:spPr>
            <a:ln w="28575">
              <a:noFill/>
            </a:ln>
          </c:spPr>
          <c:trendline>
            <c:spPr>
              <a:ln>
                <a:solidFill>
                  <a:schemeClr val="accent2">
                    <a:lumMod val="75000"/>
                  </a:schemeClr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0956214777671165"/>
                  <c:y val="-0.0606964455149502"/>
                </c:manualLayout>
              </c:layout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Data!$E$25:$E$29</c:f>
              <c:numCache>
                <c:formatCode>General</c:formatCode>
                <c:ptCount val="5"/>
                <c:pt idx="0">
                  <c:v>837000.0</c:v>
                </c:pt>
                <c:pt idx="1">
                  <c:v>951000.0</c:v>
                </c:pt>
                <c:pt idx="2">
                  <c:v>1.019E6</c:v>
                </c:pt>
                <c:pt idx="3">
                  <c:v>1.099E6</c:v>
                </c:pt>
                <c:pt idx="4">
                  <c:v>1.497E6</c:v>
                </c:pt>
              </c:numCache>
            </c:numRef>
          </c:xVal>
          <c:yVal>
            <c:numRef>
              <c:f>Data!$G$25:$G$29</c:f>
              <c:numCache>
                <c:formatCode>0.000</c:formatCode>
                <c:ptCount val="5"/>
                <c:pt idx="0">
                  <c:v>0.8647</c:v>
                </c:pt>
                <c:pt idx="1">
                  <c:v>0.8433</c:v>
                </c:pt>
                <c:pt idx="2">
                  <c:v>0.8339</c:v>
                </c:pt>
                <c:pt idx="3">
                  <c:v>0.8033</c:v>
                </c:pt>
                <c:pt idx="4">
                  <c:v>0.6746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EED-4A84-AC35-C7A89B243896}"/>
            </c:ext>
          </c:extLst>
        </c:ser>
        <c:ser>
          <c:idx val="2"/>
          <c:order val="2"/>
          <c:tx>
            <c:v>RD105-09/15</c:v>
          </c:tx>
          <c:spPr>
            <a:ln w="2857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386212990273416"/>
                  <c:y val="0.00912475386256995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chemeClr val="accent3">
                          <a:lumMod val="75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(Data!$E$56:$E$59,Data!$E$61)</c:f>
              <c:numCache>
                <c:formatCode>General</c:formatCode>
                <c:ptCount val="5"/>
                <c:pt idx="0">
                  <c:v>464000.0</c:v>
                </c:pt>
                <c:pt idx="1">
                  <c:v>837000.0</c:v>
                </c:pt>
                <c:pt idx="2">
                  <c:v>951000.0</c:v>
                </c:pt>
                <c:pt idx="3">
                  <c:v>1.019E6</c:v>
                </c:pt>
                <c:pt idx="4">
                  <c:v>1.497E6</c:v>
                </c:pt>
              </c:numCache>
            </c:numRef>
          </c:xVal>
          <c:yVal>
            <c:numRef>
              <c:f>(Data!$G$56:$G$59,Data!$G$61)</c:f>
              <c:numCache>
                <c:formatCode>0.000</c:formatCode>
                <c:ptCount val="5"/>
                <c:pt idx="0">
                  <c:v>0.7641</c:v>
                </c:pt>
                <c:pt idx="1">
                  <c:v>0.7931</c:v>
                </c:pt>
                <c:pt idx="2">
                  <c:v>0.7501</c:v>
                </c:pt>
                <c:pt idx="3">
                  <c:v>0.7384</c:v>
                </c:pt>
                <c:pt idx="4">
                  <c:v>0.7525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EED-4A84-AC35-C7A89B243896}"/>
            </c:ext>
          </c:extLst>
        </c:ser>
        <c:ser>
          <c:idx val="3"/>
          <c:order val="3"/>
          <c:tx>
            <c:v>RD130-09/15</c:v>
          </c:tx>
          <c:spPr>
            <a:ln w="28575">
              <a:noFill/>
            </a:ln>
          </c:spPr>
          <c:trendline>
            <c:spPr>
              <a:ln>
                <a:solidFill>
                  <a:schemeClr val="accent4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00229395465615938"/>
                  <c:y val="-0.022849596332104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(Data!$E$63,Data!$E$65,Data!$E$64,Data!$E$66,Data!$E$67)</c:f>
              <c:numCache>
                <c:formatCode>General</c:formatCode>
                <c:ptCount val="5"/>
                <c:pt idx="0">
                  <c:v>837000.0</c:v>
                </c:pt>
                <c:pt idx="1">
                  <c:v>1.019E6</c:v>
                </c:pt>
                <c:pt idx="2">
                  <c:v>951000.0</c:v>
                </c:pt>
                <c:pt idx="3">
                  <c:v>1.099E6</c:v>
                </c:pt>
                <c:pt idx="4">
                  <c:v>1.497E6</c:v>
                </c:pt>
              </c:numCache>
            </c:numRef>
          </c:xVal>
          <c:yVal>
            <c:numRef>
              <c:f>(Data!$G$63,Data!$G$65,Data!$G$64,Data!$G$66,Data!$G$67)</c:f>
              <c:numCache>
                <c:formatCode>0.000</c:formatCode>
                <c:ptCount val="5"/>
                <c:pt idx="0">
                  <c:v>0.7792</c:v>
                </c:pt>
                <c:pt idx="1">
                  <c:v>0.7907</c:v>
                </c:pt>
                <c:pt idx="2">
                  <c:v>0.8094</c:v>
                </c:pt>
                <c:pt idx="3">
                  <c:v>0.7735</c:v>
                </c:pt>
                <c:pt idx="4">
                  <c:v>0.6118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EED-4A84-AC35-C7A89B243896}"/>
            </c:ext>
          </c:extLst>
        </c:ser>
        <c:ser>
          <c:idx val="4"/>
          <c:order val="4"/>
          <c:tx>
            <c:v>D105-02/16</c:v>
          </c:tx>
          <c:spPr>
            <a:ln w="28575">
              <a:noFill/>
            </a:ln>
          </c:spPr>
          <c:trendline>
            <c:spPr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28350315240079"/>
                  <c:y val="-0.105560317618526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Data!$E$94:$E$98</c:f>
              <c:numCache>
                <c:formatCode>General</c:formatCode>
                <c:ptCount val="5"/>
                <c:pt idx="0">
                  <c:v>464000.0</c:v>
                </c:pt>
                <c:pt idx="1">
                  <c:v>837000.0</c:v>
                </c:pt>
                <c:pt idx="2">
                  <c:v>951000.0</c:v>
                </c:pt>
                <c:pt idx="3">
                  <c:v>1.019E6</c:v>
                </c:pt>
                <c:pt idx="4">
                  <c:v>1.099E6</c:v>
                </c:pt>
              </c:numCache>
            </c:numRef>
          </c:xVal>
          <c:yVal>
            <c:numRef>
              <c:f>Data!$G$94:$G$98</c:f>
              <c:numCache>
                <c:formatCode>0.000</c:formatCode>
                <c:ptCount val="5"/>
                <c:pt idx="0">
                  <c:v>0.839835681719884</c:v>
                </c:pt>
                <c:pt idx="1">
                  <c:v>0.765614723349735</c:v>
                </c:pt>
                <c:pt idx="2">
                  <c:v>0.778923392340609</c:v>
                </c:pt>
                <c:pt idx="3">
                  <c:v>0.77075053455483</c:v>
                </c:pt>
                <c:pt idx="4">
                  <c:v>0.780839771467436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EED-4A84-AC35-C7A89B243896}"/>
            </c:ext>
          </c:extLst>
        </c:ser>
        <c:ser>
          <c:idx val="5"/>
          <c:order val="5"/>
          <c:tx>
            <c:v>D130-02/16</c:v>
          </c:tx>
          <c:spPr>
            <a:ln w="28575">
              <a:noFill/>
            </a:ln>
          </c:spPr>
          <c:trendline>
            <c:spPr>
              <a:ln>
                <a:solidFill>
                  <a:schemeClr val="accent6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0101365455731578"/>
                  <c:y val="0.00788971711198527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chemeClr val="accent6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Data!$E$101:$E$104</c:f>
              <c:numCache>
                <c:formatCode>General</c:formatCode>
                <c:ptCount val="4"/>
                <c:pt idx="0">
                  <c:v>837000.0</c:v>
                </c:pt>
                <c:pt idx="1">
                  <c:v>951000.0</c:v>
                </c:pt>
                <c:pt idx="2">
                  <c:v>1.019E6</c:v>
                </c:pt>
                <c:pt idx="3">
                  <c:v>1.099E6</c:v>
                </c:pt>
              </c:numCache>
            </c:numRef>
          </c:xVal>
          <c:yVal>
            <c:numRef>
              <c:f>Data!$G$101:$G$104</c:f>
              <c:numCache>
                <c:formatCode>0.000</c:formatCode>
                <c:ptCount val="4"/>
                <c:pt idx="0">
                  <c:v>0.785847946066219</c:v>
                </c:pt>
                <c:pt idx="1">
                  <c:v>0.752974887054797</c:v>
                </c:pt>
                <c:pt idx="2">
                  <c:v>0.744816446930675</c:v>
                </c:pt>
                <c:pt idx="3">
                  <c:v>0.703255950471368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EED-4A84-AC35-C7A89B243896}"/>
            </c:ext>
          </c:extLst>
        </c:ser>
        <c:ser>
          <c:idx val="6"/>
          <c:order val="6"/>
          <c:tx>
            <c:v>RD105-06/16</c:v>
          </c:tx>
          <c:spPr>
            <a:ln w="28575">
              <a:noFill/>
            </a:ln>
          </c:spPr>
          <c:marker>
            <c:spPr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trendline>
            <c:spPr>
              <a:ln>
                <a:solidFill>
                  <a:schemeClr val="bg2">
                    <a:lumMod val="50000"/>
                  </a:schemeClr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453793704832691"/>
                  <c:y val="-0.0220019029552606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chemeClr val="bg2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Data!$E$132:$E$138</c:f>
              <c:numCache>
                <c:formatCode>General</c:formatCode>
                <c:ptCount val="7"/>
                <c:pt idx="0">
                  <c:v>464000.0</c:v>
                </c:pt>
                <c:pt idx="1">
                  <c:v>837000.0</c:v>
                </c:pt>
                <c:pt idx="2">
                  <c:v>951000.0</c:v>
                </c:pt>
                <c:pt idx="3">
                  <c:v>1.019E6</c:v>
                </c:pt>
                <c:pt idx="4">
                  <c:v>1.099E6</c:v>
                </c:pt>
                <c:pt idx="5">
                  <c:v>1.497E6</c:v>
                </c:pt>
                <c:pt idx="6">
                  <c:v>1.3E6</c:v>
                </c:pt>
              </c:numCache>
            </c:numRef>
          </c:xVal>
          <c:yVal>
            <c:numRef>
              <c:f>Data!$G$132:$G$138</c:f>
              <c:numCache>
                <c:formatCode>0.000</c:formatCode>
                <c:ptCount val="7"/>
                <c:pt idx="0">
                  <c:v>0.8241</c:v>
                </c:pt>
                <c:pt idx="1">
                  <c:v>0.8181</c:v>
                </c:pt>
                <c:pt idx="2">
                  <c:v>0.7807</c:v>
                </c:pt>
                <c:pt idx="3">
                  <c:v>0.8066</c:v>
                </c:pt>
                <c:pt idx="4">
                  <c:v>0.7663</c:v>
                </c:pt>
                <c:pt idx="5">
                  <c:v>0.8296</c:v>
                </c:pt>
                <c:pt idx="6">
                  <c:v>0.7688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FEED-4A84-AC35-C7A89B243896}"/>
            </c:ext>
          </c:extLst>
        </c:ser>
        <c:ser>
          <c:idx val="7"/>
          <c:order val="7"/>
          <c:tx>
            <c:v>RD130-06/16</c:v>
          </c:tx>
          <c:spPr>
            <a:ln w="28575">
              <a:noFill/>
            </a:ln>
          </c:spPr>
          <c:trendline>
            <c:spPr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296720874061206"/>
                  <c:y val="-0.26022140912691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Data!$E$139:$E$144</c:f>
              <c:numCache>
                <c:formatCode>General</c:formatCode>
                <c:ptCount val="6"/>
                <c:pt idx="0">
                  <c:v>837000.0</c:v>
                </c:pt>
                <c:pt idx="1">
                  <c:v>951000.0</c:v>
                </c:pt>
                <c:pt idx="2">
                  <c:v>1.019E6</c:v>
                </c:pt>
                <c:pt idx="3">
                  <c:v>1.099E6</c:v>
                </c:pt>
                <c:pt idx="4">
                  <c:v>1.497E6</c:v>
                </c:pt>
                <c:pt idx="5">
                  <c:v>1.3E6</c:v>
                </c:pt>
              </c:numCache>
            </c:numRef>
          </c:xVal>
          <c:yVal>
            <c:numRef>
              <c:f>Data!$G$139:$G$144</c:f>
              <c:numCache>
                <c:formatCode>0.000</c:formatCode>
                <c:ptCount val="6"/>
                <c:pt idx="0">
                  <c:v>0.8675</c:v>
                </c:pt>
                <c:pt idx="1">
                  <c:v>0.8053</c:v>
                </c:pt>
                <c:pt idx="2">
                  <c:v>0.8222</c:v>
                </c:pt>
                <c:pt idx="3">
                  <c:v>0.7789</c:v>
                </c:pt>
                <c:pt idx="4">
                  <c:v>0.6933</c:v>
                </c:pt>
                <c:pt idx="5">
                  <c:v>0.6875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FEED-4A84-AC35-C7A89B243896}"/>
            </c:ext>
          </c:extLst>
        </c:ser>
        <c:ser>
          <c:idx val="8"/>
          <c:order val="8"/>
          <c:tx>
            <c:v>RD105-02/17</c:v>
          </c:tx>
          <c:spPr>
            <a:ln w="28575">
              <a:noFill/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1"/>
            <c:trendlineLbl>
              <c:layout>
                <c:manualLayout>
                  <c:x val="-0.29776659166479"/>
                  <c:y val="-0.0833926183162044"/>
                </c:manualLayout>
              </c:layout>
              <c:numFmt formatCode="0.0000E+00" sourceLinked="0"/>
            </c:trendlineLbl>
          </c:trendline>
          <c:xVal>
            <c:numRef>
              <c:f>(Data!$E$170:$E$174,Data!$E$176)</c:f>
              <c:numCache>
                <c:formatCode>General</c:formatCode>
                <c:ptCount val="6"/>
                <c:pt idx="0">
                  <c:v>267000.0</c:v>
                </c:pt>
                <c:pt idx="1">
                  <c:v>640000.0</c:v>
                </c:pt>
                <c:pt idx="2">
                  <c:v>754000.0</c:v>
                </c:pt>
                <c:pt idx="3">
                  <c:v>822000.0</c:v>
                </c:pt>
                <c:pt idx="4">
                  <c:v>902000.0</c:v>
                </c:pt>
                <c:pt idx="5">
                  <c:v>1.003E6</c:v>
                </c:pt>
              </c:numCache>
            </c:numRef>
          </c:xVal>
          <c:yVal>
            <c:numRef>
              <c:f>(Data!$G$170:$G$174,Data!$G$176)</c:f>
              <c:numCache>
                <c:formatCode>0.000</c:formatCode>
                <c:ptCount val="6"/>
                <c:pt idx="0">
                  <c:v>0.8141</c:v>
                </c:pt>
                <c:pt idx="1">
                  <c:v>0.7052</c:v>
                </c:pt>
                <c:pt idx="2">
                  <c:v>0.758</c:v>
                </c:pt>
                <c:pt idx="3">
                  <c:v>0.7342</c:v>
                </c:pt>
                <c:pt idx="4">
                  <c:v>0.7422</c:v>
                </c:pt>
                <c:pt idx="5">
                  <c:v>0.7038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B7-43F2-81DF-C484C64F60BD}"/>
            </c:ext>
          </c:extLst>
        </c:ser>
        <c:ser>
          <c:idx val="9"/>
          <c:order val="9"/>
          <c:tx>
            <c:v>D130-02/17</c:v>
          </c:tx>
          <c:spPr>
            <a:ln w="28575">
              <a:noFill/>
            </a:ln>
          </c:spPr>
          <c:trendline>
            <c:spPr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000167662640827477"/>
                  <c:y val="0.016105092337228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chemeClr val="accent4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Data!$E$178:$E$182</c:f>
              <c:numCache>
                <c:formatCode>General</c:formatCode>
                <c:ptCount val="5"/>
                <c:pt idx="0">
                  <c:v>640000.0</c:v>
                </c:pt>
                <c:pt idx="1">
                  <c:v>754000.0</c:v>
                </c:pt>
                <c:pt idx="2">
                  <c:v>822000.0</c:v>
                </c:pt>
                <c:pt idx="3">
                  <c:v>902000.0</c:v>
                </c:pt>
                <c:pt idx="4">
                  <c:v>1.003E6</c:v>
                </c:pt>
              </c:numCache>
            </c:numRef>
          </c:xVal>
          <c:yVal>
            <c:numRef>
              <c:f>Data!$G$178:$G$182</c:f>
              <c:numCache>
                <c:formatCode>0.000</c:formatCode>
                <c:ptCount val="5"/>
                <c:pt idx="0">
                  <c:v>0.7767</c:v>
                </c:pt>
                <c:pt idx="1">
                  <c:v>0.7583</c:v>
                </c:pt>
                <c:pt idx="2">
                  <c:v>0.7486</c:v>
                </c:pt>
                <c:pt idx="3">
                  <c:v>0.7323</c:v>
                </c:pt>
                <c:pt idx="4">
                  <c:v>0.6602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FB7-43F2-81DF-C484C64F6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9012880"/>
        <c:axId val="-459005488"/>
      </c:scatterChart>
      <c:valAx>
        <c:axId val="-45901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Grating Position</a:t>
                </a:r>
                <a:r>
                  <a:rPr lang="de-DE" baseline="0"/>
                  <a:t> [ISU]</a:t>
                </a: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459005488"/>
        <c:crosses val="autoZero"/>
        <c:crossBetween val="midCat"/>
      </c:valAx>
      <c:valAx>
        <c:axId val="-459005488"/>
        <c:scaling>
          <c:orientation val="minMax"/>
          <c:min val="0.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DeltaVector-Y[mmTelSim]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-459012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5" workbookViewId="0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3" workbookViewId="0" zoomToFit="1"/>
  </sheetViews>
  <pageMargins left="0.7" right="0.7" top="0.78740157499999996" bottom="0.78740157499999996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33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1802" cy="6004034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434" cy="6006299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661" cy="6002055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4316" cy="6005215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8434" cy="6006299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7"/>
  <sheetViews>
    <sheetView tabSelected="1" topLeftCell="A127" zoomScale="85" zoomScaleNormal="85" zoomScalePageLayoutView="85" workbookViewId="0">
      <selection activeCell="L177" sqref="L177"/>
    </sheetView>
  </sheetViews>
  <sheetFormatPr baseColWidth="10" defaultRowHeight="15" x14ac:dyDescent="0.2"/>
  <cols>
    <col min="3" max="3" width="15.6640625" bestFit="1" customWidth="1"/>
    <col min="5" max="5" width="15.6640625" bestFit="1" customWidth="1"/>
    <col min="6" max="6" width="21" bestFit="1" customWidth="1"/>
    <col min="7" max="7" width="20" bestFit="1" customWidth="1"/>
    <col min="9" max="9" width="11.6640625" bestFit="1" customWidth="1"/>
    <col min="10" max="10" width="12.33203125" customWidth="1"/>
    <col min="18" max="18" width="12.83203125" bestFit="1" customWidth="1"/>
    <col min="20" max="22" width="12.83203125" bestFit="1" customWidth="1"/>
    <col min="24" max="24" width="12.83203125" bestFit="1" customWidth="1"/>
  </cols>
  <sheetData>
    <row r="1" spans="1:14" x14ac:dyDescent="0.2">
      <c r="A1" s="3"/>
      <c r="B1" s="4"/>
      <c r="C1" s="4">
        <v>1502</v>
      </c>
      <c r="D1" s="4"/>
      <c r="E1" s="4"/>
      <c r="F1" s="4"/>
      <c r="G1" s="4"/>
      <c r="H1" s="4"/>
      <c r="I1" s="4"/>
      <c r="J1" s="4"/>
      <c r="K1" s="4"/>
      <c r="L1" s="4"/>
      <c r="M1" s="4"/>
      <c r="N1" s="5"/>
    </row>
    <row r="2" spans="1:14" x14ac:dyDescent="0.2">
      <c r="A2" s="6"/>
      <c r="B2" s="7"/>
      <c r="C2" s="7" t="s">
        <v>5</v>
      </c>
      <c r="D2" s="7"/>
      <c r="E2" s="7"/>
      <c r="F2" s="7"/>
      <c r="G2" s="7"/>
      <c r="H2" s="7"/>
      <c r="I2" s="7"/>
      <c r="J2" s="7"/>
      <c r="K2" s="7"/>
      <c r="L2" s="7"/>
      <c r="M2" s="7"/>
      <c r="N2" s="8"/>
    </row>
    <row r="3" spans="1:14" x14ac:dyDescent="0.2">
      <c r="A3" s="6"/>
      <c r="B3" s="7"/>
      <c r="C3" s="7" t="s">
        <v>3</v>
      </c>
      <c r="D3" s="7" t="s">
        <v>4</v>
      </c>
      <c r="E3" s="7" t="s">
        <v>0</v>
      </c>
      <c r="F3" s="7" t="s">
        <v>1</v>
      </c>
      <c r="G3" s="7" t="s">
        <v>2</v>
      </c>
      <c r="H3" s="7"/>
      <c r="I3" s="7"/>
      <c r="J3" s="7"/>
      <c r="K3" s="7"/>
      <c r="L3" s="7"/>
      <c r="M3" s="7"/>
      <c r="N3" s="8"/>
    </row>
    <row r="4" spans="1:14" x14ac:dyDescent="0.2">
      <c r="A4" s="6"/>
      <c r="B4" s="7"/>
      <c r="C4" s="7">
        <v>105</v>
      </c>
      <c r="D4" s="7">
        <v>2</v>
      </c>
      <c r="E4" s="7">
        <v>734000</v>
      </c>
      <c r="F4" s="18">
        <v>1.5</v>
      </c>
      <c r="G4" s="18">
        <v>0.76570000000000005</v>
      </c>
      <c r="H4" s="7" t="s">
        <v>7</v>
      </c>
      <c r="I4" s="7"/>
      <c r="J4" s="7"/>
      <c r="K4" s="7"/>
      <c r="L4" s="7"/>
      <c r="M4" s="7"/>
      <c r="N4" s="8"/>
    </row>
    <row r="5" spans="1:14" x14ac:dyDescent="0.2">
      <c r="A5" s="6"/>
      <c r="B5" s="7"/>
      <c r="C5" s="7"/>
      <c r="D5" s="7"/>
      <c r="E5" s="7">
        <v>971000</v>
      </c>
      <c r="F5" s="18">
        <v>1.9159999999999999</v>
      </c>
      <c r="G5" s="18">
        <v>0.69740000000000002</v>
      </c>
      <c r="H5" s="7"/>
      <c r="I5" s="7"/>
      <c r="J5" s="7"/>
      <c r="K5" s="7"/>
      <c r="L5" s="7"/>
      <c r="M5" s="7"/>
      <c r="N5" s="8"/>
    </row>
    <row r="6" spans="1:14" x14ac:dyDescent="0.2">
      <c r="A6" s="6"/>
      <c r="B6" s="7"/>
      <c r="C6" s="7"/>
      <c r="D6" s="7"/>
      <c r="E6" s="7">
        <v>1249000</v>
      </c>
      <c r="F6" s="18">
        <v>2.0179999999999998</v>
      </c>
      <c r="G6" s="18">
        <v>0.69879999999999998</v>
      </c>
      <c r="H6" s="7"/>
      <c r="I6" s="7"/>
      <c r="J6" s="7"/>
      <c r="K6" s="7"/>
      <c r="L6" s="7"/>
      <c r="M6" s="7"/>
      <c r="N6" s="8"/>
    </row>
    <row r="7" spans="1:14" x14ac:dyDescent="0.2">
      <c r="A7" s="6"/>
      <c r="B7" s="7"/>
      <c r="C7" s="7"/>
      <c r="D7" s="7">
        <v>1</v>
      </c>
      <c r="E7" s="7">
        <v>180000</v>
      </c>
      <c r="F7" s="18">
        <v>1.399</v>
      </c>
      <c r="G7" s="18">
        <v>0.6704</v>
      </c>
      <c r="H7" s="7"/>
      <c r="I7" s="7"/>
      <c r="J7" s="7"/>
      <c r="K7" s="7"/>
      <c r="L7" s="7"/>
      <c r="M7" s="7"/>
      <c r="N7" s="8"/>
    </row>
    <row r="8" spans="1:14" x14ac:dyDescent="0.2">
      <c r="A8" s="6"/>
      <c r="B8" s="7"/>
      <c r="C8" s="7"/>
      <c r="D8" s="7"/>
      <c r="E8" s="7">
        <v>431000</v>
      </c>
      <c r="F8" s="18">
        <v>1.595</v>
      </c>
      <c r="G8" s="18">
        <v>0.67630000000000001</v>
      </c>
      <c r="H8" s="7"/>
      <c r="I8" s="7"/>
      <c r="J8" s="7"/>
      <c r="K8" s="7"/>
      <c r="L8" s="7"/>
      <c r="M8" s="7"/>
      <c r="N8" s="8"/>
    </row>
    <row r="9" spans="1:14" x14ac:dyDescent="0.2">
      <c r="A9" s="6"/>
      <c r="B9" s="7"/>
      <c r="C9" s="7"/>
      <c r="D9" s="7"/>
      <c r="E9" s="7">
        <v>700000</v>
      </c>
      <c r="F9" s="18">
        <v>1.6659999999999999</v>
      </c>
      <c r="G9" s="18">
        <v>0.67789999999999995</v>
      </c>
      <c r="H9" s="7"/>
      <c r="I9" s="7"/>
      <c r="J9" s="7"/>
      <c r="K9" s="7"/>
      <c r="L9" s="7"/>
      <c r="M9" s="7"/>
      <c r="N9" s="8"/>
    </row>
    <row r="10" spans="1:14" x14ac:dyDescent="0.2">
      <c r="A10" s="6"/>
      <c r="B10" s="7"/>
      <c r="C10" s="7">
        <v>130</v>
      </c>
      <c r="D10" s="7">
        <v>2</v>
      </c>
      <c r="E10" s="7">
        <v>734000</v>
      </c>
      <c r="F10" s="18">
        <v>0.96789999999999998</v>
      </c>
      <c r="G10" s="18">
        <v>0.8145</v>
      </c>
      <c r="H10" s="7" t="s">
        <v>7</v>
      </c>
      <c r="I10" s="7"/>
      <c r="J10" s="7"/>
      <c r="K10" s="7"/>
      <c r="L10" s="7"/>
      <c r="M10" s="7"/>
      <c r="N10" s="8"/>
    </row>
    <row r="11" spans="1:14" x14ac:dyDescent="0.2">
      <c r="A11" s="6"/>
      <c r="B11" s="7"/>
      <c r="C11" s="7"/>
      <c r="D11" s="7"/>
      <c r="E11" s="7">
        <v>971000</v>
      </c>
      <c r="F11" s="18">
        <v>1.419</v>
      </c>
      <c r="G11" s="18">
        <v>0.93069999999999997</v>
      </c>
      <c r="H11" s="7"/>
      <c r="I11" s="7"/>
      <c r="J11" s="7"/>
      <c r="K11" s="7"/>
      <c r="L11" s="7"/>
      <c r="M11" s="7"/>
      <c r="N11" s="8"/>
    </row>
    <row r="12" spans="1:14" x14ac:dyDescent="0.2">
      <c r="A12" s="6"/>
      <c r="B12" s="7"/>
      <c r="C12" s="7"/>
      <c r="D12" s="7"/>
      <c r="E12" s="7">
        <v>1249000</v>
      </c>
      <c r="F12" s="18">
        <v>1.373</v>
      </c>
      <c r="G12" s="18">
        <v>0.85199999999999998</v>
      </c>
      <c r="H12" s="7"/>
      <c r="I12" s="7"/>
      <c r="J12" s="7"/>
      <c r="K12" s="7"/>
      <c r="L12" s="7"/>
      <c r="M12" s="7"/>
      <c r="N12" s="8"/>
    </row>
    <row r="13" spans="1:14" x14ac:dyDescent="0.2">
      <c r="A13" s="6"/>
      <c r="B13" s="7"/>
      <c r="C13" s="7"/>
      <c r="D13" s="7">
        <v>1</v>
      </c>
      <c r="E13" s="7">
        <v>180000</v>
      </c>
      <c r="F13" s="18">
        <v>0.73880000000000001</v>
      </c>
      <c r="G13" s="18">
        <v>0.81430000000000002</v>
      </c>
      <c r="H13" s="7"/>
      <c r="I13" s="7"/>
      <c r="J13" s="7"/>
      <c r="K13" s="7"/>
      <c r="L13" s="7"/>
      <c r="M13" s="7"/>
      <c r="N13" s="8"/>
    </row>
    <row r="14" spans="1:14" x14ac:dyDescent="0.2">
      <c r="A14" s="6"/>
      <c r="B14" s="7"/>
      <c r="C14" s="7"/>
      <c r="D14" s="7"/>
      <c r="E14" s="7">
        <v>431000</v>
      </c>
      <c r="F14" s="18">
        <v>0.91649999999999998</v>
      </c>
      <c r="G14" s="18">
        <v>0.84199999999999997</v>
      </c>
      <c r="H14" s="7"/>
      <c r="I14" s="7"/>
      <c r="J14" s="7"/>
      <c r="K14" s="7"/>
      <c r="L14" s="7"/>
      <c r="M14" s="7"/>
      <c r="N14" s="8"/>
    </row>
    <row r="15" spans="1:14" x14ac:dyDescent="0.2">
      <c r="A15" s="6"/>
      <c r="B15" s="7"/>
      <c r="C15" s="7"/>
      <c r="D15" s="7"/>
      <c r="E15" s="7">
        <v>1062000</v>
      </c>
      <c r="F15" s="18">
        <v>1.304</v>
      </c>
      <c r="G15" s="18">
        <v>0.90710000000000002</v>
      </c>
      <c r="H15" s="7"/>
      <c r="I15" s="7"/>
      <c r="J15" s="7"/>
      <c r="K15" s="7"/>
      <c r="L15" s="7"/>
      <c r="M15" s="7"/>
      <c r="N15" s="8"/>
    </row>
    <row r="16" spans="1:14" x14ac:dyDescent="0.2">
      <c r="A16" s="6"/>
      <c r="B16" s="7"/>
      <c r="C16" s="7"/>
      <c r="D16" s="7"/>
      <c r="E16" s="7"/>
      <c r="F16" s="18"/>
      <c r="G16" s="18"/>
      <c r="H16" s="7"/>
      <c r="I16" s="7"/>
      <c r="J16" s="7"/>
      <c r="K16" s="7"/>
      <c r="L16" s="7"/>
      <c r="M16" s="7"/>
      <c r="N16" s="8"/>
    </row>
    <row r="17" spans="1:14" x14ac:dyDescent="0.2">
      <c r="A17" s="6"/>
      <c r="B17" s="7"/>
      <c r="C17" s="7" t="s">
        <v>6</v>
      </c>
      <c r="D17" s="7"/>
      <c r="E17" s="7"/>
      <c r="F17" s="18"/>
      <c r="G17" s="18"/>
      <c r="H17" s="7"/>
      <c r="I17" s="7"/>
      <c r="J17" s="7"/>
      <c r="K17" s="7"/>
      <c r="L17" s="7"/>
      <c r="M17" s="7"/>
      <c r="N17" s="8"/>
    </row>
    <row r="18" spans="1:14" x14ac:dyDescent="0.2">
      <c r="A18" s="6"/>
      <c r="B18" s="7"/>
      <c r="C18" s="7">
        <v>105</v>
      </c>
      <c r="D18" s="7">
        <v>1</v>
      </c>
      <c r="E18" s="7">
        <v>464000</v>
      </c>
      <c r="F18" s="18">
        <v>-1.8129999999999999</v>
      </c>
      <c r="G18" s="18">
        <v>0.82240000000000002</v>
      </c>
      <c r="H18" s="7"/>
      <c r="I18" s="7"/>
      <c r="J18" s="7"/>
      <c r="K18" s="7"/>
      <c r="L18" s="7"/>
      <c r="M18" s="7"/>
      <c r="N18" s="8"/>
    </row>
    <row r="19" spans="1:14" x14ac:dyDescent="0.2">
      <c r="A19" s="6"/>
      <c r="B19" s="7"/>
      <c r="C19" s="7"/>
      <c r="D19" s="7"/>
      <c r="E19" s="7">
        <v>837000</v>
      </c>
      <c r="F19" s="18">
        <v>-1.8440000000000001</v>
      </c>
      <c r="G19" s="18">
        <v>0.80879999999999996</v>
      </c>
      <c r="H19" s="7"/>
      <c r="I19" s="7"/>
      <c r="J19" s="7"/>
      <c r="K19" s="7"/>
      <c r="L19" s="7"/>
      <c r="M19" s="7"/>
      <c r="N19" s="8"/>
    </row>
    <row r="20" spans="1:14" x14ac:dyDescent="0.2">
      <c r="A20" s="6"/>
      <c r="B20" s="7"/>
      <c r="C20" s="7"/>
      <c r="D20" s="7"/>
      <c r="E20" s="7">
        <v>951000</v>
      </c>
      <c r="F20" s="18">
        <v>-1.869</v>
      </c>
      <c r="G20" s="18">
        <v>0.78569999999999995</v>
      </c>
      <c r="H20" s="7"/>
      <c r="I20" s="7"/>
      <c r="J20" s="7"/>
      <c r="K20" s="7"/>
      <c r="L20" s="7"/>
      <c r="M20" s="7"/>
      <c r="N20" s="8"/>
    </row>
    <row r="21" spans="1:14" x14ac:dyDescent="0.2">
      <c r="A21" s="6"/>
      <c r="B21" s="7"/>
      <c r="C21" s="7"/>
      <c r="D21" s="7"/>
      <c r="E21" s="7">
        <v>1019000</v>
      </c>
      <c r="F21" s="18">
        <v>-1.881</v>
      </c>
      <c r="G21" s="18">
        <v>0.79859999999999998</v>
      </c>
      <c r="H21" s="7"/>
      <c r="I21" s="7"/>
      <c r="J21" s="7"/>
      <c r="K21" s="7"/>
      <c r="L21" s="7"/>
      <c r="M21" s="7"/>
      <c r="N21" s="8"/>
    </row>
    <row r="22" spans="1:14" x14ac:dyDescent="0.2">
      <c r="A22" s="6"/>
      <c r="B22" s="7"/>
      <c r="C22" s="7"/>
      <c r="D22" s="7"/>
      <c r="E22" s="7">
        <v>1099000</v>
      </c>
      <c r="F22" s="18">
        <v>-1.9019999999999999</v>
      </c>
      <c r="G22" s="18">
        <v>0.7792</v>
      </c>
      <c r="H22" s="7"/>
      <c r="I22" s="7"/>
      <c r="J22" s="7"/>
      <c r="K22" s="7"/>
      <c r="L22" s="7"/>
      <c r="M22" s="7"/>
      <c r="N22" s="8"/>
    </row>
    <row r="23" spans="1:14" x14ac:dyDescent="0.2">
      <c r="A23" s="6"/>
      <c r="B23" s="7"/>
      <c r="C23" s="7"/>
      <c r="D23" s="7"/>
      <c r="E23" s="7">
        <v>1497000</v>
      </c>
      <c r="F23" s="18">
        <v>-1.9139999999999999</v>
      </c>
      <c r="G23" s="18">
        <v>0.76749999999999996</v>
      </c>
      <c r="H23" s="7"/>
      <c r="I23" s="7"/>
      <c r="J23" s="7"/>
      <c r="K23" s="7"/>
      <c r="L23" s="7"/>
      <c r="M23" s="7"/>
      <c r="N23" s="8"/>
    </row>
    <row r="24" spans="1:14" x14ac:dyDescent="0.2">
      <c r="A24" s="6"/>
      <c r="B24" s="7"/>
      <c r="C24" s="7">
        <v>130</v>
      </c>
      <c r="D24" s="7">
        <v>1</v>
      </c>
      <c r="E24" s="7">
        <v>508000</v>
      </c>
      <c r="F24" s="18">
        <v>6.8049999999999997</v>
      </c>
      <c r="G24" s="18">
        <v>1.1919999999999999</v>
      </c>
      <c r="H24" s="7" t="s">
        <v>7</v>
      </c>
      <c r="I24" s="7"/>
      <c r="J24" s="7"/>
      <c r="K24" s="7"/>
      <c r="L24" s="7"/>
      <c r="M24" s="7"/>
      <c r="N24" s="8"/>
    </row>
    <row r="25" spans="1:14" x14ac:dyDescent="0.2">
      <c r="A25" s="6"/>
      <c r="B25" s="7"/>
      <c r="C25" s="7"/>
      <c r="D25" s="7"/>
      <c r="E25" s="7">
        <v>837000</v>
      </c>
      <c r="F25" s="18">
        <v>-1.798</v>
      </c>
      <c r="G25" s="18">
        <v>0.86470000000000002</v>
      </c>
      <c r="H25" s="7"/>
      <c r="I25" s="7"/>
      <c r="J25" s="7"/>
      <c r="K25" s="7"/>
      <c r="L25" s="7"/>
      <c r="M25" s="7"/>
      <c r="N25" s="8"/>
    </row>
    <row r="26" spans="1:14" x14ac:dyDescent="0.2">
      <c r="A26" s="6"/>
      <c r="B26" s="7"/>
      <c r="C26" s="7"/>
      <c r="D26" s="7"/>
      <c r="E26" s="7">
        <v>951000</v>
      </c>
      <c r="F26" s="18">
        <v>-1.841</v>
      </c>
      <c r="G26" s="18">
        <v>0.84330000000000005</v>
      </c>
      <c r="H26" s="7"/>
      <c r="I26" s="7"/>
      <c r="J26" s="7"/>
      <c r="K26" s="7"/>
      <c r="L26" s="7"/>
      <c r="M26" s="7"/>
      <c r="N26" s="8"/>
    </row>
    <row r="27" spans="1:14" x14ac:dyDescent="0.2">
      <c r="A27" s="6"/>
      <c r="B27" s="7"/>
      <c r="C27" s="7"/>
      <c r="D27" s="7"/>
      <c r="E27" s="7">
        <v>1019000</v>
      </c>
      <c r="F27" s="18">
        <v>-1.8560000000000001</v>
      </c>
      <c r="G27" s="18">
        <v>0.83389999999999997</v>
      </c>
      <c r="H27" s="7"/>
      <c r="I27" s="7"/>
      <c r="J27" s="7"/>
      <c r="K27" s="7"/>
      <c r="L27" s="7"/>
      <c r="M27" s="7"/>
      <c r="N27" s="8"/>
    </row>
    <row r="28" spans="1:14" x14ac:dyDescent="0.2">
      <c r="A28" s="6"/>
      <c r="B28" s="7"/>
      <c r="C28" s="7"/>
      <c r="D28" s="7"/>
      <c r="E28" s="7">
        <v>1099000</v>
      </c>
      <c r="F28" s="18">
        <v>-1.887</v>
      </c>
      <c r="G28" s="18">
        <v>0.80330000000000001</v>
      </c>
      <c r="H28" s="7"/>
      <c r="I28" s="7"/>
      <c r="J28" s="7"/>
      <c r="K28" s="7"/>
      <c r="L28" s="7"/>
      <c r="M28" s="7"/>
      <c r="N28" s="8"/>
    </row>
    <row r="29" spans="1:14" x14ac:dyDescent="0.2">
      <c r="A29" s="6"/>
      <c r="B29" s="7"/>
      <c r="C29" s="7"/>
      <c r="D29" s="7"/>
      <c r="E29" s="7">
        <v>1497000</v>
      </c>
      <c r="F29" s="18">
        <v>-2.0430000000000001</v>
      </c>
      <c r="G29" s="18">
        <v>0.67459999999999998</v>
      </c>
      <c r="H29" s="7"/>
      <c r="I29" s="7"/>
      <c r="J29" s="7"/>
      <c r="K29" s="7"/>
      <c r="L29" s="7"/>
      <c r="M29" s="7"/>
      <c r="N29" s="8"/>
    </row>
    <row r="30" spans="1:14" x14ac:dyDescent="0.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8"/>
    </row>
    <row r="31" spans="1:14" x14ac:dyDescent="0.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8"/>
    </row>
    <row r="32" spans="1:14" x14ac:dyDescent="0.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8"/>
    </row>
    <row r="33" spans="1:24" x14ac:dyDescent="0.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8"/>
    </row>
    <row r="34" spans="1:24" x14ac:dyDescent="0.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8"/>
    </row>
    <row r="35" spans="1:24" x14ac:dyDescent="0.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8"/>
      <c r="Q35" t="s">
        <v>56</v>
      </c>
    </row>
    <row r="36" spans="1:24" ht="16" thickBot="1" x14ac:dyDescent="0.25">
      <c r="A36" s="15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7"/>
      <c r="Q36">
        <v>0.84199999999999997</v>
      </c>
    </row>
    <row r="37" spans="1:24" x14ac:dyDescent="0.2">
      <c r="A37" s="3"/>
      <c r="B37" s="4"/>
      <c r="C37" s="4">
        <v>1509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5"/>
      <c r="Q37" t="s">
        <v>57</v>
      </c>
      <c r="S37" t="s">
        <v>58</v>
      </c>
      <c r="U37" t="s">
        <v>59</v>
      </c>
      <c r="W37" t="s">
        <v>60</v>
      </c>
    </row>
    <row r="38" spans="1:24" x14ac:dyDescent="0.2">
      <c r="A38" s="6"/>
      <c r="B38" s="7"/>
      <c r="C38" s="7" t="s">
        <v>5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8"/>
      <c r="Q38" t="s">
        <v>61</v>
      </c>
      <c r="R38" t="s">
        <v>62</v>
      </c>
      <c r="S38" t="s">
        <v>63</v>
      </c>
      <c r="T38" t="s">
        <v>64</v>
      </c>
      <c r="U38" t="s">
        <v>61</v>
      </c>
      <c r="V38" t="s">
        <v>62</v>
      </c>
      <c r="W38" t="s">
        <v>63</v>
      </c>
      <c r="X38" t="s">
        <v>63</v>
      </c>
    </row>
    <row r="39" spans="1:24" x14ac:dyDescent="0.2">
      <c r="A39" s="6"/>
      <c r="B39" s="7"/>
      <c r="C39" s="7" t="s">
        <v>3</v>
      </c>
      <c r="D39" s="7" t="s">
        <v>4</v>
      </c>
      <c r="E39" s="7" t="s">
        <v>0</v>
      </c>
      <c r="F39" s="7" t="s">
        <v>1</v>
      </c>
      <c r="G39" s="7" t="s">
        <v>2</v>
      </c>
      <c r="H39" s="7"/>
      <c r="I39" s="7"/>
      <c r="J39" s="7" t="s">
        <v>8</v>
      </c>
      <c r="K39" s="7"/>
      <c r="L39" s="7"/>
      <c r="M39" s="7" t="s">
        <v>9</v>
      </c>
      <c r="N39" s="8"/>
    </row>
    <row r="40" spans="1:24" x14ac:dyDescent="0.2">
      <c r="A40" s="6"/>
      <c r="B40" s="7"/>
      <c r="C40" s="7">
        <v>105</v>
      </c>
      <c r="D40" s="7">
        <v>2</v>
      </c>
      <c r="E40" s="7">
        <v>734000</v>
      </c>
      <c r="F40" s="18">
        <v>0.95389999999999997</v>
      </c>
      <c r="G40" s="18">
        <v>0.67530000000000001</v>
      </c>
      <c r="H40" s="7" t="s">
        <v>7</v>
      </c>
      <c r="I40" s="7"/>
      <c r="J40" s="12" t="s">
        <v>10</v>
      </c>
      <c r="K40" s="7"/>
      <c r="L40" s="7"/>
      <c r="M40" s="12" t="s">
        <v>12</v>
      </c>
      <c r="N40" s="8"/>
      <c r="Q40">
        <f>(J57-J42)*$Q$36</f>
        <v>-2.0902565800000001</v>
      </c>
      <c r="R40">
        <f>(I57-I42)*$Q$36</f>
        <v>-5.4962728799999999E-7</v>
      </c>
      <c r="S40">
        <f>(M57-M42)*$Q$36</f>
        <v>0.10595727999999996</v>
      </c>
      <c r="T40">
        <f>(L57-L42)*$Q$36</f>
        <v>-2.3555539399999998E-8</v>
      </c>
      <c r="U40">
        <f>(J63-J48)*$Q$36</f>
        <v>-1.389860772</v>
      </c>
      <c r="V40">
        <f>(I63-I48)*$Q$36</f>
        <v>-7.7363802000000005E-7</v>
      </c>
      <c r="W40">
        <f>(M63-M48)*$Q$36</f>
        <v>0.27556134000000004</v>
      </c>
      <c r="X40">
        <f>(L63-L48)*$Q$36</f>
        <v>-2.95109212E-7</v>
      </c>
    </row>
    <row r="41" spans="1:24" x14ac:dyDescent="0.2">
      <c r="A41" s="6"/>
      <c r="B41" s="7"/>
      <c r="C41" s="7"/>
      <c r="D41" s="7"/>
      <c r="E41" s="7">
        <v>971000</v>
      </c>
      <c r="F41" s="18">
        <v>1.2690999999999999</v>
      </c>
      <c r="G41" s="18">
        <v>0.68110000000000004</v>
      </c>
      <c r="H41" s="7"/>
      <c r="I41" s="7" t="s">
        <v>18</v>
      </c>
      <c r="J41" s="7" t="s">
        <v>19</v>
      </c>
      <c r="K41" s="7" t="s">
        <v>20</v>
      </c>
      <c r="L41" s="7" t="s">
        <v>18</v>
      </c>
      <c r="M41" s="7" t="s">
        <v>19</v>
      </c>
      <c r="N41" s="8" t="s">
        <v>20</v>
      </c>
    </row>
    <row r="42" spans="1:24" x14ac:dyDescent="0.2">
      <c r="A42" s="6"/>
      <c r="B42" s="7"/>
      <c r="C42" s="7"/>
      <c r="D42" s="7"/>
      <c r="E42" s="7">
        <v>1249000</v>
      </c>
      <c r="F42" s="18">
        <v>1.3829</v>
      </c>
      <c r="G42" s="18">
        <v>0.67479999999999996</v>
      </c>
      <c r="H42" s="7"/>
      <c r="I42" s="13">
        <v>5.5812000000000002E-7</v>
      </c>
      <c r="J42" s="13">
        <v>0.66669</v>
      </c>
      <c r="K42" s="13">
        <v>734000</v>
      </c>
      <c r="L42" s="13">
        <v>7.4836999999999997E-9</v>
      </c>
      <c r="M42" s="13">
        <v>0.65334000000000003</v>
      </c>
      <c r="N42" s="14">
        <v>734000</v>
      </c>
      <c r="Q42" t="s">
        <v>66</v>
      </c>
      <c r="R42" t="s">
        <v>65</v>
      </c>
      <c r="T42" t="s">
        <v>68</v>
      </c>
      <c r="U42" t="s">
        <v>67</v>
      </c>
    </row>
    <row r="43" spans="1:24" x14ac:dyDescent="0.2">
      <c r="A43" s="6"/>
      <c r="B43" s="7"/>
      <c r="C43" s="7"/>
      <c r="D43" s="7"/>
      <c r="E43" s="7">
        <v>1600000</v>
      </c>
      <c r="F43" s="18">
        <v>1.5630999999999999</v>
      </c>
      <c r="G43" s="18">
        <v>0.63870000000000005</v>
      </c>
      <c r="H43" s="7"/>
      <c r="I43" s="13">
        <f>I42*K42+J42</f>
        <v>1.0763500800000001</v>
      </c>
      <c r="J43" s="7" t="s">
        <v>22</v>
      </c>
      <c r="K43" s="7"/>
      <c r="L43" s="13">
        <f>L42*N42+M42</f>
        <v>0.65883303580000008</v>
      </c>
      <c r="M43" s="7" t="s">
        <v>22</v>
      </c>
      <c r="N43" s="8"/>
      <c r="Q43" s="31">
        <f>J42*$Q$36</f>
        <v>0.56135298</v>
      </c>
      <c r="R43" s="31">
        <f>I42*$Q$36</f>
        <v>4.6993703999999999E-7</v>
      </c>
      <c r="S43" s="31"/>
      <c r="T43" s="31">
        <f>M42*$Q$36</f>
        <v>0.55011228000000001</v>
      </c>
      <c r="U43" s="31">
        <f>L42*$Q$36</f>
        <v>6.3012753999999998E-9</v>
      </c>
    </row>
    <row r="44" spans="1:24" x14ac:dyDescent="0.2">
      <c r="A44" s="6"/>
      <c r="B44" s="7"/>
      <c r="C44" s="7"/>
      <c r="D44" s="7">
        <v>1</v>
      </c>
      <c r="E44" s="7">
        <v>180000</v>
      </c>
      <c r="F44" s="18">
        <v>0.78720000000000001</v>
      </c>
      <c r="G44" s="18">
        <v>0.63629999999999998</v>
      </c>
      <c r="H44" s="7"/>
      <c r="I44" s="13">
        <f>I43*0.842</f>
        <v>0.90628676736000002</v>
      </c>
      <c r="J44" s="7" t="s">
        <v>23</v>
      </c>
      <c r="K44" s="7"/>
      <c r="L44" s="13">
        <f>L43*0.842</f>
        <v>0.55473741614360006</v>
      </c>
      <c r="M44" s="7" t="s">
        <v>23</v>
      </c>
      <c r="N44" s="8"/>
      <c r="Q44" s="31">
        <f>J48*$Q$36</f>
        <v>2.7167972000000002E-2</v>
      </c>
      <c r="R44" s="31">
        <f>I48*$Q$36</f>
        <v>5.0561257999999997E-7</v>
      </c>
      <c r="S44" s="31"/>
      <c r="T44" s="31">
        <f>M48*$Q$36</f>
        <v>0.62537865999999998</v>
      </c>
      <c r="U44" s="31">
        <f>L48*$Q$36</f>
        <v>4.8032731999999998E-8</v>
      </c>
    </row>
    <row r="45" spans="1:24" x14ac:dyDescent="0.2">
      <c r="A45" s="6"/>
      <c r="B45" s="7"/>
      <c r="C45" s="7"/>
      <c r="D45" s="7"/>
      <c r="E45" s="7">
        <v>431000</v>
      </c>
      <c r="F45" s="18">
        <v>0.96440000000000003</v>
      </c>
      <c r="G45" s="18">
        <v>0.65049999999999997</v>
      </c>
      <c r="H45" s="7"/>
      <c r="I45" s="1" t="s">
        <v>24</v>
      </c>
      <c r="J45" s="7"/>
      <c r="K45" s="7"/>
      <c r="L45" s="1" t="s">
        <v>25</v>
      </c>
      <c r="M45" s="7"/>
      <c r="N45" s="8"/>
      <c r="Q45" s="31"/>
      <c r="R45" s="31"/>
      <c r="S45" s="31"/>
      <c r="T45" s="31"/>
      <c r="U45" s="31"/>
    </row>
    <row r="46" spans="1:24" x14ac:dyDescent="0.2">
      <c r="A46" s="6"/>
      <c r="B46" s="7"/>
      <c r="C46" s="7"/>
      <c r="D46" s="7"/>
      <c r="E46" s="7">
        <v>700000</v>
      </c>
      <c r="F46" s="18">
        <v>1.0196000000000001</v>
      </c>
      <c r="G46" s="18">
        <v>0.66059999999999997</v>
      </c>
      <c r="H46" s="7"/>
      <c r="I46" s="2">
        <f>I44</f>
        <v>0.90628676736000002</v>
      </c>
      <c r="J46" s="7"/>
      <c r="K46" s="7"/>
      <c r="L46" s="2">
        <f>-L44</f>
        <v>-0.55473741614360006</v>
      </c>
      <c r="M46" s="7"/>
      <c r="N46" s="8"/>
      <c r="Q46" s="31"/>
      <c r="R46" s="31"/>
      <c r="S46" s="31"/>
      <c r="T46" s="31"/>
      <c r="U46" s="31"/>
    </row>
    <row r="47" spans="1:24" x14ac:dyDescent="0.2">
      <c r="A47" s="6"/>
      <c r="B47" s="7"/>
      <c r="C47" s="7">
        <v>130</v>
      </c>
      <c r="D47" s="7">
        <v>2</v>
      </c>
      <c r="E47" s="7">
        <v>734000</v>
      </c>
      <c r="F47" s="18">
        <v>0.33350000000000002</v>
      </c>
      <c r="G47" s="18">
        <v>0.78059999999999996</v>
      </c>
      <c r="H47" s="7" t="s">
        <v>7</v>
      </c>
      <c r="I47" s="7"/>
      <c r="J47" s="12" t="s">
        <v>11</v>
      </c>
      <c r="K47" s="7"/>
      <c r="L47" s="7"/>
      <c r="M47" s="12" t="s">
        <v>13</v>
      </c>
      <c r="N47" s="8"/>
      <c r="Q47" s="31"/>
      <c r="R47" s="31"/>
      <c r="S47" s="31"/>
      <c r="T47" s="31"/>
      <c r="U47" s="31"/>
    </row>
    <row r="48" spans="1:24" x14ac:dyDescent="0.2">
      <c r="A48" s="6"/>
      <c r="B48" s="7"/>
      <c r="C48" s="7"/>
      <c r="D48" s="7"/>
      <c r="E48" s="7">
        <v>971000</v>
      </c>
      <c r="F48" s="18">
        <v>0.82120000000000004</v>
      </c>
      <c r="G48" s="18">
        <v>0.8841</v>
      </c>
      <c r="H48" s="7"/>
      <c r="I48" s="13">
        <v>6.0049000000000005E-7</v>
      </c>
      <c r="J48" s="13">
        <v>3.2266000000000003E-2</v>
      </c>
      <c r="K48" s="13">
        <v>734000</v>
      </c>
      <c r="L48" s="13">
        <v>5.7046E-8</v>
      </c>
      <c r="M48" s="13">
        <v>0.74273</v>
      </c>
      <c r="N48" s="14">
        <v>734000</v>
      </c>
      <c r="Q48" s="31"/>
      <c r="R48" s="31"/>
      <c r="S48" s="31"/>
      <c r="T48" s="31"/>
      <c r="U48" s="31"/>
    </row>
    <row r="49" spans="1:21" x14ac:dyDescent="0.2">
      <c r="A49" s="6"/>
      <c r="B49" s="7"/>
      <c r="C49" s="7"/>
      <c r="D49" s="7"/>
      <c r="E49" s="7">
        <v>1249000</v>
      </c>
      <c r="F49" s="18">
        <v>0.75770000000000004</v>
      </c>
      <c r="G49" s="18">
        <v>0.81610000000000005</v>
      </c>
      <c r="H49" s="7"/>
      <c r="I49" s="13">
        <f>I48*K48+J48</f>
        <v>0.47302566000000007</v>
      </c>
      <c r="J49" s="7" t="s">
        <v>22</v>
      </c>
      <c r="K49" s="7"/>
      <c r="L49" s="13">
        <f>L48*N48+M48</f>
        <v>0.78460176400000003</v>
      </c>
      <c r="M49" s="7" t="s">
        <v>22</v>
      </c>
      <c r="N49" s="8"/>
    </row>
    <row r="50" spans="1:21" x14ac:dyDescent="0.2">
      <c r="A50" s="6"/>
      <c r="B50" s="7"/>
      <c r="C50" s="7"/>
      <c r="D50" s="7"/>
      <c r="E50" s="7">
        <v>1600000</v>
      </c>
      <c r="F50" s="18">
        <v>0.93940000000000001</v>
      </c>
      <c r="G50" s="18">
        <v>0.78369999999999995</v>
      </c>
      <c r="H50" s="7"/>
      <c r="I50" s="13">
        <f>I49*0.842</f>
        <v>0.39828760572000005</v>
      </c>
      <c r="J50" s="7" t="s">
        <v>23</v>
      </c>
      <c r="K50" s="7"/>
      <c r="L50" s="13">
        <f>L49*0.842</f>
        <v>0.66063468528799996</v>
      </c>
      <c r="M50" s="7" t="s">
        <v>23</v>
      </c>
      <c r="N50" s="8"/>
      <c r="Q50" s="31"/>
      <c r="R50" s="31"/>
      <c r="S50" s="31"/>
      <c r="T50" s="31"/>
      <c r="U50" s="31"/>
    </row>
    <row r="51" spans="1:21" x14ac:dyDescent="0.2">
      <c r="A51" s="6"/>
      <c r="B51" s="7"/>
      <c r="C51" s="7"/>
      <c r="D51" s="7">
        <v>1</v>
      </c>
      <c r="E51" s="7">
        <v>180000</v>
      </c>
      <c r="F51" s="18">
        <v>0.1196</v>
      </c>
      <c r="G51" s="18">
        <v>0.72389999999999999</v>
      </c>
      <c r="H51" s="7"/>
      <c r="I51" s="1" t="s">
        <v>24</v>
      </c>
      <c r="J51" s="7"/>
      <c r="K51" s="7"/>
      <c r="L51" s="1" t="s">
        <v>25</v>
      </c>
      <c r="M51" s="7"/>
      <c r="N51" s="8"/>
      <c r="Q51" s="31"/>
      <c r="R51" s="31"/>
      <c r="S51" s="31"/>
      <c r="T51" s="31"/>
      <c r="U51" s="31"/>
    </row>
    <row r="52" spans="1:21" x14ac:dyDescent="0.2">
      <c r="A52" s="6"/>
      <c r="B52" s="7"/>
      <c r="C52" s="7"/>
      <c r="D52" s="7"/>
      <c r="E52" s="7">
        <v>431000</v>
      </c>
      <c r="F52" s="18">
        <v>0.30990000000000001</v>
      </c>
      <c r="G52" s="18">
        <v>0.75539999999999996</v>
      </c>
      <c r="H52" s="7"/>
      <c r="I52" s="2">
        <f>I50</f>
        <v>0.39828760572000005</v>
      </c>
      <c r="J52" s="7"/>
      <c r="K52" s="7"/>
      <c r="L52" s="2">
        <f>-L50</f>
        <v>-0.66063468528799996</v>
      </c>
      <c r="M52" s="7"/>
      <c r="N52" s="8"/>
      <c r="Q52" s="31"/>
      <c r="R52" s="31"/>
      <c r="S52" s="31"/>
      <c r="T52" s="31"/>
      <c r="U52" s="31"/>
    </row>
    <row r="53" spans="1:21" x14ac:dyDescent="0.2">
      <c r="A53" s="6"/>
      <c r="B53" s="7"/>
      <c r="C53" s="7"/>
      <c r="D53" s="7"/>
      <c r="E53" s="7">
        <v>1062000</v>
      </c>
      <c r="F53" s="18">
        <v>0.68379999999999996</v>
      </c>
      <c r="G53" s="18">
        <v>0.8105</v>
      </c>
      <c r="H53" s="7"/>
      <c r="I53" s="7"/>
      <c r="J53" s="7"/>
      <c r="K53" s="7"/>
      <c r="L53" s="7"/>
      <c r="M53" s="7"/>
      <c r="N53" s="8"/>
      <c r="Q53" s="31"/>
      <c r="R53" s="31"/>
      <c r="S53" s="31"/>
      <c r="T53" s="31"/>
      <c r="U53" s="31"/>
    </row>
    <row r="54" spans="1:21" x14ac:dyDescent="0.2">
      <c r="A54" s="6"/>
      <c r="B54" s="7"/>
      <c r="C54" s="7"/>
      <c r="D54" s="7"/>
      <c r="E54" s="7"/>
      <c r="F54" s="18"/>
      <c r="G54" s="18"/>
      <c r="H54" s="7"/>
      <c r="I54" s="7"/>
      <c r="J54" s="7"/>
      <c r="K54" s="7"/>
      <c r="L54" s="7"/>
      <c r="M54" s="7"/>
      <c r="N54" s="8"/>
    </row>
    <row r="55" spans="1:21" x14ac:dyDescent="0.2">
      <c r="A55" s="6"/>
      <c r="B55" s="7"/>
      <c r="C55" s="7" t="s">
        <v>6</v>
      </c>
      <c r="D55" s="7"/>
      <c r="E55" s="7"/>
      <c r="F55" s="18"/>
      <c r="G55" s="18"/>
      <c r="H55" s="7"/>
      <c r="I55" s="7"/>
      <c r="J55" s="7"/>
      <c r="K55" s="7"/>
      <c r="L55" s="7"/>
      <c r="M55" s="7"/>
      <c r="N55" s="8"/>
    </row>
    <row r="56" spans="1:21" x14ac:dyDescent="0.2">
      <c r="A56" s="6"/>
      <c r="B56" s="7"/>
      <c r="C56" s="7">
        <v>105</v>
      </c>
      <c r="D56" s="7">
        <v>1</v>
      </c>
      <c r="E56" s="7">
        <v>464000</v>
      </c>
      <c r="F56" s="18">
        <v>-1.8184</v>
      </c>
      <c r="G56" s="18">
        <v>0.7641</v>
      </c>
      <c r="H56" s="7"/>
      <c r="I56" s="7"/>
      <c r="J56" s="12" t="s">
        <v>14</v>
      </c>
      <c r="K56" s="7"/>
      <c r="L56" s="7"/>
      <c r="M56" s="12" t="s">
        <v>16</v>
      </c>
      <c r="N56" s="8"/>
    </row>
    <row r="57" spans="1:21" x14ac:dyDescent="0.2">
      <c r="A57" s="6"/>
      <c r="B57" s="7"/>
      <c r="C57" s="7"/>
      <c r="D57" s="7"/>
      <c r="E57" s="7">
        <v>837000</v>
      </c>
      <c r="F57" s="18">
        <v>-1.9061999999999999</v>
      </c>
      <c r="G57" s="18">
        <v>0.79310000000000003</v>
      </c>
      <c r="H57" s="7"/>
      <c r="I57" s="13">
        <v>-9.4643999999999997E-8</v>
      </c>
      <c r="J57" s="13">
        <v>-1.8158000000000001</v>
      </c>
      <c r="K57" s="13">
        <v>1019000</v>
      </c>
      <c r="L57" s="13">
        <v>-2.0491999999999999E-8</v>
      </c>
      <c r="M57" s="13">
        <v>0.77917999999999998</v>
      </c>
      <c r="N57" s="14">
        <v>1019000</v>
      </c>
    </row>
    <row r="58" spans="1:21" x14ac:dyDescent="0.2">
      <c r="A58" s="6"/>
      <c r="B58" s="7"/>
      <c r="C58" s="7"/>
      <c r="D58" s="7"/>
      <c r="E58" s="7">
        <v>951000</v>
      </c>
      <c r="F58" s="18">
        <v>-1.9665999999999999</v>
      </c>
      <c r="G58" s="18">
        <v>0.75009999999999999</v>
      </c>
      <c r="H58" s="7"/>
      <c r="I58" s="13">
        <f>I57*K57+J57</f>
        <v>-1.912242236</v>
      </c>
      <c r="J58" s="7" t="s">
        <v>22</v>
      </c>
      <c r="K58" s="7"/>
      <c r="L58" s="13">
        <f>L57*N57+M57</f>
        <v>0.75829865200000002</v>
      </c>
      <c r="M58" s="7" t="s">
        <v>22</v>
      </c>
      <c r="N58" s="8"/>
      <c r="Q58" s="31">
        <f>J57*$Q$36</f>
        <v>-1.5289036</v>
      </c>
      <c r="R58" s="31">
        <f>I57*$Q$36</f>
        <v>-7.9690247999999994E-8</v>
      </c>
      <c r="S58" s="31"/>
      <c r="T58" s="31">
        <f>M57*$Q$36</f>
        <v>0.65606955999999994</v>
      </c>
      <c r="U58" s="31">
        <f>L57*$Q$36</f>
        <v>-1.7254263999999998E-8</v>
      </c>
    </row>
    <row r="59" spans="1:21" x14ac:dyDescent="0.2">
      <c r="A59" s="6"/>
      <c r="B59" s="7"/>
      <c r="C59" s="7"/>
      <c r="D59" s="7"/>
      <c r="E59" s="7">
        <v>1019000</v>
      </c>
      <c r="F59" s="18">
        <v>-1.9168000000000001</v>
      </c>
      <c r="G59" s="18">
        <v>0.73839999999999995</v>
      </c>
      <c r="H59" s="7"/>
      <c r="I59" s="13">
        <f>I58*0.842</f>
        <v>-1.6101079627119999</v>
      </c>
      <c r="J59" s="7" t="s">
        <v>23</v>
      </c>
      <c r="K59" s="7"/>
      <c r="L59" s="13">
        <f>L58*0.842</f>
        <v>0.638487464984</v>
      </c>
      <c r="M59" s="7" t="s">
        <v>23</v>
      </c>
      <c r="N59" s="8"/>
      <c r="Q59" s="31">
        <f>J63*$Q$36</f>
        <v>-1.3626928</v>
      </c>
      <c r="R59" s="31">
        <f>I63*$Q$36</f>
        <v>-2.6802543999999997E-7</v>
      </c>
      <c r="S59" s="31"/>
      <c r="T59" s="31">
        <f>M63*$Q$36</f>
        <v>0.90094000000000007</v>
      </c>
      <c r="U59" s="31">
        <f>L63*$Q$36</f>
        <v>-2.4707648E-7</v>
      </c>
    </row>
    <row r="60" spans="1:21" x14ac:dyDescent="0.2">
      <c r="A60" s="6"/>
      <c r="B60" s="7"/>
      <c r="C60" s="7"/>
      <c r="D60" s="7"/>
      <c r="E60" s="7">
        <v>1099000</v>
      </c>
      <c r="F60" s="18"/>
      <c r="G60" s="18"/>
      <c r="H60" s="7"/>
      <c r="I60" s="7"/>
      <c r="J60" s="7"/>
      <c r="K60" s="7"/>
      <c r="L60" s="7"/>
      <c r="M60" s="7"/>
      <c r="N60" s="8"/>
    </row>
    <row r="61" spans="1:21" x14ac:dyDescent="0.2">
      <c r="A61" s="6"/>
      <c r="B61" s="7"/>
      <c r="C61" s="7"/>
      <c r="D61" s="7"/>
      <c r="E61" s="7">
        <v>1497000</v>
      </c>
      <c r="F61" s="18">
        <v>-1.9224000000000001</v>
      </c>
      <c r="G61" s="18">
        <v>0.75249999999999995</v>
      </c>
      <c r="H61" s="7"/>
      <c r="I61" s="7"/>
      <c r="J61" s="7"/>
      <c r="K61" s="7"/>
      <c r="L61" s="7"/>
      <c r="M61" s="7"/>
      <c r="N61" s="8"/>
    </row>
    <row r="62" spans="1:21" x14ac:dyDescent="0.2">
      <c r="A62" s="6"/>
      <c r="B62" s="7"/>
      <c r="C62" s="7">
        <v>130</v>
      </c>
      <c r="D62" s="7">
        <v>1</v>
      </c>
      <c r="E62" s="7">
        <v>508000</v>
      </c>
      <c r="F62" s="18">
        <v>6.7247000000000003</v>
      </c>
      <c r="G62" s="18">
        <v>0.87890000000000001</v>
      </c>
      <c r="H62" s="7" t="s">
        <v>7</v>
      </c>
      <c r="I62" s="7"/>
      <c r="J62" s="12" t="s">
        <v>15</v>
      </c>
      <c r="K62" s="7"/>
      <c r="L62" s="7"/>
      <c r="M62" s="12" t="s">
        <v>17</v>
      </c>
      <c r="N62" s="8"/>
    </row>
    <row r="63" spans="1:21" x14ac:dyDescent="0.2">
      <c r="A63" s="6"/>
      <c r="B63" s="7"/>
      <c r="C63" s="7"/>
      <c r="D63" s="7"/>
      <c r="E63" s="7">
        <v>837000</v>
      </c>
      <c r="F63" s="18">
        <v>-1.8632</v>
      </c>
      <c r="G63" s="18">
        <v>0.7792</v>
      </c>
      <c r="H63" s="7"/>
      <c r="I63" s="13">
        <f>-0.00000031832</f>
        <v>-3.1832000000000001E-7</v>
      </c>
      <c r="J63" s="13">
        <v>-1.6184000000000001</v>
      </c>
      <c r="K63" s="13">
        <v>1019000</v>
      </c>
      <c r="L63" s="13">
        <v>-2.9344000000000001E-7</v>
      </c>
      <c r="M63" s="13">
        <v>1.07</v>
      </c>
      <c r="N63" s="14">
        <v>1019000</v>
      </c>
    </row>
    <row r="64" spans="1:21" x14ac:dyDescent="0.2">
      <c r="A64" s="6"/>
      <c r="B64" s="7"/>
      <c r="C64" s="7"/>
      <c r="D64" s="7"/>
      <c r="E64" s="7">
        <v>951000</v>
      </c>
      <c r="F64" s="18">
        <v>-1.9358</v>
      </c>
      <c r="G64" s="18">
        <v>0.80940000000000001</v>
      </c>
      <c r="H64" s="7"/>
      <c r="I64" s="13">
        <f>I63*K63+J63</f>
        <v>-1.94276808</v>
      </c>
      <c r="J64" s="7" t="s">
        <v>22</v>
      </c>
      <c r="K64" s="7"/>
      <c r="L64" s="13">
        <f>L63*N63+M63</f>
        <v>0.77098464</v>
      </c>
      <c r="M64" s="7" t="s">
        <v>22</v>
      </c>
      <c r="N64" s="8"/>
    </row>
    <row r="65" spans="1:24" x14ac:dyDescent="0.2">
      <c r="A65" s="6"/>
      <c r="B65" s="7"/>
      <c r="C65" s="7"/>
      <c r="D65" s="7"/>
      <c r="E65" s="7">
        <v>1019000</v>
      </c>
      <c r="F65" s="18">
        <v>-1.952</v>
      </c>
      <c r="G65" s="18">
        <v>0.79069999999999996</v>
      </c>
      <c r="H65" s="7"/>
      <c r="I65" s="13">
        <f>I64*0.842</f>
        <v>-1.6358107233599999</v>
      </c>
      <c r="J65" s="7" t="s">
        <v>23</v>
      </c>
      <c r="K65" s="7"/>
      <c r="L65" s="13">
        <f>L64*0.842</f>
        <v>0.64916906687999998</v>
      </c>
      <c r="M65" s="7" t="s">
        <v>23</v>
      </c>
      <c r="N65" s="8"/>
    </row>
    <row r="66" spans="1:24" x14ac:dyDescent="0.2">
      <c r="A66" s="6"/>
      <c r="B66" s="7"/>
      <c r="C66" s="7"/>
      <c r="D66" s="7"/>
      <c r="E66" s="7">
        <v>1099000</v>
      </c>
      <c r="F66" s="18">
        <v>-1.9728000000000001</v>
      </c>
      <c r="G66" s="18">
        <v>0.77349999999999997</v>
      </c>
      <c r="H66" s="7"/>
      <c r="I66" s="7"/>
      <c r="J66" s="7"/>
      <c r="K66" s="7"/>
      <c r="L66" s="7"/>
      <c r="M66" s="7"/>
      <c r="N66" s="8"/>
    </row>
    <row r="67" spans="1:24" x14ac:dyDescent="0.2">
      <c r="A67" s="6"/>
      <c r="B67" s="7"/>
      <c r="C67" s="7"/>
      <c r="D67" s="7"/>
      <c r="E67" s="7">
        <v>1497000</v>
      </c>
      <c r="F67" s="18">
        <v>-2.0880000000000001</v>
      </c>
      <c r="G67" s="18">
        <v>0.61180000000000001</v>
      </c>
      <c r="H67" s="7"/>
      <c r="I67" s="7"/>
      <c r="J67" s="7"/>
      <c r="K67" s="7"/>
      <c r="L67" s="7"/>
      <c r="M67" s="7"/>
      <c r="N67" s="8"/>
    </row>
    <row r="68" spans="1:24" x14ac:dyDescent="0.2">
      <c r="A68" s="6"/>
      <c r="B68" s="7"/>
      <c r="C68" s="7"/>
      <c r="D68" s="7"/>
      <c r="E68" s="7">
        <v>1700000</v>
      </c>
      <c r="F68" s="18">
        <v>-1.0671999999999999</v>
      </c>
      <c r="G68" s="18">
        <v>0.18940000000000001</v>
      </c>
      <c r="H68" s="7" t="s">
        <v>7</v>
      </c>
      <c r="I68" s="7"/>
      <c r="J68" s="7"/>
      <c r="K68" s="7"/>
      <c r="L68" s="7"/>
      <c r="M68" s="7"/>
      <c r="N68" s="8"/>
    </row>
    <row r="69" spans="1:24" x14ac:dyDescent="0.2">
      <c r="A69" s="6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8"/>
    </row>
    <row r="70" spans="1:24" x14ac:dyDescent="0.2">
      <c r="A70" s="6"/>
      <c r="B70" s="7"/>
      <c r="C70" s="7"/>
      <c r="D70" s="7"/>
      <c r="E70" s="7"/>
      <c r="F70" s="7"/>
      <c r="G70" s="7"/>
      <c r="H70" s="7" t="s">
        <v>21</v>
      </c>
      <c r="I70" s="13">
        <f>AVERAGE(I58,I64)</f>
        <v>-1.927505158</v>
      </c>
      <c r="J70" s="7" t="s">
        <v>22</v>
      </c>
      <c r="K70" s="7"/>
      <c r="L70" s="13">
        <f>AVERAGE(L58,L64)</f>
        <v>0.76464164600000006</v>
      </c>
      <c r="M70" s="7" t="s">
        <v>22</v>
      </c>
      <c r="N70" s="8"/>
    </row>
    <row r="71" spans="1:24" x14ac:dyDescent="0.2">
      <c r="A71" s="6"/>
      <c r="B71" s="7"/>
      <c r="C71" s="7"/>
      <c r="D71" s="7"/>
      <c r="E71" s="7"/>
      <c r="F71" s="7"/>
      <c r="G71" s="7"/>
      <c r="H71" s="7"/>
      <c r="I71" s="13">
        <f>I70*0.842</f>
        <v>-1.6229593430359999</v>
      </c>
      <c r="J71" s="7" t="s">
        <v>23</v>
      </c>
      <c r="K71" s="7"/>
      <c r="L71" s="13">
        <f>L70*0.842</f>
        <v>0.64382826593200004</v>
      </c>
      <c r="M71" s="7" t="s">
        <v>23</v>
      </c>
      <c r="N71" s="8"/>
    </row>
    <row r="72" spans="1:24" x14ac:dyDescent="0.2">
      <c r="A72" s="6"/>
      <c r="B72" s="7"/>
      <c r="C72" s="7"/>
      <c r="D72" s="7"/>
      <c r="E72" s="7"/>
      <c r="F72" s="7"/>
      <c r="G72" s="7"/>
      <c r="H72" s="7"/>
      <c r="I72" s="1" t="s">
        <v>24</v>
      </c>
      <c r="J72" s="7"/>
      <c r="K72" s="7"/>
      <c r="L72" s="1" t="s">
        <v>25</v>
      </c>
      <c r="M72" s="7"/>
      <c r="N72" s="8"/>
    </row>
    <row r="73" spans="1:24" x14ac:dyDescent="0.2">
      <c r="A73" s="6"/>
      <c r="B73" s="7"/>
      <c r="C73" s="7"/>
      <c r="D73" s="7"/>
      <c r="E73" s="7"/>
      <c r="F73" s="7"/>
      <c r="G73" s="7"/>
      <c r="H73" s="7"/>
      <c r="I73" s="2">
        <f>I71</f>
        <v>-1.6229593430359999</v>
      </c>
      <c r="J73" s="7"/>
      <c r="K73" s="7"/>
      <c r="L73" s="2">
        <f>-L71</f>
        <v>-0.64382826593200004</v>
      </c>
      <c r="M73" s="7"/>
      <c r="N73" s="8"/>
    </row>
    <row r="74" spans="1:24" ht="16" thickBot="1" x14ac:dyDescent="0.25">
      <c r="A74" s="15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7"/>
    </row>
    <row r="75" spans="1:24" x14ac:dyDescent="0.2">
      <c r="A75" s="3"/>
      <c r="B75" s="4"/>
      <c r="C75" s="4">
        <v>1602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5"/>
    </row>
    <row r="76" spans="1:24" x14ac:dyDescent="0.2">
      <c r="A76" s="6"/>
      <c r="B76" s="7"/>
      <c r="C76" s="7" t="s">
        <v>5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8"/>
    </row>
    <row r="77" spans="1:24" x14ac:dyDescent="0.2">
      <c r="A77" s="6"/>
      <c r="B77" s="7"/>
      <c r="C77" s="7" t="s">
        <v>3</v>
      </c>
      <c r="D77" s="7" t="s">
        <v>4</v>
      </c>
      <c r="E77" s="7" t="s">
        <v>0</v>
      </c>
      <c r="F77" s="7" t="s">
        <v>1</v>
      </c>
      <c r="G77" s="7" t="s">
        <v>2</v>
      </c>
      <c r="H77" s="7"/>
      <c r="I77" s="7"/>
      <c r="J77" s="7" t="s">
        <v>8</v>
      </c>
      <c r="K77" s="7"/>
      <c r="L77" s="7"/>
      <c r="M77" s="7" t="s">
        <v>9</v>
      </c>
      <c r="N77" s="8"/>
    </row>
    <row r="78" spans="1:24" x14ac:dyDescent="0.2">
      <c r="A78" s="6"/>
      <c r="B78" s="7"/>
      <c r="C78" s="7">
        <v>105</v>
      </c>
      <c r="D78" s="7">
        <v>2</v>
      </c>
      <c r="E78" s="7">
        <v>734000</v>
      </c>
      <c r="F78" s="18">
        <v>0.71533542000552297</v>
      </c>
      <c r="G78" s="18">
        <v>0.74028496957040002</v>
      </c>
      <c r="H78" s="7" t="s">
        <v>27</v>
      </c>
      <c r="I78" s="7"/>
      <c r="J78" s="12" t="s">
        <v>28</v>
      </c>
      <c r="K78" s="7"/>
      <c r="L78" s="7"/>
      <c r="M78" s="12" t="s">
        <v>31</v>
      </c>
      <c r="N78" s="8"/>
      <c r="Q78">
        <f>(J95-J80)*$Q$36</f>
        <v>-1.8297333600000001</v>
      </c>
      <c r="R78">
        <f>(I95-I80)*$Q$36</f>
        <v>-6.0424445999999989E-7</v>
      </c>
      <c r="S78">
        <f>(M95-M80)*$Q$36</f>
        <v>0.12347087999999999</v>
      </c>
      <c r="T78">
        <f>(L95-L80)*$Q$36</f>
        <v>-7.0616855999999997E-8</v>
      </c>
      <c r="U78">
        <f>(J101-J86)*$Q$36</f>
        <v>-1.1178139399999998</v>
      </c>
      <c r="V78">
        <f>(I101-I86)*$Q$36</f>
        <v>-7.9521848000000004E-7</v>
      </c>
      <c r="W78">
        <f>(M101-M86)*$Q$36</f>
        <v>0.20799084000000001</v>
      </c>
      <c r="X78">
        <f>(L101-L86)*$Q$36</f>
        <v>-2.491493156E-7</v>
      </c>
    </row>
    <row r="79" spans="1:24" x14ac:dyDescent="0.2">
      <c r="A79" s="6"/>
      <c r="B79" s="7"/>
      <c r="C79" s="7"/>
      <c r="D79" s="7"/>
      <c r="E79" s="7">
        <v>971000</v>
      </c>
      <c r="F79" s="18">
        <v>1.0565188637856999</v>
      </c>
      <c r="G79" s="18">
        <v>0.71298044789836401</v>
      </c>
      <c r="H79" s="7"/>
      <c r="I79" s="7" t="s">
        <v>18</v>
      </c>
      <c r="J79" s="7" t="s">
        <v>19</v>
      </c>
      <c r="K79" s="7" t="s">
        <v>20</v>
      </c>
      <c r="L79" s="7" t="s">
        <v>18</v>
      </c>
      <c r="M79" s="7" t="s">
        <v>19</v>
      </c>
      <c r="N79" s="8" t="s">
        <v>20</v>
      </c>
    </row>
    <row r="80" spans="1:24" x14ac:dyDescent="0.2">
      <c r="A80" s="6"/>
      <c r="B80" s="7"/>
      <c r="C80" s="7"/>
      <c r="D80" s="7"/>
      <c r="E80" s="7">
        <v>1249000</v>
      </c>
      <c r="F80" s="18">
        <v>1.1724045286515901</v>
      </c>
      <c r="G80" s="18">
        <v>0.68818048766090401</v>
      </c>
      <c r="H80" s="7"/>
      <c r="I80" s="13">
        <v>5.9106999999999996E-7</v>
      </c>
      <c r="J80" s="13">
        <v>0.42068</v>
      </c>
      <c r="K80" s="13">
        <v>734000</v>
      </c>
      <c r="L80" s="13">
        <v>-1.8282000000000001E-8</v>
      </c>
      <c r="M80" s="13">
        <v>0.72982999999999998</v>
      </c>
      <c r="N80" s="14">
        <v>734000</v>
      </c>
    </row>
    <row r="81" spans="1:21" x14ac:dyDescent="0.2">
      <c r="A81" s="6"/>
      <c r="B81" s="7"/>
      <c r="C81" s="7"/>
      <c r="D81" s="7"/>
      <c r="E81" s="7">
        <v>1600000</v>
      </c>
      <c r="F81" s="18">
        <v>1.37420674434823</v>
      </c>
      <c r="G81" s="18">
        <v>0.69700950672248596</v>
      </c>
      <c r="H81" s="7"/>
      <c r="I81" s="13">
        <f>I80*K80+J80</f>
        <v>0.85452537999999989</v>
      </c>
      <c r="J81" s="7" t="s">
        <v>22</v>
      </c>
      <c r="K81" s="7"/>
      <c r="L81" s="13">
        <f>L80*N80+M80</f>
        <v>0.71641101200000001</v>
      </c>
      <c r="M81" s="7" t="s">
        <v>22</v>
      </c>
      <c r="N81" s="8"/>
      <c r="Q81" s="31">
        <f>J80*$Q$36</f>
        <v>0.35421256000000001</v>
      </c>
      <c r="R81" s="31">
        <f>I80*$Q$36</f>
        <v>4.9768093999999991E-7</v>
      </c>
      <c r="S81" s="31"/>
      <c r="T81" s="31">
        <f>M80*$Q$36</f>
        <v>0.61451685999999994</v>
      </c>
      <c r="U81" s="31">
        <f>L80*$Q$36</f>
        <v>-1.5393444E-8</v>
      </c>
    </row>
    <row r="82" spans="1:21" x14ac:dyDescent="0.2">
      <c r="A82" s="6"/>
      <c r="B82" s="7"/>
      <c r="C82" s="7"/>
      <c r="D82" s="7">
        <v>1</v>
      </c>
      <c r="E82" s="7">
        <v>180000</v>
      </c>
      <c r="F82" s="18">
        <v>0.54118205908127204</v>
      </c>
      <c r="G82" s="18">
        <v>0.70568580375609902</v>
      </c>
      <c r="H82" s="7"/>
      <c r="I82" s="13">
        <f>I81*0.842</f>
        <v>0.71951036995999984</v>
      </c>
      <c r="J82" s="7" t="s">
        <v>23</v>
      </c>
      <c r="K82" s="7"/>
      <c r="L82" s="13">
        <f>L81*0.842</f>
        <v>0.60321807210400002</v>
      </c>
      <c r="M82" s="7" t="s">
        <v>23</v>
      </c>
      <c r="N82" s="8"/>
      <c r="Q82" s="31">
        <f>J86*$Q$36</f>
        <v>-0.12666205999999999</v>
      </c>
      <c r="R82" s="31">
        <f>I86*$Q$36</f>
        <v>4.8768640000000001E-7</v>
      </c>
      <c r="S82" s="31"/>
      <c r="T82" s="31">
        <f>M86*$Q$36</f>
        <v>0.66625775999999992</v>
      </c>
      <c r="U82" s="31">
        <f>L86*$Q$36</f>
        <v>-2.2213643999999996E-9</v>
      </c>
    </row>
    <row r="83" spans="1:21" x14ac:dyDescent="0.2">
      <c r="A83" s="6"/>
      <c r="B83" s="7"/>
      <c r="C83" s="7"/>
      <c r="D83" s="7"/>
      <c r="E83" s="7">
        <v>431000</v>
      </c>
      <c r="F83" s="18">
        <v>0.74655096055741299</v>
      </c>
      <c r="G83" s="18">
        <v>0.71585954825013898</v>
      </c>
      <c r="H83" s="7"/>
      <c r="I83" s="1" t="s">
        <v>24</v>
      </c>
      <c r="J83" s="7"/>
      <c r="K83" s="7"/>
      <c r="L83" s="1" t="s">
        <v>25</v>
      </c>
      <c r="M83" s="7"/>
      <c r="N83" s="8"/>
      <c r="Q83" s="31"/>
      <c r="R83" s="31"/>
      <c r="S83" s="31"/>
      <c r="T83" s="31"/>
      <c r="U83" s="31"/>
    </row>
    <row r="84" spans="1:21" x14ac:dyDescent="0.2">
      <c r="A84" s="6"/>
      <c r="B84" s="7"/>
      <c r="C84" s="7"/>
      <c r="D84" s="7"/>
      <c r="E84" s="7">
        <v>700000</v>
      </c>
      <c r="F84" s="18">
        <v>0.80522322574525496</v>
      </c>
      <c r="G84" s="18">
        <v>0.74155675058497805</v>
      </c>
      <c r="H84" s="7"/>
      <c r="I84" s="2">
        <f>I82</f>
        <v>0.71951036995999984</v>
      </c>
      <c r="J84" s="7"/>
      <c r="K84" s="7"/>
      <c r="L84" s="2">
        <f>-L82</f>
        <v>-0.60321807210400002</v>
      </c>
      <c r="M84" s="7"/>
      <c r="N84" s="8"/>
      <c r="Q84" s="31"/>
      <c r="R84" s="31"/>
      <c r="S84" s="31"/>
      <c r="T84" s="31"/>
      <c r="U84" s="31"/>
    </row>
    <row r="85" spans="1:21" x14ac:dyDescent="0.2">
      <c r="A85" s="6"/>
      <c r="B85" s="7"/>
      <c r="C85" s="7">
        <v>130</v>
      </c>
      <c r="D85" s="7">
        <v>2</v>
      </c>
      <c r="E85" s="7">
        <v>734000</v>
      </c>
      <c r="F85" s="18">
        <v>0.15171503462694599</v>
      </c>
      <c r="G85" s="18">
        <v>0.75026000983042596</v>
      </c>
      <c r="H85" s="7" t="s">
        <v>27</v>
      </c>
      <c r="I85" s="7"/>
      <c r="J85" s="12" t="s">
        <v>29</v>
      </c>
      <c r="K85" s="7"/>
      <c r="L85" s="7"/>
      <c r="M85" s="12" t="s">
        <v>30</v>
      </c>
      <c r="N85" s="8"/>
      <c r="Q85" s="31"/>
      <c r="R85" s="31"/>
      <c r="S85" s="31"/>
      <c r="T85" s="31"/>
      <c r="U85" s="31"/>
    </row>
    <row r="86" spans="1:21" x14ac:dyDescent="0.2">
      <c r="A86" s="6"/>
      <c r="B86" s="7"/>
      <c r="C86" s="7"/>
      <c r="D86" s="7"/>
      <c r="E86" s="7">
        <v>971000</v>
      </c>
      <c r="F86" s="18">
        <v>0.62333834490472895</v>
      </c>
      <c r="G86" s="18">
        <v>0.85662135562380903</v>
      </c>
      <c r="H86" s="7"/>
      <c r="I86" s="13">
        <v>5.792E-7</v>
      </c>
      <c r="J86" s="13">
        <v>-0.15043000000000001</v>
      </c>
      <c r="K86" s="13">
        <v>734000</v>
      </c>
      <c r="L86" s="13">
        <v>-2.6381999999999998E-9</v>
      </c>
      <c r="M86" s="13">
        <v>0.79127999999999998</v>
      </c>
      <c r="N86" s="14">
        <v>734000</v>
      </c>
      <c r="Q86" s="31"/>
      <c r="R86" s="31"/>
      <c r="S86" s="31"/>
      <c r="T86" s="31"/>
      <c r="U86" s="31"/>
    </row>
    <row r="87" spans="1:21" x14ac:dyDescent="0.2">
      <c r="A87" s="6"/>
      <c r="B87" s="7"/>
      <c r="C87" s="7"/>
      <c r="D87" s="7"/>
      <c r="E87" s="7">
        <v>1249000</v>
      </c>
      <c r="F87" s="18">
        <v>0.55375554643185998</v>
      </c>
      <c r="G87" s="18">
        <v>0.77918067119310697</v>
      </c>
      <c r="H87" s="7"/>
      <c r="I87" s="13">
        <f>I86*K86+J86</f>
        <v>0.27470279999999997</v>
      </c>
      <c r="J87" s="7" t="s">
        <v>22</v>
      </c>
      <c r="K87" s="7"/>
      <c r="L87" s="13">
        <f>L86*N86+M86</f>
        <v>0.78934356119999993</v>
      </c>
      <c r="M87" s="7" t="s">
        <v>22</v>
      </c>
      <c r="N87" s="8"/>
    </row>
    <row r="88" spans="1:21" x14ac:dyDescent="0.2">
      <c r="A88" s="6"/>
      <c r="B88" s="7"/>
      <c r="C88" s="7"/>
      <c r="D88" s="7"/>
      <c r="E88" s="7">
        <v>1600000</v>
      </c>
      <c r="F88" s="18">
        <v>0.71473742259598705</v>
      </c>
      <c r="G88" s="18">
        <v>0.73790754060748098</v>
      </c>
      <c r="H88" s="7"/>
      <c r="I88" s="13">
        <f>I87*0.842</f>
        <v>0.23129975759999996</v>
      </c>
      <c r="J88" s="7" t="s">
        <v>23</v>
      </c>
      <c r="K88" s="7"/>
      <c r="L88" s="13">
        <f>L87*0.842</f>
        <v>0.66462727853039993</v>
      </c>
      <c r="M88" s="7" t="s">
        <v>23</v>
      </c>
      <c r="N88" s="8"/>
      <c r="Q88" s="31"/>
      <c r="R88" s="31"/>
      <c r="S88" s="31"/>
      <c r="T88" s="31"/>
      <c r="U88" s="31"/>
    </row>
    <row r="89" spans="1:21" x14ac:dyDescent="0.2">
      <c r="A89" s="6"/>
      <c r="B89" s="7"/>
      <c r="C89" s="7"/>
      <c r="D89" s="7">
        <v>1</v>
      </c>
      <c r="E89" s="7">
        <v>180000</v>
      </c>
      <c r="F89" s="18">
        <v>-6.8134806692243005E-2</v>
      </c>
      <c r="G89" s="18">
        <v>0.76483805165689001</v>
      </c>
      <c r="H89" s="7"/>
      <c r="I89" s="1" t="s">
        <v>24</v>
      </c>
      <c r="J89" s="7"/>
      <c r="K89" s="7"/>
      <c r="L89" s="1" t="s">
        <v>25</v>
      </c>
      <c r="M89" s="7"/>
      <c r="N89" s="8"/>
      <c r="Q89" s="31"/>
      <c r="R89" s="31"/>
      <c r="S89" s="31"/>
      <c r="T89" s="31"/>
      <c r="U89" s="31"/>
    </row>
    <row r="90" spans="1:21" x14ac:dyDescent="0.2">
      <c r="A90" s="6"/>
      <c r="B90" s="7"/>
      <c r="C90" s="7"/>
      <c r="D90" s="7"/>
      <c r="E90" s="7">
        <v>431000</v>
      </c>
      <c r="F90" s="18">
        <v>0.10517287711489801</v>
      </c>
      <c r="G90" s="18">
        <v>0.79244897511942503</v>
      </c>
      <c r="H90" s="7"/>
      <c r="I90" s="2">
        <f>I88</f>
        <v>0.23129975759999996</v>
      </c>
      <c r="J90" s="7"/>
      <c r="K90" s="7"/>
      <c r="L90" s="2">
        <f>-L88</f>
        <v>-0.66462727853039993</v>
      </c>
      <c r="M90" s="7"/>
      <c r="N90" s="8"/>
      <c r="Q90" s="31"/>
      <c r="R90" s="31"/>
      <c r="S90" s="31"/>
      <c r="T90" s="31"/>
      <c r="U90" s="31"/>
    </row>
    <row r="91" spans="1:21" x14ac:dyDescent="0.2">
      <c r="A91" s="6"/>
      <c r="B91" s="7"/>
      <c r="C91" s="7"/>
      <c r="D91" s="7"/>
      <c r="E91" s="7">
        <v>1062000</v>
      </c>
      <c r="F91" s="18">
        <v>0.47312751334797198</v>
      </c>
      <c r="G91" s="18">
        <v>0.84128568410267102</v>
      </c>
      <c r="H91" s="7"/>
      <c r="I91" s="7"/>
      <c r="J91" s="7"/>
      <c r="K91" s="7"/>
      <c r="L91" s="7"/>
      <c r="M91" s="7"/>
      <c r="N91" s="8"/>
      <c r="Q91" s="31"/>
      <c r="R91" s="31"/>
      <c r="S91" s="31"/>
      <c r="T91" s="31"/>
      <c r="U91" s="31"/>
    </row>
    <row r="92" spans="1:21" x14ac:dyDescent="0.2">
      <c r="A92" s="6"/>
      <c r="B92" s="7"/>
      <c r="C92" s="7"/>
      <c r="D92" s="7"/>
      <c r="E92" s="7"/>
      <c r="F92" s="18"/>
      <c r="G92" s="18"/>
      <c r="H92" s="7"/>
      <c r="I92" s="7"/>
      <c r="J92" s="7"/>
      <c r="K92" s="7"/>
      <c r="L92" s="7"/>
      <c r="M92" s="7"/>
      <c r="N92" s="8"/>
    </row>
    <row r="93" spans="1:21" x14ac:dyDescent="0.2">
      <c r="A93" s="6"/>
      <c r="B93" s="7"/>
      <c r="C93" s="7" t="s">
        <v>6</v>
      </c>
      <c r="D93" s="7"/>
      <c r="E93" s="7"/>
      <c r="F93" s="18"/>
      <c r="G93" s="18"/>
      <c r="H93" s="7"/>
      <c r="I93" s="7"/>
      <c r="J93" s="7"/>
      <c r="K93" s="7"/>
      <c r="L93" s="7"/>
      <c r="M93" s="7"/>
      <c r="N93" s="8"/>
    </row>
    <row r="94" spans="1:21" x14ac:dyDescent="0.2">
      <c r="A94" s="6"/>
      <c r="B94" s="7"/>
      <c r="C94" s="7">
        <v>105</v>
      </c>
      <c r="D94" s="7">
        <v>1</v>
      </c>
      <c r="E94" s="7">
        <v>464000</v>
      </c>
      <c r="F94" s="18">
        <v>-1.82128839594375</v>
      </c>
      <c r="G94" s="18">
        <v>0.83983568171988399</v>
      </c>
      <c r="H94" s="7"/>
      <c r="I94" s="7"/>
      <c r="J94" s="12" t="s">
        <v>32</v>
      </c>
      <c r="K94" s="7"/>
      <c r="L94" s="7"/>
      <c r="M94" s="12" t="s">
        <v>34</v>
      </c>
      <c r="N94" s="8"/>
    </row>
    <row r="95" spans="1:21" x14ac:dyDescent="0.2">
      <c r="A95" s="6"/>
      <c r="B95" s="7"/>
      <c r="C95" s="7"/>
      <c r="D95" s="7"/>
      <c r="E95" s="7">
        <v>837000</v>
      </c>
      <c r="F95" s="18">
        <v>-1.8361337443013199</v>
      </c>
      <c r="G95" s="18">
        <v>0.76561472334973502</v>
      </c>
      <c r="H95" s="7"/>
      <c r="I95" s="13">
        <v>-1.2655999999999999E-7</v>
      </c>
      <c r="J95" s="13">
        <v>-1.7524</v>
      </c>
      <c r="K95" s="13">
        <v>1019000</v>
      </c>
      <c r="L95" s="13">
        <v>-1.0215E-7</v>
      </c>
      <c r="M95" s="13">
        <v>0.87646999999999997</v>
      </c>
      <c r="N95" s="14">
        <v>1019000</v>
      </c>
    </row>
    <row r="96" spans="1:21" x14ac:dyDescent="0.2">
      <c r="A96" s="6"/>
      <c r="B96" s="7"/>
      <c r="C96" s="7"/>
      <c r="D96" s="7"/>
      <c r="E96" s="7">
        <v>951000</v>
      </c>
      <c r="F96" s="18">
        <v>-1.86996165700747</v>
      </c>
      <c r="G96" s="18">
        <v>0.77892339234060903</v>
      </c>
      <c r="H96" s="7"/>
      <c r="I96" s="13">
        <f>I95*K95+J95</f>
        <v>-1.8813646399999999</v>
      </c>
      <c r="J96" s="7" t="s">
        <v>22</v>
      </c>
      <c r="K96" s="7"/>
      <c r="L96" s="13">
        <f>L95*N95+M95</f>
        <v>0.77237915000000001</v>
      </c>
      <c r="M96" s="7" t="s">
        <v>22</v>
      </c>
      <c r="N96" s="8"/>
      <c r="Q96" s="31">
        <f>J95*$Q$36</f>
        <v>-1.4755208</v>
      </c>
      <c r="R96" s="31">
        <f>I95*$Q$36</f>
        <v>-1.0656351999999999E-7</v>
      </c>
      <c r="S96" s="31"/>
      <c r="T96" s="31">
        <f>M95*$Q$36</f>
        <v>0.73798774</v>
      </c>
      <c r="U96" s="31">
        <f>L95*$Q$36</f>
        <v>-8.601029999999999E-8</v>
      </c>
    </row>
    <row r="97" spans="1:21" x14ac:dyDescent="0.2">
      <c r="A97" s="6"/>
      <c r="B97" s="7"/>
      <c r="C97" s="7"/>
      <c r="D97" s="7"/>
      <c r="E97" s="7">
        <v>1019000</v>
      </c>
      <c r="F97" s="18">
        <v>-1.87876368650902</v>
      </c>
      <c r="G97" s="18">
        <v>0.77075053455483</v>
      </c>
      <c r="H97" s="7"/>
      <c r="I97" s="13">
        <f>I96*0.842</f>
        <v>-1.5841090268799998</v>
      </c>
      <c r="J97" s="7" t="s">
        <v>23</v>
      </c>
      <c r="K97" s="7"/>
      <c r="L97" s="13">
        <f>L96*0.842</f>
        <v>0.65034324430000001</v>
      </c>
      <c r="M97" s="7" t="s">
        <v>23</v>
      </c>
      <c r="N97" s="8"/>
      <c r="Q97" s="31">
        <f>J101*$Q$36</f>
        <v>-1.2444759999999999</v>
      </c>
      <c r="R97" s="31">
        <f>I101*$Q$36</f>
        <v>-3.0753207999999998E-7</v>
      </c>
      <c r="S97" s="31"/>
      <c r="T97" s="31">
        <f>M101*$Q$36</f>
        <v>0.87424859999999993</v>
      </c>
      <c r="U97" s="31">
        <f>L101*$Q$36</f>
        <v>-2.5137068000000004E-7</v>
      </c>
    </row>
    <row r="98" spans="1:21" x14ac:dyDescent="0.2">
      <c r="A98" s="6"/>
      <c r="B98" s="7"/>
      <c r="C98" s="7"/>
      <c r="D98" s="7"/>
      <c r="E98" s="7">
        <v>1099000</v>
      </c>
      <c r="F98" s="18">
        <v>-1.9089923371826001</v>
      </c>
      <c r="G98" s="18">
        <v>0.78083977146743599</v>
      </c>
      <c r="H98" s="7"/>
      <c r="I98" s="7"/>
      <c r="J98" s="7"/>
      <c r="K98" s="7"/>
      <c r="L98" s="7"/>
      <c r="M98" s="7"/>
      <c r="N98" s="8"/>
    </row>
    <row r="99" spans="1:21" x14ac:dyDescent="0.2">
      <c r="A99" s="6"/>
      <c r="B99" s="7"/>
      <c r="C99" s="7"/>
      <c r="D99" s="7"/>
      <c r="E99" s="7">
        <v>1497000</v>
      </c>
      <c r="F99" s="18">
        <v>-1.86767353753133</v>
      </c>
      <c r="G99" s="18">
        <v>0.71435782404580195</v>
      </c>
      <c r="H99" s="7" t="s">
        <v>26</v>
      </c>
      <c r="I99" s="7"/>
      <c r="J99" s="7"/>
      <c r="K99" s="7"/>
      <c r="L99" s="7"/>
      <c r="M99" s="7"/>
      <c r="N99" s="8"/>
    </row>
    <row r="100" spans="1:21" x14ac:dyDescent="0.2">
      <c r="A100" s="6"/>
      <c r="B100" s="7"/>
      <c r="C100" s="7"/>
      <c r="D100" s="7"/>
      <c r="E100" s="7">
        <v>1700000</v>
      </c>
      <c r="F100" s="18">
        <v>-1.7482689990247899</v>
      </c>
      <c r="G100" s="18">
        <v>0.76579035339767598</v>
      </c>
      <c r="H100" s="7" t="s">
        <v>26</v>
      </c>
      <c r="I100" s="7"/>
      <c r="J100" s="12" t="s">
        <v>33</v>
      </c>
      <c r="K100" s="7"/>
      <c r="L100" s="7"/>
      <c r="M100" s="12" t="s">
        <v>35</v>
      </c>
      <c r="N100" s="8"/>
    </row>
    <row r="101" spans="1:21" x14ac:dyDescent="0.2">
      <c r="A101" s="6"/>
      <c r="B101" s="7"/>
      <c r="C101" s="7">
        <v>130</v>
      </c>
      <c r="D101" s="7">
        <v>1</v>
      </c>
      <c r="E101" s="7">
        <v>837000</v>
      </c>
      <c r="F101" s="18">
        <v>-1.7871942111286501</v>
      </c>
      <c r="G101" s="18">
        <v>0.78584794606621899</v>
      </c>
      <c r="H101" s="7"/>
      <c r="I101" s="13">
        <v>-3.6524000000000001E-7</v>
      </c>
      <c r="J101" s="13">
        <v>-1.478</v>
      </c>
      <c r="K101" s="13">
        <v>1019000</v>
      </c>
      <c r="L101" s="13">
        <v>-2.9854000000000002E-7</v>
      </c>
      <c r="M101" s="13">
        <v>1.0383</v>
      </c>
      <c r="N101" s="14">
        <v>1019000</v>
      </c>
    </row>
    <row r="102" spans="1:21" x14ac:dyDescent="0.2">
      <c r="A102" s="6"/>
      <c r="B102" s="7"/>
      <c r="C102" s="7"/>
      <c r="D102" s="7"/>
      <c r="E102" s="7">
        <v>951000</v>
      </c>
      <c r="F102" s="18">
        <v>-1.8093756219120101</v>
      </c>
      <c r="G102" s="18">
        <v>0.75297488705479698</v>
      </c>
      <c r="H102" s="7"/>
      <c r="I102" s="13">
        <f>I101*K101+J101</f>
        <v>-1.8501795599999999</v>
      </c>
      <c r="J102" s="7" t="s">
        <v>22</v>
      </c>
      <c r="K102" s="7"/>
      <c r="L102" s="13">
        <f>L101*N101+M101</f>
        <v>0.73408773999999999</v>
      </c>
      <c r="M102" s="7" t="s">
        <v>22</v>
      </c>
      <c r="N102" s="8"/>
    </row>
    <row r="103" spans="1:21" x14ac:dyDescent="0.2">
      <c r="A103" s="6"/>
      <c r="B103" s="7"/>
      <c r="C103" s="7"/>
      <c r="D103" s="7"/>
      <c r="E103" s="7">
        <v>1019000</v>
      </c>
      <c r="F103" s="18">
        <v>-1.86829347651736</v>
      </c>
      <c r="G103" s="18">
        <v>0.74481644693067495</v>
      </c>
      <c r="H103" s="7"/>
      <c r="I103" s="13">
        <f>I102*0.842</f>
        <v>-1.5578511895199998</v>
      </c>
      <c r="J103" s="7" t="s">
        <v>23</v>
      </c>
      <c r="K103" s="7"/>
      <c r="L103" s="13">
        <f>L102*0.842</f>
        <v>0.61810187707999997</v>
      </c>
      <c r="M103" s="7" t="s">
        <v>23</v>
      </c>
      <c r="N103" s="8"/>
    </row>
    <row r="104" spans="1:21" x14ac:dyDescent="0.2">
      <c r="A104" s="6"/>
      <c r="B104" s="7"/>
      <c r="C104" s="7"/>
      <c r="D104" s="7"/>
      <c r="E104" s="7">
        <v>1099000</v>
      </c>
      <c r="F104" s="18">
        <v>-1.8737632511000899</v>
      </c>
      <c r="G104" s="18">
        <v>0.70325595047136802</v>
      </c>
      <c r="H104" s="7"/>
      <c r="I104" s="7"/>
      <c r="J104" s="7"/>
      <c r="K104" s="7"/>
      <c r="L104" s="7"/>
      <c r="M104" s="7"/>
      <c r="N104" s="8"/>
    </row>
    <row r="105" spans="1:21" x14ac:dyDescent="0.2">
      <c r="A105" s="6"/>
      <c r="B105" s="7"/>
      <c r="C105" s="7"/>
      <c r="D105" s="7"/>
      <c r="E105" s="7">
        <v>1497000</v>
      </c>
      <c r="F105" s="18">
        <v>-1.9200211538313701</v>
      </c>
      <c r="G105" s="18">
        <v>0.63669147693238404</v>
      </c>
      <c r="H105" s="7" t="s">
        <v>26</v>
      </c>
      <c r="I105" s="7"/>
      <c r="J105" s="7"/>
      <c r="K105" s="7"/>
      <c r="L105" s="7"/>
      <c r="M105" s="7"/>
      <c r="N105" s="8"/>
    </row>
    <row r="106" spans="1:21" x14ac:dyDescent="0.2">
      <c r="A106" s="6"/>
      <c r="B106" s="7"/>
      <c r="C106" s="7"/>
      <c r="D106" s="7"/>
      <c r="E106" s="7">
        <v>1700000</v>
      </c>
      <c r="F106" s="18">
        <v>-1.79700672842388</v>
      </c>
      <c r="G106" s="18">
        <v>0.38891610340833699</v>
      </c>
      <c r="H106" s="7" t="s">
        <v>26</v>
      </c>
      <c r="I106" s="7"/>
      <c r="J106" s="7"/>
      <c r="K106" s="7"/>
      <c r="L106" s="7"/>
      <c r="M106" s="7"/>
      <c r="N106" s="8"/>
    </row>
    <row r="107" spans="1:21" x14ac:dyDescent="0.2">
      <c r="A107" s="6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8"/>
    </row>
    <row r="108" spans="1:21" x14ac:dyDescent="0.2">
      <c r="A108" s="6"/>
      <c r="B108" s="7"/>
      <c r="C108" s="7"/>
      <c r="D108" s="7"/>
      <c r="E108" s="7"/>
      <c r="F108" s="7"/>
      <c r="G108" s="7"/>
      <c r="H108" s="7" t="s">
        <v>21</v>
      </c>
      <c r="I108" s="13">
        <f>AVERAGE(I96,I102)</f>
        <v>-1.8657721</v>
      </c>
      <c r="J108" s="7" t="s">
        <v>22</v>
      </c>
      <c r="K108" s="7"/>
      <c r="L108" s="13">
        <f>AVERAGE(L96,L102)</f>
        <v>0.753233445</v>
      </c>
      <c r="M108" s="7" t="s">
        <v>22</v>
      </c>
      <c r="N108" s="8"/>
    </row>
    <row r="109" spans="1:21" x14ac:dyDescent="0.2">
      <c r="A109" s="6"/>
      <c r="B109" s="7"/>
      <c r="C109" s="7"/>
      <c r="D109" s="7"/>
      <c r="E109" s="7"/>
      <c r="F109" s="7"/>
      <c r="G109" s="7"/>
      <c r="H109" s="7"/>
      <c r="I109" s="13">
        <f>I108*0.842</f>
        <v>-1.5709801081999999</v>
      </c>
      <c r="J109" s="7" t="s">
        <v>23</v>
      </c>
      <c r="K109" s="7"/>
      <c r="L109" s="13">
        <f>L108*0.842</f>
        <v>0.63422256068999994</v>
      </c>
      <c r="M109" s="7" t="s">
        <v>23</v>
      </c>
      <c r="N109" s="8"/>
    </row>
    <row r="110" spans="1:21" x14ac:dyDescent="0.2">
      <c r="A110" s="6"/>
      <c r="B110" s="7"/>
      <c r="C110" s="7"/>
      <c r="D110" s="7"/>
      <c r="E110" s="7"/>
      <c r="F110" s="7"/>
      <c r="G110" s="7"/>
      <c r="H110" s="7"/>
      <c r="I110" s="1" t="s">
        <v>24</v>
      </c>
      <c r="J110" s="7"/>
      <c r="K110" s="7"/>
      <c r="L110" s="1" t="s">
        <v>25</v>
      </c>
      <c r="M110" s="7"/>
      <c r="N110" s="8"/>
    </row>
    <row r="111" spans="1:21" x14ac:dyDescent="0.2">
      <c r="A111" s="6"/>
      <c r="B111" s="7"/>
      <c r="C111" s="7"/>
      <c r="D111" s="7"/>
      <c r="E111" s="7"/>
      <c r="F111" s="7"/>
      <c r="G111" s="7"/>
      <c r="H111" s="7"/>
      <c r="I111" s="2">
        <f>I109</f>
        <v>-1.5709801081999999</v>
      </c>
      <c r="J111" s="7"/>
      <c r="K111" s="7"/>
      <c r="L111" s="2">
        <f>-L109</f>
        <v>-0.63422256068999994</v>
      </c>
      <c r="M111" s="7"/>
      <c r="N111" s="8"/>
    </row>
    <row r="112" spans="1:21" ht="16" thickBot="1" x14ac:dyDescent="0.25">
      <c r="A112" s="6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8"/>
    </row>
    <row r="113" spans="1:24" x14ac:dyDescent="0.2">
      <c r="A113" s="3"/>
      <c r="B113" s="4"/>
      <c r="C113" s="4">
        <v>1606</v>
      </c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5"/>
    </row>
    <row r="114" spans="1:24" x14ac:dyDescent="0.2">
      <c r="A114" s="6"/>
      <c r="B114" s="7"/>
      <c r="C114" s="7" t="s">
        <v>5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8"/>
    </row>
    <row r="115" spans="1:24" x14ac:dyDescent="0.2">
      <c r="A115" s="6" t="s">
        <v>50</v>
      </c>
      <c r="B115" s="7" t="s">
        <v>51</v>
      </c>
      <c r="C115" s="7" t="s">
        <v>3</v>
      </c>
      <c r="D115" s="7" t="s">
        <v>4</v>
      </c>
      <c r="E115" s="7" t="s">
        <v>0</v>
      </c>
      <c r="F115" s="7" t="s">
        <v>1</v>
      </c>
      <c r="G115" s="7" t="s">
        <v>2</v>
      </c>
      <c r="H115" s="7"/>
      <c r="I115" s="7"/>
      <c r="J115" s="7" t="s">
        <v>39</v>
      </c>
      <c r="K115" s="7"/>
      <c r="L115" s="7"/>
      <c r="M115" s="7" t="s">
        <v>40</v>
      </c>
      <c r="N115" s="8"/>
    </row>
    <row r="116" spans="1:24" x14ac:dyDescent="0.2">
      <c r="A116" s="9">
        <v>8.4513999999999996</v>
      </c>
      <c r="B116" s="10">
        <v>14.926600000000001</v>
      </c>
      <c r="C116" s="7">
        <v>105</v>
      </c>
      <c r="D116" s="7">
        <v>2</v>
      </c>
      <c r="E116" s="7">
        <v>734000</v>
      </c>
      <c r="F116" s="11">
        <v>0.66659999999999997</v>
      </c>
      <c r="G116" s="11">
        <v>0.75960000000000005</v>
      </c>
      <c r="H116" s="7" t="s">
        <v>27</v>
      </c>
      <c r="I116" s="7"/>
      <c r="J116" s="12"/>
      <c r="K116" s="7"/>
      <c r="L116" s="7"/>
      <c r="M116" s="12"/>
      <c r="N116" s="8"/>
      <c r="Q116">
        <f>(J133-J118)*$Q$36</f>
        <v>-1.49532464</v>
      </c>
      <c r="R116">
        <f>(I133-I118)*$Q$36</f>
        <v>-6.3400915999999986E-7</v>
      </c>
      <c r="S116">
        <f>(M133-M118)*$Q$36</f>
        <v>7.5577919999999951E-2</v>
      </c>
      <c r="T116">
        <f>(L133-L118)*$Q$36</f>
        <v>-1.2073185399999998E-8</v>
      </c>
      <c r="U116">
        <f>(J139-J124)*$Q$36</f>
        <v>-1.38674874</v>
      </c>
      <c r="V116">
        <f>(I139-I124)*$Q$36</f>
        <v>-6.2758470000000001E-7</v>
      </c>
      <c r="W116">
        <f>(M139-M124)*$Q$36</f>
        <v>0.16500589800000004</v>
      </c>
      <c r="X116">
        <f>(L139-L124)*$Q$36</f>
        <v>-2.1868002999999997E-7</v>
      </c>
    </row>
    <row r="117" spans="1:24" x14ac:dyDescent="0.2">
      <c r="A117" s="9">
        <v>8.4454999999999991</v>
      </c>
      <c r="B117" s="10">
        <v>14.9444</v>
      </c>
      <c r="C117" s="7"/>
      <c r="D117" s="7"/>
      <c r="E117" s="7">
        <v>971000</v>
      </c>
      <c r="F117" s="11">
        <v>1.0138</v>
      </c>
      <c r="G117" s="11">
        <v>0.74160000000000004</v>
      </c>
      <c r="H117" s="7"/>
      <c r="I117" s="7" t="s">
        <v>18</v>
      </c>
      <c r="J117" s="7" t="s">
        <v>19</v>
      </c>
      <c r="K117" s="7" t="s">
        <v>20</v>
      </c>
      <c r="L117" s="7" t="s">
        <v>18</v>
      </c>
      <c r="M117" s="7" t="s">
        <v>19</v>
      </c>
      <c r="N117" s="8" t="s">
        <v>20</v>
      </c>
    </row>
    <row r="118" spans="1:24" x14ac:dyDescent="0.2">
      <c r="A118" s="9">
        <v>8.4359000000000002</v>
      </c>
      <c r="B118" s="10">
        <v>14.9415</v>
      </c>
      <c r="C118" s="7"/>
      <c r="D118" s="7"/>
      <c r="E118" s="7">
        <v>1249000</v>
      </c>
      <c r="F118" s="11">
        <v>1.1055999999999999</v>
      </c>
      <c r="G118" s="11">
        <v>0.74309999999999998</v>
      </c>
      <c r="H118" s="7"/>
      <c r="I118" s="13">
        <v>5.7966999999999995E-7</v>
      </c>
      <c r="J118" s="13">
        <v>0.36192000000000002</v>
      </c>
      <c r="K118" s="13">
        <v>734000</v>
      </c>
      <c r="L118" s="13">
        <v>-4.8343000000000001E-9</v>
      </c>
      <c r="M118" s="13">
        <v>0.72904000000000002</v>
      </c>
      <c r="N118" s="14">
        <v>734000</v>
      </c>
    </row>
    <row r="119" spans="1:24" x14ac:dyDescent="0.2">
      <c r="A119" s="9">
        <v>8.4288000000000007</v>
      </c>
      <c r="B119" s="10">
        <v>14.946300000000001</v>
      </c>
      <c r="C119" s="7"/>
      <c r="D119" s="7"/>
      <c r="E119" s="7">
        <v>1600000</v>
      </c>
      <c r="F119" s="11">
        <v>1.2784</v>
      </c>
      <c r="G119" s="11">
        <v>0.68520000000000003</v>
      </c>
      <c r="H119" s="7"/>
      <c r="I119" s="13">
        <f>I118*K118+J118</f>
        <v>0.78739778000000005</v>
      </c>
      <c r="J119" s="7" t="s">
        <v>22</v>
      </c>
      <c r="K119" s="7"/>
      <c r="L119" s="13">
        <f>L118*N118+M118</f>
        <v>0.72549162379999999</v>
      </c>
      <c r="M119" s="7" t="s">
        <v>22</v>
      </c>
      <c r="N119" s="8"/>
      <c r="Q119" s="31">
        <f>J118*$Q$36</f>
        <v>0.30473664</v>
      </c>
      <c r="R119" s="31">
        <f>I118*$Q$36</f>
        <v>4.8808213999999994E-7</v>
      </c>
      <c r="S119" s="31"/>
      <c r="T119" s="31">
        <f>M118*$Q$36</f>
        <v>0.61385168000000001</v>
      </c>
      <c r="U119" s="31">
        <f>L118*$Q$36</f>
        <v>-4.0704806000000004E-9</v>
      </c>
    </row>
    <row r="120" spans="1:24" x14ac:dyDescent="0.2">
      <c r="A120" s="9">
        <v>8.42</v>
      </c>
      <c r="B120" s="10">
        <v>14.9415</v>
      </c>
      <c r="C120" s="7"/>
      <c r="D120" s="7">
        <v>1</v>
      </c>
      <c r="E120" s="7">
        <v>180000</v>
      </c>
      <c r="F120" s="11">
        <v>0.47710000000000002</v>
      </c>
      <c r="G120" s="11">
        <v>0.70540000000000003</v>
      </c>
      <c r="H120" s="7"/>
      <c r="I120" s="13">
        <f>I119*0.842</f>
        <v>0.66298893075999998</v>
      </c>
      <c r="J120" s="7" t="s">
        <v>23</v>
      </c>
      <c r="K120" s="7"/>
      <c r="L120" s="13">
        <f>L119*0.842</f>
        <v>0.61086394723959991</v>
      </c>
      <c r="M120" s="7" t="s">
        <v>23</v>
      </c>
      <c r="N120" s="8"/>
      <c r="Q120" s="31">
        <f>J124*$Q$36</f>
        <v>0.18984573999999999</v>
      </c>
      <c r="R120" s="31">
        <f>I124*$Q$36</f>
        <v>4.7040856000000001E-7</v>
      </c>
      <c r="S120" s="31"/>
      <c r="T120" s="31">
        <f>M124*$Q$36</f>
        <v>0.75294250200000001</v>
      </c>
      <c r="U120" s="31">
        <f>L124*$Q$36</f>
        <v>-1.8309289999999999E-8</v>
      </c>
    </row>
    <row r="121" spans="1:24" x14ac:dyDescent="0.2">
      <c r="A121" s="9">
        <v>8.4316999999999993</v>
      </c>
      <c r="B121" s="10">
        <v>14.938000000000001</v>
      </c>
      <c r="C121" s="7"/>
      <c r="D121" s="7"/>
      <c r="E121" s="7">
        <v>431000</v>
      </c>
      <c r="F121" s="11">
        <v>0.66859999999999997</v>
      </c>
      <c r="G121" s="11">
        <v>0.71289999999999998</v>
      </c>
      <c r="H121" s="7"/>
      <c r="I121" s="19" t="s">
        <v>24</v>
      </c>
      <c r="J121" s="7" t="s">
        <v>49</v>
      </c>
      <c r="K121" s="7"/>
      <c r="L121" s="19" t="s">
        <v>25</v>
      </c>
      <c r="M121" s="7" t="s">
        <v>47</v>
      </c>
      <c r="N121" s="8"/>
      <c r="Q121" s="31"/>
      <c r="R121" s="31"/>
      <c r="S121" s="31"/>
      <c r="T121" s="31"/>
      <c r="U121" s="31"/>
    </row>
    <row r="122" spans="1:24" x14ac:dyDescent="0.2">
      <c r="A122" s="9">
        <v>8.4388000000000005</v>
      </c>
      <c r="B122" s="10">
        <v>14.932700000000001</v>
      </c>
      <c r="C122" s="7"/>
      <c r="D122" s="7"/>
      <c r="E122" s="7">
        <v>700000</v>
      </c>
      <c r="F122" s="11">
        <v>0.72309999999999997</v>
      </c>
      <c r="G122" s="11">
        <v>0.72709999999999997</v>
      </c>
      <c r="H122" s="7"/>
      <c r="I122" s="20">
        <f>I120</f>
        <v>0.66298893075999998</v>
      </c>
      <c r="J122" s="7"/>
      <c r="K122" s="7"/>
      <c r="L122" s="20">
        <f>-L120</f>
        <v>-0.61086394723959991</v>
      </c>
      <c r="M122" s="7"/>
      <c r="N122" s="8"/>
      <c r="Q122" s="31"/>
      <c r="R122" s="31"/>
      <c r="S122" s="31"/>
      <c r="T122" s="31"/>
      <c r="U122" s="31"/>
    </row>
    <row r="123" spans="1:24" x14ac:dyDescent="0.2">
      <c r="A123" s="9">
        <v>8.4183000000000003</v>
      </c>
      <c r="B123" s="10">
        <v>14.9308</v>
      </c>
      <c r="C123" s="7">
        <v>130</v>
      </c>
      <c r="D123" s="7">
        <v>2</v>
      </c>
      <c r="E123" s="7">
        <v>734000</v>
      </c>
      <c r="F123" s="11">
        <v>7.4700000000000003E-2</v>
      </c>
      <c r="G123" s="11">
        <v>0.82569999999999999</v>
      </c>
      <c r="H123" s="7" t="s">
        <v>27</v>
      </c>
      <c r="I123" s="7"/>
      <c r="J123" s="12" t="s">
        <v>41</v>
      </c>
      <c r="K123" s="7"/>
      <c r="L123" s="7" t="s">
        <v>42</v>
      </c>
      <c r="M123" s="12"/>
      <c r="N123" s="8"/>
      <c r="Q123" s="31"/>
      <c r="R123" s="31"/>
      <c r="S123" s="31"/>
      <c r="T123" s="31"/>
      <c r="U123" s="31"/>
    </row>
    <row r="124" spans="1:24" x14ac:dyDescent="0.2">
      <c r="A124" s="9">
        <v>8.4263999999999992</v>
      </c>
      <c r="B124" s="10">
        <v>14.946899999999999</v>
      </c>
      <c r="C124" s="7"/>
      <c r="D124" s="7"/>
      <c r="E124" s="7">
        <v>971000</v>
      </c>
      <c r="F124" s="11">
        <v>0.51349999999999996</v>
      </c>
      <c r="G124" s="11">
        <v>0.94510000000000005</v>
      </c>
      <c r="H124" s="7"/>
      <c r="I124" s="13">
        <v>5.5868000000000002E-7</v>
      </c>
      <c r="J124" s="13">
        <v>0.22547</v>
      </c>
      <c r="K124" s="13">
        <v>734000</v>
      </c>
      <c r="L124" s="13">
        <v>-2.1745E-8</v>
      </c>
      <c r="M124" s="13">
        <v>0.894231</v>
      </c>
      <c r="N124" s="14">
        <v>734000</v>
      </c>
      <c r="Q124" s="31"/>
      <c r="R124" s="31"/>
      <c r="S124" s="31"/>
      <c r="T124" s="31"/>
      <c r="U124" s="31"/>
    </row>
    <row r="125" spans="1:24" x14ac:dyDescent="0.2">
      <c r="A125" s="9">
        <v>8.4273000000000007</v>
      </c>
      <c r="B125" s="10">
        <v>14.9542</v>
      </c>
      <c r="C125" s="7"/>
      <c r="D125" s="7"/>
      <c r="E125" s="7">
        <v>1249000</v>
      </c>
      <c r="F125" s="11">
        <v>0.43330000000000002</v>
      </c>
      <c r="G125" s="11">
        <v>0.86809999999999998</v>
      </c>
      <c r="H125" s="7"/>
      <c r="I125" s="13">
        <f>I124*K124+J124</f>
        <v>0.63554112000000007</v>
      </c>
      <c r="J125" s="7" t="s">
        <v>22</v>
      </c>
      <c r="K125" s="7"/>
      <c r="L125" s="13">
        <f>L124*N124+M124</f>
        <v>0.87827016999999996</v>
      </c>
      <c r="M125" s="7" t="s">
        <v>22</v>
      </c>
      <c r="N125" s="8"/>
    </row>
    <row r="126" spans="1:24" x14ac:dyDescent="0.2">
      <c r="A126" s="9">
        <v>8.4423999999999992</v>
      </c>
      <c r="B126" s="10">
        <v>14.9163</v>
      </c>
      <c r="C126" s="7"/>
      <c r="D126" s="7"/>
      <c r="E126" s="7">
        <v>1600000</v>
      </c>
      <c r="F126" s="11">
        <v>0.62660000000000005</v>
      </c>
      <c r="G126" s="11">
        <v>0.79810000000000003</v>
      </c>
      <c r="H126" s="7"/>
      <c r="I126" s="13">
        <f>I125*0.842</f>
        <v>0.53512562304</v>
      </c>
      <c r="J126" s="7" t="s">
        <v>23</v>
      </c>
      <c r="K126" s="7"/>
      <c r="L126" s="13">
        <f>L125*0.842</f>
        <v>0.73950348313999992</v>
      </c>
      <c r="M126" s="7" t="s">
        <v>23</v>
      </c>
      <c r="N126" s="8"/>
      <c r="Q126" s="31"/>
      <c r="R126" s="31"/>
      <c r="S126" s="31"/>
      <c r="T126" s="31"/>
      <c r="U126" s="31"/>
    </row>
    <row r="127" spans="1:24" x14ac:dyDescent="0.2">
      <c r="A127" s="9">
        <v>8.4481999999999999</v>
      </c>
      <c r="B127" s="10">
        <v>14.941700000000001</v>
      </c>
      <c r="C127" s="7"/>
      <c r="D127" s="7">
        <v>1</v>
      </c>
      <c r="E127" s="7">
        <v>180000</v>
      </c>
      <c r="F127" s="11">
        <v>-0.13880000000000001</v>
      </c>
      <c r="G127" s="11">
        <v>0.8619</v>
      </c>
      <c r="H127" s="7"/>
      <c r="I127" s="19" t="s">
        <v>24</v>
      </c>
      <c r="J127" s="7" t="s">
        <v>48</v>
      </c>
      <c r="K127" s="7"/>
      <c r="L127" s="19" t="s">
        <v>25</v>
      </c>
      <c r="M127" s="7" t="s">
        <v>46</v>
      </c>
      <c r="N127" s="8"/>
      <c r="Q127" s="31"/>
      <c r="R127" s="31"/>
      <c r="S127" s="31"/>
      <c r="T127" s="31"/>
      <c r="U127" s="31"/>
    </row>
    <row r="128" spans="1:24" x14ac:dyDescent="0.2">
      <c r="A128" s="9">
        <v>8.4482999999999997</v>
      </c>
      <c r="B128" s="10">
        <v>14.9314</v>
      </c>
      <c r="C128" s="7"/>
      <c r="D128" s="7"/>
      <c r="E128" s="7">
        <v>431000</v>
      </c>
      <c r="F128" s="11">
        <v>1.6299999999999999E-2</v>
      </c>
      <c r="G128" s="11">
        <v>0.88949999999999996</v>
      </c>
      <c r="H128" s="7"/>
      <c r="I128" s="20">
        <f>I126</f>
        <v>0.53512562304</v>
      </c>
      <c r="J128" s="7"/>
      <c r="K128" s="7"/>
      <c r="L128" s="20">
        <f>-L126</f>
        <v>-0.73950348313999992</v>
      </c>
      <c r="M128" s="7"/>
      <c r="N128" s="8"/>
      <c r="Q128" s="31"/>
      <c r="R128" s="31"/>
      <c r="S128" s="31"/>
      <c r="T128" s="31"/>
      <c r="U128" s="31"/>
    </row>
    <row r="129" spans="1:21" x14ac:dyDescent="0.2">
      <c r="A129" s="9">
        <v>8.4504999999999999</v>
      </c>
      <c r="B129" s="10">
        <v>14.943899999999999</v>
      </c>
      <c r="C129" s="7"/>
      <c r="D129" s="7"/>
      <c r="E129" s="7">
        <v>1062000</v>
      </c>
      <c r="F129" s="11">
        <v>0.375</v>
      </c>
      <c r="G129" s="11">
        <v>0.93569999999999998</v>
      </c>
      <c r="H129" s="7"/>
      <c r="I129" s="7"/>
      <c r="J129" s="7"/>
      <c r="K129" s="7"/>
      <c r="L129" s="7"/>
      <c r="M129" s="7"/>
      <c r="N129" s="8"/>
      <c r="Q129" s="31"/>
      <c r="R129" s="31"/>
      <c r="S129" s="31"/>
      <c r="T129" s="31"/>
      <c r="U129" s="31"/>
    </row>
    <row r="130" spans="1:21" x14ac:dyDescent="0.2">
      <c r="A130" s="6"/>
      <c r="B130" s="7"/>
      <c r="C130" s="7"/>
      <c r="D130" s="7"/>
      <c r="E130" s="7"/>
      <c r="F130" s="11"/>
      <c r="G130" s="11"/>
      <c r="H130" s="7"/>
      <c r="I130" s="7"/>
      <c r="J130" s="7"/>
      <c r="K130" s="7"/>
      <c r="L130" s="7"/>
      <c r="M130" s="7"/>
      <c r="N130" s="8"/>
    </row>
    <row r="131" spans="1:21" x14ac:dyDescent="0.2">
      <c r="A131" s="6"/>
      <c r="B131" s="7"/>
      <c r="C131" s="7" t="s">
        <v>6</v>
      </c>
      <c r="D131" s="7"/>
      <c r="E131" s="7"/>
      <c r="F131" s="11"/>
      <c r="G131" s="11"/>
      <c r="H131" s="7"/>
      <c r="I131" s="7"/>
      <c r="J131" s="7"/>
      <c r="K131" s="7"/>
      <c r="L131" s="7"/>
      <c r="M131" s="7"/>
      <c r="N131" s="8"/>
    </row>
    <row r="132" spans="1:21" x14ac:dyDescent="0.2">
      <c r="A132" s="9">
        <v>8.4304000000000006</v>
      </c>
      <c r="B132" s="10">
        <v>14.9377</v>
      </c>
      <c r="C132" s="7">
        <v>105</v>
      </c>
      <c r="D132" s="7">
        <v>1</v>
      </c>
      <c r="E132" s="7">
        <v>464000</v>
      </c>
      <c r="F132" s="11">
        <v>-1.5481</v>
      </c>
      <c r="G132" s="11">
        <v>0.82410000000000005</v>
      </c>
      <c r="H132" s="7"/>
      <c r="I132" s="7" t="s">
        <v>43</v>
      </c>
      <c r="J132" s="12"/>
      <c r="K132" s="7"/>
      <c r="L132" s="7" t="s">
        <v>36</v>
      </c>
      <c r="M132" s="12"/>
      <c r="N132" s="8"/>
    </row>
    <row r="133" spans="1:21" x14ac:dyDescent="0.2">
      <c r="A133" s="6">
        <v>8.4626999999999999</v>
      </c>
      <c r="B133" s="7">
        <v>14.8741</v>
      </c>
      <c r="C133" s="7"/>
      <c r="D133" s="7"/>
      <c r="E133" s="7">
        <v>837000</v>
      </c>
      <c r="F133" s="11">
        <v>-1.5590999999999999</v>
      </c>
      <c r="G133" s="11">
        <v>0.81810000000000005</v>
      </c>
      <c r="H133" s="7"/>
      <c r="I133" s="13">
        <v>-1.7331000000000001E-7</v>
      </c>
      <c r="J133" s="13">
        <v>-1.4139999999999999</v>
      </c>
      <c r="K133" s="13">
        <v>1019000</v>
      </c>
      <c r="L133" s="13">
        <v>-1.9172999999999999E-8</v>
      </c>
      <c r="M133" s="13">
        <v>0.81879999999999997</v>
      </c>
      <c r="N133" s="14">
        <v>1019000</v>
      </c>
    </row>
    <row r="134" spans="1:21" x14ac:dyDescent="0.2">
      <c r="A134" s="6">
        <v>8.4403000000000006</v>
      </c>
      <c r="B134" s="7">
        <v>14.869400000000001</v>
      </c>
      <c r="C134" s="7"/>
      <c r="D134" s="7"/>
      <c r="E134" s="7">
        <v>951000</v>
      </c>
      <c r="F134" s="11">
        <v>-1.5824</v>
      </c>
      <c r="G134" s="11">
        <v>0.78069999999999995</v>
      </c>
      <c r="H134" s="7"/>
      <c r="I134" s="13">
        <f>I133*K133+J133</f>
        <v>-1.59060289</v>
      </c>
      <c r="J134" s="7" t="s">
        <v>22</v>
      </c>
      <c r="K134" s="7"/>
      <c r="L134" s="13">
        <f>L133*N133+M133</f>
        <v>0.79926271299999996</v>
      </c>
      <c r="M134" s="7" t="s">
        <v>22</v>
      </c>
      <c r="N134" s="8"/>
      <c r="Q134" s="31">
        <f>J133*$Q$36</f>
        <v>-1.190588</v>
      </c>
      <c r="R134" s="31">
        <f>I133*$Q$36</f>
        <v>-1.4592702E-7</v>
      </c>
      <c r="S134" s="31"/>
      <c r="T134" s="31">
        <f>M133*$Q$36</f>
        <v>0.68942959999999998</v>
      </c>
      <c r="U134" s="31">
        <f>L133*$Q$36</f>
        <v>-1.6143665999999998E-8</v>
      </c>
    </row>
    <row r="135" spans="1:21" x14ac:dyDescent="0.2">
      <c r="A135" s="6">
        <v>8.4461999999999993</v>
      </c>
      <c r="B135" s="7">
        <v>14.8635</v>
      </c>
      <c r="C135" s="7"/>
      <c r="D135" s="7"/>
      <c r="E135" s="7">
        <v>1019000</v>
      </c>
      <c r="F135" s="11">
        <v>-1.5919000000000001</v>
      </c>
      <c r="G135" s="11">
        <v>0.80659999999999998</v>
      </c>
      <c r="H135" s="7"/>
      <c r="I135" s="13">
        <f>I134*0.842</f>
        <v>-1.3392876333799999</v>
      </c>
      <c r="J135" s="7" t="s">
        <v>23</v>
      </c>
      <c r="K135" s="7"/>
      <c r="L135" s="13">
        <f>L134*0.842</f>
        <v>0.67297920434599989</v>
      </c>
      <c r="M135" s="7" t="s">
        <v>23</v>
      </c>
      <c r="N135" s="8"/>
      <c r="Q135" s="31">
        <f>J139*$Q$36</f>
        <v>-1.1969030000000001</v>
      </c>
      <c r="R135" s="31">
        <f>I139*$Q$36</f>
        <v>-1.5717613999999998E-7</v>
      </c>
      <c r="S135" s="31"/>
      <c r="T135" s="31">
        <f>M139*$Q$36</f>
        <v>0.9179484</v>
      </c>
      <c r="U135" s="31">
        <f>L139*$Q$36</f>
        <v>-2.3698931999999998E-7</v>
      </c>
    </row>
    <row r="136" spans="1:21" x14ac:dyDescent="0.2">
      <c r="A136" s="6">
        <v>8.4359999999999999</v>
      </c>
      <c r="B136" s="7">
        <v>14.877800000000001</v>
      </c>
      <c r="C136" s="7"/>
      <c r="D136" s="7"/>
      <c r="E136" s="7">
        <v>1099000</v>
      </c>
      <c r="F136" s="11">
        <v>-1.6033999999999999</v>
      </c>
      <c r="G136" s="11">
        <v>0.76629999999999998</v>
      </c>
      <c r="H136" s="7"/>
      <c r="I136" s="7"/>
      <c r="J136" s="7"/>
      <c r="K136" s="7"/>
      <c r="L136" s="7"/>
      <c r="M136" s="7"/>
      <c r="N136" s="8"/>
    </row>
    <row r="137" spans="1:21" x14ac:dyDescent="0.2">
      <c r="A137" s="6">
        <v>8.4469999999999992</v>
      </c>
      <c r="B137" s="7">
        <v>14.9191</v>
      </c>
      <c r="C137" s="7"/>
      <c r="D137" s="7"/>
      <c r="E137" s="7">
        <v>1497000</v>
      </c>
      <c r="F137" s="11">
        <v>-1.7448999999999999</v>
      </c>
      <c r="G137" s="11">
        <v>0.8296</v>
      </c>
      <c r="H137" s="7" t="s">
        <v>26</v>
      </c>
      <c r="I137" s="7"/>
      <c r="J137" s="7"/>
      <c r="K137" s="7"/>
      <c r="L137" s="7"/>
      <c r="M137" s="7"/>
      <c r="N137" s="8"/>
    </row>
    <row r="138" spans="1:21" x14ac:dyDescent="0.2">
      <c r="A138" s="6">
        <v>8.4427000000000003</v>
      </c>
      <c r="B138" s="7">
        <v>14.894399999999999</v>
      </c>
      <c r="C138" s="7"/>
      <c r="D138" s="7"/>
      <c r="E138" s="7">
        <v>1300000</v>
      </c>
      <c r="F138" s="11">
        <v>-1.6589</v>
      </c>
      <c r="G138" s="11">
        <v>0.76880000000000004</v>
      </c>
      <c r="H138" s="7" t="s">
        <v>26</v>
      </c>
      <c r="I138" s="7" t="s">
        <v>37</v>
      </c>
      <c r="J138" s="12"/>
      <c r="K138" s="7"/>
      <c r="L138" s="7" t="s">
        <v>38</v>
      </c>
      <c r="M138" s="12"/>
      <c r="N138" s="8"/>
    </row>
    <row r="139" spans="1:21" x14ac:dyDescent="0.2">
      <c r="A139" s="6">
        <v>8.4479000000000006</v>
      </c>
      <c r="B139" s="7">
        <v>14.892799999999999</v>
      </c>
      <c r="C139" s="7">
        <v>130</v>
      </c>
      <c r="D139" s="7">
        <v>1</v>
      </c>
      <c r="E139" s="7">
        <v>837000</v>
      </c>
      <c r="F139" s="11">
        <v>-1.5095000000000001</v>
      </c>
      <c r="G139" s="11">
        <v>0.86750000000000005</v>
      </c>
      <c r="H139" s="7"/>
      <c r="I139" s="13">
        <v>-1.8666999999999999E-7</v>
      </c>
      <c r="J139" s="13">
        <v>-1.4215</v>
      </c>
      <c r="K139" s="13">
        <v>1019000</v>
      </c>
      <c r="L139" s="13">
        <v>-2.8145999999999998E-7</v>
      </c>
      <c r="M139" s="13">
        <v>1.0902000000000001</v>
      </c>
      <c r="N139" s="14">
        <v>1019000</v>
      </c>
    </row>
    <row r="140" spans="1:21" x14ac:dyDescent="0.2">
      <c r="A140" s="6">
        <v>8.4327000000000005</v>
      </c>
      <c r="B140" s="7">
        <v>14.8918</v>
      </c>
      <c r="C140" s="7"/>
      <c r="D140" s="7"/>
      <c r="E140" s="7">
        <v>951000</v>
      </c>
      <c r="F140" s="11">
        <v>-1.5949</v>
      </c>
      <c r="G140" s="11">
        <v>0.80530000000000002</v>
      </c>
      <c r="H140" s="7"/>
      <c r="I140" s="13">
        <f>I139*K139+J139</f>
        <v>-1.6117167299999999</v>
      </c>
      <c r="J140" s="7" t="s">
        <v>22</v>
      </c>
      <c r="K140" s="7"/>
      <c r="L140" s="13">
        <f>L139*N139+M139</f>
        <v>0.80339226000000008</v>
      </c>
      <c r="M140" s="7" t="s">
        <v>22</v>
      </c>
      <c r="N140" s="8"/>
    </row>
    <row r="141" spans="1:21" x14ac:dyDescent="0.2">
      <c r="A141" s="6">
        <v>8.4467999999999996</v>
      </c>
      <c r="B141" s="7">
        <v>14.879099999999999</v>
      </c>
      <c r="C141" s="7"/>
      <c r="D141" s="7"/>
      <c r="E141" s="7">
        <v>1019000</v>
      </c>
      <c r="F141" s="11">
        <v>-1.5919000000000001</v>
      </c>
      <c r="G141" s="11">
        <v>0.82220000000000004</v>
      </c>
      <c r="H141" s="7"/>
      <c r="I141" s="13">
        <f>I140*0.842</f>
        <v>-1.3570654866599998</v>
      </c>
      <c r="J141" s="7" t="s">
        <v>23</v>
      </c>
      <c r="K141" s="7"/>
      <c r="L141" s="13">
        <f>L140*0.842</f>
        <v>0.67645628292000004</v>
      </c>
      <c r="M141" s="7" t="s">
        <v>23</v>
      </c>
      <c r="N141" s="8"/>
    </row>
    <row r="142" spans="1:21" x14ac:dyDescent="0.2">
      <c r="A142" s="6">
        <v>8.4286999999999992</v>
      </c>
      <c r="B142" s="7">
        <v>14.898300000000001</v>
      </c>
      <c r="C142" s="7"/>
      <c r="D142" s="7"/>
      <c r="E142" s="7">
        <v>1099000</v>
      </c>
      <c r="F142" s="11">
        <v>-1.6579999999999999</v>
      </c>
      <c r="G142" s="11">
        <v>0.77890000000000004</v>
      </c>
      <c r="H142" s="7"/>
      <c r="I142" s="7"/>
      <c r="J142" s="7"/>
      <c r="K142" s="7"/>
      <c r="L142" s="7"/>
      <c r="M142" s="7"/>
      <c r="N142" s="8"/>
    </row>
    <row r="143" spans="1:21" x14ac:dyDescent="0.2">
      <c r="A143" s="6">
        <v>8.4460999999999995</v>
      </c>
      <c r="B143" s="7">
        <v>14.9132</v>
      </c>
      <c r="C143" s="7"/>
      <c r="D143" s="7"/>
      <c r="E143" s="7">
        <v>1497000</v>
      </c>
      <c r="F143" s="11">
        <v>-1.6422000000000001</v>
      </c>
      <c r="G143" s="11">
        <v>0.69330000000000003</v>
      </c>
      <c r="H143" s="7" t="s">
        <v>26</v>
      </c>
      <c r="I143" s="7"/>
      <c r="J143" s="7"/>
      <c r="K143" s="7"/>
      <c r="L143" s="7"/>
      <c r="M143" s="7"/>
      <c r="N143" s="8"/>
    </row>
    <row r="144" spans="1:21" x14ac:dyDescent="0.2">
      <c r="A144" s="6">
        <v>8.4329999999999998</v>
      </c>
      <c r="B144" s="7">
        <v>14.8752</v>
      </c>
      <c r="C144" s="7"/>
      <c r="D144" s="7"/>
      <c r="E144" s="7">
        <v>1300000</v>
      </c>
      <c r="F144" s="11">
        <v>-1.6489</v>
      </c>
      <c r="G144" s="11">
        <v>0.6875</v>
      </c>
      <c r="H144" s="7" t="s">
        <v>26</v>
      </c>
      <c r="I144" s="7"/>
      <c r="J144" s="7"/>
      <c r="K144" s="7"/>
      <c r="L144" s="7"/>
      <c r="M144" s="7"/>
      <c r="N144" s="8"/>
    </row>
    <row r="145" spans="1:24" x14ac:dyDescent="0.2">
      <c r="A145" s="6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8"/>
    </row>
    <row r="146" spans="1:24" x14ac:dyDescent="0.2">
      <c r="A146" s="6"/>
      <c r="B146" s="7"/>
      <c r="C146" s="7"/>
      <c r="D146" s="7"/>
      <c r="E146" s="7"/>
      <c r="F146" s="7"/>
      <c r="G146" s="7"/>
      <c r="H146" s="7" t="s">
        <v>21</v>
      </c>
      <c r="I146" s="13">
        <f>AVERAGE(I134,I140)</f>
        <v>-1.60115981</v>
      </c>
      <c r="J146" s="7" t="s">
        <v>22</v>
      </c>
      <c r="K146" s="7"/>
      <c r="L146" s="13">
        <f>AVERAGE(L134,L140)</f>
        <v>0.80132748649999996</v>
      </c>
      <c r="M146" s="7" t="s">
        <v>22</v>
      </c>
      <c r="N146" s="8"/>
    </row>
    <row r="147" spans="1:24" x14ac:dyDescent="0.2">
      <c r="A147" s="6"/>
      <c r="B147" s="7"/>
      <c r="C147" s="7"/>
      <c r="D147" s="7"/>
      <c r="E147" s="7"/>
      <c r="F147" s="7"/>
      <c r="G147" s="7"/>
      <c r="H147" s="7"/>
      <c r="I147" s="13">
        <f>I146*0.842</f>
        <v>-1.34817656002</v>
      </c>
      <c r="J147" s="7" t="s">
        <v>23</v>
      </c>
      <c r="K147" s="7"/>
      <c r="L147" s="13">
        <f>L146*0.842</f>
        <v>0.67471774363299997</v>
      </c>
      <c r="M147" s="7" t="s">
        <v>23</v>
      </c>
      <c r="N147" s="8"/>
    </row>
    <row r="148" spans="1:24" x14ac:dyDescent="0.2">
      <c r="A148" s="6"/>
      <c r="B148" s="7"/>
      <c r="C148" s="7"/>
      <c r="D148" s="7"/>
      <c r="E148" s="7"/>
      <c r="F148" s="7"/>
      <c r="G148" s="7"/>
      <c r="H148" s="7"/>
      <c r="I148" s="19" t="s">
        <v>24</v>
      </c>
      <c r="J148" s="7" t="s">
        <v>44</v>
      </c>
      <c r="K148" s="7"/>
      <c r="L148" s="19" t="s">
        <v>25</v>
      </c>
      <c r="M148" s="7" t="s">
        <v>45</v>
      </c>
      <c r="N148" s="8"/>
    </row>
    <row r="149" spans="1:24" x14ac:dyDescent="0.2">
      <c r="A149" s="6"/>
      <c r="B149" s="7"/>
      <c r="C149" s="7"/>
      <c r="D149" s="7"/>
      <c r="E149" s="7"/>
      <c r="F149" s="7"/>
      <c r="G149" s="7"/>
      <c r="H149" s="7"/>
      <c r="I149" s="20">
        <f>I147</f>
        <v>-1.34817656002</v>
      </c>
      <c r="J149" s="7"/>
      <c r="K149" s="7"/>
      <c r="L149" s="20">
        <f>-L147</f>
        <v>-0.67471774363299997</v>
      </c>
      <c r="M149" s="7"/>
      <c r="N149" s="8"/>
    </row>
    <row r="150" spans="1:24" ht="16" thickBot="1" x14ac:dyDescent="0.25">
      <c r="A150" s="6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8"/>
    </row>
    <row r="151" spans="1:24" ht="19" x14ac:dyDescent="0.25">
      <c r="A151" s="3"/>
      <c r="B151" s="4"/>
      <c r="C151" s="30">
        <v>1702</v>
      </c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5"/>
    </row>
    <row r="152" spans="1:24" x14ac:dyDescent="0.2">
      <c r="A152" s="6"/>
      <c r="B152" s="7"/>
      <c r="C152" s="7" t="s">
        <v>5</v>
      </c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8"/>
    </row>
    <row r="153" spans="1:24" x14ac:dyDescent="0.2">
      <c r="A153" s="6" t="s">
        <v>50</v>
      </c>
      <c r="B153" s="7" t="s">
        <v>51</v>
      </c>
      <c r="C153" s="7" t="s">
        <v>3</v>
      </c>
      <c r="D153" s="7" t="s">
        <v>4</v>
      </c>
      <c r="E153" s="7" t="s">
        <v>0</v>
      </c>
      <c r="F153" s="7" t="s">
        <v>1</v>
      </c>
      <c r="G153" s="7" t="s">
        <v>2</v>
      </c>
      <c r="H153" s="7"/>
      <c r="I153" s="7"/>
      <c r="J153" s="7" t="s">
        <v>39</v>
      </c>
      <c r="K153" s="7"/>
      <c r="L153" s="7"/>
      <c r="M153" s="7" t="s">
        <v>40</v>
      </c>
      <c r="N153" s="7"/>
      <c r="O153" s="7"/>
      <c r="P153" s="8"/>
    </row>
    <row r="154" spans="1:24" x14ac:dyDescent="0.2">
      <c r="A154" s="22">
        <v>7.0507</v>
      </c>
      <c r="B154" s="23">
        <v>14.8378</v>
      </c>
      <c r="C154" s="24">
        <v>105</v>
      </c>
      <c r="D154" s="24">
        <v>2</v>
      </c>
      <c r="E154" s="24">
        <v>734000</v>
      </c>
      <c r="F154" s="25">
        <v>1.0989</v>
      </c>
      <c r="G154" s="25">
        <v>0.77100000000000002</v>
      </c>
      <c r="H154" s="7"/>
      <c r="I154" s="7"/>
      <c r="J154" s="12"/>
      <c r="K154" s="7"/>
      <c r="L154" s="7"/>
      <c r="M154" s="12"/>
      <c r="N154" s="7"/>
      <c r="O154" s="7"/>
      <c r="P154" s="8"/>
      <c r="Q154">
        <f>(J171-J156)*$Q$36</f>
        <v>-1.8485352199999998</v>
      </c>
      <c r="R154">
        <f>(I171-I156)*$Q$36</f>
        <v>-8.3110451999999996E-7</v>
      </c>
      <c r="S154">
        <f>(M171-M156)*$Q$36</f>
        <v>3.1726560000000036E-2</v>
      </c>
      <c r="T154">
        <f>(L171-L156)*$Q$36</f>
        <v>-8.216151799999999E-8</v>
      </c>
      <c r="U154">
        <f>(J177-J162)*$Q$36</f>
        <v>-1.1092844799999999</v>
      </c>
      <c r="V154">
        <f>(I177-I162)*$Q$36</f>
        <v>-1.1541378200000001E-6</v>
      </c>
      <c r="W154">
        <f>(M177-M162)*$Q$36</f>
        <v>0.12180372</v>
      </c>
      <c r="X154">
        <f>(L177-L162)*$Q$36</f>
        <v>-2.4597868039999999E-7</v>
      </c>
    </row>
    <row r="155" spans="1:24" x14ac:dyDescent="0.2">
      <c r="A155" s="9">
        <v>7.1559999999999997</v>
      </c>
      <c r="B155" s="10">
        <v>14.876200000000001</v>
      </c>
      <c r="C155" s="7"/>
      <c r="D155" s="7"/>
      <c r="E155" s="7">
        <v>971000</v>
      </c>
      <c r="F155" s="11">
        <v>1.3665</v>
      </c>
      <c r="G155" s="11">
        <v>0.77590000000000003</v>
      </c>
      <c r="H155" s="7"/>
      <c r="I155" s="7" t="s">
        <v>18</v>
      </c>
      <c r="J155" s="7" t="s">
        <v>19</v>
      </c>
      <c r="K155" s="7" t="s">
        <v>20</v>
      </c>
      <c r="L155" s="7" t="s">
        <v>18</v>
      </c>
      <c r="M155" s="7" t="s">
        <v>19</v>
      </c>
      <c r="N155" s="7" t="s">
        <v>20</v>
      </c>
      <c r="O155" s="7"/>
      <c r="P155" s="8"/>
    </row>
    <row r="156" spans="1:24" x14ac:dyDescent="0.2">
      <c r="A156" s="22">
        <v>7.0461999999999998</v>
      </c>
      <c r="B156" s="23">
        <v>14.8451</v>
      </c>
      <c r="C156" s="24"/>
      <c r="D156" s="24"/>
      <c r="E156" s="24">
        <v>1249000</v>
      </c>
      <c r="F156" s="25">
        <v>1.4955000000000001</v>
      </c>
      <c r="G156" s="25">
        <v>0.72770000000000001</v>
      </c>
      <c r="H156" s="7"/>
      <c r="I156" s="13">
        <v>6.0225000000000004E-7</v>
      </c>
      <c r="J156" s="13">
        <v>0.72180999999999995</v>
      </c>
      <c r="K156" s="13">
        <v>1195000</v>
      </c>
      <c r="L156" s="13">
        <v>-2.4010999999999999E-8</v>
      </c>
      <c r="M156" s="13">
        <v>0.79415999999999998</v>
      </c>
      <c r="N156" s="13">
        <v>1195000</v>
      </c>
      <c r="O156" s="7"/>
      <c r="P156" s="8" t="s">
        <v>55</v>
      </c>
    </row>
    <row r="157" spans="1:24" x14ac:dyDescent="0.2">
      <c r="A157" s="9">
        <v>7.1346999999999996</v>
      </c>
      <c r="B157" s="10">
        <v>14.8553</v>
      </c>
      <c r="C157" s="7"/>
      <c r="D157" s="7"/>
      <c r="E157" s="7">
        <v>1600000</v>
      </c>
      <c r="F157" s="11">
        <v>1.6672</v>
      </c>
      <c r="G157" s="11">
        <v>0.76990000000000003</v>
      </c>
      <c r="H157" s="7"/>
      <c r="I157" s="13">
        <f>I156*K156+J156</f>
        <v>1.4414987500000001</v>
      </c>
      <c r="J157" s="7" t="s">
        <v>22</v>
      </c>
      <c r="K157" s="7"/>
      <c r="L157" s="13">
        <f>L156*N156+M156</f>
        <v>0.765466855</v>
      </c>
      <c r="M157" s="7" t="s">
        <v>22</v>
      </c>
      <c r="N157" s="7"/>
      <c r="O157" s="7"/>
      <c r="P157" s="8"/>
      <c r="Q157" s="31">
        <f>J156*$Q$36</f>
        <v>0.60776401999999996</v>
      </c>
      <c r="R157" s="31">
        <f>I156*$Q$36</f>
        <v>5.0709450000000004E-7</v>
      </c>
      <c r="S157" s="31"/>
      <c r="T157" s="31">
        <f>M156*$Q$36</f>
        <v>0.66868271999999995</v>
      </c>
      <c r="U157" s="31">
        <f>L156*$Q$36</f>
        <v>-2.0217261999999999E-8</v>
      </c>
    </row>
    <row r="158" spans="1:24" x14ac:dyDescent="0.2">
      <c r="A158" s="9">
        <v>7.1356999999999999</v>
      </c>
      <c r="B158" s="10">
        <v>14.8545</v>
      </c>
      <c r="C158" s="7"/>
      <c r="D158" s="7">
        <v>1</v>
      </c>
      <c r="E158" s="7">
        <v>180000</v>
      </c>
      <c r="F158" s="11">
        <v>0.82540000000000002</v>
      </c>
      <c r="G158" s="11">
        <v>0.77470000000000006</v>
      </c>
      <c r="H158" s="7"/>
      <c r="I158" s="13">
        <f>I157*0.842</f>
        <v>1.2137419475</v>
      </c>
      <c r="J158" s="7" t="s">
        <v>23</v>
      </c>
      <c r="K158" s="7"/>
      <c r="L158" s="13">
        <f>L157*0.842</f>
        <v>0.64452309191000001</v>
      </c>
      <c r="M158" s="7" t="s">
        <v>23</v>
      </c>
      <c r="N158" s="7"/>
      <c r="O158" s="7"/>
      <c r="P158" s="8"/>
      <c r="Q158" s="31">
        <f>J162*$Q$36</f>
        <v>0.19344107999999999</v>
      </c>
      <c r="R158" s="31">
        <f>I162*$Q$36</f>
        <v>4.9916285999999998E-7</v>
      </c>
      <c r="S158" s="31"/>
      <c r="T158" s="31">
        <f>M162*$Q$36</f>
        <v>0.70423195999999999</v>
      </c>
      <c r="U158" s="31">
        <f>L162*$Q$36</f>
        <v>-5.1478195999999996E-9</v>
      </c>
    </row>
    <row r="159" spans="1:24" x14ac:dyDescent="0.2">
      <c r="A159" s="9">
        <v>7.1425000000000001</v>
      </c>
      <c r="B159" s="10">
        <v>14.8514</v>
      </c>
      <c r="C159" s="7"/>
      <c r="D159" s="7"/>
      <c r="E159" s="7">
        <v>431000</v>
      </c>
      <c r="F159" s="11">
        <v>1.0257000000000001</v>
      </c>
      <c r="G159" s="11">
        <v>0.79039999999999999</v>
      </c>
      <c r="H159" s="7"/>
      <c r="I159" s="1" t="s">
        <v>24</v>
      </c>
      <c r="J159" s="7" t="s">
        <v>49</v>
      </c>
      <c r="K159" s="7"/>
      <c r="L159" s="1" t="s">
        <v>25</v>
      </c>
      <c r="M159" s="7" t="s">
        <v>47</v>
      </c>
      <c r="N159" s="7"/>
      <c r="O159" s="7"/>
      <c r="P159" s="8"/>
      <c r="Q159" s="31"/>
      <c r="R159" s="31"/>
      <c r="S159" s="31"/>
      <c r="T159" s="31"/>
      <c r="U159" s="31"/>
    </row>
    <row r="160" spans="1:24" x14ac:dyDescent="0.2">
      <c r="A160" s="9">
        <v>7.1471999999999998</v>
      </c>
      <c r="B160" s="10">
        <v>14.852399999999999</v>
      </c>
      <c r="C160" s="7"/>
      <c r="D160" s="7"/>
      <c r="E160" s="7">
        <v>700000</v>
      </c>
      <c r="F160" s="11">
        <v>1.1056999999999999</v>
      </c>
      <c r="G160" s="11">
        <v>0.80869999999999997</v>
      </c>
      <c r="H160" s="7"/>
      <c r="I160" s="2">
        <f>I158</f>
        <v>1.2137419475</v>
      </c>
      <c r="J160" s="7"/>
      <c r="K160" s="7"/>
      <c r="L160" s="2">
        <f>-L158</f>
        <v>-0.64452309191000001</v>
      </c>
      <c r="M160" s="7"/>
      <c r="N160" s="7"/>
      <c r="O160" s="7"/>
      <c r="P160" s="8"/>
      <c r="Q160" s="31"/>
      <c r="R160" s="31"/>
      <c r="S160" s="31"/>
      <c r="T160" s="31"/>
      <c r="U160" s="31"/>
    </row>
    <row r="161" spans="1:21" x14ac:dyDescent="0.2">
      <c r="A161" s="22">
        <v>7.0437000000000003</v>
      </c>
      <c r="B161" s="23">
        <v>14.884</v>
      </c>
      <c r="C161" s="24">
        <v>130</v>
      </c>
      <c r="D161" s="24">
        <v>2</v>
      </c>
      <c r="E161" s="24">
        <v>734000</v>
      </c>
      <c r="F161" s="25">
        <v>0.53839999999999999</v>
      </c>
      <c r="G161" s="25">
        <v>0.80210000000000004</v>
      </c>
      <c r="H161" s="7"/>
      <c r="I161" s="7"/>
      <c r="J161" s="12" t="s">
        <v>41</v>
      </c>
      <c r="K161" s="7"/>
      <c r="L161" s="7" t="s">
        <v>42</v>
      </c>
      <c r="M161" s="12"/>
      <c r="N161" s="7"/>
      <c r="O161" s="7"/>
      <c r="P161" s="8"/>
      <c r="Q161" s="31"/>
      <c r="R161" s="31"/>
      <c r="S161" s="31"/>
      <c r="T161" s="31"/>
      <c r="U161" s="31"/>
    </row>
    <row r="162" spans="1:21" x14ac:dyDescent="0.2">
      <c r="A162" s="22">
        <v>7.0495999999999999</v>
      </c>
      <c r="B162" s="23">
        <v>14.8895</v>
      </c>
      <c r="C162" s="24"/>
      <c r="D162" s="24"/>
      <c r="E162" s="24">
        <v>971000</v>
      </c>
      <c r="F162" s="25">
        <v>0.99770000000000003</v>
      </c>
      <c r="G162" s="25">
        <v>0.91169999999999995</v>
      </c>
      <c r="H162" s="7"/>
      <c r="I162" s="13">
        <v>5.9283000000000005E-7</v>
      </c>
      <c r="J162" s="13">
        <v>0.22974</v>
      </c>
      <c r="K162" s="13">
        <v>1195000</v>
      </c>
      <c r="L162" s="13">
        <v>-6.1138000000000001E-9</v>
      </c>
      <c r="M162" s="13">
        <v>0.83638000000000001</v>
      </c>
      <c r="N162" s="13">
        <v>1195000</v>
      </c>
      <c r="O162" s="7"/>
      <c r="P162" s="8" t="s">
        <v>55</v>
      </c>
      <c r="Q162" s="31"/>
      <c r="R162" s="31"/>
      <c r="S162" s="31"/>
      <c r="T162" s="31"/>
      <c r="U162" s="31"/>
    </row>
    <row r="163" spans="1:21" x14ac:dyDescent="0.2">
      <c r="A163" s="22">
        <v>7.0532000000000004</v>
      </c>
      <c r="B163" s="23">
        <v>14.8809</v>
      </c>
      <c r="C163" s="24"/>
      <c r="D163" s="24"/>
      <c r="E163" s="24">
        <v>1249000</v>
      </c>
      <c r="F163" s="25">
        <v>0.93600000000000005</v>
      </c>
      <c r="G163" s="25">
        <v>0.8236</v>
      </c>
      <c r="H163" s="7"/>
      <c r="I163" s="13">
        <f>I162*K162+J162</f>
        <v>0.93817185000000003</v>
      </c>
      <c r="J163" s="7" t="s">
        <v>22</v>
      </c>
      <c r="K163" s="7"/>
      <c r="L163" s="13">
        <f>L162*N162+M162</f>
        <v>0.82907400900000006</v>
      </c>
      <c r="M163" s="7" t="s">
        <v>22</v>
      </c>
      <c r="N163" s="7"/>
      <c r="O163" s="7"/>
      <c r="P163" s="8"/>
    </row>
    <row r="164" spans="1:21" x14ac:dyDescent="0.2">
      <c r="A164" s="22">
        <v>7.0469999999999997</v>
      </c>
      <c r="B164" s="23">
        <v>14.866300000000001</v>
      </c>
      <c r="C164" s="24"/>
      <c r="D164" s="24"/>
      <c r="E164" s="24">
        <v>1600000</v>
      </c>
      <c r="F164" s="25">
        <v>1.081</v>
      </c>
      <c r="G164" s="25">
        <v>0.78349999999999997</v>
      </c>
      <c r="H164" s="7"/>
      <c r="I164" s="13">
        <f>I163*0.842</f>
        <v>0.78994069769999997</v>
      </c>
      <c r="J164" s="7" t="s">
        <v>23</v>
      </c>
      <c r="K164" s="7"/>
      <c r="L164" s="13">
        <f>L163*0.842</f>
        <v>0.69808031557799999</v>
      </c>
      <c r="M164" s="7" t="s">
        <v>23</v>
      </c>
      <c r="N164" s="7"/>
      <c r="O164" s="7"/>
      <c r="P164" s="8"/>
      <c r="Q164" s="31"/>
      <c r="R164" s="31"/>
      <c r="S164" s="31"/>
      <c r="T164" s="31"/>
      <c r="U164" s="31"/>
    </row>
    <row r="165" spans="1:21" x14ac:dyDescent="0.2">
      <c r="A165" s="22">
        <v>7.0663999999999998</v>
      </c>
      <c r="B165" s="23">
        <v>14.8804</v>
      </c>
      <c r="C165" s="24"/>
      <c r="D165" s="24">
        <v>1</v>
      </c>
      <c r="E165" s="24">
        <v>180000</v>
      </c>
      <c r="F165" s="25">
        <v>0.29959999999999998</v>
      </c>
      <c r="G165" s="25">
        <v>0.80969999999999998</v>
      </c>
      <c r="H165" s="7"/>
      <c r="I165" s="1" t="s">
        <v>24</v>
      </c>
      <c r="J165" s="7" t="s">
        <v>48</v>
      </c>
      <c r="K165" s="7"/>
      <c r="L165" s="1" t="s">
        <v>25</v>
      </c>
      <c r="M165" s="7" t="s">
        <v>46</v>
      </c>
      <c r="N165" s="7"/>
      <c r="O165" s="7"/>
      <c r="P165" s="8"/>
      <c r="Q165" s="31"/>
      <c r="R165" s="31"/>
      <c r="S165" s="31"/>
      <c r="T165" s="31"/>
      <c r="U165" s="31"/>
    </row>
    <row r="166" spans="1:21" x14ac:dyDescent="0.2">
      <c r="A166" s="22">
        <v>7.0709999999999997</v>
      </c>
      <c r="B166" s="23">
        <v>14.8765</v>
      </c>
      <c r="C166" s="24"/>
      <c r="D166" s="24"/>
      <c r="E166" s="24">
        <v>431000</v>
      </c>
      <c r="F166" s="25">
        <v>0.48170000000000002</v>
      </c>
      <c r="G166" s="25">
        <v>0.83499999999999996</v>
      </c>
      <c r="H166" s="7"/>
      <c r="I166" s="2">
        <f>I164</f>
        <v>0.78994069769999997</v>
      </c>
      <c r="J166" s="7"/>
      <c r="K166" s="7"/>
      <c r="L166" s="2">
        <f>-L164</f>
        <v>-0.69808031557799999</v>
      </c>
      <c r="M166" s="7"/>
      <c r="N166" s="7"/>
      <c r="O166" s="7"/>
      <c r="P166" s="8"/>
      <c r="Q166" s="31"/>
      <c r="R166" s="31"/>
      <c r="S166" s="31"/>
      <c r="T166" s="31"/>
      <c r="U166" s="31"/>
    </row>
    <row r="167" spans="1:21" x14ac:dyDescent="0.2">
      <c r="A167" s="22">
        <v>7.1083999999999996</v>
      </c>
      <c r="B167" s="23">
        <v>14.988200000000001</v>
      </c>
      <c r="C167" s="24"/>
      <c r="D167" s="24"/>
      <c r="E167" s="24">
        <v>1062000</v>
      </c>
      <c r="F167" s="25">
        <v>0.96530000000000005</v>
      </c>
      <c r="G167" s="25">
        <v>0.85099999999999998</v>
      </c>
      <c r="H167" s="7"/>
      <c r="I167" s="7"/>
      <c r="J167" s="7"/>
      <c r="K167" s="7"/>
      <c r="L167" s="7"/>
      <c r="M167" s="7"/>
      <c r="N167" s="7"/>
      <c r="O167" s="7"/>
      <c r="P167" s="8"/>
      <c r="Q167" s="31"/>
      <c r="R167" s="31"/>
      <c r="S167" s="31"/>
      <c r="T167" s="31"/>
      <c r="U167" s="31"/>
    </row>
    <row r="168" spans="1:21" x14ac:dyDescent="0.2">
      <c r="A168" s="6"/>
      <c r="B168" s="7"/>
      <c r="C168" s="7"/>
      <c r="D168" s="7"/>
      <c r="E168" s="7"/>
      <c r="F168" s="11"/>
      <c r="G168" s="11"/>
      <c r="H168" s="7"/>
      <c r="I168" s="7"/>
      <c r="J168" s="7"/>
      <c r="K168" s="7"/>
      <c r="L168" s="7"/>
      <c r="M168" s="7"/>
      <c r="N168" s="7"/>
      <c r="O168" s="7"/>
      <c r="P168" s="8"/>
    </row>
    <row r="169" spans="1:21" x14ac:dyDescent="0.2">
      <c r="A169" s="6"/>
      <c r="B169" s="7"/>
      <c r="C169" s="7" t="s">
        <v>6</v>
      </c>
      <c r="D169" s="7"/>
      <c r="E169" s="7"/>
      <c r="F169" s="11"/>
      <c r="G169" s="11"/>
      <c r="H169" s="7"/>
      <c r="I169" s="7"/>
      <c r="J169" s="7"/>
      <c r="K169" s="7"/>
      <c r="L169" s="7"/>
      <c r="M169" s="7"/>
      <c r="N169" s="7"/>
      <c r="O169" s="7"/>
      <c r="P169" s="8"/>
    </row>
    <row r="170" spans="1:21" x14ac:dyDescent="0.2">
      <c r="A170" s="9">
        <v>7.1405000000000003</v>
      </c>
      <c r="B170" s="10">
        <v>14.7707</v>
      </c>
      <c r="C170" s="7">
        <v>105</v>
      </c>
      <c r="D170" s="7">
        <v>1</v>
      </c>
      <c r="E170" s="7">
        <v>267000</v>
      </c>
      <c r="F170" s="11">
        <v>-1.5887</v>
      </c>
      <c r="G170" s="11">
        <v>0.81410000000000005</v>
      </c>
      <c r="H170" s="7" t="s">
        <v>52</v>
      </c>
      <c r="I170" s="7" t="s">
        <v>43</v>
      </c>
      <c r="J170" s="12"/>
      <c r="K170" s="7"/>
      <c r="L170" s="7" t="s">
        <v>36</v>
      </c>
      <c r="M170" s="12"/>
      <c r="N170" s="7"/>
      <c r="O170" s="7"/>
      <c r="P170" s="8"/>
    </row>
    <row r="171" spans="1:21" x14ac:dyDescent="0.2">
      <c r="A171" s="26">
        <v>7.0586000000000002</v>
      </c>
      <c r="B171" s="24">
        <v>14.800700000000001</v>
      </c>
      <c r="C171" s="24"/>
      <c r="D171" s="24"/>
      <c r="E171" s="24">
        <v>640000</v>
      </c>
      <c r="F171" s="25">
        <v>-1.6834</v>
      </c>
      <c r="G171" s="25">
        <v>0.70520000000000005</v>
      </c>
      <c r="H171" s="7"/>
      <c r="I171" s="13">
        <v>-3.8481000000000002E-7</v>
      </c>
      <c r="J171" s="13">
        <v>-1.4736</v>
      </c>
      <c r="K171" s="13">
        <v>822000</v>
      </c>
      <c r="L171" s="13">
        <v>-1.2158999999999999E-7</v>
      </c>
      <c r="M171" s="13">
        <v>0.83184000000000002</v>
      </c>
      <c r="N171" s="13">
        <v>822000</v>
      </c>
      <c r="O171" s="7"/>
      <c r="P171" s="8" t="s">
        <v>54</v>
      </c>
    </row>
    <row r="172" spans="1:21" x14ac:dyDescent="0.2">
      <c r="A172" s="6">
        <v>7.1387999999999998</v>
      </c>
      <c r="B172" s="7">
        <v>14.7911</v>
      </c>
      <c r="C172" s="7"/>
      <c r="D172" s="7"/>
      <c r="E172" s="7">
        <v>754000</v>
      </c>
      <c r="F172" s="11">
        <v>-1.7412000000000001</v>
      </c>
      <c r="G172" s="11">
        <v>0.75800000000000001</v>
      </c>
      <c r="H172" s="7"/>
      <c r="I172" s="13">
        <f>I171*K171+J171</f>
        <v>-1.78991382</v>
      </c>
      <c r="J172" s="7" t="s">
        <v>22</v>
      </c>
      <c r="K172" s="7"/>
      <c r="L172" s="13">
        <f>L171*N171+M171</f>
        <v>0.73189302000000001</v>
      </c>
      <c r="M172" s="7" t="s">
        <v>22</v>
      </c>
      <c r="N172" s="7"/>
      <c r="O172" s="7"/>
      <c r="P172" s="8"/>
      <c r="Q172" s="31">
        <f>J171*$Q$36</f>
        <v>-1.2407712</v>
      </c>
      <c r="R172" s="31">
        <f>I171*$Q$36</f>
        <v>-3.2401002000000002E-7</v>
      </c>
      <c r="S172" s="31"/>
      <c r="T172" s="31">
        <f>M171*$Q$36</f>
        <v>0.70040928000000002</v>
      </c>
      <c r="U172" s="31">
        <f>L171*$Q$36</f>
        <v>-1.0237877999999999E-7</v>
      </c>
    </row>
    <row r="173" spans="1:21" x14ac:dyDescent="0.2">
      <c r="A173" s="6">
        <v>7.1576000000000004</v>
      </c>
      <c r="B173" s="7">
        <v>14.8086</v>
      </c>
      <c r="C173" s="7"/>
      <c r="D173" s="7"/>
      <c r="E173" s="7">
        <v>822000</v>
      </c>
      <c r="F173" s="11">
        <v>-1.7766999999999999</v>
      </c>
      <c r="G173" s="11">
        <v>0.73419999999999996</v>
      </c>
      <c r="H173" s="7"/>
      <c r="I173" s="13">
        <f>I172*0.842</f>
        <v>-1.5071074364399999</v>
      </c>
      <c r="J173" s="7" t="s">
        <v>23</v>
      </c>
      <c r="K173" s="7"/>
      <c r="L173" s="13">
        <f>L172*0.842</f>
        <v>0.61625392284000002</v>
      </c>
      <c r="M173" s="7" t="s">
        <v>23</v>
      </c>
      <c r="N173" s="7"/>
      <c r="O173" s="7"/>
      <c r="P173" s="8"/>
      <c r="Q173" s="31">
        <f>J177*$Q$36</f>
        <v>-0.91584339999999986</v>
      </c>
      <c r="R173" s="31">
        <f>I177*$Q$36</f>
        <v>-6.5497495999999999E-7</v>
      </c>
      <c r="S173" s="31"/>
      <c r="T173" s="31">
        <f>M177*$Q$36</f>
        <v>0.82603567999999994</v>
      </c>
      <c r="U173" s="31">
        <f>L177*$Q$36</f>
        <v>-2.5112650000000001E-7</v>
      </c>
    </row>
    <row r="174" spans="1:21" x14ac:dyDescent="0.2">
      <c r="A174" s="6">
        <v>7.1325000000000003</v>
      </c>
      <c r="B174" s="7">
        <v>14.7409</v>
      </c>
      <c r="C174" s="7"/>
      <c r="D174" s="7"/>
      <c r="E174" s="7">
        <v>902000</v>
      </c>
      <c r="F174" s="11">
        <v>-1.9417</v>
      </c>
      <c r="G174" s="11">
        <v>0.74219999999999997</v>
      </c>
      <c r="H174" s="7"/>
      <c r="I174" s="1" t="s">
        <v>24</v>
      </c>
      <c r="J174" s="7" t="s">
        <v>44</v>
      </c>
      <c r="K174" s="7"/>
      <c r="L174" s="1" t="s">
        <v>25</v>
      </c>
      <c r="M174" s="7" t="s">
        <v>45</v>
      </c>
      <c r="N174" s="7"/>
      <c r="O174" s="7"/>
      <c r="P174" s="8"/>
    </row>
    <row r="175" spans="1:21" x14ac:dyDescent="0.2">
      <c r="A175" s="26">
        <v>7.0418000000000003</v>
      </c>
      <c r="B175" s="24">
        <v>14.422700000000001</v>
      </c>
      <c r="C175" s="24"/>
      <c r="D175" s="24"/>
      <c r="E175" s="24">
        <v>1300000</v>
      </c>
      <c r="F175" s="25">
        <v>-1.9214</v>
      </c>
      <c r="G175" s="25">
        <v>0.6573</v>
      </c>
      <c r="H175" s="7" t="s">
        <v>26</v>
      </c>
      <c r="I175" s="2">
        <f>I173</f>
        <v>-1.5071074364399999</v>
      </c>
      <c r="J175" s="7"/>
      <c r="K175" s="7"/>
      <c r="L175" s="2">
        <f>-L173</f>
        <v>-0.61625392284000002</v>
      </c>
      <c r="M175" s="7"/>
      <c r="N175" s="7"/>
      <c r="O175" s="7"/>
      <c r="P175" s="8"/>
    </row>
    <row r="176" spans="1:21" x14ac:dyDescent="0.2">
      <c r="A176" s="6">
        <v>7.1380999999999997</v>
      </c>
      <c r="B176" s="7">
        <v>14.755599999999999</v>
      </c>
      <c r="C176" s="7"/>
      <c r="D176" s="7"/>
      <c r="E176" s="7">
        <v>1003000</v>
      </c>
      <c r="F176" s="11">
        <v>-1.7987</v>
      </c>
      <c r="G176" s="11">
        <v>0.70379999999999998</v>
      </c>
      <c r="H176" s="7" t="s">
        <v>52</v>
      </c>
      <c r="I176" s="7" t="s">
        <v>37</v>
      </c>
      <c r="J176" s="12"/>
      <c r="K176" s="7"/>
      <c r="L176" s="7" t="s">
        <v>38</v>
      </c>
      <c r="M176" s="12"/>
      <c r="N176" s="7"/>
      <c r="O176" s="7"/>
      <c r="P176" s="8"/>
    </row>
    <row r="177" spans="1:16" x14ac:dyDescent="0.2">
      <c r="A177" s="26"/>
      <c r="B177" s="24"/>
      <c r="C177" s="24">
        <v>130</v>
      </c>
      <c r="D177" s="24">
        <v>1</v>
      </c>
      <c r="E177" s="24">
        <v>311000</v>
      </c>
      <c r="F177" s="25"/>
      <c r="G177" s="25"/>
      <c r="H177" s="7" t="s">
        <v>26</v>
      </c>
      <c r="I177" s="13">
        <v>-7.7787999999999997E-7</v>
      </c>
      <c r="J177" s="13">
        <v>-1.0876999999999999</v>
      </c>
      <c r="K177" s="13">
        <v>1019000</v>
      </c>
      <c r="L177" s="13">
        <v>-2.9825000000000001E-7</v>
      </c>
      <c r="M177" s="13">
        <v>0.98104000000000002</v>
      </c>
      <c r="N177" s="13">
        <v>1019000</v>
      </c>
      <c r="O177" s="7"/>
      <c r="P177" s="8"/>
    </row>
    <row r="178" spans="1:16" x14ac:dyDescent="0.2">
      <c r="A178" s="26">
        <v>7.0792000000000002</v>
      </c>
      <c r="B178" s="24">
        <v>14.803699999999999</v>
      </c>
      <c r="C178" s="24"/>
      <c r="D178" s="24"/>
      <c r="E178" s="24">
        <v>640000</v>
      </c>
      <c r="F178" s="25">
        <v>-1.5895999999999999</v>
      </c>
      <c r="G178" s="25">
        <v>0.77669999999999995</v>
      </c>
      <c r="H178" s="7"/>
      <c r="I178" s="13">
        <f>I177*K177+J177</f>
        <v>-1.88035972</v>
      </c>
      <c r="J178" s="7" t="s">
        <v>22</v>
      </c>
      <c r="K178" s="7"/>
      <c r="L178" s="13">
        <f>L177*N177+M177</f>
        <v>0.67712324999999995</v>
      </c>
      <c r="M178" s="7" t="s">
        <v>22</v>
      </c>
      <c r="N178" s="7"/>
      <c r="O178" s="7"/>
      <c r="P178" s="8"/>
    </row>
    <row r="179" spans="1:16" x14ac:dyDescent="0.2">
      <c r="A179" s="26">
        <v>7.0445000000000002</v>
      </c>
      <c r="B179" s="24">
        <v>14.916600000000001</v>
      </c>
      <c r="C179" s="24"/>
      <c r="D179" s="24"/>
      <c r="E179" s="24">
        <v>754000</v>
      </c>
      <c r="F179" s="25">
        <v>-1.6879</v>
      </c>
      <c r="G179" s="25">
        <v>0.75829999999999997</v>
      </c>
      <c r="H179" s="7"/>
      <c r="I179" s="13">
        <f>I178*0.842</f>
        <v>-1.5832628842399998</v>
      </c>
      <c r="J179" s="7" t="s">
        <v>23</v>
      </c>
      <c r="K179" s="7"/>
      <c r="L179" s="13">
        <f>L178*0.842</f>
        <v>0.57013777649999997</v>
      </c>
      <c r="M179" s="7" t="s">
        <v>23</v>
      </c>
      <c r="N179" s="7"/>
      <c r="O179" s="7"/>
      <c r="P179" s="8"/>
    </row>
    <row r="180" spans="1:16" x14ac:dyDescent="0.2">
      <c r="A180" s="26">
        <v>7.97</v>
      </c>
      <c r="B180" s="24">
        <v>14.789</v>
      </c>
      <c r="C180" s="24"/>
      <c r="D180" s="24"/>
      <c r="E180" s="24">
        <v>822000</v>
      </c>
      <c r="F180" s="25">
        <v>-1.6606000000000001</v>
      </c>
      <c r="G180" s="25">
        <v>0.74860000000000004</v>
      </c>
      <c r="H180" s="7"/>
      <c r="I180" s="7"/>
      <c r="J180" s="7"/>
      <c r="K180" s="7"/>
      <c r="L180" s="7"/>
      <c r="M180" s="7"/>
      <c r="N180" s="7"/>
      <c r="O180" s="7"/>
      <c r="P180" s="8"/>
    </row>
    <row r="181" spans="1:16" x14ac:dyDescent="0.2">
      <c r="A181" s="26">
        <v>7.0427</v>
      </c>
      <c r="B181" s="24">
        <v>14.824999999999999</v>
      </c>
      <c r="C181" s="24"/>
      <c r="D181" s="24"/>
      <c r="E181" s="24">
        <v>902000</v>
      </c>
      <c r="F181" s="25">
        <v>-1.8607</v>
      </c>
      <c r="G181" s="25">
        <v>0.73229999999999995</v>
      </c>
      <c r="H181" s="7"/>
      <c r="I181" s="7"/>
      <c r="J181" s="7"/>
      <c r="K181" s="7"/>
      <c r="L181" s="7"/>
      <c r="M181" s="7"/>
      <c r="N181" s="7"/>
      <c r="O181" s="7"/>
      <c r="P181" s="8"/>
    </row>
    <row r="182" spans="1:16" x14ac:dyDescent="0.2">
      <c r="A182" s="26">
        <v>7.0919999999999996</v>
      </c>
      <c r="B182" s="24">
        <v>14.7675</v>
      </c>
      <c r="C182" s="24"/>
      <c r="D182" s="24"/>
      <c r="E182" s="24">
        <v>1003000</v>
      </c>
      <c r="F182" s="25">
        <v>-1.8455999999999999</v>
      </c>
      <c r="G182" s="25">
        <v>0.66020000000000001</v>
      </c>
      <c r="H182" s="7"/>
      <c r="I182" s="7"/>
      <c r="J182" s="7"/>
      <c r="K182" s="7"/>
      <c r="L182" s="7"/>
      <c r="M182" s="7"/>
      <c r="N182" s="7"/>
      <c r="O182" s="7"/>
      <c r="P182" s="8"/>
    </row>
    <row r="183" spans="1:16" x14ac:dyDescent="0.2">
      <c r="A183" s="26"/>
      <c r="B183" s="24"/>
      <c r="C183" s="24"/>
      <c r="D183" s="24"/>
      <c r="E183" s="24">
        <v>1300000</v>
      </c>
      <c r="F183" s="25"/>
      <c r="G183" s="25"/>
      <c r="H183" s="7"/>
      <c r="I183" s="7"/>
      <c r="J183" s="7"/>
      <c r="K183" s="7"/>
      <c r="L183" s="7"/>
      <c r="M183" s="7"/>
      <c r="N183" s="7"/>
      <c r="O183" s="7"/>
      <c r="P183" s="8"/>
    </row>
    <row r="184" spans="1:16" x14ac:dyDescent="0.2">
      <c r="A184" s="26" t="s">
        <v>53</v>
      </c>
      <c r="B184" s="24"/>
      <c r="C184" s="7"/>
      <c r="D184" s="7"/>
      <c r="E184" s="7"/>
      <c r="F184" s="7"/>
      <c r="G184" s="7"/>
      <c r="H184" s="7" t="s">
        <v>21</v>
      </c>
      <c r="I184" s="13">
        <f>AVERAGE(I172,I178)</f>
        <v>-1.8351367700000001</v>
      </c>
      <c r="J184" s="7" t="s">
        <v>22</v>
      </c>
      <c r="K184" s="7"/>
      <c r="L184" s="13">
        <f>AVERAGE(L172,L178)</f>
        <v>0.70450813499999998</v>
      </c>
      <c r="M184" s="7" t="s">
        <v>22</v>
      </c>
      <c r="N184" s="7"/>
      <c r="O184" s="7"/>
      <c r="P184" s="8"/>
    </row>
    <row r="185" spans="1:16" x14ac:dyDescent="0.2">
      <c r="A185" s="6"/>
      <c r="B185" s="7"/>
      <c r="C185" s="7"/>
      <c r="D185" s="7"/>
      <c r="E185" s="7"/>
      <c r="F185" s="7"/>
      <c r="G185" s="7"/>
      <c r="H185" s="7"/>
      <c r="I185" s="13">
        <f>I184*0.842</f>
        <v>-1.54518516034</v>
      </c>
      <c r="J185" s="7" t="s">
        <v>23</v>
      </c>
      <c r="K185" s="7"/>
      <c r="L185" s="13">
        <f>L184*0.842</f>
        <v>0.59319584966999994</v>
      </c>
      <c r="M185" s="7" t="s">
        <v>23</v>
      </c>
      <c r="N185" s="7"/>
      <c r="O185" s="7"/>
      <c r="P185" s="8"/>
    </row>
    <row r="186" spans="1:16" x14ac:dyDescent="0.2">
      <c r="A186" s="6"/>
      <c r="B186" s="7"/>
      <c r="C186" s="7"/>
      <c r="D186" s="7"/>
      <c r="E186" s="7"/>
      <c r="F186" s="7"/>
      <c r="G186" s="7"/>
      <c r="H186" s="7"/>
      <c r="I186" s="21" t="s">
        <v>24</v>
      </c>
      <c r="J186" s="27" t="s">
        <v>44</v>
      </c>
      <c r="K186" s="27"/>
      <c r="L186" s="21" t="s">
        <v>25</v>
      </c>
      <c r="M186" s="27" t="s">
        <v>45</v>
      </c>
      <c r="N186" s="7"/>
      <c r="O186" s="7"/>
      <c r="P186" s="8"/>
    </row>
    <row r="187" spans="1:16" ht="16" thickBot="1" x14ac:dyDescent="0.25">
      <c r="A187" s="15"/>
      <c r="B187" s="16"/>
      <c r="C187" s="16"/>
      <c r="D187" s="16"/>
      <c r="E187" s="16"/>
      <c r="F187" s="16"/>
      <c r="G187" s="16"/>
      <c r="H187" s="16"/>
      <c r="I187" s="28">
        <f>I185</f>
        <v>-1.54518516034</v>
      </c>
      <c r="J187" s="29"/>
      <c r="K187" s="29"/>
      <c r="L187" s="28">
        <f>-L185</f>
        <v>-0.59319584966999994</v>
      </c>
      <c r="M187" s="29"/>
      <c r="N187" s="16"/>
      <c r="O187" s="16"/>
      <c r="P187" s="17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Data</vt:lpstr>
      <vt:lpstr>BlueX</vt:lpstr>
      <vt:lpstr>BlueY</vt:lpstr>
      <vt:lpstr>RedX D105</vt:lpstr>
      <vt:lpstr>RedX130</vt:lpstr>
      <vt:lpstr>RedY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Colditz</dc:creator>
  <cp:lastModifiedBy>Melanie Clarke</cp:lastModifiedBy>
  <dcterms:created xsi:type="dcterms:W3CDTF">2015-07-16T15:03:26Z</dcterms:created>
  <dcterms:modified xsi:type="dcterms:W3CDTF">2017-03-01T20:12:17Z</dcterms:modified>
</cp:coreProperties>
</file>