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mclarke/pipeline/repository/fifi-ls/data/spatial_cal/"/>
    </mc:Choice>
  </mc:AlternateContent>
  <bookViews>
    <workbookView xWindow="240" yWindow="460" windowWidth="21540" windowHeight="21020" tabRatio="857" firstSheet="5" activeTab="8"/>
  </bookViews>
  <sheets>
    <sheet name="BlueX D105" sheetId="12" r:id="rId1"/>
    <sheet name="BlueX D130" sheetId="10" r:id="rId2"/>
    <sheet name="BlueY D105" sheetId="13" r:id="rId3"/>
    <sheet name="BlueY D130" sheetId="11" r:id="rId4"/>
    <sheet name="RedX D105" sheetId="15" r:id="rId5"/>
    <sheet name="RedX D130" sheetId="14" r:id="rId6"/>
    <sheet name="RedY D105" sheetId="17" r:id="rId7"/>
    <sheet name="RedY D130" sheetId="16" r:id="rId8"/>
    <sheet name="Data" sheetId="1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7" i="1" l="1"/>
  <c r="L28" i="1"/>
  <c r="I27" i="1"/>
  <c r="L22" i="1"/>
  <c r="L23" i="1"/>
  <c r="I22" i="1"/>
  <c r="I23" i="1"/>
  <c r="L14" i="1"/>
  <c r="L15" i="1"/>
  <c r="L17" i="1"/>
  <c r="I14" i="1"/>
  <c r="I15" i="1"/>
  <c r="I17" i="1"/>
  <c r="L7" i="1"/>
  <c r="L8" i="1"/>
  <c r="L10" i="1"/>
  <c r="I7" i="1"/>
  <c r="I8" i="1"/>
  <c r="I10" i="1"/>
  <c r="L71" i="1"/>
  <c r="L72" i="1"/>
  <c r="I71" i="1"/>
  <c r="I72" i="1"/>
  <c r="L66" i="1"/>
  <c r="L67" i="1"/>
  <c r="I66" i="1"/>
  <c r="I67" i="1"/>
  <c r="L58" i="1"/>
  <c r="L59" i="1"/>
  <c r="L61" i="1"/>
  <c r="I58" i="1"/>
  <c r="I59" i="1"/>
  <c r="I61" i="1"/>
  <c r="L51" i="1"/>
  <c r="L52" i="1"/>
  <c r="L54" i="1"/>
  <c r="I51" i="1"/>
  <c r="I52" i="1"/>
  <c r="I54" i="1"/>
  <c r="I30" i="1"/>
  <c r="I31" i="1"/>
  <c r="I33" i="1"/>
  <c r="L30" i="1"/>
  <c r="L31" i="1"/>
  <c r="L33" i="1"/>
  <c r="I28" i="1"/>
  <c r="I77" i="1"/>
  <c r="I78" i="1"/>
  <c r="I80" i="1"/>
  <c r="L77" i="1"/>
  <c r="L78" i="1"/>
  <c r="L80" i="1"/>
  <c r="I106" i="1"/>
  <c r="L219" i="1"/>
  <c r="L220" i="1"/>
  <c r="I219" i="1"/>
  <c r="I220" i="1"/>
  <c r="L212" i="1"/>
  <c r="I212" i="1"/>
  <c r="L204" i="1"/>
  <c r="L205" i="1"/>
  <c r="L207" i="1"/>
  <c r="I204" i="1"/>
  <c r="I205" i="1"/>
  <c r="I207" i="1"/>
  <c r="L197" i="1"/>
  <c r="L198" i="1"/>
  <c r="L200" i="1"/>
  <c r="I197" i="1"/>
  <c r="I198" i="1"/>
  <c r="I200" i="1"/>
  <c r="I224" i="1"/>
  <c r="I225" i="1"/>
  <c r="I227" i="1"/>
  <c r="L224" i="1"/>
  <c r="L225" i="1"/>
  <c r="L227" i="1"/>
  <c r="I213" i="1"/>
  <c r="I215" i="1"/>
  <c r="L213" i="1"/>
  <c r="L215" i="1"/>
  <c r="L181" i="1"/>
  <c r="L182" i="1"/>
  <c r="I181" i="1"/>
  <c r="I182" i="1"/>
  <c r="L175" i="1"/>
  <c r="I175" i="1"/>
  <c r="I176" i="1"/>
  <c r="L167" i="1"/>
  <c r="L168" i="1"/>
  <c r="L170" i="1"/>
  <c r="I167" i="1"/>
  <c r="I168" i="1"/>
  <c r="I170" i="1"/>
  <c r="L160" i="1"/>
  <c r="L161" i="1"/>
  <c r="L163" i="1"/>
  <c r="I160" i="1"/>
  <c r="I161" i="1"/>
  <c r="I163" i="1"/>
  <c r="L187" i="1"/>
  <c r="L188" i="1"/>
  <c r="L190" i="1"/>
  <c r="L176" i="1"/>
  <c r="I187" i="1"/>
  <c r="I188" i="1"/>
  <c r="I190" i="1"/>
  <c r="L144" i="1"/>
  <c r="L145" i="1"/>
  <c r="I144" i="1"/>
  <c r="I145" i="1"/>
  <c r="L138" i="1"/>
  <c r="L139" i="1"/>
  <c r="I138" i="1"/>
  <c r="L130" i="1"/>
  <c r="L131" i="1"/>
  <c r="L133" i="1"/>
  <c r="I130" i="1"/>
  <c r="I131" i="1"/>
  <c r="I133" i="1"/>
  <c r="L123" i="1"/>
  <c r="L124" i="1"/>
  <c r="L126" i="1"/>
  <c r="I123" i="1"/>
  <c r="I124" i="1"/>
  <c r="I126" i="1"/>
  <c r="L150" i="1"/>
  <c r="L151" i="1"/>
  <c r="L153" i="1"/>
  <c r="I150" i="1"/>
  <c r="I151" i="1"/>
  <c r="I153" i="1"/>
  <c r="I139" i="1"/>
  <c r="L107" i="1"/>
  <c r="L108" i="1"/>
  <c r="I102" i="1"/>
  <c r="I103" i="1"/>
  <c r="L102" i="1"/>
  <c r="L103" i="1"/>
  <c r="L94" i="1"/>
  <c r="L95" i="1"/>
  <c r="L97" i="1"/>
  <c r="I94" i="1"/>
  <c r="I95" i="1"/>
  <c r="I97" i="1"/>
  <c r="L87" i="1"/>
  <c r="L88" i="1"/>
  <c r="L90" i="1"/>
  <c r="I87" i="1"/>
  <c r="I88" i="1"/>
  <c r="I90" i="1"/>
  <c r="I107" i="1"/>
  <c r="I108" i="1"/>
  <c r="L113" i="1"/>
  <c r="L114" i="1"/>
  <c r="L116" i="1"/>
  <c r="I113" i="1"/>
  <c r="I114" i="1"/>
  <c r="I116" i="1"/>
</calcChain>
</file>

<file path=xl/sharedStrings.xml><?xml version="1.0" encoding="utf-8"?>
<sst xmlns="http://schemas.openxmlformats.org/spreadsheetml/2006/main" count="521" uniqueCount="118">
  <si>
    <t>Grating Pos (ISU)</t>
  </si>
  <si>
    <t>X(mmTelSim)</t>
  </si>
  <si>
    <t>Y(mmTelSim)</t>
  </si>
  <si>
    <t>Dichroic</t>
  </si>
  <si>
    <t>Order</t>
  </si>
  <si>
    <t>Blue</t>
  </si>
  <si>
    <t>Red</t>
  </si>
  <si>
    <t>noisy rejected</t>
  </si>
  <si>
    <t>x</t>
  </si>
  <si>
    <t>y</t>
  </si>
  <si>
    <t>a</t>
  </si>
  <si>
    <t>b</t>
  </si>
  <si>
    <t>ISU</t>
  </si>
  <si>
    <t>MEANRED:</t>
  </si>
  <si>
    <t>mmTelSim</t>
  </si>
  <si>
    <t>mm</t>
  </si>
  <si>
    <t>U</t>
  </si>
  <si>
    <t>V</t>
  </si>
  <si>
    <t>noisy rejct</t>
  </si>
  <si>
    <t>Rx_cx[0]</t>
  </si>
  <si>
    <t>Rx_cy[0]</t>
  </si>
  <si>
    <t>Rx_cy[1]</t>
  </si>
  <si>
    <t>Rx_cy[2]</t>
  </si>
  <si>
    <t>Rx_cx[1]</t>
  </si>
  <si>
    <t>Rx_cx[2]</t>
  </si>
  <si>
    <t>x0</t>
  </si>
  <si>
    <t>y0</t>
  </si>
  <si>
    <t>noisy?</t>
  </si>
  <si>
    <t>values after a reinstall of telsim</t>
  </si>
  <si>
    <t>~157.7 microns</t>
  </si>
  <si>
    <t>~62.1 microns</t>
  </si>
  <si>
    <t>as flown</t>
  </si>
  <si>
    <t xml:space="preserve">spaxel 17 bad for </t>
  </si>
  <si>
    <t>130 not used</t>
  </si>
  <si>
    <t>Preliminary best estimates are the results from 1402</t>
  </si>
  <si>
    <t>Not as many data points as for later flight series</t>
  </si>
  <si>
    <t>use the following estimates:</t>
  </si>
  <si>
    <t>BlueX D105:</t>
  </si>
  <si>
    <t>fit results from this data set</t>
  </si>
  <si>
    <t>BlueY D105:</t>
  </si>
  <si>
    <t>BlueX D130:</t>
  </si>
  <si>
    <t>slope of 6e-7 offset fitted so that both data points from this set have the same error</t>
  </si>
  <si>
    <t>BlueY D130:</t>
  </si>
  <si>
    <t>slope of 0 offset is mean of the two data points</t>
  </si>
  <si>
    <t>RedX D105:</t>
  </si>
  <si>
    <t>RedX D130:</t>
  </si>
  <si>
    <t>slope of -3.5e-7 offset to cross data point</t>
  </si>
  <si>
    <t>RedY D105:</t>
  </si>
  <si>
    <t>slope of -1e-8 offset fitted so that both data points from this set have the same error</t>
  </si>
  <si>
    <t>RedY D130:</t>
  </si>
  <si>
    <t>use result from 1502</t>
  </si>
  <si>
    <t>x = 5.5479E-07*GrtPos + 6.5102E-01</t>
  </si>
  <si>
    <t>y = -9.2955E-09*GrtPos+ 6.2851E-01</t>
  </si>
  <si>
    <t>z</t>
  </si>
  <si>
    <t>y =7.6975E-01</t>
  </si>
  <si>
    <t>y = 6.0000E-07x - 3.5170E-02</t>
  </si>
  <si>
    <t>BD105</t>
  </si>
  <si>
    <t>BD130</t>
  </si>
  <si>
    <t>RD105</t>
  </si>
  <si>
    <t>RD130</t>
  </si>
  <si>
    <t>y = -1.4301E-08*GrtPos + 7.8356E-01</t>
  </si>
  <si>
    <t>x = -5.0642E-08*GrtPos - 8.2487E-01</t>
  </si>
  <si>
    <t>y = -1.0000E-08*GrtPos + 7.9719E-01</t>
  </si>
  <si>
    <t>x = -3.5000E-07x - 4.8199e-1</t>
  </si>
  <si>
    <t>y = -2.9810E-07x + 1.1261E+00</t>
  </si>
  <si>
    <t>On FIFI-LS Flights #3 boresight was corrected, but the correction did not work -&gt; sign flips in K-mirror control</t>
  </si>
  <si>
    <t>On FIFI-LS Flights #1 and #2 boresight was not correct</t>
  </si>
  <si>
    <t>Correcting Astrometry for this flight series needs deeper investigation in the data logs</t>
  </si>
  <si>
    <t>???</t>
  </si>
  <si>
    <t>No lab measurements performed</t>
  </si>
  <si>
    <t>x = 6.0453E-07*GrtPos + 1.3032E+00</t>
  </si>
  <si>
    <t>y = 3.1051E-08*GrtPos + 6.6447E-01</t>
  </si>
  <si>
    <t>x = 6.5454E-07*GrtPos + 6.1681E-01</t>
  </si>
  <si>
    <t>y = 7.0472E-08*GrtPos + 8.0469E-01</t>
  </si>
  <si>
    <t>x = -1.2003E-07*GrtPos - 1.7505E+00</t>
  </si>
  <si>
    <t>y = -3.3793E-08*GrtPos + 8.2268E-01</t>
  </si>
  <si>
    <t>x= -3.7358E-07*GrtPos - 1.4814E+00</t>
  </si>
  <si>
    <t>y = -2.9810E-07*GrtPos + 1.1261E+00</t>
  </si>
  <si>
    <t>x = 5.5818E-07*GrtPos + 6.6651E-01</t>
  </si>
  <si>
    <t>y = 7.4837E-09*GrtPos + 6.5334E-01</t>
  </si>
  <si>
    <t>x = 6.0049E-07*GrtPos + 3.2266E-02</t>
  </si>
  <si>
    <t>y = 5.7046E-08*GrtPos + 7.4273E-01</t>
  </si>
  <si>
    <t>x = -9.9069E-08*GrtPos - 1.8197E+00</t>
  </si>
  <si>
    <t>x = -1.8399E-07GrtPos - 1.7446E+00</t>
  </si>
  <si>
    <t>y = -2.8492E-07*GrtPos + 1.0517E+00</t>
  </si>
  <si>
    <t>y = -1.8282E-08*GrtPos + 7.2983E-01</t>
  </si>
  <si>
    <t>x = 5.9107E-07*GrtPos + 4.2068E-01</t>
  </si>
  <si>
    <t>x = 5.7920E-07*GrtPos - 1.5043E-01</t>
  </si>
  <si>
    <t>y = -2.6382E-09*GrtPos + 7.9128E-01</t>
  </si>
  <si>
    <t>x = -1.2656E-07*GrtPos - 1.7524E+00</t>
  </si>
  <si>
    <t>y = -1.0215E-07*GrtPos + 8.7647E-01</t>
  </si>
  <si>
    <t>x = -3.6524E-07*GrtPos - 1.4780E+00</t>
  </si>
  <si>
    <t>y = -2.9854E-07x + 1.0383E+00</t>
  </si>
  <si>
    <t>x = 5.7967E-07*GrtPos + 3.6192E-01</t>
  </si>
  <si>
    <t>y = -4.8343E-09*GrtPos + 7.2904E-01</t>
  </si>
  <si>
    <t>x = 5.5868E-07GrtPos - 2.2547E-01</t>
  </si>
  <si>
    <t>y = -2.1745E-08*GrtPos + 8.9421E-01</t>
  </si>
  <si>
    <t>y = -8.5115E-08x - 1.5026E+00</t>
  </si>
  <si>
    <t>y = -7.5541E-08x + 8.6518E-01</t>
  </si>
  <si>
    <t>y = -3.0313E-07GrtPos + 1.1145E+00</t>
  </si>
  <si>
    <t>x = -5.2855E-07GrtPos - 1.0724E+00</t>
  </si>
  <si>
    <t>x = 6.0225E-07*GrtPos + 7.2181E-01</t>
  </si>
  <si>
    <t>y = -2.4011E-08*GrtPos + 7.9416E-01</t>
  </si>
  <si>
    <t>x = 5.9283E-07*GrtPos + 2.2974E-01</t>
  </si>
  <si>
    <t>y = -6.1138E-09*GrtPos + 8.3638E-01</t>
  </si>
  <si>
    <t>x = -3.8481E-07*GrtPos - 1.4736E+00</t>
  </si>
  <si>
    <t>x = -7.7788E-07*GrtPos - 1.0877E+00</t>
  </si>
  <si>
    <t>y = -2.9825E-07*GrtPos + 9.8104E-01</t>
  </si>
  <si>
    <t>y = -1.2159E-07*GrtPos + 8.3184E-01</t>
  </si>
  <si>
    <t>in flight Rx_cx[2] resulted from error in previous table version</t>
  </si>
  <si>
    <t>per flight description</t>
  </si>
  <si>
    <t>per flight descr.</t>
  </si>
  <si>
    <t>Flights 160/161</t>
  </si>
  <si>
    <t>Flights 162/163/164</t>
  </si>
  <si>
    <t>Note: On flight 160 the boresight (center of K-Mirror circle) was measured</t>
  </si>
  <si>
    <t>after the first ORION leg. Full correction of astrometry needs to take the</t>
  </si>
  <si>
    <t>offset of the intial measurements in to account</t>
  </si>
  <si>
    <t>Finally the setpoint was set to x:-0.15 arcseconds and y -0.85 arcseconds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</si>
</sst>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E+00"/>
    <numFmt numFmtId="166" formatCode="#,##0.000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6" fontId="0" fillId="0" borderId="6" xfId="0" applyNumberFormat="1" applyBorder="1"/>
    <xf numFmtId="166" fontId="0" fillId="0" borderId="0" xfId="0" applyNumberFormat="1" applyBorder="1"/>
    <xf numFmtId="164" fontId="0" fillId="0" borderId="0" xfId="0" applyNumberFormat="1" applyFill="1" applyBorder="1"/>
    <xf numFmtId="0" fontId="1" fillId="0" borderId="0" xfId="0" applyFont="1" applyBorder="1" applyAlignment="1">
      <alignment horizontal="center" vertical="center" readingOrder="1"/>
    </xf>
    <xf numFmtId="165" fontId="0" fillId="0" borderId="0" xfId="0" applyNumberFormat="1" applyBorder="1"/>
    <xf numFmtId="165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Border="1"/>
    <xf numFmtId="0" fontId="2" fillId="0" borderId="0" xfId="0" applyFont="1" applyBorder="1"/>
    <xf numFmtId="0" fontId="3" fillId="0" borderId="1" xfId="0" applyFont="1" applyBorder="1"/>
    <xf numFmtId="166" fontId="0" fillId="2" borderId="6" xfId="0" applyNumberFormat="1" applyFill="1" applyBorder="1"/>
    <xf numFmtId="166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6" xfId="0" applyFill="1" applyBorder="1"/>
    <xf numFmtId="0" fontId="4" fillId="0" borderId="0" xfId="0" applyFont="1" applyBorder="1"/>
    <xf numFmtId="0" fontId="4" fillId="0" borderId="9" xfId="0" applyFont="1" applyBorder="1"/>
    <xf numFmtId="0" fontId="5" fillId="0" borderId="4" xfId="0" applyFont="1" applyBorder="1"/>
    <xf numFmtId="0" fontId="0" fillId="0" borderId="0" xfId="0" applyFill="1" applyBorder="1"/>
    <xf numFmtId="2" fontId="2" fillId="0" borderId="2" xfId="0" applyNumberFormat="1" applyFont="1" applyBorder="1"/>
    <xf numFmtId="2" fontId="3" fillId="0" borderId="2" xfId="0" applyNumberFormat="1" applyFont="1" applyBorder="1"/>
    <xf numFmtId="0" fontId="5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4" xfId="0" applyFill="1" applyBorder="1"/>
    <xf numFmtId="164" fontId="0" fillId="0" borderId="4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2" fillId="0" borderId="13" xfId="0" applyFont="1" applyBorder="1"/>
    <xf numFmtId="165" fontId="0" fillId="0" borderId="15" xfId="0" applyNumberFormat="1" applyBorder="1"/>
    <xf numFmtId="0" fontId="2" fillId="0" borderId="13" xfId="0" applyFont="1" applyFill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3" xfId="0" applyNumberFormat="1" applyBorder="1"/>
    <xf numFmtId="0" fontId="0" fillId="0" borderId="20" xfId="0" applyBorder="1"/>
    <xf numFmtId="0" fontId="0" fillId="0" borderId="21" xfId="0" applyBorder="1"/>
    <xf numFmtId="0" fontId="0" fillId="0" borderId="9" xfId="0" applyFont="1" applyBorder="1"/>
    <xf numFmtId="0" fontId="2" fillId="0" borderId="12" xfId="0" applyFont="1" applyBorder="1"/>
    <xf numFmtId="0" fontId="2" fillId="0" borderId="20" xfId="0" applyFont="1" applyBorder="1"/>
    <xf numFmtId="0" fontId="0" fillId="0" borderId="22" xfId="0" applyBorder="1"/>
    <xf numFmtId="0" fontId="0" fillId="0" borderId="22" xfId="0" applyFont="1" applyBorder="1"/>
    <xf numFmtId="2" fontId="2" fillId="0" borderId="11" xfId="0" applyNumberFormat="1" applyFont="1" applyBorder="1"/>
    <xf numFmtId="0" fontId="7" fillId="0" borderId="13" xfId="0" applyFont="1" applyBorder="1" applyAlignment="1">
      <alignment horizontal="center" vertical="center" readingOrder="1"/>
    </xf>
    <xf numFmtId="0" fontId="6" fillId="0" borderId="0" xfId="0" applyFont="1" applyBorder="1" applyAlignment="1">
      <alignment horizontal="center"/>
    </xf>
    <xf numFmtId="0" fontId="7" fillId="0" borderId="13" xfId="0" applyFont="1" applyBorder="1" applyAlignment="1">
      <alignment horizontal="left" vertical="center" readingOrder="1"/>
    </xf>
    <xf numFmtId="2" fontId="2" fillId="0" borderId="9" xfId="0" applyNumberFormat="1" applyFont="1" applyBorder="1"/>
    <xf numFmtId="0" fontId="0" fillId="0" borderId="0" xfId="0" applyFont="1" applyBorder="1"/>
    <xf numFmtId="0" fontId="2" fillId="0" borderId="18" xfId="0" applyFont="1" applyBorder="1"/>
    <xf numFmtId="2" fontId="4" fillId="0" borderId="11" xfId="0" applyNumberFormat="1" applyFont="1" applyBorder="1"/>
    <xf numFmtId="0" fontId="2" fillId="0" borderId="9" xfId="0" applyFont="1" applyBorder="1"/>
    <xf numFmtId="2" fontId="4" fillId="0" borderId="2" xfId="0" applyNumberFormat="1" applyFont="1" applyBorder="1"/>
    <xf numFmtId="2" fontId="2" fillId="0" borderId="18" xfId="0" applyNumberFormat="1" applyFont="1" applyBorder="1"/>
    <xf numFmtId="0" fontId="2" fillId="0" borderId="7" xfId="0" applyFont="1" applyBorder="1"/>
    <xf numFmtId="0" fontId="2" fillId="0" borderId="21" xfId="0" applyFont="1" applyBorder="1"/>
    <xf numFmtId="2" fontId="3" fillId="0" borderId="23" xfId="0" applyNumberFormat="1" applyFont="1" applyBorder="1"/>
    <xf numFmtId="0" fontId="0" fillId="0" borderId="16" xfId="0" applyFont="1" applyBorder="1"/>
    <xf numFmtId="2" fontId="3" fillId="0" borderId="9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0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Fill="1" applyBorder="1"/>
    <xf numFmtId="0" fontId="2" fillId="0" borderId="19" xfId="0" applyFont="1" applyBorder="1"/>
    <xf numFmtId="0" fontId="2" fillId="0" borderId="6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Relationship Id="rId9" Type="http://schemas.openxmlformats.org/officeDocument/2006/relationships/worksheet" Target="worksheets/sheet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Blue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BD105-1402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4010358808765"/>
                  <c:y val="-0.03013840361330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Data!$E$4:$E$5</c:f>
              <c:numCache>
                <c:formatCode>General</c:formatCode>
                <c:ptCount val="2"/>
                <c:pt idx="0">
                  <c:v>1.2489E6</c:v>
                </c:pt>
                <c:pt idx="1">
                  <c:v>431300.0</c:v>
                </c:pt>
              </c:numCache>
            </c:numRef>
          </c:xVal>
          <c:yVal>
            <c:numRef>
              <c:f>Data!$F$4:$F$5</c:f>
              <c:numCache>
                <c:formatCode>0.000</c:formatCode>
                <c:ptCount val="2"/>
                <c:pt idx="0">
                  <c:v>1.3439</c:v>
                </c:pt>
                <c:pt idx="1">
                  <c:v>0.8903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2F-46C9-A73F-F3FB9DCF8831}"/>
            </c:ext>
          </c:extLst>
        </c:ser>
        <c:ser>
          <c:idx val="1"/>
          <c:order val="1"/>
          <c:tx>
            <c:v>BD105-1502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90749867463814"/>
                  <c:y val="-0.0029706693866157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Data!$E$49:$E$53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700000.0</c:v>
                </c:pt>
              </c:numCache>
            </c:numRef>
          </c:xVal>
          <c:yVal>
            <c:numRef>
              <c:f>Data!$F$49:$F$53</c:f>
              <c:numCache>
                <c:formatCode>0.000</c:formatCode>
                <c:ptCount val="5"/>
                <c:pt idx="0">
                  <c:v>1.9659</c:v>
                </c:pt>
                <c:pt idx="1">
                  <c:v>2.0242</c:v>
                </c:pt>
                <c:pt idx="2">
                  <c:v>1.3995</c:v>
                </c:pt>
                <c:pt idx="3">
                  <c:v>1.5947</c:v>
                </c:pt>
                <c:pt idx="4">
                  <c:v>1.6662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2F-46C9-A73F-F3FB9DCF8831}"/>
            </c:ext>
          </c:extLst>
        </c:ser>
        <c:ser>
          <c:idx val="3"/>
          <c:order val="2"/>
          <c:tx>
            <c:v>BD105-1509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69453933693378"/>
                  <c:y val="0.2748130673477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Data!$E$84:$E$90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Data!$F$84:$F$90</c:f>
              <c:numCache>
                <c:formatCode>0.000</c:formatCode>
                <c:ptCount val="7"/>
                <c:pt idx="0">
                  <c:v>0.953</c:v>
                </c:pt>
                <c:pt idx="1">
                  <c:v>1.2691</c:v>
                </c:pt>
                <c:pt idx="2">
                  <c:v>1.3829</c:v>
                </c:pt>
                <c:pt idx="3">
                  <c:v>1.5631</c:v>
                </c:pt>
                <c:pt idx="4">
                  <c:v>0.7872</c:v>
                </c:pt>
                <c:pt idx="5">
                  <c:v>0.9644</c:v>
                </c:pt>
                <c:pt idx="6">
                  <c:v>1.0196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2F-46C9-A73F-F3FB9DCF8831}"/>
            </c:ext>
          </c:extLst>
        </c:ser>
        <c:ser>
          <c:idx val="5"/>
          <c:order val="3"/>
          <c:tx>
            <c:v>BD105-1602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44237576306512"/>
                  <c:y val="0.061789623443171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Data!$E$120:$E$126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Data!$F$120:$F$126</c:f>
              <c:numCache>
                <c:formatCode>0.000</c:formatCode>
                <c:ptCount val="7"/>
                <c:pt idx="0">
                  <c:v>0.715335420005523</c:v>
                </c:pt>
                <c:pt idx="1">
                  <c:v>1.0565188637857</c:v>
                </c:pt>
                <c:pt idx="2">
                  <c:v>1.17240452865159</c:v>
                </c:pt>
                <c:pt idx="3">
                  <c:v>1.37420674434823</c:v>
                </c:pt>
                <c:pt idx="4">
                  <c:v>0.541182059081272</c:v>
                </c:pt>
                <c:pt idx="5">
                  <c:v>0.746550960557413</c:v>
                </c:pt>
                <c:pt idx="6">
                  <c:v>0.805223225745255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62F-46C9-A73F-F3FB9DCF8831}"/>
            </c:ext>
          </c:extLst>
        </c:ser>
        <c:ser>
          <c:idx val="7"/>
          <c:order val="4"/>
          <c:tx>
            <c:v>BD105-1606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12048491778021"/>
                  <c:y val="0.28634031719340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Data!$E$157:$E$163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Data!$F$157:$F$163</c:f>
              <c:numCache>
                <c:formatCode>0.000</c:formatCode>
                <c:ptCount val="7"/>
                <c:pt idx="0">
                  <c:v>0.6666</c:v>
                </c:pt>
                <c:pt idx="1">
                  <c:v>1.0138</c:v>
                </c:pt>
                <c:pt idx="2">
                  <c:v>1.1056</c:v>
                </c:pt>
                <c:pt idx="3">
                  <c:v>1.2784</c:v>
                </c:pt>
                <c:pt idx="4">
                  <c:v>0.4771</c:v>
                </c:pt>
                <c:pt idx="5">
                  <c:v>0.6686</c:v>
                </c:pt>
                <c:pt idx="6">
                  <c:v>0.7231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62F-46C9-A73F-F3FB9DCF8831}"/>
            </c:ext>
          </c:extLst>
        </c:ser>
        <c:ser>
          <c:idx val="10"/>
          <c:order val="5"/>
          <c:tx>
            <c:v>BD105-1702</c:v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57617478288926"/>
                  <c:y val="0.17704313466579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Data!$E$194:$E$200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Data!$F$194:$F$200</c:f>
              <c:numCache>
                <c:formatCode>0.000</c:formatCode>
                <c:ptCount val="7"/>
                <c:pt idx="0">
                  <c:v>1.0989</c:v>
                </c:pt>
                <c:pt idx="1">
                  <c:v>1.3665</c:v>
                </c:pt>
                <c:pt idx="2">
                  <c:v>1.4955</c:v>
                </c:pt>
                <c:pt idx="3">
                  <c:v>1.6672</c:v>
                </c:pt>
                <c:pt idx="4">
                  <c:v>0.8254</c:v>
                </c:pt>
                <c:pt idx="5">
                  <c:v>1.0257</c:v>
                </c:pt>
                <c:pt idx="6">
                  <c:v>1.1057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262F-46C9-A73F-F3FB9DCF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47216"/>
        <c:axId val="-77139376"/>
      </c:scatterChart>
      <c:valAx>
        <c:axId val="-594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77139376"/>
        <c:crosses val="autoZero"/>
        <c:crossBetween val="midCat"/>
      </c:valAx>
      <c:valAx>
        <c:axId val="-77139376"/>
        <c:scaling>
          <c:orientation val="minMax"/>
          <c:max val="2.1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594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Blue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BD130-1402</c:v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83164901705826"/>
                  <c:y val="-0.016871989732236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Data!$E$6:$E$7</c:f>
              <c:numCache>
                <c:formatCode>General</c:formatCode>
                <c:ptCount val="2"/>
                <c:pt idx="0">
                  <c:v>734400.0</c:v>
                </c:pt>
                <c:pt idx="1">
                  <c:v>1.0615E6</c:v>
                </c:pt>
              </c:numCache>
            </c:numRef>
          </c:xVal>
          <c:yVal>
            <c:numRef>
              <c:f>Data!$F$6:$F$7</c:f>
              <c:numCache>
                <c:formatCode>0.000</c:formatCode>
                <c:ptCount val="2"/>
                <c:pt idx="0">
                  <c:v>0.364</c:v>
                </c:pt>
                <c:pt idx="1">
                  <c:v>0.6432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403-4D03-95B5-E186670F0A40}"/>
            </c:ext>
          </c:extLst>
        </c:ser>
        <c:ser>
          <c:idx val="2"/>
          <c:order val="1"/>
          <c:tx>
            <c:v>BD130-1502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541795875547068"/>
                  <c:y val="-0.032454346527684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Data!$E$54:$E$59</c:f>
              <c:numCache>
                <c:formatCode>General</c:formatCode>
                <c:ptCount val="6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180000.0</c:v>
                </c:pt>
                <c:pt idx="4">
                  <c:v>431000.0</c:v>
                </c:pt>
                <c:pt idx="5">
                  <c:v>1.062E6</c:v>
                </c:pt>
              </c:numCache>
            </c:numRef>
          </c:xVal>
          <c:yVal>
            <c:numRef>
              <c:f>Data!$F$54:$F$59</c:f>
              <c:numCache>
                <c:formatCode>0.000</c:formatCode>
                <c:ptCount val="6"/>
                <c:pt idx="0">
                  <c:v>0.968</c:v>
                </c:pt>
                <c:pt idx="1">
                  <c:v>1.4247</c:v>
                </c:pt>
                <c:pt idx="2">
                  <c:v>1.376</c:v>
                </c:pt>
                <c:pt idx="3">
                  <c:v>0.7401</c:v>
                </c:pt>
                <c:pt idx="4">
                  <c:v>0.9163</c:v>
                </c:pt>
                <c:pt idx="5">
                  <c:v>1.3043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403-4D03-95B5-E186670F0A40}"/>
            </c:ext>
          </c:extLst>
        </c:ser>
        <c:ser>
          <c:idx val="4"/>
          <c:order val="2"/>
          <c:tx>
            <c:v>BD130-1509</c:v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08851114132652"/>
                  <c:y val="-0.02042410152907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Data!$E$91:$E$97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Data!$F$91:$F$97</c:f>
              <c:numCache>
                <c:formatCode>0.000</c:formatCode>
                <c:ptCount val="7"/>
                <c:pt idx="0">
                  <c:v>0.3335</c:v>
                </c:pt>
                <c:pt idx="1">
                  <c:v>0.8212</c:v>
                </c:pt>
                <c:pt idx="2">
                  <c:v>0.7577</c:v>
                </c:pt>
                <c:pt idx="3">
                  <c:v>0.9394</c:v>
                </c:pt>
                <c:pt idx="4">
                  <c:v>0.1196</c:v>
                </c:pt>
                <c:pt idx="5">
                  <c:v>0.3099</c:v>
                </c:pt>
                <c:pt idx="6">
                  <c:v>0.6838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403-4D03-95B5-E186670F0A40}"/>
            </c:ext>
          </c:extLst>
        </c:ser>
        <c:ser>
          <c:idx val="6"/>
          <c:order val="3"/>
          <c:tx>
            <c:v>BD130-1602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24747061980012"/>
                  <c:y val="-0.018769880383755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Data!$E$127:$E$133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Data!$F$127:$F$133</c:f>
              <c:numCache>
                <c:formatCode>0.000</c:formatCode>
                <c:ptCount val="7"/>
                <c:pt idx="0">
                  <c:v>0.151715034626946</c:v>
                </c:pt>
                <c:pt idx="1">
                  <c:v>0.623338344904729</c:v>
                </c:pt>
                <c:pt idx="2">
                  <c:v>0.55375554643186</c:v>
                </c:pt>
                <c:pt idx="3">
                  <c:v>0.714737422595987</c:v>
                </c:pt>
                <c:pt idx="4">
                  <c:v>-0.068134806692243</c:v>
                </c:pt>
                <c:pt idx="5">
                  <c:v>0.105172877114898</c:v>
                </c:pt>
                <c:pt idx="6">
                  <c:v>0.473127513347972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403-4D03-95B5-E186670F0A40}"/>
            </c:ext>
          </c:extLst>
        </c:ser>
        <c:ser>
          <c:idx val="8"/>
          <c:order val="4"/>
          <c:tx>
            <c:v>BD130-1606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60241727062199"/>
                  <c:y val="0.25294410391413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Data!$E$164:$E$170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Data!$F$164:$F$170</c:f>
              <c:numCache>
                <c:formatCode>0.000</c:formatCode>
                <c:ptCount val="7"/>
                <c:pt idx="0">
                  <c:v>0.0747</c:v>
                </c:pt>
                <c:pt idx="1">
                  <c:v>0.5135</c:v>
                </c:pt>
                <c:pt idx="2">
                  <c:v>0.4333</c:v>
                </c:pt>
                <c:pt idx="3">
                  <c:v>0.6266</c:v>
                </c:pt>
                <c:pt idx="4">
                  <c:v>-0.1388</c:v>
                </c:pt>
                <c:pt idx="5">
                  <c:v>0.0163</c:v>
                </c:pt>
                <c:pt idx="6">
                  <c:v>0.375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03-4D03-95B5-E186670F0A40}"/>
            </c:ext>
          </c:extLst>
        </c:ser>
        <c:ser>
          <c:idx val="11"/>
          <c:order val="5"/>
          <c:tx>
            <c:v>BD130-1702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904678123791273"/>
                  <c:y val="-0.02277402159947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Data!$E$201:$E$207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Data!$F$201:$F$207</c:f>
              <c:numCache>
                <c:formatCode>0.000</c:formatCode>
                <c:ptCount val="7"/>
                <c:pt idx="0">
                  <c:v>0.5384</c:v>
                </c:pt>
                <c:pt idx="1">
                  <c:v>0.9977</c:v>
                </c:pt>
                <c:pt idx="2">
                  <c:v>0.936</c:v>
                </c:pt>
                <c:pt idx="3">
                  <c:v>1.081</c:v>
                </c:pt>
                <c:pt idx="4">
                  <c:v>0.2996</c:v>
                </c:pt>
                <c:pt idx="5">
                  <c:v>0.4817</c:v>
                </c:pt>
                <c:pt idx="6">
                  <c:v>0.9653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403-4D03-95B5-E186670F0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4167824"/>
        <c:axId val="-443940944"/>
      </c:scatterChart>
      <c:valAx>
        <c:axId val="-44416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3940944"/>
        <c:crosses val="autoZero"/>
        <c:crossBetween val="midCat"/>
      </c:valAx>
      <c:valAx>
        <c:axId val="-44394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44167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Blue 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2907624576178"/>
          <c:y val="0.0826228683342622"/>
          <c:w val="0.710642458719393"/>
          <c:h val="0.813221919188505"/>
        </c:manualLayout>
      </c:layout>
      <c:scatterChart>
        <c:scatterStyle val="lineMarker"/>
        <c:varyColors val="0"/>
        <c:ser>
          <c:idx val="9"/>
          <c:order val="0"/>
          <c:tx>
            <c:v>BD105-1402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9439254890665"/>
                  <c:y val="0.0012483157479461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Data!$E$4:$E$5</c:f>
              <c:numCache>
                <c:formatCode>General</c:formatCode>
                <c:ptCount val="2"/>
                <c:pt idx="0">
                  <c:v>1.2489E6</c:v>
                </c:pt>
                <c:pt idx="1">
                  <c:v>431300.0</c:v>
                </c:pt>
              </c:numCache>
            </c:numRef>
          </c:xVal>
          <c:yVal>
            <c:numRef>
              <c:f>Data!$G$4:$G$5</c:f>
              <c:numCache>
                <c:formatCode>0.000</c:formatCode>
                <c:ptCount val="2"/>
                <c:pt idx="0">
                  <c:v>0.6169</c:v>
                </c:pt>
                <c:pt idx="1">
                  <c:v>0.6245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CB-4702-AFB5-77AF1001C8B2}"/>
            </c:ext>
          </c:extLst>
        </c:ser>
        <c:ser>
          <c:idx val="1"/>
          <c:order val="1"/>
          <c:tx>
            <c:v>BD105-1502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323634621317038"/>
                  <c:y val="0.039041008404648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Data!$E$49:$E$53</c:f>
              <c:numCache>
                <c:formatCode>General</c:formatCode>
                <c:ptCount val="5"/>
                <c:pt idx="0">
                  <c:v>971000.0</c:v>
                </c:pt>
                <c:pt idx="1">
                  <c:v>1.249E6</c:v>
                </c:pt>
                <c:pt idx="2">
                  <c:v>180000.0</c:v>
                </c:pt>
                <c:pt idx="3">
                  <c:v>431000.0</c:v>
                </c:pt>
                <c:pt idx="4">
                  <c:v>700000.0</c:v>
                </c:pt>
              </c:numCache>
            </c:numRef>
          </c:xVal>
          <c:yVal>
            <c:numRef>
              <c:f>Data!$G$49:$G$53</c:f>
              <c:numCache>
                <c:formatCode>0.000</c:formatCode>
                <c:ptCount val="5"/>
                <c:pt idx="0">
                  <c:v>0.7046</c:v>
                </c:pt>
                <c:pt idx="1">
                  <c:v>0.6999</c:v>
                </c:pt>
                <c:pt idx="2">
                  <c:v>0.6718</c:v>
                </c:pt>
                <c:pt idx="3">
                  <c:v>0.6777</c:v>
                </c:pt>
                <c:pt idx="4">
                  <c:v>0.678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CB-4702-AFB5-77AF1001C8B2}"/>
            </c:ext>
          </c:extLst>
        </c:ser>
        <c:ser>
          <c:idx val="3"/>
          <c:order val="2"/>
          <c:tx>
            <c:v>BD105-1509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953244305302354"/>
                  <c:y val="-0.025839270021720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Data!$E$84:$E$90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Data!$G$84:$G$90</c:f>
              <c:numCache>
                <c:formatCode>0.000</c:formatCode>
                <c:ptCount val="7"/>
                <c:pt idx="0">
                  <c:v>0.6753</c:v>
                </c:pt>
                <c:pt idx="1">
                  <c:v>0.6811</c:v>
                </c:pt>
                <c:pt idx="2">
                  <c:v>0.6748</c:v>
                </c:pt>
                <c:pt idx="3">
                  <c:v>0.6387</c:v>
                </c:pt>
                <c:pt idx="4">
                  <c:v>0.6363</c:v>
                </c:pt>
                <c:pt idx="5">
                  <c:v>0.6505</c:v>
                </c:pt>
                <c:pt idx="6">
                  <c:v>0.6606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FCB-4702-AFB5-77AF1001C8B2}"/>
            </c:ext>
          </c:extLst>
        </c:ser>
        <c:ser>
          <c:idx val="5"/>
          <c:order val="3"/>
          <c:tx>
            <c:v>BD105-1602</c:v>
          </c:tx>
          <c:spPr>
            <a:ln w="2857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38897339585402"/>
                  <c:y val="-0.085621037917257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Data!$E$120:$E$126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Data!$G$120:$G$126</c:f>
              <c:numCache>
                <c:formatCode>0.000</c:formatCode>
                <c:ptCount val="7"/>
                <c:pt idx="0">
                  <c:v>0.7402849695704</c:v>
                </c:pt>
                <c:pt idx="1">
                  <c:v>0.712980447898364</c:v>
                </c:pt>
                <c:pt idx="2">
                  <c:v>0.688180487660904</c:v>
                </c:pt>
                <c:pt idx="3">
                  <c:v>0.697009506722486</c:v>
                </c:pt>
                <c:pt idx="4">
                  <c:v>0.705685803756099</c:v>
                </c:pt>
                <c:pt idx="5">
                  <c:v>0.715859548250139</c:v>
                </c:pt>
                <c:pt idx="6">
                  <c:v>0.741556750584978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FCB-4702-AFB5-77AF1001C8B2}"/>
            </c:ext>
          </c:extLst>
        </c:ser>
        <c:ser>
          <c:idx val="7"/>
          <c:order val="4"/>
          <c:tx>
            <c:v>BD105-1606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25469548064258"/>
                  <c:y val="-0.0099693732991989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Data!$E$157:$E$163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Data!$G$157:$G$163</c:f>
              <c:numCache>
                <c:formatCode>0.000</c:formatCode>
                <c:ptCount val="7"/>
                <c:pt idx="0">
                  <c:v>0.7596</c:v>
                </c:pt>
                <c:pt idx="1">
                  <c:v>0.7416</c:v>
                </c:pt>
                <c:pt idx="2">
                  <c:v>0.7431</c:v>
                </c:pt>
                <c:pt idx="3">
                  <c:v>0.6852</c:v>
                </c:pt>
                <c:pt idx="4">
                  <c:v>0.7054</c:v>
                </c:pt>
                <c:pt idx="5">
                  <c:v>0.7129</c:v>
                </c:pt>
                <c:pt idx="6">
                  <c:v>0.7271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FCB-4702-AFB5-77AF1001C8B2}"/>
            </c:ext>
          </c:extLst>
        </c:ser>
        <c:ser>
          <c:idx val="10"/>
          <c:order val="5"/>
          <c:tx>
            <c:v>BD105-1702</c:v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6646472150128"/>
                  <c:y val="-0.00055687938382228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Data!$E$194:$E$200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700000.0</c:v>
                </c:pt>
              </c:numCache>
            </c:numRef>
          </c:xVal>
          <c:yVal>
            <c:numRef>
              <c:f>Data!$G$194:$G$200</c:f>
              <c:numCache>
                <c:formatCode>0.000</c:formatCode>
                <c:ptCount val="7"/>
                <c:pt idx="0">
                  <c:v>0.771</c:v>
                </c:pt>
                <c:pt idx="1">
                  <c:v>0.7759</c:v>
                </c:pt>
                <c:pt idx="2">
                  <c:v>0.7277</c:v>
                </c:pt>
                <c:pt idx="3">
                  <c:v>0.7699</c:v>
                </c:pt>
                <c:pt idx="4">
                  <c:v>0.7747</c:v>
                </c:pt>
                <c:pt idx="5">
                  <c:v>0.7904</c:v>
                </c:pt>
                <c:pt idx="6">
                  <c:v>0.8087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FCB-4702-AFB5-77AF1001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4232704"/>
        <c:axId val="-444205184"/>
      </c:scatterChart>
      <c:valAx>
        <c:axId val="-4442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4205184"/>
        <c:crosses val="autoZero"/>
        <c:crossBetween val="midCat"/>
      </c:valAx>
      <c:valAx>
        <c:axId val="-444205184"/>
        <c:scaling>
          <c:orientation val="minMax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DeltaVector-Y[mmTelSim]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4423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Blue 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2907624576178"/>
          <c:y val="0.0826228683342622"/>
          <c:w val="0.710642458719393"/>
          <c:h val="0.813221919188505"/>
        </c:manualLayout>
      </c:layout>
      <c:scatterChart>
        <c:scatterStyle val="lineMarker"/>
        <c:varyColors val="0"/>
        <c:ser>
          <c:idx val="0"/>
          <c:order val="0"/>
          <c:tx>
            <c:v>BD130-1402</c:v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29356880415788"/>
                  <c:y val="0.42454542472128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Data!$E$6:$E$7</c:f>
              <c:numCache>
                <c:formatCode>General</c:formatCode>
                <c:ptCount val="2"/>
                <c:pt idx="0">
                  <c:v>734400.0</c:v>
                </c:pt>
                <c:pt idx="1">
                  <c:v>1.0615E6</c:v>
                </c:pt>
              </c:numCache>
            </c:numRef>
          </c:xVal>
          <c:yVal>
            <c:numRef>
              <c:f>Data!$G$6:$G$7</c:f>
              <c:numCache>
                <c:formatCode>0.000</c:formatCode>
                <c:ptCount val="2"/>
                <c:pt idx="0">
                  <c:v>0.7012</c:v>
                </c:pt>
                <c:pt idx="1">
                  <c:v>0.8383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126-483A-95B2-7C7D20FE86A2}"/>
            </c:ext>
          </c:extLst>
        </c:ser>
        <c:ser>
          <c:idx val="2"/>
          <c:order val="1"/>
          <c:tx>
            <c:v>BD130-1502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83201404552745"/>
                  <c:y val="0.001255976170092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Data!$E$54:$E$59</c:f>
              <c:numCache>
                <c:formatCode>General</c:formatCode>
                <c:ptCount val="6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180000.0</c:v>
                </c:pt>
                <c:pt idx="4">
                  <c:v>431000.0</c:v>
                </c:pt>
                <c:pt idx="5">
                  <c:v>1.062E6</c:v>
                </c:pt>
              </c:numCache>
            </c:numRef>
          </c:xVal>
          <c:yVal>
            <c:numRef>
              <c:f>Data!$G$54:$G$59</c:f>
              <c:numCache>
                <c:formatCode>0.000</c:formatCode>
                <c:ptCount val="6"/>
                <c:pt idx="0">
                  <c:v>0.8111</c:v>
                </c:pt>
                <c:pt idx="1">
                  <c:v>0.9286</c:v>
                </c:pt>
                <c:pt idx="2">
                  <c:v>0.8505</c:v>
                </c:pt>
                <c:pt idx="3">
                  <c:v>0.8138</c:v>
                </c:pt>
                <c:pt idx="4">
                  <c:v>0.8431</c:v>
                </c:pt>
                <c:pt idx="5">
                  <c:v>0.9071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126-483A-95B2-7C7D20FE86A2}"/>
            </c:ext>
          </c:extLst>
        </c:ser>
        <c:ser>
          <c:idx val="4"/>
          <c:order val="2"/>
          <c:tx>
            <c:v>BD130-1509</c:v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22654546154916"/>
                  <c:y val="-0.014601430733713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Data!$E$91:$E$97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Data!$G$91:$G$97</c:f>
              <c:numCache>
                <c:formatCode>0.000</c:formatCode>
                <c:ptCount val="7"/>
                <c:pt idx="0">
                  <c:v>0.7806</c:v>
                </c:pt>
                <c:pt idx="1">
                  <c:v>0.8841</c:v>
                </c:pt>
                <c:pt idx="2">
                  <c:v>0.8161</c:v>
                </c:pt>
                <c:pt idx="3">
                  <c:v>0.7837</c:v>
                </c:pt>
                <c:pt idx="4">
                  <c:v>0.7239</c:v>
                </c:pt>
                <c:pt idx="5">
                  <c:v>0.7554</c:v>
                </c:pt>
                <c:pt idx="6">
                  <c:v>0.8105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7126-483A-95B2-7C7D20FE86A2}"/>
            </c:ext>
          </c:extLst>
        </c:ser>
        <c:ser>
          <c:idx val="6"/>
          <c:order val="3"/>
          <c:tx>
            <c:v>BD130-1602</c:v>
          </c:tx>
          <c:spPr>
            <a:ln w="2857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941903383306916"/>
                  <c:y val="-0.013684344978118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Data!$E$127:$E$133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Data!$G$127:$G$133</c:f>
              <c:numCache>
                <c:formatCode>0.000</c:formatCode>
                <c:ptCount val="7"/>
                <c:pt idx="0">
                  <c:v>0.750260009830426</c:v>
                </c:pt>
                <c:pt idx="1">
                  <c:v>0.856621355623809</c:v>
                </c:pt>
                <c:pt idx="2">
                  <c:v>0.779180671193107</c:v>
                </c:pt>
                <c:pt idx="3">
                  <c:v>0.737907540607481</c:v>
                </c:pt>
                <c:pt idx="4">
                  <c:v>0.76483805165689</c:v>
                </c:pt>
                <c:pt idx="5">
                  <c:v>0.792448975119425</c:v>
                </c:pt>
                <c:pt idx="6">
                  <c:v>0.841285684102671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126-483A-95B2-7C7D20FE86A2}"/>
            </c:ext>
          </c:extLst>
        </c:ser>
        <c:ser>
          <c:idx val="8"/>
          <c:order val="4"/>
          <c:tx>
            <c:v>BD130-1606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51195891616508"/>
                  <c:y val="-0.09855066478309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Data!$E$164:$E$170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Data!$G$164:$G$170</c:f>
              <c:numCache>
                <c:formatCode>0.000</c:formatCode>
                <c:ptCount val="7"/>
                <c:pt idx="0">
                  <c:v>0.8257</c:v>
                </c:pt>
                <c:pt idx="1">
                  <c:v>0.9451</c:v>
                </c:pt>
                <c:pt idx="2">
                  <c:v>0.8681</c:v>
                </c:pt>
                <c:pt idx="3">
                  <c:v>0.7981</c:v>
                </c:pt>
                <c:pt idx="4">
                  <c:v>0.8619</c:v>
                </c:pt>
                <c:pt idx="5">
                  <c:v>0.8895</c:v>
                </c:pt>
                <c:pt idx="6">
                  <c:v>0.9357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7126-483A-95B2-7C7D20FE86A2}"/>
            </c:ext>
          </c:extLst>
        </c:ser>
        <c:ser>
          <c:idx val="11"/>
          <c:order val="5"/>
          <c:tx>
            <c:v>BD130-1702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32302076970429"/>
                  <c:y val="0.020831352309309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Data!$E$201:$E$207</c:f>
              <c:numCache>
                <c:formatCode>General</c:formatCode>
                <c:ptCount val="7"/>
                <c:pt idx="0">
                  <c:v>734000.0</c:v>
                </c:pt>
                <c:pt idx="1">
                  <c:v>971000.0</c:v>
                </c:pt>
                <c:pt idx="2">
                  <c:v>1.249E6</c:v>
                </c:pt>
                <c:pt idx="3">
                  <c:v>1.6E6</c:v>
                </c:pt>
                <c:pt idx="4">
                  <c:v>180000.0</c:v>
                </c:pt>
                <c:pt idx="5">
                  <c:v>431000.0</c:v>
                </c:pt>
                <c:pt idx="6">
                  <c:v>1.062E6</c:v>
                </c:pt>
              </c:numCache>
            </c:numRef>
          </c:xVal>
          <c:yVal>
            <c:numRef>
              <c:f>Data!$G$201:$G$207</c:f>
              <c:numCache>
                <c:formatCode>0.000</c:formatCode>
                <c:ptCount val="7"/>
                <c:pt idx="0">
                  <c:v>0.8021</c:v>
                </c:pt>
                <c:pt idx="1">
                  <c:v>0.9117</c:v>
                </c:pt>
                <c:pt idx="2">
                  <c:v>0.8236</c:v>
                </c:pt>
                <c:pt idx="3">
                  <c:v>0.7835</c:v>
                </c:pt>
                <c:pt idx="4">
                  <c:v>0.8097</c:v>
                </c:pt>
                <c:pt idx="5">
                  <c:v>0.835</c:v>
                </c:pt>
                <c:pt idx="6">
                  <c:v>0.851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7126-483A-95B2-7C7D20FE8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4903616"/>
        <c:axId val="-443791792"/>
      </c:scatterChart>
      <c:valAx>
        <c:axId val="-1049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3791792"/>
        <c:crosses val="autoZero"/>
        <c:crossBetween val="midCat"/>
      </c:valAx>
      <c:valAx>
        <c:axId val="-443791792"/>
        <c:scaling>
          <c:orientation val="minMax"/>
          <c:max val="0.95"/>
          <c:min val="0.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DeltaVector-Y[mmTelSim]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10490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RD105-1402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96299523864194"/>
                  <c:y val="-0.0073698256970859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Data!$E$10:$E$11</c:f>
              <c:numCache>
                <c:formatCode>General</c:formatCode>
                <c:ptCount val="2"/>
                <c:pt idx="0">
                  <c:v>508066.0</c:v>
                </c:pt>
                <c:pt idx="1">
                  <c:v>1.0195E6</c:v>
                </c:pt>
              </c:numCache>
            </c:numRef>
          </c:xVal>
          <c:yVal>
            <c:numRef>
              <c:f>Data!$F$10:$F$11</c:f>
              <c:numCache>
                <c:formatCode>0.000</c:formatCode>
                <c:ptCount val="2"/>
                <c:pt idx="0">
                  <c:v>-0.8506</c:v>
                </c:pt>
                <c:pt idx="1">
                  <c:v>-0.8765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3-4684-AA17-6A63D6AA24D2}"/>
            </c:ext>
          </c:extLst>
        </c:ser>
        <c:ser>
          <c:idx val="2"/>
          <c:order val="1"/>
          <c:tx>
            <c:v>RD105-1502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97821940423146"/>
                  <c:y val="0.00013022717647997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Data!$E$62:$E$67</c:f>
              <c:numCache>
                <c:formatCode>General</c:formatCode>
                <c:ptCount val="6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</c:numCache>
            </c:numRef>
          </c:xVal>
          <c:yVal>
            <c:numRef>
              <c:f>Data!$F$62:$F$67</c:f>
              <c:numCache>
                <c:formatCode>0.000</c:formatCode>
                <c:ptCount val="6"/>
                <c:pt idx="0">
                  <c:v>-1.7967</c:v>
                </c:pt>
                <c:pt idx="1">
                  <c:v>-1.8442</c:v>
                </c:pt>
                <c:pt idx="2">
                  <c:v>-1.8688</c:v>
                </c:pt>
                <c:pt idx="3">
                  <c:v>-1.8813</c:v>
                </c:pt>
                <c:pt idx="4">
                  <c:v>-1.9021</c:v>
                </c:pt>
                <c:pt idx="5">
                  <c:v>-1.9139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03-4684-AA17-6A63D6AA24D2}"/>
            </c:ext>
          </c:extLst>
        </c:ser>
        <c:ser>
          <c:idx val="4"/>
          <c:order val="2"/>
          <c:tx>
            <c:v>RD105-1509</c:v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01921457766848"/>
                  <c:y val="0.0104283325042869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Data!$E$100:$E$104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1.497E6</c:v>
                </c:pt>
              </c:numCache>
            </c:numRef>
          </c:xVal>
          <c:yVal>
            <c:numRef>
              <c:f>Data!$F$100:$F$104</c:f>
              <c:numCache>
                <c:formatCode>0.000</c:formatCode>
                <c:ptCount val="5"/>
                <c:pt idx="0">
                  <c:v>-1.8181</c:v>
                </c:pt>
                <c:pt idx="1">
                  <c:v>-1.9061</c:v>
                </c:pt>
                <c:pt idx="2">
                  <c:v>-1.9721</c:v>
                </c:pt>
                <c:pt idx="3">
                  <c:v>-1.952</c:v>
                </c:pt>
                <c:pt idx="4">
                  <c:v>-1.9224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203-4684-AA17-6A63D6AA24D2}"/>
            </c:ext>
          </c:extLst>
        </c:ser>
        <c:ser>
          <c:idx val="6"/>
          <c:order val="3"/>
          <c:tx>
            <c:v>RD105-1602</c:v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87662056018775"/>
                  <c:y val="-0.041737143938166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Data!$E$136:$E$140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</c:numCache>
            </c:numRef>
          </c:xVal>
          <c:yVal>
            <c:numRef>
              <c:f>Data!$F$136:$F$140</c:f>
              <c:numCache>
                <c:formatCode>0.000</c:formatCode>
                <c:ptCount val="5"/>
                <c:pt idx="0">
                  <c:v>-1.82128839594375</c:v>
                </c:pt>
                <c:pt idx="1">
                  <c:v>-1.83613374430132</c:v>
                </c:pt>
                <c:pt idx="2">
                  <c:v>-1.86996165700747</c:v>
                </c:pt>
                <c:pt idx="3">
                  <c:v>-1.87876368650902</c:v>
                </c:pt>
                <c:pt idx="4">
                  <c:v>-1.9089923371826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203-4684-AA17-6A63D6AA24D2}"/>
            </c:ext>
          </c:extLst>
        </c:ser>
        <c:ser>
          <c:idx val="8"/>
          <c:order val="4"/>
          <c:tx>
            <c:v>RD105-1606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88717110368981"/>
                  <c:y val="-0.031142833579499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Data!$E$173:$E$177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</c:numCache>
            </c:numRef>
          </c:xVal>
          <c:yVal>
            <c:numRef>
              <c:f>Data!$F$173:$F$177</c:f>
              <c:numCache>
                <c:formatCode>0.000</c:formatCode>
                <c:ptCount val="5"/>
                <c:pt idx="0">
                  <c:v>-1.5481</c:v>
                </c:pt>
                <c:pt idx="1">
                  <c:v>-1.5591</c:v>
                </c:pt>
                <c:pt idx="2">
                  <c:v>-1.5824</c:v>
                </c:pt>
                <c:pt idx="3">
                  <c:v>-1.5919</c:v>
                </c:pt>
                <c:pt idx="4">
                  <c:v>-1.6034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203-4684-AA17-6A63D6AA24D2}"/>
            </c:ext>
          </c:extLst>
        </c:ser>
        <c:ser>
          <c:idx val="10"/>
          <c:order val="5"/>
          <c:tx>
            <c:v>RD105-1702</c:v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68456193859612"/>
                  <c:y val="-0.17484214118124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(Data!$E$210:$E$214,Data!$E$216)</c:f>
              <c:numCache>
                <c:formatCode>General</c:formatCode>
                <c:ptCount val="6"/>
                <c:pt idx="0">
                  <c:v>267000.0</c:v>
                </c:pt>
                <c:pt idx="1">
                  <c:v>640000.0</c:v>
                </c:pt>
                <c:pt idx="2">
                  <c:v>754000.0</c:v>
                </c:pt>
                <c:pt idx="3">
                  <c:v>822000.0</c:v>
                </c:pt>
                <c:pt idx="4">
                  <c:v>902000.0</c:v>
                </c:pt>
                <c:pt idx="5">
                  <c:v>1.003E6</c:v>
                </c:pt>
              </c:numCache>
            </c:numRef>
          </c:xVal>
          <c:yVal>
            <c:numRef>
              <c:f>(Data!$F$210:$F$214,Data!$F$216)</c:f>
              <c:numCache>
                <c:formatCode>0.000</c:formatCode>
                <c:ptCount val="6"/>
                <c:pt idx="0">
                  <c:v>-1.5887</c:v>
                </c:pt>
                <c:pt idx="1">
                  <c:v>-1.6834</c:v>
                </c:pt>
                <c:pt idx="2">
                  <c:v>-1.7412</c:v>
                </c:pt>
                <c:pt idx="3">
                  <c:v>-1.7767</c:v>
                </c:pt>
                <c:pt idx="4">
                  <c:v>-1.9417</c:v>
                </c:pt>
                <c:pt idx="5">
                  <c:v>-1.7987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203-4684-AA17-6A63D6AA2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908288"/>
        <c:axId val="-443900896"/>
      </c:scatterChart>
      <c:valAx>
        <c:axId val="-4439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3900896"/>
        <c:crosses val="autoZero"/>
        <c:crossBetween val="midCat"/>
      </c:valAx>
      <c:valAx>
        <c:axId val="-443900896"/>
        <c:scaling>
          <c:orientation val="minMax"/>
          <c:max val="-0.8"/>
          <c:min val="-2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43908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RD130-1402</c:v>
          </c:tx>
          <c:spPr>
            <a:ln w="28575">
              <a:noFill/>
            </a:ln>
          </c:spPr>
          <c:xVal>
            <c:numRef>
              <c:f>Data!$E$12</c:f>
              <c:numCache>
                <c:formatCode>General</c:formatCode>
                <c:ptCount val="1"/>
                <c:pt idx="0">
                  <c:v>1.496596E6</c:v>
                </c:pt>
              </c:numCache>
            </c:numRef>
          </c:xVal>
          <c:yVal>
            <c:numRef>
              <c:f>Data!$F$12</c:f>
              <c:numCache>
                <c:formatCode>0.000</c:formatCode>
                <c:ptCount val="1"/>
                <c:pt idx="0">
                  <c:v>-1.0058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1C0-4312-8166-E104414B1C14}"/>
            </c:ext>
          </c:extLst>
        </c:ser>
        <c:ser>
          <c:idx val="3"/>
          <c:order val="1"/>
          <c:tx>
            <c:v>RD130-1502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9918844620438"/>
                  <c:y val="0.006332005027235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Data!$E$69:$E$73</c:f>
              <c:numCache>
                <c:formatCode>General</c:formatCode>
                <c:ptCount val="5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Data!$F$69:$F$73</c:f>
              <c:numCache>
                <c:formatCode>0.000</c:formatCode>
                <c:ptCount val="5"/>
                <c:pt idx="0">
                  <c:v>-1.7976</c:v>
                </c:pt>
                <c:pt idx="1">
                  <c:v>-1.8413</c:v>
                </c:pt>
                <c:pt idx="2">
                  <c:v>-1.8557</c:v>
                </c:pt>
                <c:pt idx="3">
                  <c:v>-1.8874</c:v>
                </c:pt>
                <c:pt idx="4">
                  <c:v>-2.0434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1C0-4312-8166-E104414B1C14}"/>
            </c:ext>
          </c:extLst>
        </c:ser>
        <c:ser>
          <c:idx val="5"/>
          <c:order val="2"/>
          <c:tx>
            <c:v>RD130-1509</c:v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01921457766848"/>
                  <c:y val="-0.014961637105486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Data!$E$106:$E$110</c:f>
              <c:numCache>
                <c:formatCode>General</c:formatCode>
                <c:ptCount val="5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Data!$F$106:$F$110</c:f>
              <c:numCache>
                <c:formatCode>0.000</c:formatCode>
                <c:ptCount val="5"/>
                <c:pt idx="0">
                  <c:v>-1.8736</c:v>
                </c:pt>
                <c:pt idx="1">
                  <c:v>-1.9358</c:v>
                </c:pt>
                <c:pt idx="2">
                  <c:v>-1.9266</c:v>
                </c:pt>
                <c:pt idx="3">
                  <c:v>-1.9728</c:v>
                </c:pt>
                <c:pt idx="4">
                  <c:v>-2.0085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1C0-4312-8166-E104414B1C14}"/>
            </c:ext>
          </c:extLst>
        </c:ser>
        <c:ser>
          <c:idx val="7"/>
          <c:order val="3"/>
          <c:tx>
            <c:v>RD130-1602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25884374027911"/>
                  <c:y val="-0.014063202812507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Data!$E$143:$E$146</c:f>
              <c:numCache>
                <c:formatCode>General</c:formatCode>
                <c:ptCount val="4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</c:numCache>
            </c:numRef>
          </c:xVal>
          <c:yVal>
            <c:numRef>
              <c:f>Data!$F$143:$F$146</c:f>
              <c:numCache>
                <c:formatCode>0.000</c:formatCode>
                <c:ptCount val="4"/>
                <c:pt idx="0">
                  <c:v>-1.78719421112865</c:v>
                </c:pt>
                <c:pt idx="1">
                  <c:v>-1.80937562191201</c:v>
                </c:pt>
                <c:pt idx="2">
                  <c:v>-1.86829347651736</c:v>
                </c:pt>
                <c:pt idx="3">
                  <c:v>-1.87376325110009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B1C0-4312-8166-E104414B1C14}"/>
            </c:ext>
          </c:extLst>
        </c:ser>
        <c:ser>
          <c:idx val="9"/>
          <c:order val="4"/>
          <c:tx>
            <c:v>RD130-1606</c:v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88988717934592"/>
                  <c:y val="0.011605373020093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Data!$E$180:$E$183</c:f>
              <c:numCache>
                <c:formatCode>General</c:formatCode>
                <c:ptCount val="4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</c:numCache>
            </c:numRef>
          </c:xVal>
          <c:yVal>
            <c:numRef>
              <c:f>Data!$F$180:$F$183</c:f>
              <c:numCache>
                <c:formatCode>0.000</c:formatCode>
                <c:ptCount val="4"/>
                <c:pt idx="0">
                  <c:v>-1.5095</c:v>
                </c:pt>
                <c:pt idx="1">
                  <c:v>-1.5949</c:v>
                </c:pt>
                <c:pt idx="2">
                  <c:v>-1.5919</c:v>
                </c:pt>
                <c:pt idx="3">
                  <c:v>-1.658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B1C0-4312-8166-E104414B1C14}"/>
            </c:ext>
          </c:extLst>
        </c:ser>
        <c:ser>
          <c:idx val="11"/>
          <c:order val="5"/>
          <c:tx>
            <c:v>RD130-1702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71558667697751"/>
                  <c:y val="-0.069360126603463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Data!$E$218:$E$222</c:f>
              <c:numCache>
                <c:formatCode>General</c:formatCode>
                <c:ptCount val="5"/>
                <c:pt idx="0">
                  <c:v>640000.0</c:v>
                </c:pt>
                <c:pt idx="1">
                  <c:v>754000.0</c:v>
                </c:pt>
                <c:pt idx="2">
                  <c:v>822000.0</c:v>
                </c:pt>
                <c:pt idx="3">
                  <c:v>902000.0</c:v>
                </c:pt>
                <c:pt idx="4">
                  <c:v>1.003E6</c:v>
                </c:pt>
              </c:numCache>
            </c:numRef>
          </c:xVal>
          <c:yVal>
            <c:numRef>
              <c:f>Data!$F$218:$F$222</c:f>
              <c:numCache>
                <c:formatCode>0.000</c:formatCode>
                <c:ptCount val="5"/>
                <c:pt idx="0">
                  <c:v>-1.5896</c:v>
                </c:pt>
                <c:pt idx="1">
                  <c:v>-1.6879</c:v>
                </c:pt>
                <c:pt idx="2">
                  <c:v>-1.6606</c:v>
                </c:pt>
                <c:pt idx="3">
                  <c:v>-1.8607</c:v>
                </c:pt>
                <c:pt idx="4">
                  <c:v>-1.8456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B1C0-4312-8166-E104414B1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4147408"/>
        <c:axId val="-444140016"/>
      </c:scatterChart>
      <c:valAx>
        <c:axId val="-44414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4140016"/>
        <c:crosses val="autoZero"/>
        <c:crossBetween val="midCat"/>
      </c:valAx>
      <c:valAx>
        <c:axId val="-444140016"/>
        <c:scaling>
          <c:orientation val="minMax"/>
          <c:max val="-0.9"/>
          <c:min val="-2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DeltaVector-X[mmTelSim]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441474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RD105-1402</c:v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08017041941075"/>
                  <c:y val="-0.03350718605883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Data!$E$10:$E$11</c:f>
              <c:numCache>
                <c:formatCode>General</c:formatCode>
                <c:ptCount val="2"/>
                <c:pt idx="0">
                  <c:v>508066.0</c:v>
                </c:pt>
                <c:pt idx="1">
                  <c:v>1.0195E6</c:v>
                </c:pt>
              </c:numCache>
            </c:numRef>
          </c:xVal>
          <c:yVal>
            <c:numRef>
              <c:f>Data!$G$10:$G$11</c:f>
              <c:numCache>
                <c:formatCode>0.000</c:formatCode>
                <c:ptCount val="2"/>
                <c:pt idx="0">
                  <c:v>0.7841</c:v>
                </c:pt>
                <c:pt idx="1">
                  <c:v>0.795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F4-420E-BC68-26AF24483198}"/>
            </c:ext>
          </c:extLst>
        </c:ser>
        <c:ser>
          <c:idx val="2"/>
          <c:order val="1"/>
          <c:tx>
            <c:v>RD105-1502</c:v>
          </c:tx>
          <c:spPr>
            <a:ln w="2857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07901663661609"/>
                  <c:y val="-0.022259687977683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Data!$E$62:$E$67</c:f>
              <c:numCache>
                <c:formatCode>General</c:formatCode>
                <c:ptCount val="6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  <c:pt idx="5">
                  <c:v>1.497E6</c:v>
                </c:pt>
              </c:numCache>
            </c:numRef>
          </c:xVal>
          <c:yVal>
            <c:numRef>
              <c:f>Data!$G$62:$G$67</c:f>
              <c:numCache>
                <c:formatCode>0.000</c:formatCode>
                <c:ptCount val="6"/>
                <c:pt idx="0">
                  <c:v>0.798</c:v>
                </c:pt>
                <c:pt idx="1">
                  <c:v>0.8088</c:v>
                </c:pt>
                <c:pt idx="2">
                  <c:v>0.7857</c:v>
                </c:pt>
                <c:pt idx="3">
                  <c:v>0.7986</c:v>
                </c:pt>
                <c:pt idx="4">
                  <c:v>0.7792</c:v>
                </c:pt>
                <c:pt idx="5">
                  <c:v>0.7675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F4-420E-BC68-26AF24483198}"/>
            </c:ext>
          </c:extLst>
        </c:ser>
        <c:ser>
          <c:idx val="4"/>
          <c:order val="2"/>
          <c:tx>
            <c:v>RD105-1509</c:v>
          </c:tx>
          <c:spPr>
            <a:ln w="2857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467397270237924"/>
                  <c:y val="-0.027812161786117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Data!$E$100:$E$104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1.497E6</c:v>
                </c:pt>
              </c:numCache>
            </c:numRef>
          </c:xVal>
          <c:yVal>
            <c:numRef>
              <c:f>Data!$G$100:$G$104</c:f>
              <c:numCache>
                <c:formatCode>0.000</c:formatCode>
                <c:ptCount val="5"/>
                <c:pt idx="0">
                  <c:v>0.7641</c:v>
                </c:pt>
                <c:pt idx="1">
                  <c:v>0.7931</c:v>
                </c:pt>
                <c:pt idx="2">
                  <c:v>0.7492</c:v>
                </c:pt>
                <c:pt idx="3">
                  <c:v>0.7907</c:v>
                </c:pt>
                <c:pt idx="4">
                  <c:v>0.7525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9F4-420E-BC68-26AF24483198}"/>
            </c:ext>
          </c:extLst>
        </c:ser>
        <c:ser>
          <c:idx val="6"/>
          <c:order val="3"/>
          <c:tx>
            <c:v>RD105-1602</c:v>
          </c:tx>
          <c:spPr>
            <a:ln w="28575">
              <a:noFill/>
            </a:ln>
          </c:spPr>
          <c:trendline>
            <c:spPr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85370521738934"/>
                  <c:y val="-0.1828352122731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Data!$E$136:$E$140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</c:numCache>
            </c:numRef>
          </c:xVal>
          <c:yVal>
            <c:numRef>
              <c:f>Data!$G$136:$G$140</c:f>
              <c:numCache>
                <c:formatCode>0.000</c:formatCode>
                <c:ptCount val="5"/>
                <c:pt idx="0">
                  <c:v>0.839835681719884</c:v>
                </c:pt>
                <c:pt idx="1">
                  <c:v>0.765614723349735</c:v>
                </c:pt>
                <c:pt idx="2">
                  <c:v>0.778923392340609</c:v>
                </c:pt>
                <c:pt idx="3">
                  <c:v>0.77075053455483</c:v>
                </c:pt>
                <c:pt idx="4">
                  <c:v>0.780839771467436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69F4-420E-BC68-26AF24483198}"/>
            </c:ext>
          </c:extLst>
        </c:ser>
        <c:ser>
          <c:idx val="8"/>
          <c:order val="4"/>
          <c:tx>
            <c:v>RD105-1606</c:v>
          </c:tx>
          <c:spPr>
            <a:ln w="28575">
              <a:noFill/>
            </a:ln>
          </c:spPr>
          <c:trendline>
            <c:spPr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884691982602983"/>
                  <c:y val="-0.14487207178281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Data!$E$173:$E$177</c:f>
              <c:numCache>
                <c:formatCode>General</c:formatCode>
                <c:ptCount val="5"/>
                <c:pt idx="0">
                  <c:v>464000.0</c:v>
                </c:pt>
                <c:pt idx="1">
                  <c:v>837000.0</c:v>
                </c:pt>
                <c:pt idx="2">
                  <c:v>951000.0</c:v>
                </c:pt>
                <c:pt idx="3">
                  <c:v>1.019E6</c:v>
                </c:pt>
                <c:pt idx="4">
                  <c:v>1.099E6</c:v>
                </c:pt>
              </c:numCache>
            </c:numRef>
          </c:xVal>
          <c:yVal>
            <c:numRef>
              <c:f>Data!$G$173:$G$177</c:f>
              <c:numCache>
                <c:formatCode>0.000</c:formatCode>
                <c:ptCount val="5"/>
                <c:pt idx="0">
                  <c:v>0.8241</c:v>
                </c:pt>
                <c:pt idx="1">
                  <c:v>0.8181</c:v>
                </c:pt>
                <c:pt idx="2">
                  <c:v>0.7807</c:v>
                </c:pt>
                <c:pt idx="3">
                  <c:v>0.8066</c:v>
                </c:pt>
                <c:pt idx="4">
                  <c:v>0.7663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69F4-420E-BC68-26AF24483198}"/>
            </c:ext>
          </c:extLst>
        </c:ser>
        <c:ser>
          <c:idx val="10"/>
          <c:order val="5"/>
          <c:tx>
            <c:v>RD105-1702</c:v>
          </c:tx>
          <c:spPr>
            <a:ln w="28575">
              <a:noFill/>
            </a:ln>
          </c:spPr>
          <c:trendline>
            <c:spPr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351018751579686"/>
                  <c:y val="0.0441331907606649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(Data!$E$210:$E$214,Data!$E$216)</c:f>
              <c:numCache>
                <c:formatCode>General</c:formatCode>
                <c:ptCount val="6"/>
                <c:pt idx="0">
                  <c:v>267000.0</c:v>
                </c:pt>
                <c:pt idx="1">
                  <c:v>640000.0</c:v>
                </c:pt>
                <c:pt idx="2">
                  <c:v>754000.0</c:v>
                </c:pt>
                <c:pt idx="3">
                  <c:v>822000.0</c:v>
                </c:pt>
                <c:pt idx="4">
                  <c:v>902000.0</c:v>
                </c:pt>
                <c:pt idx="5">
                  <c:v>1.003E6</c:v>
                </c:pt>
              </c:numCache>
            </c:numRef>
          </c:xVal>
          <c:yVal>
            <c:numRef>
              <c:f>(Data!$G$210:$G$214,Data!$G$216)</c:f>
              <c:numCache>
                <c:formatCode>0.000</c:formatCode>
                <c:ptCount val="6"/>
                <c:pt idx="0">
                  <c:v>0.8141</c:v>
                </c:pt>
                <c:pt idx="1">
                  <c:v>0.7052</c:v>
                </c:pt>
                <c:pt idx="2">
                  <c:v>0.758</c:v>
                </c:pt>
                <c:pt idx="3">
                  <c:v>0.7342</c:v>
                </c:pt>
                <c:pt idx="4">
                  <c:v>0.7422</c:v>
                </c:pt>
                <c:pt idx="5">
                  <c:v>0.7038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69F4-420E-BC68-26AF24483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3720496"/>
        <c:axId val="-444009088"/>
      </c:scatterChart>
      <c:valAx>
        <c:axId val="-44372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4009088"/>
        <c:crosses val="autoZero"/>
        <c:crossBetween val="midCat"/>
      </c:valAx>
      <c:valAx>
        <c:axId val="-444009088"/>
        <c:scaling>
          <c:orientation val="minMax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DeltaVector-Y[mmTelSim]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43720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Red 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RD130-1402</c:v>
          </c:tx>
          <c:spPr>
            <a:ln w="28575">
              <a:noFill/>
            </a:ln>
          </c:spPr>
          <c:xVal>
            <c:numRef>
              <c:f>Data!$E$12</c:f>
              <c:numCache>
                <c:formatCode>General</c:formatCode>
                <c:ptCount val="1"/>
                <c:pt idx="0">
                  <c:v>1.496596E6</c:v>
                </c:pt>
              </c:numCache>
            </c:numRef>
          </c:xVal>
          <c:yVal>
            <c:numRef>
              <c:f>Data!$G$12</c:f>
              <c:numCache>
                <c:formatCode>0.000</c:formatCode>
                <c:ptCount val="1"/>
                <c:pt idx="0">
                  <c:v>0.6737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BDC-4B88-94A4-718ECAFB7F07}"/>
            </c:ext>
          </c:extLst>
        </c:ser>
        <c:ser>
          <c:idx val="3"/>
          <c:order val="1"/>
          <c:tx>
            <c:v>RD130-1502</c:v>
          </c:tx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91394273824302"/>
                  <c:y val="-0.21710718812381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Data!$E$69:$E$73</c:f>
              <c:numCache>
                <c:formatCode>General</c:formatCode>
                <c:ptCount val="5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Data!$G$69:$G$73</c:f>
              <c:numCache>
                <c:formatCode>0.000</c:formatCode>
                <c:ptCount val="5"/>
                <c:pt idx="0">
                  <c:v>0.8647</c:v>
                </c:pt>
                <c:pt idx="1">
                  <c:v>0.8433</c:v>
                </c:pt>
                <c:pt idx="2">
                  <c:v>0.8339</c:v>
                </c:pt>
                <c:pt idx="3">
                  <c:v>0.8033</c:v>
                </c:pt>
                <c:pt idx="4">
                  <c:v>0.6746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BDC-4B88-94A4-718ECAFB7F07}"/>
            </c:ext>
          </c:extLst>
        </c:ser>
        <c:ser>
          <c:idx val="5"/>
          <c:order val="2"/>
          <c:tx>
            <c:v>RD130-1509</c:v>
          </c:tx>
          <c:spPr>
            <a:ln w="28575">
              <a:noFill/>
            </a:ln>
          </c:spPr>
          <c:trendline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995933085117063"/>
                  <c:y val="0.047177542439987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Data!$E$106:$E$110</c:f>
              <c:numCache>
                <c:formatCode>General</c:formatCode>
                <c:ptCount val="5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  <c:pt idx="4">
                  <c:v>1.497E6</c:v>
                </c:pt>
              </c:numCache>
            </c:numRef>
          </c:xVal>
          <c:yVal>
            <c:numRef>
              <c:f>Data!$G$106:$G$110</c:f>
              <c:numCache>
                <c:formatCode>0.000</c:formatCode>
                <c:ptCount val="5"/>
                <c:pt idx="0">
                  <c:v>0.7828</c:v>
                </c:pt>
                <c:pt idx="1">
                  <c:v>0.8094</c:v>
                </c:pt>
                <c:pt idx="2">
                  <c:v>0.7414</c:v>
                </c:pt>
                <c:pt idx="3">
                  <c:v>0.7735</c:v>
                </c:pt>
                <c:pt idx="4">
                  <c:v>0.6118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3BDC-4B88-94A4-718ECAFB7F07}"/>
            </c:ext>
          </c:extLst>
        </c:ser>
        <c:ser>
          <c:idx val="7"/>
          <c:order val="3"/>
          <c:tx>
            <c:v>RD130-1602</c:v>
          </c:tx>
          <c:spPr>
            <a:ln w="28575">
              <a:noFill/>
            </a:ln>
          </c:spPr>
          <c:trendline>
            <c:spPr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08198313774906"/>
                  <c:y val="0.0947174561536587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Data!$E$143:$E$146</c:f>
              <c:numCache>
                <c:formatCode>General</c:formatCode>
                <c:ptCount val="4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</c:numCache>
            </c:numRef>
          </c:xVal>
          <c:yVal>
            <c:numRef>
              <c:f>Data!$G$143:$G$146</c:f>
              <c:numCache>
                <c:formatCode>0.000</c:formatCode>
                <c:ptCount val="4"/>
                <c:pt idx="0">
                  <c:v>0.785847946066219</c:v>
                </c:pt>
                <c:pt idx="1">
                  <c:v>0.752974887054797</c:v>
                </c:pt>
                <c:pt idx="2">
                  <c:v>0.744816446930675</c:v>
                </c:pt>
                <c:pt idx="3">
                  <c:v>0.703255950471368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3BDC-4B88-94A4-718ECAFB7F07}"/>
            </c:ext>
          </c:extLst>
        </c:ser>
        <c:ser>
          <c:idx val="9"/>
          <c:order val="4"/>
          <c:tx>
            <c:v>RD130-1606</c:v>
          </c:tx>
          <c:spPr>
            <a:ln w="28575">
              <a:noFill/>
            </a:ln>
          </c:spPr>
          <c:trendline>
            <c:spPr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23847925337567"/>
                  <c:y val="-0.11969742664771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Data!$E$180:$E$183</c:f>
              <c:numCache>
                <c:formatCode>General</c:formatCode>
                <c:ptCount val="4"/>
                <c:pt idx="0">
                  <c:v>837000.0</c:v>
                </c:pt>
                <c:pt idx="1">
                  <c:v>951000.0</c:v>
                </c:pt>
                <c:pt idx="2">
                  <c:v>1.019E6</c:v>
                </c:pt>
                <c:pt idx="3">
                  <c:v>1.099E6</c:v>
                </c:pt>
              </c:numCache>
            </c:numRef>
          </c:xVal>
          <c:yVal>
            <c:numRef>
              <c:f>Data!$G$180:$G$183</c:f>
              <c:numCache>
                <c:formatCode>0.000</c:formatCode>
                <c:ptCount val="4"/>
                <c:pt idx="0">
                  <c:v>0.8675</c:v>
                </c:pt>
                <c:pt idx="1">
                  <c:v>0.8053</c:v>
                </c:pt>
                <c:pt idx="2">
                  <c:v>0.8222</c:v>
                </c:pt>
                <c:pt idx="3">
                  <c:v>0.7789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3BDC-4B88-94A4-718ECAFB7F07}"/>
            </c:ext>
          </c:extLst>
        </c:ser>
        <c:ser>
          <c:idx val="11"/>
          <c:order val="5"/>
          <c:tx>
            <c:v>RD130-1702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208702016413779"/>
                  <c:y val="0.020463152453558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Data!$E$218:$E$222</c:f>
              <c:numCache>
                <c:formatCode>General</c:formatCode>
                <c:ptCount val="5"/>
                <c:pt idx="0">
                  <c:v>640000.0</c:v>
                </c:pt>
                <c:pt idx="1">
                  <c:v>754000.0</c:v>
                </c:pt>
                <c:pt idx="2">
                  <c:v>822000.0</c:v>
                </c:pt>
                <c:pt idx="3">
                  <c:v>902000.0</c:v>
                </c:pt>
                <c:pt idx="4">
                  <c:v>1.003E6</c:v>
                </c:pt>
              </c:numCache>
            </c:numRef>
          </c:xVal>
          <c:yVal>
            <c:numRef>
              <c:f>Data!$G$218:$G$222</c:f>
              <c:numCache>
                <c:formatCode>0.000</c:formatCode>
                <c:ptCount val="5"/>
                <c:pt idx="0">
                  <c:v>0.7767</c:v>
                </c:pt>
                <c:pt idx="1">
                  <c:v>0.7583</c:v>
                </c:pt>
                <c:pt idx="2">
                  <c:v>0.7486</c:v>
                </c:pt>
                <c:pt idx="3">
                  <c:v>0.7323</c:v>
                </c:pt>
                <c:pt idx="4">
                  <c:v>0.6602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3BDC-4B88-94A4-718ECAFB7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4028992"/>
        <c:axId val="-444315280"/>
      </c:scatterChart>
      <c:valAx>
        <c:axId val="-44402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Grating Position</a:t>
                </a:r>
                <a:r>
                  <a:rPr lang="de-DE" baseline="0"/>
                  <a:t> [ISU]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444315280"/>
        <c:crosses val="autoZero"/>
        <c:crossBetween val="midCat"/>
      </c:valAx>
      <c:valAx>
        <c:axId val="-444315280"/>
        <c:scaling>
          <c:orientation val="minMax"/>
          <c:min val="0.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DeltaVector-Y[mmTelSim]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-44402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0551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202" cy="600441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3777" cy="600489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3777" cy="600489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777" cy="600489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3777" cy="600489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3777" cy="600489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3777" cy="6004891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7"/>
  <sheetViews>
    <sheetView tabSelected="1" topLeftCell="A175" zoomScale="85" zoomScaleNormal="85" zoomScalePageLayoutView="85" workbookViewId="0">
      <selection activeCell="L218" sqref="L218"/>
    </sheetView>
  </sheetViews>
  <sheetFormatPr baseColWidth="10" defaultRowHeight="15" x14ac:dyDescent="0.2"/>
  <cols>
    <col min="3" max="3" width="15.6640625" bestFit="1" customWidth="1"/>
    <col min="5" max="5" width="15.6640625" bestFit="1" customWidth="1"/>
    <col min="6" max="6" width="21" bestFit="1" customWidth="1"/>
    <col min="7" max="7" width="20" bestFit="1" customWidth="1"/>
    <col min="9" max="9" width="11" bestFit="1" customWidth="1"/>
    <col min="10" max="10" width="10.83203125" customWidth="1"/>
    <col min="11" max="11" width="14" customWidth="1"/>
    <col min="14" max="14" width="14.6640625" customWidth="1"/>
    <col min="16" max="16" width="13.33203125" bestFit="1" customWidth="1"/>
  </cols>
  <sheetData>
    <row r="1" spans="1:14" ht="19" x14ac:dyDescent="0.25">
      <c r="A1" s="2"/>
      <c r="B1" s="3"/>
      <c r="C1" s="27">
        <v>1402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x14ac:dyDescent="0.2">
      <c r="A2" s="5"/>
      <c r="B2" s="6"/>
      <c r="C2" s="6" t="s">
        <v>5</v>
      </c>
      <c r="D2" s="6"/>
      <c r="E2" s="6"/>
      <c r="F2" s="6"/>
      <c r="G2" s="6"/>
      <c r="H2" s="6"/>
      <c r="I2" s="6"/>
      <c r="J2" s="6"/>
      <c r="K2" s="6"/>
      <c r="L2" s="6"/>
      <c r="M2" s="6"/>
      <c r="N2" s="7"/>
    </row>
    <row r="3" spans="1:14" x14ac:dyDescent="0.2">
      <c r="A3" s="5" t="s">
        <v>25</v>
      </c>
      <c r="B3" s="6" t="s">
        <v>26</v>
      </c>
      <c r="C3" s="6" t="s">
        <v>3</v>
      </c>
      <c r="D3" s="6" t="s">
        <v>4</v>
      </c>
      <c r="E3" s="6" t="s">
        <v>0</v>
      </c>
      <c r="F3" s="6" t="s">
        <v>1</v>
      </c>
      <c r="G3" s="6" t="s">
        <v>2</v>
      </c>
      <c r="H3" s="6"/>
      <c r="I3" s="32"/>
      <c r="J3" s="42" t="s">
        <v>8</v>
      </c>
      <c r="K3" s="44" t="s">
        <v>56</v>
      </c>
      <c r="L3" s="42"/>
      <c r="M3" s="42" t="s">
        <v>9</v>
      </c>
      <c r="N3" s="48"/>
    </row>
    <row r="4" spans="1:14" x14ac:dyDescent="0.2">
      <c r="A4" s="5">
        <v>14.2638</v>
      </c>
      <c r="B4" s="6">
        <v>10.1837</v>
      </c>
      <c r="C4" s="6">
        <v>105</v>
      </c>
      <c r="D4" s="6">
        <v>2</v>
      </c>
      <c r="E4" s="6">
        <v>1248900</v>
      </c>
      <c r="F4" s="17">
        <v>1.3439000000000001</v>
      </c>
      <c r="G4" s="17">
        <v>0.6169</v>
      </c>
      <c r="H4" s="6"/>
      <c r="I4" s="35"/>
      <c r="J4" s="11" t="s">
        <v>51</v>
      </c>
      <c r="K4" s="6"/>
      <c r="L4" s="6"/>
      <c r="M4" s="11" t="s">
        <v>52</v>
      </c>
      <c r="N4" s="7"/>
    </row>
    <row r="5" spans="1:14" x14ac:dyDescent="0.2">
      <c r="A5" s="5">
        <v>14.2525</v>
      </c>
      <c r="B5" s="28">
        <v>10.162800000000001</v>
      </c>
      <c r="C5" s="6"/>
      <c r="D5" s="6">
        <v>1</v>
      </c>
      <c r="E5" s="6">
        <v>431300</v>
      </c>
      <c r="F5" s="17">
        <v>0.89029999999999998</v>
      </c>
      <c r="G5" s="17">
        <v>0.62450000000000006</v>
      </c>
      <c r="H5" s="6"/>
      <c r="I5" s="35" t="s">
        <v>10</v>
      </c>
      <c r="J5" s="6" t="s">
        <v>11</v>
      </c>
      <c r="K5" s="6" t="s">
        <v>12</v>
      </c>
      <c r="L5" s="6" t="s">
        <v>10</v>
      </c>
      <c r="M5" s="6" t="s">
        <v>11</v>
      </c>
      <c r="N5" s="7" t="s">
        <v>12</v>
      </c>
    </row>
    <row r="6" spans="1:14" x14ac:dyDescent="0.2">
      <c r="A6" s="5">
        <v>14.2761</v>
      </c>
      <c r="B6" s="28">
        <v>10.192600000000001</v>
      </c>
      <c r="C6" s="6">
        <v>130</v>
      </c>
      <c r="D6" s="6">
        <v>2</v>
      </c>
      <c r="E6" s="6">
        <v>734400</v>
      </c>
      <c r="F6" s="17">
        <v>0.36399999999999999</v>
      </c>
      <c r="G6" s="17">
        <v>0.70120000000000005</v>
      </c>
      <c r="H6" s="6"/>
      <c r="I6" s="43">
        <v>5.5479000000000001E-7</v>
      </c>
      <c r="J6" s="12">
        <v>0.65102000000000004</v>
      </c>
      <c r="K6" s="12">
        <v>734000</v>
      </c>
      <c r="L6" s="12">
        <v>-9.2955000000000004E-9</v>
      </c>
      <c r="M6" s="12">
        <v>0.62851000000000001</v>
      </c>
      <c r="N6" s="13">
        <v>734000</v>
      </c>
    </row>
    <row r="7" spans="1:14" x14ac:dyDescent="0.2">
      <c r="A7" s="5">
        <v>14.281700000000001</v>
      </c>
      <c r="B7" s="28">
        <v>10.175599999999999</v>
      </c>
      <c r="C7" s="6"/>
      <c r="D7" s="28">
        <v>1</v>
      </c>
      <c r="E7" s="6">
        <v>1061500</v>
      </c>
      <c r="F7" s="17">
        <v>0.64319999999999999</v>
      </c>
      <c r="G7" s="17">
        <v>0.83830000000000005</v>
      </c>
      <c r="H7" s="6"/>
      <c r="I7" s="43">
        <f>I6*K6+J6</f>
        <v>1.0582358599999999</v>
      </c>
      <c r="J7" s="6" t="s">
        <v>14</v>
      </c>
      <c r="K7" s="6"/>
      <c r="L7" s="12">
        <f>L6*N6+M6</f>
        <v>0.62168710299999996</v>
      </c>
      <c r="M7" s="6" t="s">
        <v>14</v>
      </c>
      <c r="N7" s="7"/>
    </row>
    <row r="8" spans="1:14" x14ac:dyDescent="0.2">
      <c r="A8" s="5"/>
      <c r="B8" s="6"/>
      <c r="C8" s="6"/>
      <c r="D8" s="6"/>
      <c r="E8" s="6"/>
      <c r="F8" s="17"/>
      <c r="G8" s="17"/>
      <c r="H8" s="6"/>
      <c r="I8" s="43">
        <f>I7*0.842</f>
        <v>0.89103459411999986</v>
      </c>
      <c r="J8" s="6" t="s">
        <v>15</v>
      </c>
      <c r="K8" s="6"/>
      <c r="L8" s="12">
        <f>L7*0.842</f>
        <v>0.5234605407259999</v>
      </c>
      <c r="M8" s="6" t="s">
        <v>15</v>
      </c>
      <c r="N8" s="7"/>
    </row>
    <row r="9" spans="1:14" x14ac:dyDescent="0.2">
      <c r="A9" s="5"/>
      <c r="B9" s="6"/>
      <c r="C9" s="6" t="s">
        <v>6</v>
      </c>
      <c r="D9" s="6"/>
      <c r="E9" s="6"/>
      <c r="F9" s="17"/>
      <c r="G9" s="17"/>
      <c r="H9" s="6"/>
      <c r="I9" s="1" t="s">
        <v>16</v>
      </c>
      <c r="J9" s="6" t="s">
        <v>23</v>
      </c>
      <c r="K9" s="6"/>
      <c r="L9" s="1" t="s">
        <v>17</v>
      </c>
      <c r="M9" s="6" t="s">
        <v>21</v>
      </c>
      <c r="N9" s="7"/>
    </row>
    <row r="10" spans="1:14" x14ac:dyDescent="0.2">
      <c r="A10" s="5">
        <v>14.274800000000001</v>
      </c>
      <c r="B10" s="28">
        <v>10.139900000000001</v>
      </c>
      <c r="C10" s="6">
        <v>105</v>
      </c>
      <c r="D10" s="6">
        <v>1</v>
      </c>
      <c r="E10" s="6">
        <v>508066</v>
      </c>
      <c r="F10" s="17">
        <v>-0.85060000000000002</v>
      </c>
      <c r="G10" s="17">
        <v>0.78410000000000002</v>
      </c>
      <c r="H10" s="6"/>
      <c r="I10" s="30">
        <f>I8</f>
        <v>0.89103459411999986</v>
      </c>
      <c r="J10" s="37" t="s">
        <v>68</v>
      </c>
      <c r="K10" s="37"/>
      <c r="L10" s="30">
        <f>-L8</f>
        <v>-0.5234605407259999</v>
      </c>
      <c r="M10" s="37" t="s">
        <v>68</v>
      </c>
      <c r="N10" s="49"/>
    </row>
    <row r="11" spans="1:14" x14ac:dyDescent="0.2">
      <c r="A11" s="5">
        <v>14.290800000000001</v>
      </c>
      <c r="B11" s="28">
        <v>10.1759</v>
      </c>
      <c r="C11" s="6"/>
      <c r="D11" s="6"/>
      <c r="E11" s="6">
        <v>1019500</v>
      </c>
      <c r="F11" s="17">
        <v>-0.87649999999999995</v>
      </c>
      <c r="G11" s="17">
        <v>0.79500000000000004</v>
      </c>
      <c r="H11" s="6"/>
      <c r="I11" s="32"/>
      <c r="J11" s="42" t="s">
        <v>8</v>
      </c>
      <c r="K11" s="42" t="s">
        <v>57</v>
      </c>
      <c r="L11" s="42"/>
      <c r="M11" s="42" t="s">
        <v>53</v>
      </c>
      <c r="N11" s="48"/>
    </row>
    <row r="12" spans="1:14" x14ac:dyDescent="0.2">
      <c r="A12" s="5">
        <v>14.3073</v>
      </c>
      <c r="B12" s="28">
        <v>10.129</v>
      </c>
      <c r="C12" s="6">
        <v>130</v>
      </c>
      <c r="D12" s="6">
        <v>1</v>
      </c>
      <c r="E12" s="6">
        <v>1496596</v>
      </c>
      <c r="F12" s="17">
        <v>-1.0058</v>
      </c>
      <c r="G12" s="17">
        <v>0.67369999999999997</v>
      </c>
      <c r="H12" s="6"/>
      <c r="I12" s="35"/>
      <c r="J12" s="11" t="s">
        <v>55</v>
      </c>
      <c r="K12" s="6"/>
      <c r="L12" s="6"/>
      <c r="M12" s="11" t="s">
        <v>54</v>
      </c>
      <c r="N12" s="7"/>
    </row>
    <row r="13" spans="1:14" x14ac:dyDescent="0.2">
      <c r="A13" s="5">
        <v>14.3817</v>
      </c>
      <c r="B13" s="28">
        <v>10.795999999999999</v>
      </c>
      <c r="C13" s="6"/>
      <c r="D13" s="6"/>
      <c r="E13" s="28">
        <v>1897100</v>
      </c>
      <c r="F13" s="10">
        <v>-1.0722</v>
      </c>
      <c r="G13" s="10">
        <v>0.63570000000000004</v>
      </c>
      <c r="H13" s="6" t="s">
        <v>7</v>
      </c>
      <c r="I13" s="43">
        <v>5.9999999999999997E-7</v>
      </c>
      <c r="J13" s="12">
        <v>-3.517E-2</v>
      </c>
      <c r="K13" s="12">
        <v>734000</v>
      </c>
      <c r="L13" s="12">
        <v>0</v>
      </c>
      <c r="M13" s="12">
        <v>0.76975000000000005</v>
      </c>
      <c r="N13" s="13">
        <v>734000</v>
      </c>
    </row>
    <row r="14" spans="1:14" x14ac:dyDescent="0.2">
      <c r="A14" s="5"/>
      <c r="B14" s="28"/>
      <c r="C14" s="6"/>
      <c r="D14" s="6"/>
      <c r="E14" s="28"/>
      <c r="F14" s="10"/>
      <c r="G14" s="10"/>
      <c r="H14" s="6"/>
      <c r="I14" s="43">
        <f>I13*K13+J13</f>
        <v>0.40522999999999998</v>
      </c>
      <c r="J14" s="6" t="s">
        <v>14</v>
      </c>
      <c r="K14" s="6"/>
      <c r="L14" s="12">
        <f>L13*N13+M13</f>
        <v>0.76975000000000005</v>
      </c>
      <c r="M14" s="6" t="s">
        <v>14</v>
      </c>
      <c r="N14" s="7"/>
    </row>
    <row r="15" spans="1:14" x14ac:dyDescent="0.2">
      <c r="A15" s="5"/>
      <c r="B15" s="28"/>
      <c r="C15" s="6"/>
      <c r="D15" s="6"/>
      <c r="E15" s="28"/>
      <c r="F15" s="10"/>
      <c r="G15" s="10"/>
      <c r="H15" s="6"/>
      <c r="I15" s="43">
        <f>I14*0.842</f>
        <v>0.34120365999999996</v>
      </c>
      <c r="J15" s="6" t="s">
        <v>15</v>
      </c>
      <c r="K15" s="6"/>
      <c r="L15" s="12">
        <f>L14*0.842</f>
        <v>0.64812950000000003</v>
      </c>
      <c r="M15" s="6" t="s">
        <v>15</v>
      </c>
      <c r="N15" s="7"/>
    </row>
    <row r="16" spans="1:14" x14ac:dyDescent="0.2">
      <c r="A16" s="5"/>
      <c r="B16" s="28"/>
      <c r="C16" s="6"/>
      <c r="D16" s="6"/>
      <c r="E16" s="28"/>
      <c r="F16" s="10"/>
      <c r="G16" s="10"/>
      <c r="H16" s="6"/>
      <c r="I16" s="1" t="s">
        <v>16</v>
      </c>
      <c r="J16" s="6" t="s">
        <v>24</v>
      </c>
      <c r="K16" s="6"/>
      <c r="L16" s="1" t="s">
        <v>17</v>
      </c>
      <c r="M16" s="6" t="s">
        <v>22</v>
      </c>
      <c r="N16" s="7"/>
    </row>
    <row r="17" spans="1:14" x14ac:dyDescent="0.2">
      <c r="A17" s="5" t="s">
        <v>35</v>
      </c>
      <c r="B17" s="28"/>
      <c r="C17" s="6"/>
      <c r="D17" s="6"/>
      <c r="E17" s="28"/>
      <c r="F17" s="10"/>
      <c r="G17" s="10"/>
      <c r="H17" s="6"/>
      <c r="I17" s="30">
        <f>I15</f>
        <v>0.34120365999999996</v>
      </c>
      <c r="J17" s="37" t="s">
        <v>68</v>
      </c>
      <c r="K17" s="37"/>
      <c r="L17" s="30">
        <f>-L15</f>
        <v>-0.64812950000000003</v>
      </c>
      <c r="M17" s="37" t="s">
        <v>68</v>
      </c>
      <c r="N17" s="49"/>
    </row>
    <row r="18" spans="1:14" x14ac:dyDescent="0.2">
      <c r="A18" s="5" t="s">
        <v>36</v>
      </c>
      <c r="B18" s="28"/>
      <c r="C18" s="6"/>
      <c r="D18" s="6"/>
      <c r="E18" s="28"/>
      <c r="F18" s="10"/>
      <c r="G18" s="10"/>
      <c r="H18" s="6"/>
      <c r="I18" s="6"/>
      <c r="J18" s="6"/>
      <c r="K18" s="6"/>
      <c r="L18" s="6"/>
      <c r="M18" s="6"/>
      <c r="N18" s="7"/>
    </row>
    <row r="19" spans="1:14" x14ac:dyDescent="0.2">
      <c r="A19" s="5"/>
      <c r="B19" s="28"/>
      <c r="C19" s="6"/>
      <c r="D19" s="6"/>
      <c r="E19" s="28"/>
      <c r="F19" s="10"/>
      <c r="G19" s="10"/>
      <c r="H19" s="6"/>
      <c r="I19" s="32"/>
      <c r="J19" s="33"/>
      <c r="K19" s="42" t="s">
        <v>58</v>
      </c>
      <c r="L19" s="33"/>
      <c r="M19" s="33"/>
      <c r="N19" s="48"/>
    </row>
    <row r="20" spans="1:14" x14ac:dyDescent="0.2">
      <c r="A20" s="5" t="s">
        <v>37</v>
      </c>
      <c r="B20" s="28" t="s">
        <v>38</v>
      </c>
      <c r="C20" s="6"/>
      <c r="D20" s="6"/>
      <c r="E20" s="28"/>
      <c r="F20" s="10"/>
      <c r="G20" s="10"/>
      <c r="H20" s="6"/>
      <c r="I20" s="35"/>
      <c r="J20" s="11" t="s">
        <v>61</v>
      </c>
      <c r="K20" s="6"/>
      <c r="L20" s="6"/>
      <c r="M20" s="11" t="s">
        <v>62</v>
      </c>
      <c r="N20" s="7"/>
    </row>
    <row r="21" spans="1:14" x14ac:dyDescent="0.2">
      <c r="A21" s="5" t="s">
        <v>40</v>
      </c>
      <c r="B21" s="28" t="s">
        <v>41</v>
      </c>
      <c r="C21" s="6"/>
      <c r="D21" s="6"/>
      <c r="E21" s="28"/>
      <c r="F21" s="10"/>
      <c r="G21" s="10"/>
      <c r="H21" s="6"/>
      <c r="I21" s="43">
        <v>-5.0641999999999998E-8</v>
      </c>
      <c r="J21" s="12">
        <v>-0.82486999999999999</v>
      </c>
      <c r="K21" s="12">
        <v>1019000</v>
      </c>
      <c r="L21" s="12">
        <v>-1E-8</v>
      </c>
      <c r="M21" s="12">
        <v>0.79718999999999995</v>
      </c>
      <c r="N21" s="13">
        <v>1019000</v>
      </c>
    </row>
    <row r="22" spans="1:14" x14ac:dyDescent="0.2">
      <c r="A22" s="5" t="s">
        <v>39</v>
      </c>
      <c r="B22" s="28" t="s">
        <v>38</v>
      </c>
      <c r="C22" s="6"/>
      <c r="D22" s="6"/>
      <c r="E22" s="28"/>
      <c r="F22" s="10"/>
      <c r="G22" s="10"/>
      <c r="H22" s="6"/>
      <c r="I22" s="43">
        <f>I21*K21+J21</f>
        <v>-0.87647419800000004</v>
      </c>
      <c r="J22" s="6" t="s">
        <v>14</v>
      </c>
      <c r="K22" s="6"/>
      <c r="L22" s="12">
        <f>L21*N21+M21</f>
        <v>0.78699999999999992</v>
      </c>
      <c r="M22" s="6" t="s">
        <v>14</v>
      </c>
      <c r="N22" s="7"/>
    </row>
    <row r="23" spans="1:14" x14ac:dyDescent="0.2">
      <c r="A23" s="5" t="s">
        <v>42</v>
      </c>
      <c r="B23" s="28" t="s">
        <v>43</v>
      </c>
      <c r="C23" s="6"/>
      <c r="D23" s="6"/>
      <c r="E23" s="28"/>
      <c r="F23" s="10"/>
      <c r="G23" s="10"/>
      <c r="H23" s="6"/>
      <c r="I23" s="45">
        <f>I22*0.842</f>
        <v>-0.73799127471600001</v>
      </c>
      <c r="J23" s="37" t="s">
        <v>15</v>
      </c>
      <c r="K23" s="37"/>
      <c r="L23" s="46">
        <f>L22*0.842</f>
        <v>0.66265399999999997</v>
      </c>
      <c r="M23" s="37" t="s">
        <v>15</v>
      </c>
      <c r="N23" s="49"/>
    </row>
    <row r="24" spans="1:14" x14ac:dyDescent="0.2">
      <c r="A24" s="5"/>
      <c r="B24" s="28"/>
      <c r="C24" s="6"/>
      <c r="D24" s="6"/>
      <c r="E24" s="28"/>
      <c r="F24" s="10"/>
      <c r="G24" s="10"/>
      <c r="H24" s="6"/>
      <c r="I24" s="32"/>
      <c r="J24" s="33"/>
      <c r="K24" s="42" t="s">
        <v>59</v>
      </c>
      <c r="L24" s="33"/>
      <c r="M24" s="33"/>
      <c r="N24" s="48"/>
    </row>
    <row r="25" spans="1:14" x14ac:dyDescent="0.2">
      <c r="A25" s="5" t="s">
        <v>44</v>
      </c>
      <c r="B25" s="28" t="s">
        <v>38</v>
      </c>
      <c r="C25" s="6"/>
      <c r="D25" s="6"/>
      <c r="E25" s="28"/>
      <c r="F25" s="10"/>
      <c r="G25" s="10"/>
      <c r="H25" s="6"/>
      <c r="I25" s="35"/>
      <c r="J25" s="11" t="s">
        <v>63</v>
      </c>
      <c r="K25" s="6"/>
      <c r="L25" s="6"/>
      <c r="M25" s="11" t="s">
        <v>64</v>
      </c>
      <c r="N25" s="7"/>
    </row>
    <row r="26" spans="1:14" x14ac:dyDescent="0.2">
      <c r="A26" s="5" t="s">
        <v>45</v>
      </c>
      <c r="B26" s="28" t="s">
        <v>46</v>
      </c>
      <c r="C26" s="6"/>
      <c r="D26" s="6"/>
      <c r="E26" s="28"/>
      <c r="F26" s="10"/>
      <c r="G26" s="10"/>
      <c r="H26" s="6"/>
      <c r="I26" s="43">
        <v>-3.4999999999999998E-7</v>
      </c>
      <c r="J26" s="12">
        <v>-0.48198999999999997</v>
      </c>
      <c r="K26" s="12">
        <v>1019000</v>
      </c>
      <c r="L26" s="12">
        <v>-2.981E-7</v>
      </c>
      <c r="M26" s="12">
        <v>1.1261000000000001</v>
      </c>
      <c r="N26" s="13">
        <v>1019000</v>
      </c>
    </row>
    <row r="27" spans="1:14" x14ac:dyDescent="0.2">
      <c r="A27" s="5" t="s">
        <v>47</v>
      </c>
      <c r="B27" s="28" t="s">
        <v>48</v>
      </c>
      <c r="C27" s="6"/>
      <c r="D27" s="6"/>
      <c r="E27" s="28"/>
      <c r="F27" s="10"/>
      <c r="G27" s="10"/>
      <c r="H27" s="6"/>
      <c r="I27" s="43">
        <f>I26*K26+J26</f>
        <v>-0.83863999999999994</v>
      </c>
      <c r="J27" s="6" t="s">
        <v>14</v>
      </c>
      <c r="K27" s="6"/>
      <c r="L27" s="12">
        <f>L26*N26+M26</f>
        <v>0.82233610000000013</v>
      </c>
      <c r="M27" s="6" t="s">
        <v>14</v>
      </c>
      <c r="N27" s="7"/>
    </row>
    <row r="28" spans="1:14" x14ac:dyDescent="0.2">
      <c r="A28" s="5" t="s">
        <v>49</v>
      </c>
      <c r="B28" s="28" t="s">
        <v>50</v>
      </c>
      <c r="C28" s="6"/>
      <c r="D28" s="6"/>
      <c r="E28" s="28"/>
      <c r="F28" s="10"/>
      <c r="G28" s="10"/>
      <c r="H28" s="6"/>
      <c r="I28" s="45">
        <f>I27*0.842</f>
        <v>-0.70613487999999991</v>
      </c>
      <c r="J28" s="37" t="s">
        <v>15</v>
      </c>
      <c r="K28" s="37"/>
      <c r="L28" s="46">
        <f>L27*0.842</f>
        <v>0.69240699620000012</v>
      </c>
      <c r="M28" s="37" t="s">
        <v>15</v>
      </c>
      <c r="N28" s="49"/>
    </row>
    <row r="29" spans="1:14" x14ac:dyDescent="0.2">
      <c r="A29" s="5"/>
      <c r="B29" s="28"/>
      <c r="C29" s="6"/>
      <c r="D29" s="6"/>
      <c r="E29" s="28"/>
      <c r="F29" s="10"/>
      <c r="G29" s="10"/>
      <c r="H29" s="6"/>
      <c r="I29" s="6"/>
      <c r="J29" s="6"/>
      <c r="K29" s="6"/>
      <c r="L29" s="6"/>
      <c r="M29" s="6"/>
      <c r="N29" s="7"/>
    </row>
    <row r="30" spans="1:14" x14ac:dyDescent="0.2">
      <c r="A30" s="5"/>
      <c r="B30" s="28"/>
      <c r="C30" s="6"/>
      <c r="D30" s="6"/>
      <c r="E30" s="28"/>
      <c r="F30" s="10"/>
      <c r="G30" s="10"/>
      <c r="H30" s="32" t="s">
        <v>13</v>
      </c>
      <c r="I30" s="47">
        <f>AVERAGE(I22,I27)</f>
        <v>-0.85755709899999999</v>
      </c>
      <c r="J30" s="33" t="s">
        <v>14</v>
      </c>
      <c r="K30" s="33"/>
      <c r="L30" s="47">
        <f>AVERAGE(L22,L27)</f>
        <v>0.80466805000000008</v>
      </c>
      <c r="M30" s="34" t="s">
        <v>14</v>
      </c>
      <c r="N30" s="7"/>
    </row>
    <row r="31" spans="1:14" x14ac:dyDescent="0.2">
      <c r="A31" s="5" t="s">
        <v>66</v>
      </c>
      <c r="B31" s="28"/>
      <c r="C31" s="6"/>
      <c r="D31" s="6"/>
      <c r="E31" s="28"/>
      <c r="F31" s="10"/>
      <c r="G31" s="10"/>
      <c r="H31" s="35"/>
      <c r="I31" s="12">
        <f>I30*0.842</f>
        <v>-0.72206307735800002</v>
      </c>
      <c r="J31" s="6" t="s">
        <v>15</v>
      </c>
      <c r="K31" s="6"/>
      <c r="L31" s="12">
        <f>L30*0.842</f>
        <v>0.67753049809999999</v>
      </c>
      <c r="M31" s="36" t="s">
        <v>15</v>
      </c>
      <c r="N31" s="7"/>
    </row>
    <row r="32" spans="1:14" x14ac:dyDescent="0.2">
      <c r="A32" s="5" t="s">
        <v>65</v>
      </c>
      <c r="B32" s="28"/>
      <c r="C32" s="6"/>
      <c r="D32" s="6"/>
      <c r="E32" s="28"/>
      <c r="F32" s="10"/>
      <c r="G32" s="10"/>
      <c r="H32" s="35"/>
      <c r="I32" s="19" t="s">
        <v>16</v>
      </c>
      <c r="J32" s="6" t="s">
        <v>19</v>
      </c>
      <c r="K32" s="6"/>
      <c r="L32" s="1" t="s">
        <v>17</v>
      </c>
      <c r="M32" s="6" t="s">
        <v>20</v>
      </c>
      <c r="N32" s="7"/>
    </row>
    <row r="33" spans="1:14" ht="16" thickBot="1" x14ac:dyDescent="0.25">
      <c r="A33" s="5" t="s">
        <v>67</v>
      </c>
      <c r="B33" s="28"/>
      <c r="C33" s="6"/>
      <c r="D33" s="6"/>
      <c r="E33" s="28"/>
      <c r="F33" s="10"/>
      <c r="G33" s="10"/>
      <c r="H33" s="35"/>
      <c r="I33" s="68">
        <f>I31</f>
        <v>-0.72206307735800002</v>
      </c>
      <c r="J33" s="60" t="s">
        <v>68</v>
      </c>
      <c r="K33" s="60"/>
      <c r="L33" s="68">
        <f>-L31</f>
        <v>-0.67753049809999999</v>
      </c>
      <c r="M33" s="69" t="s">
        <v>68</v>
      </c>
      <c r="N33" s="7"/>
    </row>
    <row r="34" spans="1:14" ht="19" x14ac:dyDescent="0.25">
      <c r="A34" s="2"/>
      <c r="B34" s="38"/>
      <c r="C34" s="27">
        <v>1404</v>
      </c>
      <c r="D34" s="3"/>
      <c r="E34" s="38"/>
      <c r="F34" s="39"/>
      <c r="G34" s="39"/>
      <c r="H34" s="3"/>
      <c r="I34" s="3"/>
      <c r="J34" s="3"/>
      <c r="K34" s="3"/>
      <c r="L34" s="3"/>
      <c r="M34" s="3"/>
      <c r="N34" s="4"/>
    </row>
    <row r="35" spans="1:14" ht="19" x14ac:dyDescent="0.25">
      <c r="A35" s="5" t="s">
        <v>69</v>
      </c>
      <c r="B35" s="28"/>
      <c r="C35" s="31"/>
      <c r="D35" s="6"/>
      <c r="E35" s="28"/>
      <c r="F35" s="10"/>
      <c r="G35" s="10"/>
      <c r="H35" s="6"/>
      <c r="I35" s="6"/>
      <c r="J35" s="6"/>
      <c r="K35" s="6"/>
      <c r="L35" s="6"/>
      <c r="M35" s="6"/>
      <c r="N35" s="7"/>
    </row>
    <row r="36" spans="1:14" ht="19" x14ac:dyDescent="0.25">
      <c r="A36" s="5" t="s">
        <v>34</v>
      </c>
      <c r="B36" s="28"/>
      <c r="C36" s="31"/>
      <c r="D36" s="6"/>
      <c r="E36" s="28"/>
      <c r="F36" s="10"/>
      <c r="G36" s="10"/>
      <c r="H36" s="6"/>
      <c r="I36" s="6"/>
      <c r="J36" s="6"/>
      <c r="K36" s="6"/>
      <c r="L36" s="6"/>
      <c r="M36" s="6"/>
      <c r="N36" s="7"/>
    </row>
    <row r="37" spans="1:14" x14ac:dyDescent="0.2">
      <c r="A37" s="51" t="s">
        <v>112</v>
      </c>
      <c r="B37" s="44"/>
      <c r="C37" s="42" t="s">
        <v>23</v>
      </c>
      <c r="D37" s="42">
        <v>1.37</v>
      </c>
      <c r="E37" s="42" t="s">
        <v>31</v>
      </c>
      <c r="F37" s="42"/>
      <c r="G37" s="42" t="s">
        <v>21</v>
      </c>
      <c r="H37" s="42">
        <v>-0.55000000000000004</v>
      </c>
      <c r="I37" s="71" t="s">
        <v>31</v>
      </c>
      <c r="J37" s="28" t="s">
        <v>114</v>
      </c>
      <c r="K37" s="6"/>
      <c r="L37" s="6"/>
      <c r="M37" s="6"/>
      <c r="N37" s="7"/>
    </row>
    <row r="38" spans="1:14" x14ac:dyDescent="0.2">
      <c r="A38" s="72"/>
      <c r="B38" s="73"/>
      <c r="C38" s="18" t="s">
        <v>24</v>
      </c>
      <c r="D38" s="18">
        <v>1.37</v>
      </c>
      <c r="E38" s="18" t="s">
        <v>31</v>
      </c>
      <c r="F38" s="18"/>
      <c r="G38" s="18" t="s">
        <v>22</v>
      </c>
      <c r="H38" s="18">
        <v>-0.55000000000000004</v>
      </c>
      <c r="I38" s="74" t="s">
        <v>31</v>
      </c>
      <c r="J38" s="28" t="s">
        <v>115</v>
      </c>
      <c r="K38" s="6"/>
      <c r="L38" s="6"/>
      <c r="M38" s="6"/>
      <c r="N38" s="7"/>
    </row>
    <row r="39" spans="1:14" x14ac:dyDescent="0.2">
      <c r="A39" s="75"/>
      <c r="B39" s="76"/>
      <c r="C39" s="61" t="s">
        <v>19</v>
      </c>
      <c r="D39" s="61">
        <v>-0.72253999999999996</v>
      </c>
      <c r="E39" s="61" t="s">
        <v>31</v>
      </c>
      <c r="F39" s="61"/>
      <c r="G39" s="61" t="s">
        <v>20</v>
      </c>
      <c r="H39" s="61">
        <v>-0.68383000000000005</v>
      </c>
      <c r="I39" s="77" t="s">
        <v>31</v>
      </c>
      <c r="J39" s="28" t="s">
        <v>116</v>
      </c>
      <c r="K39" s="6"/>
      <c r="L39" s="6"/>
      <c r="M39" s="6"/>
      <c r="N39" s="7"/>
    </row>
    <row r="40" spans="1:14" x14ac:dyDescent="0.2">
      <c r="A40" s="78"/>
      <c r="B40" s="73"/>
      <c r="C40" s="18"/>
      <c r="D40" s="18"/>
      <c r="E40" s="18"/>
      <c r="F40" s="79"/>
      <c r="G40" s="18"/>
      <c r="H40" s="18"/>
      <c r="I40" s="18"/>
      <c r="J40" s="28" t="s">
        <v>117</v>
      </c>
      <c r="K40" s="6"/>
      <c r="L40" s="6"/>
      <c r="M40" s="6"/>
      <c r="N40" s="7"/>
    </row>
    <row r="41" spans="1:14" x14ac:dyDescent="0.2">
      <c r="A41" s="51" t="s">
        <v>113</v>
      </c>
      <c r="B41" s="44"/>
      <c r="C41" s="42" t="s">
        <v>23</v>
      </c>
      <c r="D41" s="44">
        <v>1.37</v>
      </c>
      <c r="E41" s="42" t="s">
        <v>31</v>
      </c>
      <c r="F41" s="42"/>
      <c r="G41" s="42" t="s">
        <v>21</v>
      </c>
      <c r="H41" s="44">
        <v>-0.55000000000000004</v>
      </c>
      <c r="I41" s="71" t="s">
        <v>31</v>
      </c>
      <c r="J41" s="6"/>
      <c r="K41" s="6"/>
      <c r="L41" s="6"/>
      <c r="M41" s="6"/>
      <c r="N41" s="7"/>
    </row>
    <row r="42" spans="1:14" x14ac:dyDescent="0.2">
      <c r="A42" s="72"/>
      <c r="B42" s="73"/>
      <c r="C42" s="18" t="s">
        <v>24</v>
      </c>
      <c r="D42" s="73">
        <v>1.37</v>
      </c>
      <c r="E42" s="18" t="s">
        <v>31</v>
      </c>
      <c r="F42" s="18"/>
      <c r="G42" s="18" t="s">
        <v>22</v>
      </c>
      <c r="H42" s="73">
        <v>-0.55000000000000004</v>
      </c>
      <c r="I42" s="74" t="s">
        <v>31</v>
      </c>
      <c r="J42" s="6"/>
      <c r="K42" s="6"/>
      <c r="L42" s="6"/>
      <c r="M42" s="6"/>
      <c r="N42" s="7"/>
    </row>
    <row r="43" spans="1:14" x14ac:dyDescent="0.2">
      <c r="A43" s="75"/>
      <c r="B43" s="61"/>
      <c r="C43" s="61" t="s">
        <v>19</v>
      </c>
      <c r="D43" s="61">
        <v>-0.79500000000000004</v>
      </c>
      <c r="E43" s="61" t="s">
        <v>31</v>
      </c>
      <c r="F43" s="61"/>
      <c r="G43" s="61" t="s">
        <v>20</v>
      </c>
      <c r="H43" s="61">
        <v>-0.34</v>
      </c>
      <c r="I43" s="77" t="s">
        <v>31</v>
      </c>
      <c r="J43" s="6"/>
      <c r="K43" s="6"/>
      <c r="L43" s="18"/>
      <c r="M43" s="6"/>
      <c r="N43" s="7"/>
    </row>
    <row r="44" spans="1:14" ht="16" thickBot="1" x14ac:dyDescent="0.25">
      <c r="A44" s="14"/>
      <c r="B44" s="15"/>
      <c r="C44" s="15"/>
      <c r="D44" s="15"/>
      <c r="E44" s="40"/>
      <c r="F44" s="41"/>
      <c r="G44" s="41"/>
      <c r="H44" s="15"/>
      <c r="I44" s="70"/>
      <c r="J44" s="50"/>
      <c r="K44" s="50"/>
      <c r="L44" s="70"/>
      <c r="M44" s="50"/>
      <c r="N44" s="16"/>
    </row>
    <row r="45" spans="1:14" ht="19" x14ac:dyDescent="0.25">
      <c r="A45" s="5"/>
      <c r="B45" s="6"/>
      <c r="C45" s="31">
        <v>1502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7"/>
    </row>
    <row r="46" spans="1:14" x14ac:dyDescent="0.2">
      <c r="A46" s="5"/>
      <c r="B46" s="6"/>
      <c r="C46" s="6" t="s">
        <v>5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</row>
    <row r="47" spans="1:14" x14ac:dyDescent="0.2">
      <c r="A47" s="5" t="s">
        <v>25</v>
      </c>
      <c r="B47" s="6" t="s">
        <v>26</v>
      </c>
      <c r="C47" s="6" t="s">
        <v>3</v>
      </c>
      <c r="D47" s="6" t="s">
        <v>4</v>
      </c>
      <c r="E47" s="6" t="s">
        <v>0</v>
      </c>
      <c r="F47" s="6" t="s">
        <v>1</v>
      </c>
      <c r="G47" s="6" t="s">
        <v>2</v>
      </c>
      <c r="H47" s="6"/>
      <c r="I47" s="51"/>
      <c r="J47" s="42" t="s">
        <v>8</v>
      </c>
      <c r="K47" s="44" t="s">
        <v>56</v>
      </c>
      <c r="L47" s="42"/>
      <c r="M47" s="42" t="s">
        <v>9</v>
      </c>
      <c r="N47" s="52"/>
    </row>
    <row r="48" spans="1:14" x14ac:dyDescent="0.2">
      <c r="A48" s="5">
        <v>14.922700000000001</v>
      </c>
      <c r="B48" s="6">
        <v>10.825799999999999</v>
      </c>
      <c r="C48" s="6">
        <v>105</v>
      </c>
      <c r="D48" s="6">
        <v>2</v>
      </c>
      <c r="E48" s="6">
        <v>734000</v>
      </c>
      <c r="F48" s="17">
        <v>1.4819</v>
      </c>
      <c r="G48" s="17">
        <v>0.75139999999999996</v>
      </c>
      <c r="H48" s="6" t="s">
        <v>7</v>
      </c>
      <c r="I48" s="35"/>
      <c r="J48" s="11" t="s">
        <v>70</v>
      </c>
      <c r="K48" s="6"/>
      <c r="L48" s="6"/>
      <c r="M48" s="11" t="s">
        <v>71</v>
      </c>
      <c r="N48" s="7"/>
    </row>
    <row r="49" spans="1:14" x14ac:dyDescent="0.2">
      <c r="A49" s="5">
        <v>14.9133</v>
      </c>
      <c r="B49" s="6">
        <v>10.8855</v>
      </c>
      <c r="C49" s="6"/>
      <c r="D49" s="6"/>
      <c r="E49" s="6">
        <v>971000</v>
      </c>
      <c r="F49" s="17">
        <v>1.9659</v>
      </c>
      <c r="G49" s="17">
        <v>0.7046</v>
      </c>
      <c r="H49" s="6"/>
      <c r="I49" s="35" t="s">
        <v>10</v>
      </c>
      <c r="J49" s="6" t="s">
        <v>11</v>
      </c>
      <c r="K49" s="6" t="s">
        <v>12</v>
      </c>
      <c r="L49" s="6" t="s">
        <v>10</v>
      </c>
      <c r="M49" s="6" t="s">
        <v>11</v>
      </c>
      <c r="N49" s="7" t="s">
        <v>12</v>
      </c>
    </row>
    <row r="50" spans="1:14" x14ac:dyDescent="0.2">
      <c r="A50" s="5">
        <v>14.905200000000001</v>
      </c>
      <c r="B50" s="6">
        <v>10.8314</v>
      </c>
      <c r="C50" s="6"/>
      <c r="D50" s="6"/>
      <c r="E50" s="6">
        <v>1249000</v>
      </c>
      <c r="F50" s="17">
        <v>2.0242</v>
      </c>
      <c r="G50" s="17">
        <v>0.69989999999999997</v>
      </c>
      <c r="H50" s="6"/>
      <c r="I50" s="43">
        <v>6.0452999999999997E-7</v>
      </c>
      <c r="J50" s="12">
        <v>1.3031999999999999</v>
      </c>
      <c r="K50" s="12">
        <v>734000</v>
      </c>
      <c r="L50" s="12">
        <v>3.1050999999999998E-8</v>
      </c>
      <c r="M50" s="12">
        <v>0.66447000000000001</v>
      </c>
      <c r="N50" s="13">
        <v>734000</v>
      </c>
    </row>
    <row r="51" spans="1:14" x14ac:dyDescent="0.2">
      <c r="A51" s="5">
        <v>14.905099999999999</v>
      </c>
      <c r="B51" s="28">
        <v>10.8109</v>
      </c>
      <c r="C51" s="6"/>
      <c r="D51" s="6">
        <v>1</v>
      </c>
      <c r="E51" s="6">
        <v>180000</v>
      </c>
      <c r="F51" s="17">
        <v>1.3995</v>
      </c>
      <c r="G51" s="17">
        <v>0.67179999999999995</v>
      </c>
      <c r="H51" s="6"/>
      <c r="I51" s="43">
        <f>I50*K50+J50</f>
        <v>1.7469250199999999</v>
      </c>
      <c r="J51" s="6" t="s">
        <v>14</v>
      </c>
      <c r="K51" s="6"/>
      <c r="L51" s="12">
        <f>L50*N50+M50</f>
        <v>0.68726143400000006</v>
      </c>
      <c r="M51" s="6" t="s">
        <v>14</v>
      </c>
      <c r="N51" s="7"/>
    </row>
    <row r="52" spans="1:14" x14ac:dyDescent="0.2">
      <c r="A52" s="5">
        <v>14.913399999999999</v>
      </c>
      <c r="B52" s="28">
        <v>10.803100000000001</v>
      </c>
      <c r="C52" s="6"/>
      <c r="D52" s="6"/>
      <c r="E52" s="6">
        <v>431000</v>
      </c>
      <c r="F52" s="17">
        <v>1.5947</v>
      </c>
      <c r="G52" s="17">
        <v>0.67769999999999997</v>
      </c>
      <c r="H52" s="6"/>
      <c r="I52" s="43">
        <f>I51*0.842</f>
        <v>1.4709108668399999</v>
      </c>
      <c r="J52" s="6" t="s">
        <v>15</v>
      </c>
      <c r="K52" s="6"/>
      <c r="L52" s="12">
        <f>L51*0.842</f>
        <v>0.57867412742800006</v>
      </c>
      <c r="M52" s="6" t="s">
        <v>15</v>
      </c>
      <c r="N52" s="7"/>
    </row>
    <row r="53" spans="1:14" x14ac:dyDescent="0.2">
      <c r="A53" s="5">
        <v>14.9147</v>
      </c>
      <c r="B53" s="28">
        <v>10.7988</v>
      </c>
      <c r="C53" s="6"/>
      <c r="D53" s="6"/>
      <c r="E53" s="6">
        <v>700000</v>
      </c>
      <c r="F53" s="17">
        <v>1.6661999999999999</v>
      </c>
      <c r="G53" s="17">
        <v>0.67800000000000005</v>
      </c>
      <c r="H53" s="6"/>
      <c r="I53" s="1" t="s">
        <v>16</v>
      </c>
      <c r="J53" s="18" t="s">
        <v>23</v>
      </c>
      <c r="K53" s="18"/>
      <c r="L53" s="1" t="s">
        <v>17</v>
      </c>
      <c r="M53" s="18" t="s">
        <v>21</v>
      </c>
      <c r="N53" s="66"/>
    </row>
    <row r="54" spans="1:14" ht="16" thickBot="1" x14ac:dyDescent="0.25">
      <c r="A54" s="5">
        <v>14.9305</v>
      </c>
      <c r="B54" s="28">
        <v>10.799099999999999</v>
      </c>
      <c r="C54" s="6">
        <v>130</v>
      </c>
      <c r="D54" s="6">
        <v>2</v>
      </c>
      <c r="E54" s="6">
        <v>734000</v>
      </c>
      <c r="F54" s="17">
        <v>0.96799999999999997</v>
      </c>
      <c r="G54" s="17">
        <v>0.81110000000000004</v>
      </c>
      <c r="H54" s="6"/>
      <c r="I54" s="64">
        <f>I52</f>
        <v>1.4709108668399999</v>
      </c>
      <c r="J54" s="65">
        <v>1.7</v>
      </c>
      <c r="K54" s="63" t="s">
        <v>111</v>
      </c>
      <c r="L54" s="64">
        <f>-L52</f>
        <v>-0.57867412742800006</v>
      </c>
      <c r="M54" s="61">
        <v>-0.54</v>
      </c>
      <c r="N54" s="67" t="s">
        <v>111</v>
      </c>
    </row>
    <row r="55" spans="1:14" x14ac:dyDescent="0.2">
      <c r="A55" s="5">
        <v>14.938000000000001</v>
      </c>
      <c r="B55" s="28">
        <v>10.8035</v>
      </c>
      <c r="C55" s="6"/>
      <c r="D55" s="6"/>
      <c r="E55" s="6">
        <v>971000</v>
      </c>
      <c r="F55" s="17">
        <v>1.4247000000000001</v>
      </c>
      <c r="G55" s="17">
        <v>0.92859999999999998</v>
      </c>
      <c r="H55" s="6"/>
      <c r="I55" s="32"/>
      <c r="J55" s="42" t="s">
        <v>8</v>
      </c>
      <c r="K55" s="42" t="s">
        <v>57</v>
      </c>
      <c r="L55" s="42"/>
      <c r="M55" s="42" t="s">
        <v>9</v>
      </c>
      <c r="N55" s="48"/>
    </row>
    <row r="56" spans="1:14" x14ac:dyDescent="0.2">
      <c r="A56" s="5">
        <v>14.9343</v>
      </c>
      <c r="B56" s="28">
        <v>10.799300000000001</v>
      </c>
      <c r="C56" s="6"/>
      <c r="D56" s="6"/>
      <c r="E56" s="6">
        <v>1249000</v>
      </c>
      <c r="F56" s="17">
        <v>1.3759999999999999</v>
      </c>
      <c r="G56" s="17">
        <v>0.85050000000000003</v>
      </c>
      <c r="H56" s="6"/>
      <c r="I56" s="35"/>
      <c r="J56" s="11" t="s">
        <v>72</v>
      </c>
      <c r="K56" s="6"/>
      <c r="L56" s="6"/>
      <c r="M56" s="11" t="s">
        <v>73</v>
      </c>
      <c r="N56" s="7"/>
    </row>
    <row r="57" spans="1:14" x14ac:dyDescent="0.2">
      <c r="A57" s="5">
        <v>14.948399999999999</v>
      </c>
      <c r="B57" s="28">
        <v>10.7906</v>
      </c>
      <c r="C57" s="6"/>
      <c r="D57" s="6">
        <v>1</v>
      </c>
      <c r="E57" s="6">
        <v>180000</v>
      </c>
      <c r="F57" s="17">
        <v>0.74009999999999998</v>
      </c>
      <c r="G57" s="17">
        <v>0.81379999999999997</v>
      </c>
      <c r="H57" s="6"/>
      <c r="I57" s="43">
        <v>6.5453999999999998E-7</v>
      </c>
      <c r="J57" s="12">
        <v>0.61680999999999997</v>
      </c>
      <c r="K57" s="12">
        <v>734000</v>
      </c>
      <c r="L57" s="12">
        <v>7.0471999999999997E-8</v>
      </c>
      <c r="M57" s="12">
        <v>0.80469000000000002</v>
      </c>
      <c r="N57" s="13">
        <v>734000</v>
      </c>
    </row>
    <row r="58" spans="1:14" x14ac:dyDescent="0.2">
      <c r="A58" s="5">
        <v>14.945600000000001</v>
      </c>
      <c r="B58" s="28">
        <v>10.790100000000001</v>
      </c>
      <c r="C58" s="6"/>
      <c r="D58" s="6"/>
      <c r="E58" s="6">
        <v>431000</v>
      </c>
      <c r="F58" s="17">
        <v>0.9163</v>
      </c>
      <c r="G58" s="17">
        <v>0.84309999999999996</v>
      </c>
      <c r="H58" s="6"/>
      <c r="I58" s="43">
        <f>I57*K57+J57</f>
        <v>1.0972423600000001</v>
      </c>
      <c r="J58" s="6" t="s">
        <v>14</v>
      </c>
      <c r="K58" s="6"/>
      <c r="L58" s="12">
        <f>L57*N57+M57</f>
        <v>0.85641644800000005</v>
      </c>
      <c r="M58" s="6" t="s">
        <v>14</v>
      </c>
      <c r="N58" s="7"/>
    </row>
    <row r="59" spans="1:14" x14ac:dyDescent="0.2">
      <c r="A59" s="5">
        <v>14.9457</v>
      </c>
      <c r="B59" s="28">
        <v>10.7967</v>
      </c>
      <c r="C59" s="6"/>
      <c r="D59" s="6"/>
      <c r="E59" s="6">
        <v>1062000</v>
      </c>
      <c r="F59" s="17">
        <v>1.3043</v>
      </c>
      <c r="G59" s="17">
        <v>0.90710000000000002</v>
      </c>
      <c r="H59" s="6"/>
      <c r="I59" s="43">
        <f>I58*0.842</f>
        <v>0.92387806712000009</v>
      </c>
      <c r="J59" s="6" t="s">
        <v>15</v>
      </c>
      <c r="K59" s="6"/>
      <c r="L59" s="12">
        <f>L58*0.842</f>
        <v>0.72110264921599998</v>
      </c>
      <c r="M59" s="6" t="s">
        <v>15</v>
      </c>
      <c r="N59" s="7"/>
    </row>
    <row r="60" spans="1:14" x14ac:dyDescent="0.2">
      <c r="A60" s="5"/>
      <c r="B60" s="6"/>
      <c r="C60" s="6"/>
      <c r="D60" s="6"/>
      <c r="E60" s="6"/>
      <c r="F60" s="17"/>
      <c r="G60" s="17"/>
      <c r="H60" s="6"/>
      <c r="I60" s="1" t="s">
        <v>16</v>
      </c>
      <c r="J60" s="18" t="s">
        <v>24</v>
      </c>
      <c r="K60" s="18"/>
      <c r="L60" s="1" t="s">
        <v>17</v>
      </c>
      <c r="M60" s="18" t="s">
        <v>22</v>
      </c>
      <c r="N60" s="66"/>
    </row>
    <row r="61" spans="1:14" ht="16" thickBot="1" x14ac:dyDescent="0.25">
      <c r="A61" s="5"/>
      <c r="B61" s="6"/>
      <c r="C61" s="6" t="s">
        <v>6</v>
      </c>
      <c r="D61" s="6"/>
      <c r="E61" s="6"/>
      <c r="F61" s="17"/>
      <c r="G61" s="17"/>
      <c r="H61" s="6"/>
      <c r="I61" s="64">
        <f>I59</f>
        <v>0.92387806712000009</v>
      </c>
      <c r="J61" s="65">
        <v>1.7</v>
      </c>
      <c r="K61" s="63" t="s">
        <v>111</v>
      </c>
      <c r="L61" s="64">
        <f>-L59</f>
        <v>-0.72110264921599998</v>
      </c>
      <c r="M61" s="61">
        <v>-0.54</v>
      </c>
      <c r="N61" s="67" t="s">
        <v>111</v>
      </c>
    </row>
    <row r="62" spans="1:14" x14ac:dyDescent="0.2">
      <c r="A62" s="5">
        <v>14.920299999999999</v>
      </c>
      <c r="B62" s="28">
        <v>10.800700000000001</v>
      </c>
      <c r="C62" s="6">
        <v>105</v>
      </c>
      <c r="D62" s="6">
        <v>1</v>
      </c>
      <c r="E62" s="6">
        <v>464000</v>
      </c>
      <c r="F62" s="17">
        <v>-1.7967</v>
      </c>
      <c r="G62" s="17">
        <v>0.79800000000000004</v>
      </c>
      <c r="H62" s="6"/>
      <c r="I62" s="6"/>
      <c r="J62" s="6"/>
      <c r="K62" s="6"/>
      <c r="L62" s="6"/>
      <c r="M62" s="6"/>
      <c r="N62" s="7"/>
    </row>
    <row r="63" spans="1:14" x14ac:dyDescent="0.2">
      <c r="A63" s="5">
        <v>14.951599999999999</v>
      </c>
      <c r="B63" s="28">
        <v>10.8231</v>
      </c>
      <c r="C63" s="6"/>
      <c r="D63" s="6"/>
      <c r="E63" s="6">
        <v>837000</v>
      </c>
      <c r="F63" s="17">
        <v>-1.8442000000000001</v>
      </c>
      <c r="G63" s="17">
        <v>0.80879999999999996</v>
      </c>
      <c r="H63" s="6"/>
      <c r="I63" s="32"/>
      <c r="J63" s="42" t="s">
        <v>8</v>
      </c>
      <c r="K63" s="42" t="s">
        <v>58</v>
      </c>
      <c r="L63" s="42"/>
      <c r="M63" s="42" t="s">
        <v>9</v>
      </c>
      <c r="N63" s="48"/>
    </row>
    <row r="64" spans="1:14" x14ac:dyDescent="0.2">
      <c r="A64" s="5">
        <v>14.940099999999999</v>
      </c>
      <c r="B64" s="28">
        <v>10.8096</v>
      </c>
      <c r="C64" s="6"/>
      <c r="D64" s="6"/>
      <c r="E64" s="6">
        <v>951000</v>
      </c>
      <c r="F64" s="17">
        <v>-1.8688</v>
      </c>
      <c r="G64" s="17">
        <v>0.78569999999999995</v>
      </c>
      <c r="H64" s="6"/>
      <c r="I64" s="35"/>
      <c r="J64" s="11" t="s">
        <v>74</v>
      </c>
      <c r="K64" s="6"/>
      <c r="L64" s="6"/>
      <c r="M64" s="11" t="s">
        <v>75</v>
      </c>
      <c r="N64" s="7"/>
    </row>
    <row r="65" spans="1:14" x14ac:dyDescent="0.2">
      <c r="A65" s="5">
        <v>14.9438</v>
      </c>
      <c r="B65" s="28">
        <v>10.8292</v>
      </c>
      <c r="C65" s="6"/>
      <c r="D65" s="6"/>
      <c r="E65" s="6">
        <v>1019000</v>
      </c>
      <c r="F65" s="17">
        <v>-1.8813</v>
      </c>
      <c r="G65" s="17">
        <v>0.79859999999999998</v>
      </c>
      <c r="H65" s="6"/>
      <c r="I65" s="43">
        <v>-1.2003E-7</v>
      </c>
      <c r="J65" s="12">
        <v>-1.7504999999999999</v>
      </c>
      <c r="K65" s="12">
        <v>1019000</v>
      </c>
      <c r="L65" s="12">
        <v>-3.3792999999999997E-8</v>
      </c>
      <c r="M65" s="12">
        <v>0.82267999999999997</v>
      </c>
      <c r="N65" s="13">
        <v>1019000</v>
      </c>
    </row>
    <row r="66" spans="1:14" x14ac:dyDescent="0.2">
      <c r="A66" s="5">
        <v>14.9444</v>
      </c>
      <c r="B66" s="28">
        <v>10.791700000000001</v>
      </c>
      <c r="C66" s="6"/>
      <c r="D66" s="6"/>
      <c r="E66" s="6">
        <v>1099000</v>
      </c>
      <c r="F66" s="17">
        <v>-1.9020999999999999</v>
      </c>
      <c r="G66" s="17">
        <v>0.7792</v>
      </c>
      <c r="H66" s="6"/>
      <c r="I66" s="43">
        <f>I65*K65+J65</f>
        <v>-1.87281057</v>
      </c>
      <c r="J66" s="6" t="s">
        <v>14</v>
      </c>
      <c r="K66" s="6"/>
      <c r="L66" s="12">
        <f>L65*N65+M65</f>
        <v>0.78824493299999998</v>
      </c>
      <c r="M66" s="6" t="s">
        <v>14</v>
      </c>
      <c r="N66" s="7"/>
    </row>
    <row r="67" spans="1:14" x14ac:dyDescent="0.2">
      <c r="A67" s="5">
        <v>14.9636</v>
      </c>
      <c r="B67" s="28">
        <v>10.784700000000001</v>
      </c>
      <c r="C67" s="6"/>
      <c r="D67" s="6"/>
      <c r="E67" s="6">
        <v>1497000</v>
      </c>
      <c r="F67" s="17">
        <v>-1.9138999999999999</v>
      </c>
      <c r="G67" s="17">
        <v>0.76749999999999996</v>
      </c>
      <c r="H67" s="6"/>
      <c r="I67" s="45">
        <f>I66*0.842</f>
        <v>-1.57690649994</v>
      </c>
      <c r="J67" s="37" t="s">
        <v>15</v>
      </c>
      <c r="K67" s="37"/>
      <c r="L67" s="46">
        <f>L66*0.842</f>
        <v>0.663702233586</v>
      </c>
      <c r="M67" s="37" t="s">
        <v>15</v>
      </c>
      <c r="N67" s="49"/>
    </row>
    <row r="68" spans="1:14" x14ac:dyDescent="0.2">
      <c r="A68" s="5">
        <v>14.9238</v>
      </c>
      <c r="B68" s="28">
        <v>10.7987</v>
      </c>
      <c r="C68" s="6">
        <v>130</v>
      </c>
      <c r="D68" s="6">
        <v>1</v>
      </c>
      <c r="E68" s="6">
        <v>508000</v>
      </c>
      <c r="F68" s="17">
        <v>6.8045</v>
      </c>
      <c r="G68" s="17">
        <v>1.1918</v>
      </c>
      <c r="H68" s="6" t="s">
        <v>7</v>
      </c>
      <c r="I68" s="32"/>
      <c r="J68" s="42" t="s">
        <v>8</v>
      </c>
      <c r="K68" s="42" t="s">
        <v>59</v>
      </c>
      <c r="L68" s="42"/>
      <c r="M68" s="42" t="s">
        <v>9</v>
      </c>
      <c r="N68" s="48"/>
    </row>
    <row r="69" spans="1:14" x14ac:dyDescent="0.2">
      <c r="A69" s="5">
        <v>14.958600000000001</v>
      </c>
      <c r="B69" s="28">
        <v>10.808299999999999</v>
      </c>
      <c r="C69" s="6"/>
      <c r="D69" s="6"/>
      <c r="E69" s="6">
        <v>837000</v>
      </c>
      <c r="F69" s="17">
        <v>-1.7976000000000001</v>
      </c>
      <c r="G69" s="17">
        <v>0.86470000000000002</v>
      </c>
      <c r="H69" s="6"/>
      <c r="I69" s="35"/>
      <c r="J69" s="11" t="s">
        <v>76</v>
      </c>
      <c r="K69" s="6"/>
      <c r="L69" s="6"/>
      <c r="M69" s="11" t="s">
        <v>77</v>
      </c>
      <c r="N69" s="7"/>
    </row>
    <row r="70" spans="1:14" x14ac:dyDescent="0.2">
      <c r="A70" s="5">
        <v>14.9467</v>
      </c>
      <c r="B70" s="28">
        <v>10.809799999999999</v>
      </c>
      <c r="C70" s="6"/>
      <c r="D70" s="6"/>
      <c r="E70" s="6">
        <v>951000</v>
      </c>
      <c r="F70" s="17">
        <v>-1.8412999999999999</v>
      </c>
      <c r="G70" s="17">
        <v>0.84330000000000005</v>
      </c>
      <c r="H70" s="6"/>
      <c r="I70" s="43">
        <v>-3.7357999999999999E-7</v>
      </c>
      <c r="J70" s="12">
        <v>-1.4814000000000001</v>
      </c>
      <c r="K70" s="12">
        <v>1019000</v>
      </c>
      <c r="L70" s="12">
        <v>-2.981E-7</v>
      </c>
      <c r="M70" s="12">
        <v>1.1261000000000001</v>
      </c>
      <c r="N70" s="13">
        <v>1019000</v>
      </c>
    </row>
    <row r="71" spans="1:14" x14ac:dyDescent="0.2">
      <c r="A71" s="5">
        <v>14.959199999999999</v>
      </c>
      <c r="B71" s="28">
        <v>10.8024</v>
      </c>
      <c r="C71" s="6"/>
      <c r="D71" s="6"/>
      <c r="E71" s="6">
        <v>1019000</v>
      </c>
      <c r="F71" s="17">
        <v>-1.8556999999999999</v>
      </c>
      <c r="G71" s="17">
        <v>0.83389999999999997</v>
      </c>
      <c r="H71" s="6"/>
      <c r="I71" s="43">
        <f>I70*K70+J70</f>
        <v>-1.86207802</v>
      </c>
      <c r="J71" s="6" t="s">
        <v>14</v>
      </c>
      <c r="K71" s="6"/>
      <c r="L71" s="12">
        <f>L70*N70+M70</f>
        <v>0.82233610000000013</v>
      </c>
      <c r="M71" s="6" t="s">
        <v>14</v>
      </c>
      <c r="N71" s="7"/>
    </row>
    <row r="72" spans="1:14" x14ac:dyDescent="0.2">
      <c r="A72" s="5">
        <v>14.9544</v>
      </c>
      <c r="B72" s="28">
        <v>10.796799999999999</v>
      </c>
      <c r="C72" s="6"/>
      <c r="D72" s="6"/>
      <c r="E72" s="6">
        <v>1099000</v>
      </c>
      <c r="F72" s="17">
        <v>-1.8874</v>
      </c>
      <c r="G72" s="17">
        <v>0.80330000000000001</v>
      </c>
      <c r="H72" s="6"/>
      <c r="I72" s="45">
        <f>I71*0.842</f>
        <v>-1.56786969284</v>
      </c>
      <c r="J72" s="37" t="s">
        <v>15</v>
      </c>
      <c r="K72" s="37"/>
      <c r="L72" s="46">
        <f>L71*0.842</f>
        <v>0.69240699620000012</v>
      </c>
      <c r="M72" s="37" t="s">
        <v>15</v>
      </c>
      <c r="N72" s="49"/>
    </row>
    <row r="73" spans="1:14" x14ac:dyDescent="0.2">
      <c r="A73" s="5">
        <v>14.9381</v>
      </c>
      <c r="B73" s="28">
        <v>10.795</v>
      </c>
      <c r="C73" s="6"/>
      <c r="D73" s="6"/>
      <c r="E73" s="6">
        <v>1497000</v>
      </c>
      <c r="F73" s="17">
        <v>-2.0434000000000001</v>
      </c>
      <c r="G73" s="17">
        <v>0.67459999999999998</v>
      </c>
      <c r="H73" s="6"/>
      <c r="I73" s="6"/>
      <c r="J73" s="6"/>
      <c r="K73" s="6"/>
      <c r="L73" s="6"/>
      <c r="M73" s="6"/>
      <c r="N73" s="7"/>
    </row>
    <row r="74" spans="1:14" x14ac:dyDescent="0.2">
      <c r="A74" s="5"/>
      <c r="B74" s="28"/>
      <c r="C74" s="6"/>
      <c r="D74" s="6"/>
      <c r="E74" s="6"/>
      <c r="F74" s="17"/>
      <c r="G74" s="17"/>
      <c r="H74" s="6"/>
      <c r="I74" s="6"/>
      <c r="J74" s="6"/>
      <c r="K74" s="6"/>
      <c r="L74" s="6"/>
      <c r="M74" s="6"/>
      <c r="N74" s="7"/>
    </row>
    <row r="75" spans="1:14" x14ac:dyDescent="0.2">
      <c r="A75" s="5"/>
      <c r="B75" s="28"/>
      <c r="C75" s="6"/>
      <c r="D75" s="6"/>
      <c r="E75" s="6"/>
      <c r="F75" s="17"/>
      <c r="G75" s="17"/>
      <c r="H75" s="6"/>
      <c r="I75" s="6"/>
      <c r="J75" s="6"/>
      <c r="K75" s="6"/>
      <c r="L75" s="6"/>
      <c r="M75" s="6"/>
      <c r="N75" s="7"/>
    </row>
    <row r="76" spans="1:14" x14ac:dyDescent="0.2">
      <c r="A76" s="5"/>
      <c r="B76" s="28"/>
      <c r="C76" s="6"/>
      <c r="D76" s="6"/>
      <c r="E76" s="6"/>
      <c r="F76" s="17"/>
      <c r="G76" s="17"/>
      <c r="H76" s="6"/>
      <c r="I76" s="6"/>
      <c r="J76" s="6"/>
      <c r="K76" s="6"/>
      <c r="L76" s="6"/>
      <c r="M76" s="6"/>
      <c r="N76" s="7"/>
    </row>
    <row r="77" spans="1:14" x14ac:dyDescent="0.2">
      <c r="A77" s="5"/>
      <c r="B77" s="28"/>
      <c r="C77" s="6"/>
      <c r="D77" s="6"/>
      <c r="E77" s="6"/>
      <c r="F77" s="17"/>
      <c r="G77" s="17"/>
      <c r="H77" s="32" t="s">
        <v>13</v>
      </c>
      <c r="I77" s="47">
        <f>AVERAGE(I66,I71)</f>
        <v>-1.8674442949999999</v>
      </c>
      <c r="J77" s="33" t="s">
        <v>14</v>
      </c>
      <c r="K77" s="33"/>
      <c r="L77" s="47">
        <f>AVERAGE(L66,L71)</f>
        <v>0.80529051650000005</v>
      </c>
      <c r="M77" s="33" t="s">
        <v>14</v>
      </c>
      <c r="N77" s="48"/>
    </row>
    <row r="78" spans="1:14" x14ac:dyDescent="0.2">
      <c r="A78" s="5"/>
      <c r="B78" s="28"/>
      <c r="C78" s="6"/>
      <c r="D78" s="6"/>
      <c r="E78" s="6"/>
      <c r="F78" s="17"/>
      <c r="G78" s="17"/>
      <c r="H78" s="35"/>
      <c r="I78" s="12">
        <f>I77*0.842</f>
        <v>-1.5723880963899999</v>
      </c>
      <c r="J78" s="6" t="s">
        <v>15</v>
      </c>
      <c r="K78" s="6"/>
      <c r="L78" s="12">
        <f>L77*0.842</f>
        <v>0.67805461489300001</v>
      </c>
      <c r="M78" s="6" t="s">
        <v>15</v>
      </c>
      <c r="N78" s="7"/>
    </row>
    <row r="79" spans="1:14" x14ac:dyDescent="0.2">
      <c r="A79" s="5"/>
      <c r="B79" s="28"/>
      <c r="C79" s="6"/>
      <c r="D79" s="6"/>
      <c r="E79" s="6"/>
      <c r="F79" s="17"/>
      <c r="G79" s="17"/>
      <c r="H79" s="35"/>
      <c r="I79" s="19" t="s">
        <v>16</v>
      </c>
      <c r="J79" s="18" t="s">
        <v>19</v>
      </c>
      <c r="K79" s="18"/>
      <c r="L79" s="1" t="s">
        <v>17</v>
      </c>
      <c r="M79" s="18" t="s">
        <v>20</v>
      </c>
      <c r="N79" s="66"/>
    </row>
    <row r="80" spans="1:14" ht="16" thickBot="1" x14ac:dyDescent="0.25">
      <c r="A80" s="14"/>
      <c r="B80" s="15"/>
      <c r="C80" s="15"/>
      <c r="D80" s="15"/>
      <c r="E80" s="15"/>
      <c r="F80" s="15"/>
      <c r="G80" s="15"/>
      <c r="H80" s="53"/>
      <c r="I80" s="62">
        <f>I78</f>
        <v>-1.5723880963899999</v>
      </c>
      <c r="J80" s="63">
        <v>-1.51</v>
      </c>
      <c r="K80" s="63" t="s">
        <v>111</v>
      </c>
      <c r="L80" s="62">
        <f>-L78</f>
        <v>-0.67805461489300001</v>
      </c>
      <c r="M80" s="63">
        <v>-0.73</v>
      </c>
      <c r="N80" s="67" t="s">
        <v>111</v>
      </c>
    </row>
    <row r="81" spans="1:14" ht="19" x14ac:dyDescent="0.25">
      <c r="A81" s="2"/>
      <c r="B81" s="3"/>
      <c r="C81" s="27">
        <v>1509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</row>
    <row r="82" spans="1:14" x14ac:dyDescent="0.2">
      <c r="A82" s="5"/>
      <c r="B82" s="6"/>
      <c r="C82" s="6" t="s">
        <v>5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7"/>
    </row>
    <row r="83" spans="1:14" x14ac:dyDescent="0.2">
      <c r="A83" s="5" t="s">
        <v>25</v>
      </c>
      <c r="B83" s="6" t="s">
        <v>26</v>
      </c>
      <c r="C83" s="6" t="s">
        <v>3</v>
      </c>
      <c r="D83" s="6" t="s">
        <v>4</v>
      </c>
      <c r="E83" s="6" t="s">
        <v>0</v>
      </c>
      <c r="F83" s="6" t="s">
        <v>1</v>
      </c>
      <c r="G83" s="6" t="s">
        <v>2</v>
      </c>
      <c r="H83" s="6"/>
      <c r="I83" s="32"/>
      <c r="J83" s="42" t="s">
        <v>8</v>
      </c>
      <c r="K83" s="44" t="s">
        <v>56</v>
      </c>
      <c r="L83" s="42"/>
      <c r="M83" s="42" t="s">
        <v>9</v>
      </c>
      <c r="N83" s="48"/>
    </row>
    <row r="84" spans="1:14" x14ac:dyDescent="0.2">
      <c r="A84" s="5">
        <v>13.813700000000001</v>
      </c>
      <c r="B84" s="6">
        <v>13.8447</v>
      </c>
      <c r="C84" s="6">
        <v>105</v>
      </c>
      <c r="D84" s="6">
        <v>2</v>
      </c>
      <c r="E84" s="6">
        <v>734000</v>
      </c>
      <c r="F84" s="17">
        <v>0.95299999999999996</v>
      </c>
      <c r="G84" s="17">
        <v>0.67530000000000001</v>
      </c>
      <c r="H84" s="6"/>
      <c r="I84" s="35"/>
      <c r="J84" s="11" t="s">
        <v>78</v>
      </c>
      <c r="K84" s="6"/>
      <c r="L84" s="6"/>
      <c r="M84" s="11" t="s">
        <v>79</v>
      </c>
      <c r="N84" s="7"/>
    </row>
    <row r="85" spans="1:14" x14ac:dyDescent="0.2">
      <c r="A85" s="5">
        <v>13.806699999999999</v>
      </c>
      <c r="B85" s="6">
        <v>13.838200000000001</v>
      </c>
      <c r="C85" s="6"/>
      <c r="D85" s="6"/>
      <c r="E85" s="6">
        <v>971000</v>
      </c>
      <c r="F85" s="17">
        <v>1.2690999999999999</v>
      </c>
      <c r="G85" s="17">
        <v>0.68110000000000004</v>
      </c>
      <c r="H85" s="6"/>
      <c r="I85" s="35" t="s">
        <v>10</v>
      </c>
      <c r="J85" s="6" t="s">
        <v>11</v>
      </c>
      <c r="K85" s="6" t="s">
        <v>12</v>
      </c>
      <c r="L85" s="6" t="s">
        <v>10</v>
      </c>
      <c r="M85" s="6" t="s">
        <v>11</v>
      </c>
      <c r="N85" s="7" t="s">
        <v>12</v>
      </c>
    </row>
    <row r="86" spans="1:14" x14ac:dyDescent="0.2">
      <c r="A86" s="5">
        <v>13.8001</v>
      </c>
      <c r="B86" s="6">
        <v>13.840400000000001</v>
      </c>
      <c r="C86" s="6"/>
      <c r="D86" s="6"/>
      <c r="E86" s="6">
        <v>1249000</v>
      </c>
      <c r="F86" s="17">
        <v>1.3829</v>
      </c>
      <c r="G86" s="17">
        <v>0.67479999999999996</v>
      </c>
      <c r="H86" s="6"/>
      <c r="I86" s="43">
        <v>5.5817999999999999E-7</v>
      </c>
      <c r="J86" s="12">
        <v>0.66651000000000005</v>
      </c>
      <c r="K86" s="12">
        <v>734000</v>
      </c>
      <c r="L86" s="12">
        <v>7.4836999999999997E-9</v>
      </c>
      <c r="M86" s="12">
        <v>0.65334000000000003</v>
      </c>
      <c r="N86" s="13">
        <v>734000</v>
      </c>
    </row>
    <row r="87" spans="1:14" x14ac:dyDescent="0.2">
      <c r="A87" s="5">
        <v>13.782</v>
      </c>
      <c r="B87" s="28">
        <v>13.793699999999999</v>
      </c>
      <c r="C87" s="6"/>
      <c r="D87" s="6"/>
      <c r="E87" s="6">
        <v>1600000</v>
      </c>
      <c r="F87" s="17">
        <v>1.5630999999999999</v>
      </c>
      <c r="G87" s="17">
        <v>0.63870000000000005</v>
      </c>
      <c r="H87" s="6"/>
      <c r="I87" s="43">
        <f>I86*K86+J86</f>
        <v>1.0762141199999999</v>
      </c>
      <c r="J87" s="6" t="s">
        <v>14</v>
      </c>
      <c r="K87" s="6"/>
      <c r="L87" s="12">
        <f>L86*N86+M86</f>
        <v>0.65883303580000008</v>
      </c>
      <c r="M87" s="6" t="s">
        <v>14</v>
      </c>
      <c r="N87" s="7"/>
    </row>
    <row r="88" spans="1:14" x14ac:dyDescent="0.2">
      <c r="A88" s="5">
        <v>13.783099999999999</v>
      </c>
      <c r="B88" s="28">
        <v>13.8048</v>
      </c>
      <c r="C88" s="6"/>
      <c r="D88" s="6">
        <v>1</v>
      </c>
      <c r="E88" s="6">
        <v>180000</v>
      </c>
      <c r="F88" s="17">
        <v>0.78720000000000001</v>
      </c>
      <c r="G88" s="17">
        <v>0.63629999999999998</v>
      </c>
      <c r="H88" s="6"/>
      <c r="I88" s="43">
        <f>I87*0.842</f>
        <v>0.90617228903999991</v>
      </c>
      <c r="J88" s="6" t="s">
        <v>15</v>
      </c>
      <c r="K88" s="6"/>
      <c r="L88" s="12">
        <f>L87*0.842</f>
        <v>0.55473741614360006</v>
      </c>
      <c r="M88" s="6" t="s">
        <v>15</v>
      </c>
      <c r="N88" s="7"/>
    </row>
    <row r="89" spans="1:14" x14ac:dyDescent="0.2">
      <c r="A89" s="5">
        <v>13.792400000000001</v>
      </c>
      <c r="B89" s="28">
        <v>13.7971</v>
      </c>
      <c r="C89" s="6"/>
      <c r="D89" s="6"/>
      <c r="E89" s="6">
        <v>431000</v>
      </c>
      <c r="F89" s="17">
        <v>0.96440000000000003</v>
      </c>
      <c r="G89" s="17">
        <v>0.65049999999999997</v>
      </c>
      <c r="H89" s="6"/>
      <c r="I89" s="1" t="s">
        <v>16</v>
      </c>
      <c r="J89" s="18" t="s">
        <v>23</v>
      </c>
      <c r="K89" s="6"/>
      <c r="L89" s="1" t="s">
        <v>17</v>
      </c>
      <c r="M89" s="18" t="s">
        <v>21</v>
      </c>
      <c r="N89" s="7"/>
    </row>
    <row r="90" spans="1:14" x14ac:dyDescent="0.2">
      <c r="A90" s="5">
        <v>13.788399999999999</v>
      </c>
      <c r="B90" s="28">
        <v>13.794499999999999</v>
      </c>
      <c r="C90" s="6"/>
      <c r="D90" s="6"/>
      <c r="E90" s="6">
        <v>700000</v>
      </c>
      <c r="F90" s="17">
        <v>1.0196000000000001</v>
      </c>
      <c r="G90" s="17">
        <v>0.66059999999999997</v>
      </c>
      <c r="H90" s="6"/>
      <c r="I90" s="29">
        <f>I88</f>
        <v>0.90617228903999991</v>
      </c>
      <c r="J90" s="61" t="s">
        <v>110</v>
      </c>
      <c r="K90" s="37"/>
      <c r="L90" s="29">
        <f>-L88</f>
        <v>-0.55473741614360006</v>
      </c>
      <c r="M90" s="61" t="s">
        <v>110</v>
      </c>
      <c r="N90" s="49"/>
    </row>
    <row r="91" spans="1:14" x14ac:dyDescent="0.2">
      <c r="A91" s="5">
        <v>13.8066</v>
      </c>
      <c r="B91" s="28">
        <v>13.762</v>
      </c>
      <c r="C91" s="6">
        <v>130</v>
      </c>
      <c r="D91" s="6">
        <v>2</v>
      </c>
      <c r="E91" s="6">
        <v>734000</v>
      </c>
      <c r="F91" s="17">
        <v>0.33350000000000002</v>
      </c>
      <c r="G91" s="17">
        <v>0.78059999999999996</v>
      </c>
      <c r="H91" s="6"/>
      <c r="I91" s="32"/>
      <c r="J91" s="42" t="s">
        <v>8</v>
      </c>
      <c r="K91" s="42" t="s">
        <v>57</v>
      </c>
      <c r="L91" s="42"/>
      <c r="M91" s="42" t="s">
        <v>9</v>
      </c>
      <c r="N91" s="48"/>
    </row>
    <row r="92" spans="1:14" x14ac:dyDescent="0.2">
      <c r="A92" s="5">
        <v>13.8094</v>
      </c>
      <c r="B92" s="28">
        <v>13.7692</v>
      </c>
      <c r="C92" s="6"/>
      <c r="D92" s="6"/>
      <c r="E92" s="6">
        <v>971000</v>
      </c>
      <c r="F92" s="17">
        <v>0.82120000000000004</v>
      </c>
      <c r="G92" s="17">
        <v>0.8841</v>
      </c>
      <c r="H92" s="6"/>
      <c r="I92" s="35"/>
      <c r="J92" s="11" t="s">
        <v>80</v>
      </c>
      <c r="K92" s="6"/>
      <c r="L92" s="6"/>
      <c r="M92" s="11" t="s">
        <v>81</v>
      </c>
      <c r="N92" s="7"/>
    </row>
    <row r="93" spans="1:14" x14ac:dyDescent="0.2">
      <c r="A93" s="5">
        <v>13.8063</v>
      </c>
      <c r="B93" s="28">
        <v>13.771800000000001</v>
      </c>
      <c r="C93" s="6"/>
      <c r="D93" s="6"/>
      <c r="E93" s="6">
        <v>1249000</v>
      </c>
      <c r="F93" s="17">
        <v>0.75770000000000004</v>
      </c>
      <c r="G93" s="17">
        <v>0.81610000000000005</v>
      </c>
      <c r="H93" s="6"/>
      <c r="I93" s="43">
        <v>6.0049000000000005E-7</v>
      </c>
      <c r="J93" s="12">
        <v>3.2266000000000003E-2</v>
      </c>
      <c r="K93" s="12">
        <v>734000</v>
      </c>
      <c r="L93" s="12">
        <v>5.7046E-8</v>
      </c>
      <c r="M93" s="12">
        <v>0.74273</v>
      </c>
      <c r="N93" s="13">
        <v>734000</v>
      </c>
    </row>
    <row r="94" spans="1:14" x14ac:dyDescent="0.2">
      <c r="A94" s="5">
        <v>13.8093</v>
      </c>
      <c r="B94" s="28">
        <v>13.781499999999999</v>
      </c>
      <c r="C94" s="6"/>
      <c r="D94" s="6"/>
      <c r="E94" s="6">
        <v>1600000</v>
      </c>
      <c r="F94" s="17">
        <v>0.93940000000000001</v>
      </c>
      <c r="G94" s="17">
        <v>0.78369999999999995</v>
      </c>
      <c r="H94" s="6"/>
      <c r="I94" s="43">
        <f>I93*K93+J93</f>
        <v>0.47302566000000007</v>
      </c>
      <c r="J94" s="6" t="s">
        <v>14</v>
      </c>
      <c r="K94" s="6"/>
      <c r="L94" s="12">
        <f>L93*N93+M93</f>
        <v>0.78460176400000003</v>
      </c>
      <c r="M94" s="6" t="s">
        <v>14</v>
      </c>
      <c r="N94" s="7"/>
    </row>
    <row r="95" spans="1:14" x14ac:dyDescent="0.2">
      <c r="A95" s="5">
        <v>13.796900000000001</v>
      </c>
      <c r="B95" s="28">
        <v>13.778499999999999</v>
      </c>
      <c r="C95" s="6"/>
      <c r="D95" s="6">
        <v>1</v>
      </c>
      <c r="E95" s="6">
        <v>180000</v>
      </c>
      <c r="F95" s="17">
        <v>0.1196</v>
      </c>
      <c r="G95" s="17">
        <v>0.72389999999999999</v>
      </c>
      <c r="H95" s="6"/>
      <c r="I95" s="43">
        <f>I94*0.842</f>
        <v>0.39828760572000005</v>
      </c>
      <c r="J95" s="6" t="s">
        <v>15</v>
      </c>
      <c r="K95" s="6"/>
      <c r="L95" s="12">
        <f>L94*0.842</f>
        <v>0.66063468528799996</v>
      </c>
      <c r="M95" s="6" t="s">
        <v>15</v>
      </c>
      <c r="N95" s="7"/>
    </row>
    <row r="96" spans="1:14" x14ac:dyDescent="0.2">
      <c r="A96" s="5">
        <v>13.799300000000001</v>
      </c>
      <c r="B96" s="28">
        <v>13.7681</v>
      </c>
      <c r="C96" s="6"/>
      <c r="D96" s="6"/>
      <c r="E96" s="6">
        <v>431000</v>
      </c>
      <c r="F96" s="17">
        <v>0.30990000000000001</v>
      </c>
      <c r="G96" s="17">
        <v>0.75539999999999996</v>
      </c>
      <c r="H96" s="6"/>
      <c r="I96" s="1" t="s">
        <v>16</v>
      </c>
      <c r="J96" s="18" t="s">
        <v>24</v>
      </c>
      <c r="K96" s="6"/>
      <c r="L96" s="1" t="s">
        <v>17</v>
      </c>
      <c r="M96" s="18" t="s">
        <v>22</v>
      </c>
      <c r="N96" s="7"/>
    </row>
    <row r="97" spans="1:14" x14ac:dyDescent="0.2">
      <c r="A97" s="5">
        <v>13.7997</v>
      </c>
      <c r="B97" s="28">
        <v>13.772600000000001</v>
      </c>
      <c r="C97" s="6"/>
      <c r="D97" s="6"/>
      <c r="E97" s="6">
        <v>1062000</v>
      </c>
      <c r="F97" s="17">
        <v>0.68379999999999996</v>
      </c>
      <c r="G97" s="17">
        <v>0.8105</v>
      </c>
      <c r="H97" s="6"/>
      <c r="I97" s="29">
        <f>I95</f>
        <v>0.39828760572000005</v>
      </c>
      <c r="J97" s="61" t="s">
        <v>110</v>
      </c>
      <c r="K97" s="37"/>
      <c r="L97" s="29">
        <f>-L95</f>
        <v>-0.66063468528799996</v>
      </c>
      <c r="M97" s="61" t="s">
        <v>110</v>
      </c>
      <c r="N97" s="49"/>
    </row>
    <row r="98" spans="1:14" x14ac:dyDescent="0.2">
      <c r="A98" s="5"/>
      <c r="B98" s="6"/>
      <c r="C98" s="6"/>
      <c r="D98" s="6"/>
      <c r="E98" s="6"/>
      <c r="F98" s="17"/>
      <c r="G98" s="17"/>
      <c r="H98" s="6"/>
      <c r="I98" s="6"/>
      <c r="J98" s="6"/>
      <c r="K98" s="6"/>
      <c r="L98" s="6"/>
      <c r="M98" s="6"/>
      <c r="N98" s="7"/>
    </row>
    <row r="99" spans="1:14" x14ac:dyDescent="0.2">
      <c r="A99" s="5"/>
      <c r="B99" s="6"/>
      <c r="C99" s="6" t="s">
        <v>6</v>
      </c>
      <c r="D99" s="6"/>
      <c r="E99" s="6"/>
      <c r="F99" s="17"/>
      <c r="G99" s="17"/>
      <c r="H99" s="6"/>
      <c r="I99" s="32"/>
      <c r="J99" s="42" t="s">
        <v>8</v>
      </c>
      <c r="K99" s="42" t="s">
        <v>58</v>
      </c>
      <c r="L99" s="33"/>
      <c r="M99" s="42" t="s">
        <v>9</v>
      </c>
      <c r="N99" s="48"/>
    </row>
    <row r="100" spans="1:14" x14ac:dyDescent="0.2">
      <c r="A100" s="5">
        <v>13.788500000000001</v>
      </c>
      <c r="B100" s="28">
        <v>13.827500000000001</v>
      </c>
      <c r="C100" s="6">
        <v>105</v>
      </c>
      <c r="D100" s="6">
        <v>1</v>
      </c>
      <c r="E100" s="6">
        <v>464000</v>
      </c>
      <c r="F100" s="17">
        <v>-1.8181</v>
      </c>
      <c r="G100" s="17">
        <v>0.7641</v>
      </c>
      <c r="H100" s="6"/>
      <c r="I100" s="35"/>
      <c r="J100" s="11" t="s">
        <v>82</v>
      </c>
      <c r="K100" s="6"/>
      <c r="L100" s="6"/>
      <c r="M100" s="11" t="s">
        <v>60</v>
      </c>
      <c r="N100" s="7"/>
    </row>
    <row r="101" spans="1:14" x14ac:dyDescent="0.2">
      <c r="A101" s="5">
        <v>13.827</v>
      </c>
      <c r="B101" s="28">
        <v>13.8567</v>
      </c>
      <c r="C101" s="6"/>
      <c r="D101" s="6"/>
      <c r="E101" s="6">
        <v>837000</v>
      </c>
      <c r="F101" s="17">
        <v>-1.9060999999999999</v>
      </c>
      <c r="G101" s="17">
        <v>0.79310000000000003</v>
      </c>
      <c r="H101" s="6"/>
      <c r="I101" s="43">
        <v>-9.9068999999999999E-8</v>
      </c>
      <c r="J101" s="12">
        <v>-1.8197000000000001</v>
      </c>
      <c r="K101" s="12">
        <v>1019000</v>
      </c>
      <c r="L101" s="12">
        <v>-1.4301E-8</v>
      </c>
      <c r="M101" s="12">
        <v>0.78356000000000003</v>
      </c>
      <c r="N101" s="13">
        <v>1019000</v>
      </c>
    </row>
    <row r="102" spans="1:14" x14ac:dyDescent="0.2">
      <c r="A102" s="5">
        <v>13.807399999999999</v>
      </c>
      <c r="B102" s="28">
        <v>13.777900000000001</v>
      </c>
      <c r="C102" s="6"/>
      <c r="D102" s="6"/>
      <c r="E102" s="6">
        <v>951000</v>
      </c>
      <c r="F102" s="17">
        <v>-1.9721</v>
      </c>
      <c r="G102" s="17">
        <v>0.74919999999999998</v>
      </c>
      <c r="H102" s="6"/>
      <c r="I102" s="43">
        <f>I101*K101+J101</f>
        <v>-1.9206513110000001</v>
      </c>
      <c r="J102" s="6" t="s">
        <v>14</v>
      </c>
      <c r="K102" s="6"/>
      <c r="L102" s="12">
        <f>L101*N101+M101</f>
        <v>0.76898728100000002</v>
      </c>
      <c r="M102" s="6" t="s">
        <v>14</v>
      </c>
      <c r="N102" s="7"/>
    </row>
    <row r="103" spans="1:14" x14ac:dyDescent="0.2">
      <c r="A103" s="5">
        <v>13.824400000000001</v>
      </c>
      <c r="B103" s="28">
        <v>13.8538</v>
      </c>
      <c r="C103" s="6"/>
      <c r="D103" s="6"/>
      <c r="E103" s="6">
        <v>1019000</v>
      </c>
      <c r="F103" s="17">
        <v>-1.952</v>
      </c>
      <c r="G103" s="17">
        <v>0.79069999999999996</v>
      </c>
      <c r="H103" s="6"/>
      <c r="I103" s="45">
        <f>I102*0.842</f>
        <v>-1.6171884038619999</v>
      </c>
      <c r="J103" s="37" t="s">
        <v>15</v>
      </c>
      <c r="K103" s="37"/>
      <c r="L103" s="46">
        <f>L102*0.842</f>
        <v>0.64748729060199994</v>
      </c>
      <c r="M103" s="37" t="s">
        <v>15</v>
      </c>
      <c r="N103" s="49"/>
    </row>
    <row r="104" spans="1:14" x14ac:dyDescent="0.2">
      <c r="A104" s="5">
        <v>13.8047</v>
      </c>
      <c r="B104" s="28">
        <v>13.834</v>
      </c>
      <c r="C104" s="6"/>
      <c r="D104" s="6"/>
      <c r="E104" s="6">
        <v>1497000</v>
      </c>
      <c r="F104" s="17">
        <v>-1.9224000000000001</v>
      </c>
      <c r="G104" s="17">
        <v>0.75249999999999995</v>
      </c>
      <c r="H104" s="6"/>
      <c r="I104" s="32"/>
      <c r="J104" s="42" t="s">
        <v>8</v>
      </c>
      <c r="K104" s="42" t="s">
        <v>59</v>
      </c>
      <c r="M104" s="42" t="s">
        <v>9</v>
      </c>
      <c r="N104" s="48"/>
    </row>
    <row r="105" spans="1:14" x14ac:dyDescent="0.2">
      <c r="A105" s="5">
        <v>13.791600000000001</v>
      </c>
      <c r="B105" s="28">
        <v>13.7156</v>
      </c>
      <c r="C105" s="6">
        <v>130</v>
      </c>
      <c r="D105" s="6">
        <v>1</v>
      </c>
      <c r="E105" s="6">
        <v>508000</v>
      </c>
      <c r="F105" s="17">
        <v>6.6738</v>
      </c>
      <c r="G105" s="17">
        <v>1.0511999999999999</v>
      </c>
      <c r="H105" s="6" t="s">
        <v>7</v>
      </c>
      <c r="I105" s="35"/>
      <c r="J105" s="11" t="s">
        <v>83</v>
      </c>
      <c r="K105" s="6"/>
      <c r="L105" s="6"/>
      <c r="M105" s="11" t="s">
        <v>84</v>
      </c>
      <c r="N105" s="7"/>
    </row>
    <row r="106" spans="1:14" x14ac:dyDescent="0.2">
      <c r="A106" s="5">
        <v>13.7996</v>
      </c>
      <c r="B106" s="28">
        <v>13.8033</v>
      </c>
      <c r="C106" s="6" t="s">
        <v>32</v>
      </c>
      <c r="D106" s="6"/>
      <c r="E106" s="6">
        <v>837000</v>
      </c>
      <c r="F106" s="17">
        <v>-1.8735999999999999</v>
      </c>
      <c r="G106" s="17">
        <v>0.78280000000000005</v>
      </c>
      <c r="H106" s="6"/>
      <c r="I106" s="43">
        <f>-0.00000018399</f>
        <v>-1.8399E-7</v>
      </c>
      <c r="J106" s="12">
        <v>-1.7445999999999999</v>
      </c>
      <c r="K106" s="12">
        <v>1019000</v>
      </c>
      <c r="L106" s="12">
        <v>-2.8491999999999999E-7</v>
      </c>
      <c r="M106" s="12">
        <v>1.0517000000000001</v>
      </c>
      <c r="N106" s="13">
        <v>1019000</v>
      </c>
    </row>
    <row r="107" spans="1:14" x14ac:dyDescent="0.2">
      <c r="A107" s="5">
        <v>13.81</v>
      </c>
      <c r="B107" s="28">
        <v>13.7842</v>
      </c>
      <c r="C107" s="6" t="s">
        <v>33</v>
      </c>
      <c r="D107" s="6"/>
      <c r="E107" s="6">
        <v>951000</v>
      </c>
      <c r="F107" s="17">
        <v>-1.9358</v>
      </c>
      <c r="G107" s="17">
        <v>0.80940000000000001</v>
      </c>
      <c r="H107" s="6"/>
      <c r="I107" s="43">
        <f>I106*K106+J106</f>
        <v>-1.93208581</v>
      </c>
      <c r="J107" s="6" t="s">
        <v>14</v>
      </c>
      <c r="K107" s="6"/>
      <c r="L107" s="12">
        <f>L106*N106+M106</f>
        <v>0.76136652000000016</v>
      </c>
      <c r="M107" s="6" t="s">
        <v>14</v>
      </c>
      <c r="N107" s="7"/>
    </row>
    <row r="108" spans="1:14" x14ac:dyDescent="0.2">
      <c r="A108" s="5">
        <v>13.8041</v>
      </c>
      <c r="B108" s="28">
        <v>13.800700000000001</v>
      </c>
      <c r="C108" s="6"/>
      <c r="D108" s="6"/>
      <c r="E108" s="6">
        <v>1019000</v>
      </c>
      <c r="F108" s="17">
        <v>-1.9266000000000001</v>
      </c>
      <c r="G108" s="17">
        <v>0.74139999999999995</v>
      </c>
      <c r="H108" s="6"/>
      <c r="I108" s="45">
        <f>I107*0.842</f>
        <v>-1.62681625202</v>
      </c>
      <c r="J108" s="37" t="s">
        <v>15</v>
      </c>
      <c r="K108" s="37"/>
      <c r="L108" s="46">
        <f>L107*0.842</f>
        <v>0.64107060984000008</v>
      </c>
      <c r="M108" s="37" t="s">
        <v>15</v>
      </c>
      <c r="N108" s="49"/>
    </row>
    <row r="109" spans="1:14" x14ac:dyDescent="0.2">
      <c r="A109" s="5">
        <v>13.823</v>
      </c>
      <c r="B109" s="28">
        <v>13.778</v>
      </c>
      <c r="C109" s="6"/>
      <c r="D109" s="6"/>
      <c r="E109" s="6">
        <v>1099000</v>
      </c>
      <c r="F109" s="17">
        <v>-1.9728000000000001</v>
      </c>
      <c r="G109" s="17">
        <v>0.77349999999999997</v>
      </c>
      <c r="H109" s="6"/>
      <c r="I109" s="6"/>
      <c r="J109" s="6"/>
      <c r="K109" s="6"/>
      <c r="L109" s="6"/>
      <c r="M109" s="6"/>
      <c r="N109" s="7"/>
    </row>
    <row r="110" spans="1:14" x14ac:dyDescent="0.2">
      <c r="A110" s="5">
        <v>13.831099999999999</v>
      </c>
      <c r="B110" s="28">
        <v>13.726900000000001</v>
      </c>
      <c r="C110" s="6"/>
      <c r="D110" s="6"/>
      <c r="E110" s="6">
        <v>1497000</v>
      </c>
      <c r="F110" s="17">
        <v>-2.0085000000000002</v>
      </c>
      <c r="G110" s="17">
        <v>0.61180000000000001</v>
      </c>
      <c r="H110" s="6"/>
      <c r="I110" s="6"/>
      <c r="J110" s="6"/>
      <c r="K110" s="6"/>
      <c r="L110" s="6"/>
      <c r="M110" s="6"/>
      <c r="N110" s="7"/>
    </row>
    <row r="111" spans="1:14" x14ac:dyDescent="0.2">
      <c r="A111" s="5">
        <v>13.820399999999999</v>
      </c>
      <c r="B111" s="28">
        <v>13.720499999999999</v>
      </c>
      <c r="C111" s="6"/>
      <c r="D111" s="6"/>
      <c r="E111" s="6">
        <v>1700000</v>
      </c>
      <c r="F111" s="17">
        <v>-2.3942999999999999</v>
      </c>
      <c r="G111" s="17">
        <v>0.69369999999999998</v>
      </c>
      <c r="H111" s="6" t="s">
        <v>7</v>
      </c>
      <c r="I111" s="6"/>
      <c r="J111" s="6"/>
      <c r="K111" s="6"/>
      <c r="L111" s="6"/>
      <c r="M111" s="6"/>
      <c r="N111" s="7"/>
    </row>
    <row r="112" spans="1:14" x14ac:dyDescent="0.2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7"/>
    </row>
    <row r="113" spans="1:14" x14ac:dyDescent="0.2">
      <c r="A113" s="5"/>
      <c r="B113" s="6"/>
      <c r="C113" s="6"/>
      <c r="D113" s="6"/>
      <c r="E113" s="6"/>
      <c r="F113" s="6"/>
      <c r="G113" s="6"/>
      <c r="H113" s="32" t="s">
        <v>13</v>
      </c>
      <c r="I113" s="47">
        <f>AVERAGE(I102,I107)</f>
        <v>-1.9263685605</v>
      </c>
      <c r="J113" s="33" t="s">
        <v>14</v>
      </c>
      <c r="K113" s="33"/>
      <c r="L113" s="47">
        <f>AVERAGE(L102,L107)</f>
        <v>0.76517690050000009</v>
      </c>
      <c r="M113" s="33" t="s">
        <v>14</v>
      </c>
      <c r="N113" s="48"/>
    </row>
    <row r="114" spans="1:14" x14ac:dyDescent="0.2">
      <c r="A114" s="5"/>
      <c r="B114" s="6"/>
      <c r="C114" s="6"/>
      <c r="D114" s="6"/>
      <c r="E114" s="6"/>
      <c r="F114" s="6"/>
      <c r="G114" s="6"/>
      <c r="H114" s="35"/>
      <c r="I114" s="12">
        <f>I113*0.842</f>
        <v>-1.6220023279410001</v>
      </c>
      <c r="J114" s="6" t="s">
        <v>15</v>
      </c>
      <c r="K114" s="6"/>
      <c r="L114" s="12">
        <f>L113*0.842</f>
        <v>0.64427895022100001</v>
      </c>
      <c r="M114" s="6" t="s">
        <v>15</v>
      </c>
      <c r="N114" s="7"/>
    </row>
    <row r="115" spans="1:14" x14ac:dyDescent="0.2">
      <c r="A115" s="5"/>
      <c r="B115" s="6"/>
      <c r="C115" s="6"/>
      <c r="D115" s="6"/>
      <c r="E115" s="6"/>
      <c r="F115" s="6"/>
      <c r="G115" s="6"/>
      <c r="H115" s="35"/>
      <c r="I115" s="1" t="s">
        <v>16</v>
      </c>
      <c r="J115" s="18" t="s">
        <v>19</v>
      </c>
      <c r="K115" s="6"/>
      <c r="L115" s="1" t="s">
        <v>17</v>
      </c>
      <c r="M115" s="18" t="s">
        <v>20</v>
      </c>
      <c r="N115" s="7"/>
    </row>
    <row r="116" spans="1:14" ht="16" thickBot="1" x14ac:dyDescent="0.25">
      <c r="A116" s="14"/>
      <c r="B116" s="15"/>
      <c r="C116" s="15"/>
      <c r="D116" s="15"/>
      <c r="E116" s="15"/>
      <c r="F116" s="15"/>
      <c r="G116" s="50"/>
      <c r="H116" s="54"/>
      <c r="I116" s="55">
        <f>I114</f>
        <v>-1.6220023279410001</v>
      </c>
      <c r="J116" s="63" t="s">
        <v>110</v>
      </c>
      <c r="K116" s="50"/>
      <c r="L116" s="55">
        <f>-L114</f>
        <v>-0.64427895022100001</v>
      </c>
      <c r="M116" s="63" t="s">
        <v>110</v>
      </c>
      <c r="N116" s="16"/>
    </row>
    <row r="117" spans="1:14" ht="19" x14ac:dyDescent="0.25">
      <c r="A117" s="2"/>
      <c r="B117" s="3"/>
      <c r="C117" s="27">
        <v>1602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</row>
    <row r="118" spans="1:14" x14ac:dyDescent="0.2">
      <c r="A118" s="5"/>
      <c r="B118" s="6"/>
      <c r="C118" s="6" t="s">
        <v>5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/>
    </row>
    <row r="119" spans="1:14" x14ac:dyDescent="0.2">
      <c r="A119" s="5" t="s">
        <v>25</v>
      </c>
      <c r="B119" s="6" t="s">
        <v>26</v>
      </c>
      <c r="C119" s="6" t="s">
        <v>3</v>
      </c>
      <c r="D119" s="6" t="s">
        <v>4</v>
      </c>
      <c r="E119" s="6" t="s">
        <v>0</v>
      </c>
      <c r="F119" s="6" t="s">
        <v>1</v>
      </c>
      <c r="G119" s="6" t="s">
        <v>2</v>
      </c>
      <c r="H119" s="6"/>
      <c r="I119" s="32"/>
      <c r="J119" s="42" t="s">
        <v>8</v>
      </c>
      <c r="K119" s="44" t="s">
        <v>56</v>
      </c>
      <c r="L119" s="42"/>
      <c r="M119" s="42" t="s">
        <v>9</v>
      </c>
      <c r="N119" s="48"/>
    </row>
    <row r="120" spans="1:14" x14ac:dyDescent="0.2">
      <c r="A120" s="5"/>
      <c r="B120" s="6"/>
      <c r="C120" s="6">
        <v>105</v>
      </c>
      <c r="D120" s="6">
        <v>2</v>
      </c>
      <c r="E120" s="6">
        <v>734000</v>
      </c>
      <c r="F120" s="17">
        <v>0.71533542000552297</v>
      </c>
      <c r="G120" s="17">
        <v>0.74028496957040002</v>
      </c>
      <c r="H120" s="6"/>
      <c r="I120" s="35"/>
      <c r="J120" s="11" t="s">
        <v>86</v>
      </c>
      <c r="K120" s="6"/>
      <c r="L120" s="6"/>
      <c r="M120" s="11" t="s">
        <v>85</v>
      </c>
      <c r="N120" s="7"/>
    </row>
    <row r="121" spans="1:14" x14ac:dyDescent="0.2">
      <c r="A121" s="5"/>
      <c r="B121" s="6"/>
      <c r="C121" s="6"/>
      <c r="D121" s="6"/>
      <c r="E121" s="6">
        <v>971000</v>
      </c>
      <c r="F121" s="17">
        <v>1.0565188637856999</v>
      </c>
      <c r="G121" s="17">
        <v>0.71298044789836401</v>
      </c>
      <c r="H121" s="6"/>
      <c r="I121" s="35" t="s">
        <v>10</v>
      </c>
      <c r="J121" s="6" t="s">
        <v>11</v>
      </c>
      <c r="K121" s="6" t="s">
        <v>12</v>
      </c>
      <c r="L121" s="6" t="s">
        <v>10</v>
      </c>
      <c r="M121" s="6" t="s">
        <v>11</v>
      </c>
      <c r="N121" s="7" t="s">
        <v>12</v>
      </c>
    </row>
    <row r="122" spans="1:14" x14ac:dyDescent="0.2">
      <c r="A122" s="5"/>
      <c r="B122" s="6"/>
      <c r="C122" s="6"/>
      <c r="D122" s="6"/>
      <c r="E122" s="6">
        <v>1249000</v>
      </c>
      <c r="F122" s="17">
        <v>1.1724045286515901</v>
      </c>
      <c r="G122" s="17">
        <v>0.68818048766090401</v>
      </c>
      <c r="H122" s="6"/>
      <c r="I122" s="43">
        <v>5.9106999999999996E-7</v>
      </c>
      <c r="J122" s="12">
        <v>0.42068</v>
      </c>
      <c r="K122" s="12">
        <v>734000</v>
      </c>
      <c r="L122" s="12">
        <v>-1.8282000000000001E-8</v>
      </c>
      <c r="M122" s="12">
        <v>0.72982999999999998</v>
      </c>
      <c r="N122" s="13">
        <v>734000</v>
      </c>
    </row>
    <row r="123" spans="1:14" x14ac:dyDescent="0.2">
      <c r="A123" s="5"/>
      <c r="B123" s="6"/>
      <c r="C123" s="6"/>
      <c r="D123" s="6"/>
      <c r="E123" s="6">
        <v>1600000</v>
      </c>
      <c r="F123" s="17">
        <v>1.37420674434823</v>
      </c>
      <c r="G123" s="17">
        <v>0.69700950672248596</v>
      </c>
      <c r="H123" s="6"/>
      <c r="I123" s="43">
        <f>I122*K122+J122</f>
        <v>0.85452537999999989</v>
      </c>
      <c r="J123" s="6" t="s">
        <v>14</v>
      </c>
      <c r="K123" s="6"/>
      <c r="L123" s="12">
        <f>L122*N122+M122</f>
        <v>0.71641101200000001</v>
      </c>
      <c r="M123" s="6" t="s">
        <v>14</v>
      </c>
      <c r="N123" s="7"/>
    </row>
    <row r="124" spans="1:14" x14ac:dyDescent="0.2">
      <c r="A124" s="5"/>
      <c r="B124" s="6"/>
      <c r="C124" s="6"/>
      <c r="D124" s="6">
        <v>1</v>
      </c>
      <c r="E124" s="6">
        <v>180000</v>
      </c>
      <c r="F124" s="17">
        <v>0.54118205908127204</v>
      </c>
      <c r="G124" s="17">
        <v>0.70568580375609902</v>
      </c>
      <c r="H124" s="6"/>
      <c r="I124" s="43">
        <f>I123*0.842</f>
        <v>0.71951036995999984</v>
      </c>
      <c r="J124" s="6" t="s">
        <v>15</v>
      </c>
      <c r="K124" s="6"/>
      <c r="L124" s="12">
        <f>L123*0.842</f>
        <v>0.60321807210400002</v>
      </c>
      <c r="M124" s="6" t="s">
        <v>15</v>
      </c>
      <c r="N124" s="7"/>
    </row>
    <row r="125" spans="1:14" x14ac:dyDescent="0.2">
      <c r="A125" s="5"/>
      <c r="B125" s="6"/>
      <c r="C125" s="6"/>
      <c r="D125" s="6"/>
      <c r="E125" s="6">
        <v>431000</v>
      </c>
      <c r="F125" s="17">
        <v>0.74655096055741299</v>
      </c>
      <c r="G125" s="17">
        <v>0.71585954825013898</v>
      </c>
      <c r="H125" s="6"/>
      <c r="I125" s="1" t="s">
        <v>16</v>
      </c>
      <c r="J125" s="18" t="s">
        <v>23</v>
      </c>
      <c r="K125" s="6"/>
      <c r="L125" s="1" t="s">
        <v>17</v>
      </c>
      <c r="M125" s="18" t="s">
        <v>21</v>
      </c>
      <c r="N125" s="7"/>
    </row>
    <row r="126" spans="1:14" x14ac:dyDescent="0.2">
      <c r="A126" s="5"/>
      <c r="B126" s="6"/>
      <c r="C126" s="6"/>
      <c r="D126" s="6"/>
      <c r="E126" s="6">
        <v>700000</v>
      </c>
      <c r="F126" s="17">
        <v>0.80522322574525496</v>
      </c>
      <c r="G126" s="17">
        <v>0.74155675058497805</v>
      </c>
      <c r="H126" s="6"/>
      <c r="I126" s="29">
        <f>I124</f>
        <v>0.71951036995999984</v>
      </c>
      <c r="J126" s="61" t="s">
        <v>31</v>
      </c>
      <c r="K126" s="37"/>
      <c r="L126" s="29">
        <f>-L124</f>
        <v>-0.60321807210400002</v>
      </c>
      <c r="M126" s="61" t="s">
        <v>31</v>
      </c>
      <c r="N126" s="49"/>
    </row>
    <row r="127" spans="1:14" x14ac:dyDescent="0.2">
      <c r="A127" s="5"/>
      <c r="B127" s="6"/>
      <c r="C127" s="6">
        <v>130</v>
      </c>
      <c r="D127" s="6">
        <v>2</v>
      </c>
      <c r="E127" s="6">
        <v>734000</v>
      </c>
      <c r="F127" s="17">
        <v>0.15171503462694599</v>
      </c>
      <c r="G127" s="17">
        <v>0.75026000983042596</v>
      </c>
      <c r="H127" s="6"/>
      <c r="I127" s="32"/>
      <c r="J127" s="42" t="s">
        <v>8</v>
      </c>
      <c r="K127" s="42" t="s">
        <v>57</v>
      </c>
      <c r="L127" s="42"/>
      <c r="M127" s="42" t="s">
        <v>9</v>
      </c>
      <c r="N127" s="48"/>
    </row>
    <row r="128" spans="1:14" x14ac:dyDescent="0.2">
      <c r="A128" s="5"/>
      <c r="B128" s="6"/>
      <c r="C128" s="6"/>
      <c r="D128" s="6"/>
      <c r="E128" s="6">
        <v>971000</v>
      </c>
      <c r="F128" s="17">
        <v>0.62333834490472895</v>
      </c>
      <c r="G128" s="17">
        <v>0.85662135562380903</v>
      </c>
      <c r="H128" s="6"/>
      <c r="I128" s="35"/>
      <c r="J128" s="11" t="s">
        <v>87</v>
      </c>
      <c r="K128" s="6"/>
      <c r="L128" s="6"/>
      <c r="M128" s="11" t="s">
        <v>88</v>
      </c>
      <c r="N128" s="7"/>
    </row>
    <row r="129" spans="1:14" x14ac:dyDescent="0.2">
      <c r="A129" s="5"/>
      <c r="B129" s="6"/>
      <c r="C129" s="6"/>
      <c r="D129" s="6"/>
      <c r="E129" s="6">
        <v>1249000</v>
      </c>
      <c r="F129" s="17">
        <v>0.55375554643185998</v>
      </c>
      <c r="G129" s="17">
        <v>0.77918067119310697</v>
      </c>
      <c r="H129" s="6"/>
      <c r="I129" s="43">
        <v>5.792E-7</v>
      </c>
      <c r="J129" s="12">
        <v>-0.15043000000000001</v>
      </c>
      <c r="K129" s="12">
        <v>734000</v>
      </c>
      <c r="L129" s="12">
        <v>-2.6381999999999998E-9</v>
      </c>
      <c r="M129" s="12">
        <v>0.79127999999999998</v>
      </c>
      <c r="N129" s="13">
        <v>734000</v>
      </c>
    </row>
    <row r="130" spans="1:14" x14ac:dyDescent="0.2">
      <c r="A130" s="5"/>
      <c r="B130" s="6"/>
      <c r="C130" s="6"/>
      <c r="D130" s="6"/>
      <c r="E130" s="6">
        <v>1600000</v>
      </c>
      <c r="F130" s="17">
        <v>0.71473742259598705</v>
      </c>
      <c r="G130" s="17">
        <v>0.73790754060748098</v>
      </c>
      <c r="H130" s="6"/>
      <c r="I130" s="43">
        <f>I129*K129+J129</f>
        <v>0.27470279999999997</v>
      </c>
      <c r="J130" s="6" t="s">
        <v>14</v>
      </c>
      <c r="K130" s="6"/>
      <c r="L130" s="12">
        <f>L129*N129+M129</f>
        <v>0.78934356119999993</v>
      </c>
      <c r="M130" s="6" t="s">
        <v>14</v>
      </c>
      <c r="N130" s="7"/>
    </row>
    <row r="131" spans="1:14" x14ac:dyDescent="0.2">
      <c r="A131" s="5"/>
      <c r="B131" s="6"/>
      <c r="C131" s="6"/>
      <c r="D131" s="6">
        <v>1</v>
      </c>
      <c r="E131" s="6">
        <v>180000</v>
      </c>
      <c r="F131" s="17">
        <v>-6.8134806692243005E-2</v>
      </c>
      <c r="G131" s="17">
        <v>0.76483805165689001</v>
      </c>
      <c r="H131" s="6"/>
      <c r="I131" s="43">
        <f>I130*0.842</f>
        <v>0.23129975759999996</v>
      </c>
      <c r="J131" s="6" t="s">
        <v>15</v>
      </c>
      <c r="K131" s="6"/>
      <c r="L131" s="12">
        <f>L130*0.842</f>
        <v>0.66462727853039993</v>
      </c>
      <c r="M131" s="6" t="s">
        <v>15</v>
      </c>
      <c r="N131" s="7"/>
    </row>
    <row r="132" spans="1:14" x14ac:dyDescent="0.2">
      <c r="A132" s="5"/>
      <c r="B132" s="6"/>
      <c r="C132" s="6"/>
      <c r="D132" s="6"/>
      <c r="E132" s="6">
        <v>431000</v>
      </c>
      <c r="F132" s="17">
        <v>0.10517287711489801</v>
      </c>
      <c r="G132" s="17">
        <v>0.79244897511942503</v>
      </c>
      <c r="H132" s="6"/>
      <c r="I132" s="1" t="s">
        <v>16</v>
      </c>
      <c r="J132" s="18" t="s">
        <v>24</v>
      </c>
      <c r="K132" s="6"/>
      <c r="L132" s="1" t="s">
        <v>17</v>
      </c>
      <c r="M132" s="18" t="s">
        <v>22</v>
      </c>
      <c r="N132" s="7"/>
    </row>
    <row r="133" spans="1:14" x14ac:dyDescent="0.2">
      <c r="A133" s="5"/>
      <c r="B133" s="6"/>
      <c r="C133" s="6"/>
      <c r="D133" s="6"/>
      <c r="E133" s="6">
        <v>1062000</v>
      </c>
      <c r="F133" s="17">
        <v>0.47312751334797198</v>
      </c>
      <c r="G133" s="17">
        <v>0.84128568410267102</v>
      </c>
      <c r="H133" s="6"/>
      <c r="I133" s="29">
        <f>I131</f>
        <v>0.23129975759999996</v>
      </c>
      <c r="J133" s="61" t="s">
        <v>31</v>
      </c>
      <c r="K133" s="37"/>
      <c r="L133" s="29">
        <f>-L131</f>
        <v>-0.66462727853039993</v>
      </c>
      <c r="M133" s="61" t="s">
        <v>31</v>
      </c>
      <c r="N133" s="49"/>
    </row>
    <row r="134" spans="1:14" x14ac:dyDescent="0.2">
      <c r="A134" s="5"/>
      <c r="B134" s="6"/>
      <c r="C134" s="6"/>
      <c r="D134" s="6"/>
      <c r="E134" s="6"/>
      <c r="F134" s="17"/>
      <c r="G134" s="17"/>
      <c r="H134" s="6"/>
      <c r="I134" s="6"/>
      <c r="J134" s="6"/>
      <c r="K134" s="6"/>
      <c r="L134" s="6"/>
      <c r="M134" s="6"/>
      <c r="N134" s="7"/>
    </row>
    <row r="135" spans="1:14" x14ac:dyDescent="0.2">
      <c r="A135" s="5"/>
      <c r="B135" s="6"/>
      <c r="C135" s="6" t="s">
        <v>6</v>
      </c>
      <c r="D135" s="6"/>
      <c r="E135" s="6"/>
      <c r="F135" s="17"/>
      <c r="G135" s="17"/>
      <c r="H135" s="6"/>
      <c r="I135" s="32"/>
      <c r="J135" s="42" t="s">
        <v>8</v>
      </c>
      <c r="K135" s="42" t="s">
        <v>58</v>
      </c>
      <c r="L135" s="42"/>
      <c r="M135" s="42" t="s">
        <v>9</v>
      </c>
      <c r="N135" s="48"/>
    </row>
    <row r="136" spans="1:14" x14ac:dyDescent="0.2">
      <c r="A136" s="5"/>
      <c r="B136" s="6"/>
      <c r="C136" s="6">
        <v>105</v>
      </c>
      <c r="D136" s="6">
        <v>1</v>
      </c>
      <c r="E136" s="6">
        <v>464000</v>
      </c>
      <c r="F136" s="17">
        <v>-1.82128839594375</v>
      </c>
      <c r="G136" s="17">
        <v>0.83983568171988399</v>
      </c>
      <c r="H136" s="6"/>
      <c r="I136" s="35"/>
      <c r="J136" s="11" t="s">
        <v>89</v>
      </c>
      <c r="K136" s="6"/>
      <c r="L136" s="6"/>
      <c r="M136" s="11" t="s">
        <v>90</v>
      </c>
      <c r="N136" s="7"/>
    </row>
    <row r="137" spans="1:14" x14ac:dyDescent="0.2">
      <c r="A137" s="5"/>
      <c r="B137" s="6"/>
      <c r="C137" s="6"/>
      <c r="D137" s="6"/>
      <c r="E137" s="6">
        <v>837000</v>
      </c>
      <c r="F137" s="17">
        <v>-1.8361337443013199</v>
      </c>
      <c r="G137" s="17">
        <v>0.76561472334973502</v>
      </c>
      <c r="H137" s="6"/>
      <c r="I137" s="43">
        <v>-1.2655999999999999E-7</v>
      </c>
      <c r="J137" s="12">
        <v>-1.7524</v>
      </c>
      <c r="K137" s="12">
        <v>1019000</v>
      </c>
      <c r="L137" s="12">
        <v>-1.0215E-7</v>
      </c>
      <c r="M137" s="12">
        <v>0.87646999999999997</v>
      </c>
      <c r="N137" s="13">
        <v>1019000</v>
      </c>
    </row>
    <row r="138" spans="1:14" x14ac:dyDescent="0.2">
      <c r="A138" s="5"/>
      <c r="B138" s="6"/>
      <c r="C138" s="6"/>
      <c r="D138" s="6"/>
      <c r="E138" s="6">
        <v>951000</v>
      </c>
      <c r="F138" s="17">
        <v>-1.86996165700747</v>
      </c>
      <c r="G138" s="17">
        <v>0.77892339234060903</v>
      </c>
      <c r="H138" s="6"/>
      <c r="I138" s="43">
        <f>I137*K137+J137</f>
        <v>-1.8813646399999999</v>
      </c>
      <c r="J138" s="6" t="s">
        <v>14</v>
      </c>
      <c r="K138" s="6"/>
      <c r="L138" s="12">
        <f>L137*N137+M137</f>
        <v>0.77237915000000001</v>
      </c>
      <c r="M138" s="6" t="s">
        <v>14</v>
      </c>
      <c r="N138" s="7"/>
    </row>
    <row r="139" spans="1:14" x14ac:dyDescent="0.2">
      <c r="A139" s="5"/>
      <c r="B139" s="6"/>
      <c r="C139" s="6"/>
      <c r="D139" s="6"/>
      <c r="E139" s="6">
        <v>1019000</v>
      </c>
      <c r="F139" s="17">
        <v>-1.87876368650902</v>
      </c>
      <c r="G139" s="17">
        <v>0.77075053455483</v>
      </c>
      <c r="H139" s="6"/>
      <c r="I139" s="45">
        <f>I138*0.842</f>
        <v>-1.5841090268799998</v>
      </c>
      <c r="J139" s="37" t="s">
        <v>15</v>
      </c>
      <c r="K139" s="37"/>
      <c r="L139" s="46">
        <f>L138*0.842</f>
        <v>0.65034324430000001</v>
      </c>
      <c r="M139" s="37" t="s">
        <v>15</v>
      </c>
      <c r="N139" s="49"/>
    </row>
    <row r="140" spans="1:14" x14ac:dyDescent="0.2">
      <c r="A140" s="5"/>
      <c r="B140" s="6"/>
      <c r="C140" s="6"/>
      <c r="D140" s="6"/>
      <c r="E140" s="6">
        <v>1099000</v>
      </c>
      <c r="F140" s="17">
        <v>-1.9089923371826001</v>
      </c>
      <c r="G140" s="17">
        <v>0.78083977146743599</v>
      </c>
      <c r="H140" s="6"/>
      <c r="I140" s="6"/>
      <c r="J140" s="6"/>
      <c r="K140" s="6"/>
      <c r="L140" s="6"/>
      <c r="M140" s="6"/>
      <c r="N140" s="7"/>
    </row>
    <row r="141" spans="1:14" x14ac:dyDescent="0.2">
      <c r="A141" s="5"/>
      <c r="B141" s="6"/>
      <c r="C141" s="6"/>
      <c r="D141" s="6"/>
      <c r="E141" s="6">
        <v>1497000</v>
      </c>
      <c r="F141" s="17">
        <v>-1.86767353753133</v>
      </c>
      <c r="G141" s="17">
        <v>0.71435782404580195</v>
      </c>
      <c r="H141" s="6" t="s">
        <v>18</v>
      </c>
      <c r="I141" s="32"/>
      <c r="J141" s="44" t="s">
        <v>8</v>
      </c>
      <c r="K141" s="42" t="s">
        <v>59</v>
      </c>
      <c r="L141" s="42"/>
      <c r="M141" s="44" t="s">
        <v>9</v>
      </c>
      <c r="N141" s="48"/>
    </row>
    <row r="142" spans="1:14" x14ac:dyDescent="0.2">
      <c r="A142" s="5"/>
      <c r="B142" s="6"/>
      <c r="C142" s="6"/>
      <c r="D142" s="6"/>
      <c r="E142" s="6">
        <v>1700000</v>
      </c>
      <c r="F142" s="17">
        <v>-1.7482689990247899</v>
      </c>
      <c r="G142" s="17">
        <v>0.76579035339767598</v>
      </c>
      <c r="H142" s="6" t="s">
        <v>18</v>
      </c>
      <c r="I142" s="35"/>
      <c r="J142" s="11" t="s">
        <v>91</v>
      </c>
      <c r="K142" s="6"/>
      <c r="L142" s="6"/>
      <c r="M142" s="11" t="s">
        <v>92</v>
      </c>
      <c r="N142" s="7"/>
    </row>
    <row r="143" spans="1:14" x14ac:dyDescent="0.2">
      <c r="A143" s="5"/>
      <c r="B143" s="6"/>
      <c r="C143" s="6">
        <v>130</v>
      </c>
      <c r="D143" s="6">
        <v>1</v>
      </c>
      <c r="E143" s="6">
        <v>837000</v>
      </c>
      <c r="F143" s="17">
        <v>-1.7871942111286501</v>
      </c>
      <c r="G143" s="17">
        <v>0.78584794606621899</v>
      </c>
      <c r="H143" s="6"/>
      <c r="I143" s="43">
        <v>-3.6524000000000001E-7</v>
      </c>
      <c r="J143" s="12">
        <v>-1.478</v>
      </c>
      <c r="K143" s="12">
        <v>1019000</v>
      </c>
      <c r="L143" s="12">
        <v>-2.9854000000000002E-7</v>
      </c>
      <c r="M143" s="12">
        <v>1.0383</v>
      </c>
      <c r="N143" s="13">
        <v>1019000</v>
      </c>
    </row>
    <row r="144" spans="1:14" x14ac:dyDescent="0.2">
      <c r="A144" s="5"/>
      <c r="B144" s="6"/>
      <c r="C144" s="6"/>
      <c r="D144" s="6"/>
      <c r="E144" s="6">
        <v>951000</v>
      </c>
      <c r="F144" s="17">
        <v>-1.8093756219120101</v>
      </c>
      <c r="G144" s="17">
        <v>0.75297488705479698</v>
      </c>
      <c r="H144" s="6"/>
      <c r="I144" s="43">
        <f>I143*K143+J143</f>
        <v>-1.8501795599999999</v>
      </c>
      <c r="J144" s="6" t="s">
        <v>14</v>
      </c>
      <c r="K144" s="6"/>
      <c r="L144" s="12">
        <f>L143*N143+M143</f>
        <v>0.73408773999999999</v>
      </c>
      <c r="M144" s="6" t="s">
        <v>14</v>
      </c>
      <c r="N144" s="7"/>
    </row>
    <row r="145" spans="1:14" x14ac:dyDescent="0.2">
      <c r="A145" s="5"/>
      <c r="B145" s="6"/>
      <c r="C145" s="6"/>
      <c r="D145" s="6"/>
      <c r="E145" s="6">
        <v>1019000</v>
      </c>
      <c r="F145" s="17">
        <v>-1.86829347651736</v>
      </c>
      <c r="G145" s="17">
        <v>0.74481644693067495</v>
      </c>
      <c r="H145" s="6"/>
      <c r="I145" s="45">
        <f>I144*0.842</f>
        <v>-1.5578511895199998</v>
      </c>
      <c r="J145" s="37" t="s">
        <v>15</v>
      </c>
      <c r="K145" s="37"/>
      <c r="L145" s="46">
        <f>L144*0.842</f>
        <v>0.61810187707999997</v>
      </c>
      <c r="M145" s="37" t="s">
        <v>15</v>
      </c>
      <c r="N145" s="49"/>
    </row>
    <row r="146" spans="1:14" x14ac:dyDescent="0.2">
      <c r="A146" s="5"/>
      <c r="B146" s="6"/>
      <c r="C146" s="6"/>
      <c r="D146" s="6"/>
      <c r="E146" s="6">
        <v>1099000</v>
      </c>
      <c r="F146" s="17">
        <v>-1.8737632511000899</v>
      </c>
      <c r="G146" s="17">
        <v>0.70325595047136802</v>
      </c>
      <c r="H146" s="6"/>
      <c r="I146" s="6"/>
      <c r="J146" s="6"/>
      <c r="K146" s="6"/>
      <c r="L146" s="6"/>
      <c r="M146" s="6"/>
      <c r="N146" s="7"/>
    </row>
    <row r="147" spans="1:14" x14ac:dyDescent="0.2">
      <c r="A147" s="5"/>
      <c r="B147" s="6"/>
      <c r="C147" s="6"/>
      <c r="D147" s="6"/>
      <c r="E147" s="6">
        <v>1497000</v>
      </c>
      <c r="F147" s="17">
        <v>-1.9200211538313701</v>
      </c>
      <c r="G147" s="17">
        <v>0.63669147693238404</v>
      </c>
      <c r="H147" s="6" t="s">
        <v>18</v>
      </c>
      <c r="I147" s="6"/>
      <c r="J147" s="6"/>
      <c r="K147" s="6"/>
      <c r="L147" s="6"/>
      <c r="M147" s="6"/>
      <c r="N147" s="7"/>
    </row>
    <row r="148" spans="1:14" x14ac:dyDescent="0.2">
      <c r="A148" s="5"/>
      <c r="B148" s="6"/>
      <c r="C148" s="6"/>
      <c r="D148" s="6"/>
      <c r="E148" s="6">
        <v>1700000</v>
      </c>
      <c r="F148" s="17">
        <v>-1.79700672842388</v>
      </c>
      <c r="G148" s="17">
        <v>0.38891610340833699</v>
      </c>
      <c r="H148" s="6" t="s">
        <v>18</v>
      </c>
      <c r="I148" s="6"/>
      <c r="J148" s="6"/>
      <c r="K148" s="6"/>
      <c r="L148" s="6"/>
      <c r="M148" s="6"/>
      <c r="N148" s="7"/>
    </row>
    <row r="149" spans="1:14" x14ac:dyDescent="0.2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7"/>
    </row>
    <row r="150" spans="1:14" x14ac:dyDescent="0.2">
      <c r="A150" s="5"/>
      <c r="B150" s="6"/>
      <c r="C150" s="6"/>
      <c r="D150" s="6"/>
      <c r="E150" s="6"/>
      <c r="F150" s="6"/>
      <c r="G150" s="6"/>
      <c r="H150" s="32" t="s">
        <v>13</v>
      </c>
      <c r="I150" s="47">
        <f>AVERAGE(I138,I144)</f>
        <v>-1.8657721</v>
      </c>
      <c r="J150" s="33" t="s">
        <v>14</v>
      </c>
      <c r="K150" s="33"/>
      <c r="L150" s="47">
        <f>AVERAGE(L138,L144)</f>
        <v>0.753233445</v>
      </c>
      <c r="M150" s="33" t="s">
        <v>14</v>
      </c>
      <c r="N150" s="48"/>
    </row>
    <row r="151" spans="1:14" x14ac:dyDescent="0.2">
      <c r="A151" s="5"/>
      <c r="B151" s="6"/>
      <c r="C151" s="6"/>
      <c r="D151" s="6"/>
      <c r="E151" s="6"/>
      <c r="F151" s="6"/>
      <c r="G151" s="6"/>
      <c r="H151" s="35"/>
      <c r="I151" s="12">
        <f>I150*0.842</f>
        <v>-1.5709801081999999</v>
      </c>
      <c r="J151" s="6" t="s">
        <v>15</v>
      </c>
      <c r="K151" s="6"/>
      <c r="L151" s="12">
        <f>L150*0.842</f>
        <v>0.63422256068999994</v>
      </c>
      <c r="M151" s="6" t="s">
        <v>15</v>
      </c>
      <c r="N151" s="7"/>
    </row>
    <row r="152" spans="1:14" x14ac:dyDescent="0.2">
      <c r="A152" s="5"/>
      <c r="B152" s="6"/>
      <c r="C152" s="6"/>
      <c r="D152" s="6"/>
      <c r="E152" s="6"/>
      <c r="F152" s="6"/>
      <c r="G152" s="6"/>
      <c r="H152" s="35"/>
      <c r="I152" s="1" t="s">
        <v>16</v>
      </c>
      <c r="J152" s="18" t="s">
        <v>19</v>
      </c>
      <c r="K152" s="6"/>
      <c r="L152" s="1" t="s">
        <v>17</v>
      </c>
      <c r="M152" s="18" t="s">
        <v>20</v>
      </c>
      <c r="N152" s="7"/>
    </row>
    <row r="153" spans="1:14" ht="16" thickBot="1" x14ac:dyDescent="0.25">
      <c r="A153" s="14"/>
      <c r="B153" s="15"/>
      <c r="C153" s="15"/>
      <c r="D153" s="15"/>
      <c r="E153" s="15"/>
      <c r="F153" s="15"/>
      <c r="G153" s="15"/>
      <c r="H153" s="53"/>
      <c r="I153" s="55">
        <f>I151</f>
        <v>-1.5709801081999999</v>
      </c>
      <c r="J153" s="63" t="s">
        <v>31</v>
      </c>
      <c r="K153" s="15"/>
      <c r="L153" s="55">
        <f>-L151</f>
        <v>-0.63422256068999994</v>
      </c>
      <c r="M153" s="63" t="s">
        <v>31</v>
      </c>
      <c r="N153" s="16"/>
    </row>
    <row r="154" spans="1:14" ht="19" x14ac:dyDescent="0.25">
      <c r="A154" s="2"/>
      <c r="B154" s="3"/>
      <c r="C154" s="27">
        <v>1606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</row>
    <row r="155" spans="1:14" x14ac:dyDescent="0.2">
      <c r="A155" s="5"/>
      <c r="B155" s="6"/>
      <c r="C155" s="6" t="s">
        <v>5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7"/>
    </row>
    <row r="156" spans="1:14" x14ac:dyDescent="0.2">
      <c r="A156" s="5" t="s">
        <v>25</v>
      </c>
      <c r="B156" s="6" t="s">
        <v>26</v>
      </c>
      <c r="C156" s="6" t="s">
        <v>3</v>
      </c>
      <c r="D156" s="6" t="s">
        <v>4</v>
      </c>
      <c r="E156" s="6" t="s">
        <v>0</v>
      </c>
      <c r="F156" s="6" t="s">
        <v>1</v>
      </c>
      <c r="G156" s="6" t="s">
        <v>2</v>
      </c>
      <c r="H156" s="6"/>
      <c r="I156" s="32"/>
      <c r="J156" s="44" t="s">
        <v>8</v>
      </c>
      <c r="K156" s="42" t="s">
        <v>56</v>
      </c>
      <c r="L156" s="42"/>
      <c r="M156" s="42" t="s">
        <v>9</v>
      </c>
      <c r="N156" s="48"/>
    </row>
    <row r="157" spans="1:14" x14ac:dyDescent="0.2">
      <c r="A157" s="8">
        <v>8.4513999999999996</v>
      </c>
      <c r="B157" s="9">
        <v>14.926600000000001</v>
      </c>
      <c r="C157" s="6">
        <v>105</v>
      </c>
      <c r="D157" s="6">
        <v>2</v>
      </c>
      <c r="E157" s="6">
        <v>734000</v>
      </c>
      <c r="F157" s="10">
        <v>0.66659999999999997</v>
      </c>
      <c r="G157" s="10">
        <v>0.75960000000000005</v>
      </c>
      <c r="H157" s="6"/>
      <c r="I157" s="35"/>
      <c r="J157" s="11" t="s">
        <v>93</v>
      </c>
      <c r="K157" s="6"/>
      <c r="L157" s="6"/>
      <c r="M157" s="11" t="s">
        <v>94</v>
      </c>
      <c r="N157" s="7"/>
    </row>
    <row r="158" spans="1:14" x14ac:dyDescent="0.2">
      <c r="A158" s="8">
        <v>8.4454999999999991</v>
      </c>
      <c r="B158" s="9">
        <v>14.9444</v>
      </c>
      <c r="C158" s="6"/>
      <c r="D158" s="6"/>
      <c r="E158" s="6">
        <v>971000</v>
      </c>
      <c r="F158" s="10">
        <v>1.0138</v>
      </c>
      <c r="G158" s="10">
        <v>0.74160000000000004</v>
      </c>
      <c r="H158" s="6"/>
      <c r="I158" s="35" t="s">
        <v>10</v>
      </c>
      <c r="J158" s="6" t="s">
        <v>11</v>
      </c>
      <c r="K158" s="6" t="s">
        <v>12</v>
      </c>
      <c r="L158" s="6" t="s">
        <v>10</v>
      </c>
      <c r="M158" s="6" t="s">
        <v>11</v>
      </c>
      <c r="N158" s="7" t="s">
        <v>12</v>
      </c>
    </row>
    <row r="159" spans="1:14" x14ac:dyDescent="0.2">
      <c r="A159" s="8">
        <v>8.4359000000000002</v>
      </c>
      <c r="B159" s="9">
        <v>14.9415</v>
      </c>
      <c r="C159" s="6"/>
      <c r="D159" s="6"/>
      <c r="E159" s="6">
        <v>1249000</v>
      </c>
      <c r="F159" s="10">
        <v>1.1055999999999999</v>
      </c>
      <c r="G159" s="10">
        <v>0.74309999999999998</v>
      </c>
      <c r="H159" s="6"/>
      <c r="I159" s="43">
        <v>5.7966999999999995E-7</v>
      </c>
      <c r="J159" s="12">
        <v>0.36192000000000002</v>
      </c>
      <c r="K159" s="12">
        <v>734000</v>
      </c>
      <c r="L159" s="12">
        <v>-4.8343000000000001E-9</v>
      </c>
      <c r="M159" s="12">
        <v>0.72904000000000002</v>
      </c>
      <c r="N159" s="13">
        <v>734000</v>
      </c>
    </row>
    <row r="160" spans="1:14" x14ac:dyDescent="0.2">
      <c r="A160" s="8">
        <v>8.4288000000000007</v>
      </c>
      <c r="B160" s="9">
        <v>14.946300000000001</v>
      </c>
      <c r="C160" s="6"/>
      <c r="D160" s="6"/>
      <c r="E160" s="6">
        <v>1600000</v>
      </c>
      <c r="F160" s="10">
        <v>1.2784</v>
      </c>
      <c r="G160" s="10">
        <v>0.68520000000000003</v>
      </c>
      <c r="H160" s="6"/>
      <c r="I160" s="43">
        <f>I159*K159+J159</f>
        <v>0.78739778000000005</v>
      </c>
      <c r="J160" s="6" t="s">
        <v>14</v>
      </c>
      <c r="K160" s="6"/>
      <c r="L160" s="12">
        <f>L159*N159+M159</f>
        <v>0.72549162379999999</v>
      </c>
      <c r="M160" s="6" t="s">
        <v>14</v>
      </c>
      <c r="N160" s="7"/>
    </row>
    <row r="161" spans="1:14" x14ac:dyDescent="0.2">
      <c r="A161" s="8">
        <v>8.42</v>
      </c>
      <c r="B161" s="9">
        <v>14.9415</v>
      </c>
      <c r="C161" s="6"/>
      <c r="D161" s="6">
        <v>1</v>
      </c>
      <c r="E161" s="6">
        <v>180000</v>
      </c>
      <c r="F161" s="10">
        <v>0.47710000000000002</v>
      </c>
      <c r="G161" s="10">
        <v>0.70540000000000003</v>
      </c>
      <c r="H161" s="6"/>
      <c r="I161" s="43">
        <f>I160*0.842</f>
        <v>0.66298893075999998</v>
      </c>
      <c r="J161" s="6" t="s">
        <v>15</v>
      </c>
      <c r="K161" s="6"/>
      <c r="L161" s="12">
        <f>L160*0.842</f>
        <v>0.61086394723959991</v>
      </c>
      <c r="M161" s="6" t="s">
        <v>15</v>
      </c>
      <c r="N161" s="7"/>
    </row>
    <row r="162" spans="1:14" x14ac:dyDescent="0.2">
      <c r="A162" s="8">
        <v>8.4316999999999993</v>
      </c>
      <c r="B162" s="9">
        <v>14.938000000000001</v>
      </c>
      <c r="C162" s="6"/>
      <c r="D162" s="6"/>
      <c r="E162" s="6">
        <v>431000</v>
      </c>
      <c r="F162" s="10">
        <v>0.66859999999999997</v>
      </c>
      <c r="G162" s="10">
        <v>0.71289999999999998</v>
      </c>
      <c r="H162" s="6"/>
      <c r="I162" s="1" t="s">
        <v>16</v>
      </c>
      <c r="J162" s="18" t="s">
        <v>23</v>
      </c>
      <c r="K162" s="6"/>
      <c r="L162" s="1" t="s">
        <v>17</v>
      </c>
      <c r="M162" s="18" t="s">
        <v>21</v>
      </c>
      <c r="N162" s="7"/>
    </row>
    <row r="163" spans="1:14" x14ac:dyDescent="0.2">
      <c r="A163" s="8">
        <v>8.4388000000000005</v>
      </c>
      <c r="B163" s="9">
        <v>14.932700000000001</v>
      </c>
      <c r="C163" s="6"/>
      <c r="D163" s="6"/>
      <c r="E163" s="6">
        <v>700000</v>
      </c>
      <c r="F163" s="10">
        <v>0.72309999999999997</v>
      </c>
      <c r="G163" s="10">
        <v>0.72709999999999997</v>
      </c>
      <c r="H163" s="6"/>
      <c r="I163" s="29">
        <f>I161</f>
        <v>0.66298893075999998</v>
      </c>
      <c r="J163" s="61" t="s">
        <v>31</v>
      </c>
      <c r="K163" s="37"/>
      <c r="L163" s="29">
        <f>-L161</f>
        <v>-0.61086394723959991</v>
      </c>
      <c r="M163" s="61" t="s">
        <v>31</v>
      </c>
      <c r="N163" s="49"/>
    </row>
    <row r="164" spans="1:14" x14ac:dyDescent="0.2">
      <c r="A164" s="8">
        <v>8.4183000000000003</v>
      </c>
      <c r="B164" s="9">
        <v>14.9308</v>
      </c>
      <c r="C164" s="6">
        <v>130</v>
      </c>
      <c r="D164" s="6">
        <v>2</v>
      </c>
      <c r="E164" s="6">
        <v>734000</v>
      </c>
      <c r="F164" s="10">
        <v>7.4700000000000003E-2</v>
      </c>
      <c r="G164" s="10">
        <v>0.82569999999999999</v>
      </c>
      <c r="H164" s="6"/>
      <c r="I164" s="32"/>
      <c r="J164" s="58" t="s">
        <v>8</v>
      </c>
      <c r="K164" s="42" t="s">
        <v>57</v>
      </c>
      <c r="L164" s="42"/>
      <c r="M164" s="58" t="s">
        <v>9</v>
      </c>
      <c r="N164" s="48"/>
    </row>
    <row r="165" spans="1:14" x14ac:dyDescent="0.2">
      <c r="A165" s="8">
        <v>8.4263999999999992</v>
      </c>
      <c r="B165" s="9">
        <v>14.946899999999999</v>
      </c>
      <c r="C165" s="6"/>
      <c r="D165" s="6"/>
      <c r="E165" s="6">
        <v>971000</v>
      </c>
      <c r="F165" s="10">
        <v>0.51349999999999996</v>
      </c>
      <c r="G165" s="10">
        <v>0.94510000000000005</v>
      </c>
      <c r="H165" s="6"/>
      <c r="I165" s="35"/>
      <c r="J165" s="57" t="s">
        <v>95</v>
      </c>
      <c r="K165" s="6"/>
      <c r="L165" s="6"/>
      <c r="M165" s="57" t="s">
        <v>96</v>
      </c>
      <c r="N165" s="7"/>
    </row>
    <row r="166" spans="1:14" x14ac:dyDescent="0.2">
      <c r="A166" s="8">
        <v>8.4273000000000007</v>
      </c>
      <c r="B166" s="9">
        <v>14.9542</v>
      </c>
      <c r="C166" s="6"/>
      <c r="D166" s="6"/>
      <c r="E166" s="6">
        <v>1249000</v>
      </c>
      <c r="F166" s="10">
        <v>0.43330000000000002</v>
      </c>
      <c r="G166" s="10">
        <v>0.86809999999999998</v>
      </c>
      <c r="H166" s="6"/>
      <c r="I166" s="43">
        <v>5.5868000000000002E-7</v>
      </c>
      <c r="J166" s="12">
        <v>-0.22547</v>
      </c>
      <c r="K166" s="12">
        <v>734000</v>
      </c>
      <c r="L166" s="12">
        <v>-2.1745E-8</v>
      </c>
      <c r="M166" s="12">
        <v>0.894231</v>
      </c>
      <c r="N166" s="13">
        <v>734000</v>
      </c>
    </row>
    <row r="167" spans="1:14" x14ac:dyDescent="0.2">
      <c r="A167" s="8">
        <v>8.4423999999999992</v>
      </c>
      <c r="B167" s="9">
        <v>14.9163</v>
      </c>
      <c r="C167" s="6"/>
      <c r="D167" s="6"/>
      <c r="E167" s="6">
        <v>1600000</v>
      </c>
      <c r="F167" s="10">
        <v>0.62660000000000005</v>
      </c>
      <c r="G167" s="10">
        <v>0.79810000000000003</v>
      </c>
      <c r="H167" s="6"/>
      <c r="I167" s="43">
        <f>I166*K166+J166</f>
        <v>0.18460112000000001</v>
      </c>
      <c r="J167" s="6" t="s">
        <v>14</v>
      </c>
      <c r="K167" s="6"/>
      <c r="L167" s="12">
        <f>L166*N166+M166</f>
        <v>0.87827016999999996</v>
      </c>
      <c r="M167" s="6" t="s">
        <v>14</v>
      </c>
      <c r="N167" s="7"/>
    </row>
    <row r="168" spans="1:14" x14ac:dyDescent="0.2">
      <c r="A168" s="8">
        <v>8.4481999999999999</v>
      </c>
      <c r="B168" s="9">
        <v>14.941700000000001</v>
      </c>
      <c r="C168" s="6"/>
      <c r="D168" s="6">
        <v>1</v>
      </c>
      <c r="E168" s="6">
        <v>180000</v>
      </c>
      <c r="F168" s="10">
        <v>-0.13880000000000001</v>
      </c>
      <c r="G168" s="10">
        <v>0.8619</v>
      </c>
      <c r="H168" s="6"/>
      <c r="I168" s="43">
        <f>I167*0.842</f>
        <v>0.15543414304</v>
      </c>
      <c r="J168" s="6" t="s">
        <v>15</v>
      </c>
      <c r="K168" s="6"/>
      <c r="L168" s="12">
        <f>L167*0.842</f>
        <v>0.73950348313999992</v>
      </c>
      <c r="M168" s="6" t="s">
        <v>15</v>
      </c>
      <c r="N168" s="7"/>
    </row>
    <row r="169" spans="1:14" x14ac:dyDescent="0.2">
      <c r="A169" s="8">
        <v>8.4482999999999997</v>
      </c>
      <c r="B169" s="9">
        <v>14.9314</v>
      </c>
      <c r="C169" s="6"/>
      <c r="D169" s="6"/>
      <c r="E169" s="6">
        <v>431000</v>
      </c>
      <c r="F169" s="10">
        <v>1.6299999999999999E-2</v>
      </c>
      <c r="G169" s="10">
        <v>0.88949999999999996</v>
      </c>
      <c r="H169" s="6"/>
      <c r="I169" s="1" t="s">
        <v>16</v>
      </c>
      <c r="J169" s="18" t="s">
        <v>24</v>
      </c>
      <c r="K169" s="18"/>
      <c r="L169" s="1" t="s">
        <v>17</v>
      </c>
      <c r="M169" s="18" t="s">
        <v>22</v>
      </c>
      <c r="N169" s="7"/>
    </row>
    <row r="170" spans="1:14" x14ac:dyDescent="0.2">
      <c r="A170" s="8">
        <v>8.4504999999999999</v>
      </c>
      <c r="B170" s="9">
        <v>14.943899999999999</v>
      </c>
      <c r="C170" s="6"/>
      <c r="D170" s="6"/>
      <c r="E170" s="6">
        <v>1062000</v>
      </c>
      <c r="F170" s="10">
        <v>0.375</v>
      </c>
      <c r="G170" s="10">
        <v>0.93569999999999998</v>
      </c>
      <c r="H170" s="6"/>
      <c r="I170" s="64">
        <f>I168</f>
        <v>0.15543414304</v>
      </c>
      <c r="J170" s="61">
        <v>0.54</v>
      </c>
      <c r="K170" s="61" t="s">
        <v>31</v>
      </c>
      <c r="L170" s="29">
        <f>-L168</f>
        <v>-0.73950348313999992</v>
      </c>
      <c r="M170" s="61" t="s">
        <v>31</v>
      </c>
      <c r="N170" s="49"/>
    </row>
    <row r="171" spans="1:14" x14ac:dyDescent="0.2">
      <c r="A171" s="5"/>
      <c r="B171" s="6"/>
      <c r="C171" s="6"/>
      <c r="D171" s="6"/>
      <c r="E171" s="6"/>
      <c r="F171" s="10"/>
      <c r="G171" s="10"/>
      <c r="H171" s="6"/>
      <c r="I171" t="s">
        <v>109</v>
      </c>
      <c r="J171" s="6"/>
      <c r="K171" s="6"/>
      <c r="L171" s="6"/>
      <c r="M171" s="6"/>
      <c r="N171" s="7"/>
    </row>
    <row r="172" spans="1:14" x14ac:dyDescent="0.2">
      <c r="A172" s="5"/>
      <c r="B172" s="6"/>
      <c r="C172" s="6" t="s">
        <v>6</v>
      </c>
      <c r="D172" s="6"/>
      <c r="E172" s="6"/>
      <c r="F172" s="10"/>
      <c r="G172" s="10"/>
      <c r="H172" s="6"/>
      <c r="I172" s="32"/>
      <c r="J172" s="44" t="s">
        <v>8</v>
      </c>
      <c r="K172" s="42" t="s">
        <v>58</v>
      </c>
      <c r="L172" s="42"/>
      <c r="M172" s="44" t="s">
        <v>9</v>
      </c>
      <c r="N172" s="48"/>
    </row>
    <row r="173" spans="1:14" x14ac:dyDescent="0.2">
      <c r="A173" s="8">
        <v>8.4304000000000006</v>
      </c>
      <c r="B173" s="9">
        <v>14.9377</v>
      </c>
      <c r="C173" s="6">
        <v>105</v>
      </c>
      <c r="D173" s="6">
        <v>1</v>
      </c>
      <c r="E173" s="6">
        <v>464000</v>
      </c>
      <c r="F173" s="10">
        <v>-1.5481</v>
      </c>
      <c r="G173" s="10">
        <v>0.82410000000000005</v>
      </c>
      <c r="H173" s="6"/>
      <c r="I173" s="35"/>
      <c r="J173" s="11" t="s">
        <v>97</v>
      </c>
      <c r="K173" s="6"/>
      <c r="L173" s="6"/>
      <c r="M173" s="11" t="s">
        <v>98</v>
      </c>
      <c r="N173" s="7"/>
    </row>
    <row r="174" spans="1:14" x14ac:dyDescent="0.2">
      <c r="A174" s="5">
        <v>8.4626999999999999</v>
      </c>
      <c r="B174" s="6">
        <v>14.8741</v>
      </c>
      <c r="C174" s="6"/>
      <c r="D174" s="6"/>
      <c r="E174" s="6">
        <v>837000</v>
      </c>
      <c r="F174" s="10">
        <v>-1.5590999999999999</v>
      </c>
      <c r="G174" s="10">
        <v>0.81810000000000005</v>
      </c>
      <c r="H174" s="6"/>
      <c r="I174" s="43">
        <v>-8.5115000000000005E-8</v>
      </c>
      <c r="J174" s="12">
        <v>-1.5025999999999999</v>
      </c>
      <c r="K174" s="12">
        <v>1019000</v>
      </c>
      <c r="L174" s="12">
        <v>-7.5541000000000001E-8</v>
      </c>
      <c r="M174" s="12">
        <v>0.86517999999999995</v>
      </c>
      <c r="N174" s="13">
        <v>1019000</v>
      </c>
    </row>
    <row r="175" spans="1:14" x14ac:dyDescent="0.2">
      <c r="A175" s="5">
        <v>8.4403000000000006</v>
      </c>
      <c r="B175" s="6">
        <v>14.869400000000001</v>
      </c>
      <c r="C175" s="6"/>
      <c r="D175" s="6"/>
      <c r="E175" s="6">
        <v>951000</v>
      </c>
      <c r="F175" s="10">
        <v>-1.5824</v>
      </c>
      <c r="G175" s="10">
        <v>0.78069999999999995</v>
      </c>
      <c r="H175" s="6"/>
      <c r="I175" s="43">
        <f>I174*K174+J174</f>
        <v>-1.589332185</v>
      </c>
      <c r="J175" s="6" t="s">
        <v>14</v>
      </c>
      <c r="K175" s="6"/>
      <c r="L175" s="12">
        <f>L174*N174+M174</f>
        <v>0.78820372099999991</v>
      </c>
      <c r="M175" s="6" t="s">
        <v>14</v>
      </c>
      <c r="N175" s="7"/>
    </row>
    <row r="176" spans="1:14" x14ac:dyDescent="0.2">
      <c r="A176" s="5">
        <v>8.4461999999999993</v>
      </c>
      <c r="B176" s="6">
        <v>14.8635</v>
      </c>
      <c r="C176" s="6"/>
      <c r="D176" s="6"/>
      <c r="E176" s="6">
        <v>1019000</v>
      </c>
      <c r="F176" s="10">
        <v>-1.5919000000000001</v>
      </c>
      <c r="G176" s="10">
        <v>0.80659999999999998</v>
      </c>
      <c r="H176" s="6"/>
      <c r="I176" s="45">
        <f>I175*0.842</f>
        <v>-1.3382176997699999</v>
      </c>
      <c r="J176" s="37" t="s">
        <v>15</v>
      </c>
      <c r="K176" s="37"/>
      <c r="L176" s="46">
        <f>L175*0.842</f>
        <v>0.66366753308199988</v>
      </c>
      <c r="M176" s="37" t="s">
        <v>15</v>
      </c>
      <c r="N176" s="49"/>
    </row>
    <row r="177" spans="1:16" x14ac:dyDescent="0.2">
      <c r="A177" s="5">
        <v>8.4359999999999999</v>
      </c>
      <c r="B177" s="6">
        <v>14.877800000000001</v>
      </c>
      <c r="C177" s="6"/>
      <c r="D177" s="6"/>
      <c r="E177" s="6">
        <v>1099000</v>
      </c>
      <c r="F177" s="10">
        <v>-1.6033999999999999</v>
      </c>
      <c r="G177" s="10">
        <v>0.76629999999999998</v>
      </c>
      <c r="H177" s="6"/>
      <c r="I177" s="6"/>
      <c r="J177" s="6"/>
      <c r="K177" s="6"/>
      <c r="L177" s="6"/>
      <c r="M177" s="6"/>
      <c r="N177" s="7"/>
    </row>
    <row r="178" spans="1:16" x14ac:dyDescent="0.2">
      <c r="A178" s="5">
        <v>8.4469999999999992</v>
      </c>
      <c r="B178" s="6">
        <v>14.9191</v>
      </c>
      <c r="C178" s="6"/>
      <c r="D178" s="6"/>
      <c r="E178" s="6">
        <v>1497000</v>
      </c>
      <c r="F178" s="10">
        <v>-1.7448999999999999</v>
      </c>
      <c r="G178" s="10">
        <v>0.8296</v>
      </c>
      <c r="H178" s="6" t="s">
        <v>18</v>
      </c>
      <c r="I178" s="32"/>
      <c r="J178" s="44" t="s">
        <v>8</v>
      </c>
      <c r="K178" s="42" t="s">
        <v>59</v>
      </c>
      <c r="L178" s="42"/>
      <c r="M178" s="44" t="s">
        <v>9</v>
      </c>
      <c r="N178" s="48"/>
    </row>
    <row r="179" spans="1:16" x14ac:dyDescent="0.2">
      <c r="A179" s="5">
        <v>8.4427000000000003</v>
      </c>
      <c r="B179" s="6">
        <v>14.894399999999999</v>
      </c>
      <c r="C179" s="6"/>
      <c r="D179" s="6"/>
      <c r="E179" s="6">
        <v>1300000</v>
      </c>
      <c r="F179" s="10">
        <v>-1.6589</v>
      </c>
      <c r="G179" s="10">
        <v>0.76880000000000004</v>
      </c>
      <c r="H179" s="6" t="s">
        <v>18</v>
      </c>
      <c r="I179" s="35"/>
      <c r="J179" s="11" t="s">
        <v>100</v>
      </c>
      <c r="K179" s="6"/>
      <c r="L179" s="6"/>
      <c r="M179" s="11" t="s">
        <v>99</v>
      </c>
      <c r="N179" s="7"/>
    </row>
    <row r="180" spans="1:16" x14ac:dyDescent="0.2">
      <c r="A180" s="5">
        <v>8.4479000000000006</v>
      </c>
      <c r="B180" s="6">
        <v>14.892799999999999</v>
      </c>
      <c r="C180" s="6">
        <v>130</v>
      </c>
      <c r="D180" s="6">
        <v>1</v>
      </c>
      <c r="E180" s="6">
        <v>837000</v>
      </c>
      <c r="F180" s="10">
        <v>-1.5095000000000001</v>
      </c>
      <c r="G180" s="10">
        <v>0.86750000000000005</v>
      </c>
      <c r="H180" s="6"/>
      <c r="I180" s="43">
        <v>-5.2855E-7</v>
      </c>
      <c r="J180" s="12">
        <v>-1.0724</v>
      </c>
      <c r="K180" s="12">
        <v>1019000</v>
      </c>
      <c r="L180" s="12">
        <v>-3.0312999999999999E-7</v>
      </c>
      <c r="M180" s="12">
        <v>1.1145</v>
      </c>
      <c r="N180" s="13">
        <v>1019000</v>
      </c>
    </row>
    <row r="181" spans="1:16" x14ac:dyDescent="0.2">
      <c r="A181" s="5">
        <v>8.4327000000000005</v>
      </c>
      <c r="B181" s="6">
        <v>14.8918</v>
      </c>
      <c r="C181" s="6"/>
      <c r="D181" s="6"/>
      <c r="E181" s="6">
        <v>951000</v>
      </c>
      <c r="F181" s="10">
        <v>-1.5949</v>
      </c>
      <c r="G181" s="10">
        <v>0.80530000000000002</v>
      </c>
      <c r="H181" s="6"/>
      <c r="I181" s="43">
        <f>I180*K180+J180</f>
        <v>-1.6109924499999999</v>
      </c>
      <c r="J181" s="6" t="s">
        <v>14</v>
      </c>
      <c r="K181" s="6"/>
      <c r="L181" s="12">
        <f>L180*N180+M180</f>
        <v>0.80561053000000005</v>
      </c>
      <c r="M181" s="6" t="s">
        <v>14</v>
      </c>
      <c r="N181" s="7"/>
    </row>
    <row r="182" spans="1:16" x14ac:dyDescent="0.2">
      <c r="A182" s="5">
        <v>8.4467999999999996</v>
      </c>
      <c r="B182" s="6">
        <v>14.879099999999999</v>
      </c>
      <c r="C182" s="6"/>
      <c r="D182" s="6"/>
      <c r="E182" s="6">
        <v>1019000</v>
      </c>
      <c r="F182" s="10">
        <v>-1.5919000000000001</v>
      </c>
      <c r="G182" s="10">
        <v>0.82220000000000004</v>
      </c>
      <c r="H182" s="6"/>
      <c r="I182" s="45">
        <f>I181*0.842</f>
        <v>-1.3564556428999999</v>
      </c>
      <c r="J182" s="37" t="s">
        <v>15</v>
      </c>
      <c r="K182" s="37"/>
      <c r="L182" s="46">
        <f>L181*0.842</f>
        <v>0.67832406625999997</v>
      </c>
      <c r="M182" s="37" t="s">
        <v>15</v>
      </c>
      <c r="N182" s="49"/>
    </row>
    <row r="183" spans="1:16" x14ac:dyDescent="0.2">
      <c r="A183" s="5">
        <v>8.4286999999999992</v>
      </c>
      <c r="B183" s="6">
        <v>14.898300000000001</v>
      </c>
      <c r="C183" s="6"/>
      <c r="D183" s="6"/>
      <c r="E183" s="6">
        <v>1099000</v>
      </c>
      <c r="F183" s="10">
        <v>-1.6579999999999999</v>
      </c>
      <c r="G183" s="10">
        <v>0.77890000000000004</v>
      </c>
      <c r="H183" s="6"/>
      <c r="I183" s="6"/>
      <c r="J183" s="6"/>
      <c r="K183" s="6"/>
      <c r="L183" s="6"/>
      <c r="M183" s="6"/>
      <c r="N183" s="7"/>
    </row>
    <row r="184" spans="1:16" x14ac:dyDescent="0.2">
      <c r="A184" s="5">
        <v>8.4460999999999995</v>
      </c>
      <c r="B184" s="6">
        <v>14.9132</v>
      </c>
      <c r="C184" s="6"/>
      <c r="D184" s="6"/>
      <c r="E184" s="6">
        <v>1497000</v>
      </c>
      <c r="F184" s="10">
        <v>-1.6422000000000001</v>
      </c>
      <c r="G184" s="10">
        <v>0.69330000000000003</v>
      </c>
      <c r="H184" s="6" t="s">
        <v>18</v>
      </c>
      <c r="I184" s="6"/>
      <c r="J184" s="6"/>
      <c r="K184" s="6"/>
      <c r="L184" s="6"/>
      <c r="M184" s="6"/>
      <c r="N184" s="7"/>
    </row>
    <row r="185" spans="1:16" x14ac:dyDescent="0.2">
      <c r="A185" s="5">
        <v>8.4329999999999998</v>
      </c>
      <c r="B185" s="6">
        <v>14.8752</v>
      </c>
      <c r="C185" s="6"/>
      <c r="D185" s="6"/>
      <c r="E185" s="6">
        <v>1300000</v>
      </c>
      <c r="F185" s="10">
        <v>-1.6489</v>
      </c>
      <c r="G185" s="10">
        <v>0.6875</v>
      </c>
      <c r="H185" s="6" t="s">
        <v>18</v>
      </c>
      <c r="I185" s="6"/>
      <c r="J185" s="6"/>
      <c r="K185" s="6"/>
      <c r="L185" s="6"/>
      <c r="M185" s="6"/>
      <c r="N185" s="7"/>
    </row>
    <row r="186" spans="1:16" x14ac:dyDescent="0.2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7"/>
    </row>
    <row r="187" spans="1:16" x14ac:dyDescent="0.2">
      <c r="A187" s="5"/>
      <c r="B187" s="6"/>
      <c r="C187" s="6"/>
      <c r="D187" s="6"/>
      <c r="E187" s="6"/>
      <c r="F187" s="6"/>
      <c r="G187" s="6"/>
      <c r="H187" s="32" t="s">
        <v>13</v>
      </c>
      <c r="I187" s="47">
        <f>AVERAGE(I175,I181)</f>
        <v>-1.6001623174999999</v>
      </c>
      <c r="J187" s="33" t="s">
        <v>14</v>
      </c>
      <c r="K187" s="33"/>
      <c r="L187" s="47">
        <f>AVERAGE(L175,L181)</f>
        <v>0.79690712549999998</v>
      </c>
      <c r="M187" s="33" t="s">
        <v>14</v>
      </c>
      <c r="N187" s="48"/>
    </row>
    <row r="188" spans="1:16" x14ac:dyDescent="0.2">
      <c r="A188" s="5"/>
      <c r="B188" s="6"/>
      <c r="C188" s="6"/>
      <c r="D188" s="6"/>
      <c r="E188" s="6"/>
      <c r="F188" s="6"/>
      <c r="G188" s="6"/>
      <c r="H188" s="35"/>
      <c r="I188" s="12">
        <f>I187*0.842</f>
        <v>-1.3473366713349999</v>
      </c>
      <c r="J188" s="6" t="s">
        <v>15</v>
      </c>
      <c r="K188" s="6"/>
      <c r="L188" s="12">
        <f>L187*0.842</f>
        <v>0.67099579967099998</v>
      </c>
      <c r="M188" s="6" t="s">
        <v>15</v>
      </c>
      <c r="N188" s="7"/>
    </row>
    <row r="189" spans="1:16" x14ac:dyDescent="0.2">
      <c r="A189" s="5"/>
      <c r="B189" s="6"/>
      <c r="C189" s="6"/>
      <c r="D189" s="6"/>
      <c r="E189" s="6"/>
      <c r="F189" s="6"/>
      <c r="G189" s="6"/>
      <c r="H189" s="35"/>
      <c r="I189" s="18" t="s">
        <v>16</v>
      </c>
      <c r="J189" s="18" t="s">
        <v>19</v>
      </c>
      <c r="K189" s="6"/>
      <c r="L189" s="18" t="s">
        <v>17</v>
      </c>
      <c r="M189" s="18" t="s">
        <v>20</v>
      </c>
      <c r="N189" s="7"/>
    </row>
    <row r="190" spans="1:16" ht="16" thickBot="1" x14ac:dyDescent="0.25">
      <c r="A190" s="14"/>
      <c r="B190" s="15"/>
      <c r="C190" s="15"/>
      <c r="D190" s="15"/>
      <c r="E190" s="15"/>
      <c r="F190" s="15"/>
      <c r="G190" s="15"/>
      <c r="H190" s="53"/>
      <c r="I190" s="59">
        <f>I188</f>
        <v>-1.3473366713349999</v>
      </c>
      <c r="J190" s="63" t="s">
        <v>31</v>
      </c>
      <c r="K190" s="15"/>
      <c r="L190" s="59">
        <f>-L188</f>
        <v>-0.67099579967099998</v>
      </c>
      <c r="M190" s="63" t="s">
        <v>31</v>
      </c>
      <c r="N190" s="16"/>
    </row>
    <row r="191" spans="1:16" ht="19" x14ac:dyDescent="0.25">
      <c r="A191" s="2"/>
      <c r="B191" s="3"/>
      <c r="C191" s="27">
        <v>1702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4"/>
    </row>
    <row r="192" spans="1:16" x14ac:dyDescent="0.2">
      <c r="A192" s="5"/>
      <c r="B192" s="6"/>
      <c r="C192" s="6" t="s">
        <v>5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7"/>
    </row>
    <row r="193" spans="1:16" x14ac:dyDescent="0.2">
      <c r="A193" s="5" t="s">
        <v>25</v>
      </c>
      <c r="B193" s="6" t="s">
        <v>26</v>
      </c>
      <c r="C193" s="6" t="s">
        <v>3</v>
      </c>
      <c r="D193" s="6" t="s">
        <v>4</v>
      </c>
      <c r="E193" s="6" t="s">
        <v>0</v>
      </c>
      <c r="F193" s="6" t="s">
        <v>1</v>
      </c>
      <c r="G193" s="6" t="s">
        <v>2</v>
      </c>
      <c r="H193" s="6"/>
      <c r="I193" s="32"/>
      <c r="J193" s="42" t="s">
        <v>8</v>
      </c>
      <c r="K193" s="44" t="s">
        <v>56</v>
      </c>
      <c r="L193" s="42"/>
      <c r="M193" s="42" t="s">
        <v>9</v>
      </c>
      <c r="N193" s="33"/>
      <c r="O193" s="33"/>
      <c r="P193" s="48"/>
    </row>
    <row r="194" spans="1:16" x14ac:dyDescent="0.2">
      <c r="A194" s="20">
        <v>7.0507</v>
      </c>
      <c r="B194" s="21">
        <v>14.8378</v>
      </c>
      <c r="C194" s="22">
        <v>105</v>
      </c>
      <c r="D194" s="22">
        <v>2</v>
      </c>
      <c r="E194" s="22">
        <v>734000</v>
      </c>
      <c r="F194" s="23">
        <v>1.0989</v>
      </c>
      <c r="G194" s="23">
        <v>0.77100000000000002</v>
      </c>
      <c r="H194" s="6"/>
      <c r="I194" s="35"/>
      <c r="J194" s="11" t="s">
        <v>101</v>
      </c>
      <c r="K194" s="6"/>
      <c r="L194" s="6"/>
      <c r="M194" s="11" t="s">
        <v>102</v>
      </c>
      <c r="N194" s="6"/>
      <c r="O194" s="6"/>
      <c r="P194" s="7"/>
    </row>
    <row r="195" spans="1:16" x14ac:dyDescent="0.2">
      <c r="A195" s="8">
        <v>7.1559999999999997</v>
      </c>
      <c r="B195" s="9">
        <v>14.876200000000001</v>
      </c>
      <c r="C195" s="6"/>
      <c r="D195" s="6"/>
      <c r="E195" s="6">
        <v>971000</v>
      </c>
      <c r="F195" s="10">
        <v>1.3665</v>
      </c>
      <c r="G195" s="10">
        <v>0.77590000000000003</v>
      </c>
      <c r="H195" s="6"/>
      <c r="I195" s="35" t="s">
        <v>10</v>
      </c>
      <c r="J195" s="6" t="s">
        <v>11</v>
      </c>
      <c r="K195" s="6" t="s">
        <v>12</v>
      </c>
      <c r="L195" s="6" t="s">
        <v>10</v>
      </c>
      <c r="M195" s="6" t="s">
        <v>11</v>
      </c>
      <c r="N195" s="6" t="s">
        <v>12</v>
      </c>
      <c r="O195" s="6"/>
      <c r="P195" s="7"/>
    </row>
    <row r="196" spans="1:16" x14ac:dyDescent="0.2">
      <c r="A196" s="20">
        <v>7.0461999999999998</v>
      </c>
      <c r="B196" s="21">
        <v>14.8451</v>
      </c>
      <c r="C196" s="22"/>
      <c r="D196" s="22"/>
      <c r="E196" s="22">
        <v>1249000</v>
      </c>
      <c r="F196" s="23">
        <v>1.4955000000000001</v>
      </c>
      <c r="G196" s="23">
        <v>0.72770000000000001</v>
      </c>
      <c r="H196" s="6"/>
      <c r="I196" s="43">
        <v>6.0225000000000004E-7</v>
      </c>
      <c r="J196" s="12">
        <v>0.72180999999999995</v>
      </c>
      <c r="K196" s="12">
        <v>1195000</v>
      </c>
      <c r="L196" s="12">
        <v>-2.4010999999999999E-8</v>
      </c>
      <c r="M196" s="12">
        <v>0.79415999999999998</v>
      </c>
      <c r="N196" s="12">
        <v>1195000</v>
      </c>
      <c r="O196" s="6"/>
      <c r="P196" s="7" t="s">
        <v>30</v>
      </c>
    </row>
    <row r="197" spans="1:16" x14ac:dyDescent="0.2">
      <c r="A197" s="8">
        <v>7.1346999999999996</v>
      </c>
      <c r="B197" s="9">
        <v>14.8553</v>
      </c>
      <c r="C197" s="6"/>
      <c r="D197" s="6"/>
      <c r="E197" s="6">
        <v>1600000</v>
      </c>
      <c r="F197" s="10">
        <v>1.6672</v>
      </c>
      <c r="G197" s="10">
        <v>0.76990000000000003</v>
      </c>
      <c r="H197" s="6"/>
      <c r="I197" s="43">
        <f>I196*K196+J196</f>
        <v>1.4414987500000001</v>
      </c>
      <c r="J197" s="6" t="s">
        <v>14</v>
      </c>
      <c r="K197" s="6"/>
      <c r="L197" s="12">
        <f>L196*N196+M196</f>
        <v>0.765466855</v>
      </c>
      <c r="M197" s="6" t="s">
        <v>14</v>
      </c>
      <c r="N197" s="6"/>
      <c r="O197" s="6"/>
      <c r="P197" s="7"/>
    </row>
    <row r="198" spans="1:16" x14ac:dyDescent="0.2">
      <c r="A198" s="8">
        <v>7.1356999999999999</v>
      </c>
      <c r="B198" s="9">
        <v>14.8545</v>
      </c>
      <c r="C198" s="6"/>
      <c r="D198" s="6">
        <v>1</v>
      </c>
      <c r="E198" s="6">
        <v>180000</v>
      </c>
      <c r="F198" s="10">
        <v>0.82540000000000002</v>
      </c>
      <c r="G198" s="10">
        <v>0.77470000000000006</v>
      </c>
      <c r="H198" s="6"/>
      <c r="I198" s="43">
        <f>I197*0.842</f>
        <v>1.2137419475</v>
      </c>
      <c r="J198" s="6" t="s">
        <v>15</v>
      </c>
      <c r="K198" s="6"/>
      <c r="L198" s="12">
        <f>L197*0.842</f>
        <v>0.64452309191000001</v>
      </c>
      <c r="M198" s="6" t="s">
        <v>15</v>
      </c>
      <c r="N198" s="6"/>
      <c r="O198" s="6"/>
      <c r="P198" s="7"/>
    </row>
    <row r="199" spans="1:16" x14ac:dyDescent="0.2">
      <c r="A199" s="8">
        <v>7.1425000000000001</v>
      </c>
      <c r="B199" s="9">
        <v>14.8514</v>
      </c>
      <c r="C199" s="6"/>
      <c r="D199" s="6"/>
      <c r="E199" s="6">
        <v>431000</v>
      </c>
      <c r="F199" s="10">
        <v>1.0257000000000001</v>
      </c>
      <c r="G199" s="10">
        <v>0.79039999999999999</v>
      </c>
      <c r="H199" s="6"/>
      <c r="I199" s="1" t="s">
        <v>16</v>
      </c>
      <c r="J199" s="18" t="s">
        <v>23</v>
      </c>
      <c r="K199" s="6"/>
      <c r="L199" s="1" t="s">
        <v>17</v>
      </c>
      <c r="M199" s="18" t="s">
        <v>21</v>
      </c>
      <c r="N199" s="6"/>
      <c r="O199" s="6"/>
      <c r="P199" s="7"/>
    </row>
    <row r="200" spans="1:16" x14ac:dyDescent="0.2">
      <c r="A200" s="8">
        <v>7.1471999999999998</v>
      </c>
      <c r="B200" s="9">
        <v>14.852399999999999</v>
      </c>
      <c r="C200" s="6"/>
      <c r="D200" s="6"/>
      <c r="E200" s="6">
        <v>700000</v>
      </c>
      <c r="F200" s="10">
        <v>1.1056999999999999</v>
      </c>
      <c r="G200" s="10">
        <v>0.80869999999999997</v>
      </c>
      <c r="H200" s="6"/>
      <c r="I200" s="29">
        <f>I198</f>
        <v>1.2137419475</v>
      </c>
      <c r="J200" s="61" t="s">
        <v>31</v>
      </c>
      <c r="K200" s="37"/>
      <c r="L200" s="29">
        <f>-L198</f>
        <v>-0.64452309191000001</v>
      </c>
      <c r="M200" s="61" t="s">
        <v>31</v>
      </c>
      <c r="N200" s="37"/>
      <c r="O200" s="37"/>
      <c r="P200" s="49"/>
    </row>
    <row r="201" spans="1:16" x14ac:dyDescent="0.2">
      <c r="A201" s="20">
        <v>7.0437000000000003</v>
      </c>
      <c r="B201" s="21">
        <v>14.884</v>
      </c>
      <c r="C201" s="22">
        <v>130</v>
      </c>
      <c r="D201" s="22">
        <v>2</v>
      </c>
      <c r="E201" s="22">
        <v>734000</v>
      </c>
      <c r="F201" s="23">
        <v>0.53839999999999999</v>
      </c>
      <c r="G201" s="23">
        <v>0.80210000000000004</v>
      </c>
      <c r="H201" s="6"/>
      <c r="I201" s="32"/>
      <c r="J201" s="44" t="s">
        <v>8</v>
      </c>
      <c r="K201" s="42" t="s">
        <v>57</v>
      </c>
      <c r="L201" s="42"/>
      <c r="M201" s="44" t="s">
        <v>9</v>
      </c>
      <c r="N201" s="33"/>
      <c r="O201" s="33"/>
      <c r="P201" s="48"/>
    </row>
    <row r="202" spans="1:16" x14ac:dyDescent="0.2">
      <c r="A202" s="20">
        <v>7.0495999999999999</v>
      </c>
      <c r="B202" s="21">
        <v>14.8895</v>
      </c>
      <c r="C202" s="22"/>
      <c r="D202" s="22"/>
      <c r="E202" s="22">
        <v>971000</v>
      </c>
      <c r="F202" s="23">
        <v>0.99770000000000003</v>
      </c>
      <c r="G202" s="23">
        <v>0.91169999999999995</v>
      </c>
      <c r="H202" s="6"/>
      <c r="I202" s="35"/>
      <c r="J202" s="11" t="s">
        <v>103</v>
      </c>
      <c r="K202" s="6"/>
      <c r="L202" s="6"/>
      <c r="M202" s="11" t="s">
        <v>104</v>
      </c>
      <c r="N202" s="6"/>
      <c r="O202" s="6"/>
      <c r="P202" s="7"/>
    </row>
    <row r="203" spans="1:16" x14ac:dyDescent="0.2">
      <c r="A203" s="20">
        <v>7.0532000000000004</v>
      </c>
      <c r="B203" s="21">
        <v>14.8809</v>
      </c>
      <c r="C203" s="22"/>
      <c r="D203" s="22"/>
      <c r="E203" s="22">
        <v>1249000</v>
      </c>
      <c r="F203" s="23">
        <v>0.93600000000000005</v>
      </c>
      <c r="G203" s="23">
        <v>0.8236</v>
      </c>
      <c r="H203" s="6"/>
      <c r="I203" s="43">
        <v>5.9283000000000005E-7</v>
      </c>
      <c r="J203" s="12">
        <v>0.22974</v>
      </c>
      <c r="K203" s="12">
        <v>1195000</v>
      </c>
      <c r="L203" s="12">
        <v>-6.1138000000000001E-9</v>
      </c>
      <c r="M203" s="12">
        <v>0.83638000000000001</v>
      </c>
      <c r="N203" s="12">
        <v>1195000</v>
      </c>
      <c r="O203" s="6"/>
      <c r="P203" s="7" t="s">
        <v>30</v>
      </c>
    </row>
    <row r="204" spans="1:16" x14ac:dyDescent="0.2">
      <c r="A204" s="20">
        <v>7.0469999999999997</v>
      </c>
      <c r="B204" s="21">
        <v>14.866300000000001</v>
      </c>
      <c r="C204" s="22"/>
      <c r="D204" s="22"/>
      <c r="E204" s="22">
        <v>1600000</v>
      </c>
      <c r="F204" s="23">
        <v>1.081</v>
      </c>
      <c r="G204" s="23">
        <v>0.78349999999999997</v>
      </c>
      <c r="H204" s="6"/>
      <c r="I204" s="43">
        <f>I203*K203+J203</f>
        <v>0.93817185000000003</v>
      </c>
      <c r="J204" s="6" t="s">
        <v>14</v>
      </c>
      <c r="K204" s="6"/>
      <c r="L204" s="12">
        <f>L203*N203+M203</f>
        <v>0.82907400900000006</v>
      </c>
      <c r="M204" s="6" t="s">
        <v>14</v>
      </c>
      <c r="N204" s="6"/>
      <c r="O204" s="6"/>
      <c r="P204" s="7"/>
    </row>
    <row r="205" spans="1:16" x14ac:dyDescent="0.2">
      <c r="A205" s="20">
        <v>7.0663999999999998</v>
      </c>
      <c r="B205" s="21">
        <v>14.8804</v>
      </c>
      <c r="C205" s="22"/>
      <c r="D205" s="22">
        <v>1</v>
      </c>
      <c r="E205" s="22">
        <v>180000</v>
      </c>
      <c r="F205" s="23">
        <v>0.29959999999999998</v>
      </c>
      <c r="G205" s="23">
        <v>0.80969999999999998</v>
      </c>
      <c r="H205" s="6"/>
      <c r="I205" s="43">
        <f>I204*0.842</f>
        <v>0.78994069769999997</v>
      </c>
      <c r="J205" s="6" t="s">
        <v>15</v>
      </c>
      <c r="K205" s="6"/>
      <c r="L205" s="12">
        <f>L204*0.842</f>
        <v>0.69808031557799999</v>
      </c>
      <c r="M205" s="6" t="s">
        <v>15</v>
      </c>
      <c r="N205" s="6"/>
      <c r="O205" s="6"/>
      <c r="P205" s="7"/>
    </row>
    <row r="206" spans="1:16" x14ac:dyDescent="0.2">
      <c r="A206" s="20">
        <v>7.0709999999999997</v>
      </c>
      <c r="B206" s="21">
        <v>14.8765</v>
      </c>
      <c r="C206" s="22"/>
      <c r="D206" s="22"/>
      <c r="E206" s="22">
        <v>431000</v>
      </c>
      <c r="F206" s="23">
        <v>0.48170000000000002</v>
      </c>
      <c r="G206" s="23">
        <v>0.83499999999999996</v>
      </c>
      <c r="H206" s="6"/>
      <c r="I206" s="1" t="s">
        <v>16</v>
      </c>
      <c r="J206" s="18" t="s">
        <v>24</v>
      </c>
      <c r="K206" s="6"/>
      <c r="L206" s="1" t="s">
        <v>17</v>
      </c>
      <c r="M206" s="18" t="s">
        <v>22</v>
      </c>
      <c r="N206" s="6"/>
      <c r="O206" s="6"/>
      <c r="P206" s="7"/>
    </row>
    <row r="207" spans="1:16" x14ac:dyDescent="0.2">
      <c r="A207" s="20">
        <v>7.1083999999999996</v>
      </c>
      <c r="B207" s="21">
        <v>14.988200000000001</v>
      </c>
      <c r="C207" s="22"/>
      <c r="D207" s="22"/>
      <c r="E207" s="22">
        <v>1062000</v>
      </c>
      <c r="F207" s="23">
        <v>0.96530000000000005</v>
      </c>
      <c r="G207" s="23">
        <v>0.85099999999999998</v>
      </c>
      <c r="H207" s="6"/>
      <c r="I207" s="29">
        <f>I205</f>
        <v>0.78994069769999997</v>
      </c>
      <c r="J207" s="61" t="s">
        <v>31</v>
      </c>
      <c r="K207" s="37"/>
      <c r="L207" s="29">
        <f>-L205</f>
        <v>-0.69808031557799999</v>
      </c>
      <c r="M207" s="61" t="s">
        <v>31</v>
      </c>
      <c r="N207" s="37"/>
      <c r="O207" s="37"/>
      <c r="P207" s="49"/>
    </row>
    <row r="208" spans="1:16" x14ac:dyDescent="0.2">
      <c r="A208" s="5"/>
      <c r="B208" s="6"/>
      <c r="C208" s="6"/>
      <c r="D208" s="6"/>
      <c r="E208" s="6"/>
      <c r="F208" s="10"/>
      <c r="G208" s="10"/>
      <c r="H208" s="6"/>
      <c r="I208" s="6"/>
      <c r="J208" s="6"/>
      <c r="K208" s="6"/>
      <c r="L208" s="6"/>
      <c r="M208" s="6"/>
      <c r="N208" s="6"/>
      <c r="O208" s="6"/>
      <c r="P208" s="7"/>
    </row>
    <row r="209" spans="1:16" x14ac:dyDescent="0.2">
      <c r="A209" s="5"/>
      <c r="B209" s="6"/>
      <c r="C209" s="6" t="s">
        <v>6</v>
      </c>
      <c r="D209" s="6"/>
      <c r="E209" s="6"/>
      <c r="F209" s="10"/>
      <c r="G209" s="10"/>
      <c r="H209" s="6"/>
      <c r="I209" s="32"/>
      <c r="J209" s="44" t="s">
        <v>8</v>
      </c>
      <c r="K209" s="42" t="s">
        <v>58</v>
      </c>
      <c r="L209" s="42"/>
      <c r="M209" s="44" t="s">
        <v>9</v>
      </c>
      <c r="N209" s="33"/>
      <c r="O209" s="33"/>
      <c r="P209" s="48"/>
    </row>
    <row r="210" spans="1:16" x14ac:dyDescent="0.2">
      <c r="A210" s="8">
        <v>7.1405000000000003</v>
      </c>
      <c r="B210" s="9">
        <v>14.7707</v>
      </c>
      <c r="C210" s="6">
        <v>105</v>
      </c>
      <c r="D210" s="6">
        <v>1</v>
      </c>
      <c r="E210" s="6">
        <v>267000</v>
      </c>
      <c r="F210" s="10">
        <v>-1.5887</v>
      </c>
      <c r="G210" s="10">
        <v>0.81410000000000005</v>
      </c>
      <c r="H210" s="6" t="s">
        <v>27</v>
      </c>
      <c r="I210" s="35"/>
      <c r="J210" s="11" t="s">
        <v>105</v>
      </c>
      <c r="K210" s="6"/>
      <c r="L210" s="6"/>
      <c r="M210" s="11" t="s">
        <v>108</v>
      </c>
      <c r="N210" s="6"/>
      <c r="O210" s="6"/>
      <c r="P210" s="7"/>
    </row>
    <row r="211" spans="1:16" x14ac:dyDescent="0.2">
      <c r="A211" s="24">
        <v>7.0586000000000002</v>
      </c>
      <c r="B211" s="22">
        <v>14.800700000000001</v>
      </c>
      <c r="C211" s="22"/>
      <c r="D211" s="22"/>
      <c r="E211" s="22">
        <v>640000</v>
      </c>
      <c r="F211" s="23">
        <v>-1.6834</v>
      </c>
      <c r="G211" s="23">
        <v>0.70520000000000005</v>
      </c>
      <c r="H211" s="6"/>
      <c r="I211" s="43">
        <v>-3.8481000000000002E-7</v>
      </c>
      <c r="J211" s="12">
        <v>-1.4736</v>
      </c>
      <c r="K211" s="12">
        <v>822000</v>
      </c>
      <c r="L211" s="12">
        <v>-1.2158999999999999E-7</v>
      </c>
      <c r="M211" s="12">
        <v>0.83184000000000002</v>
      </c>
      <c r="N211" s="12">
        <v>822000</v>
      </c>
      <c r="O211" s="6"/>
      <c r="P211" s="7" t="s">
        <v>29</v>
      </c>
    </row>
    <row r="212" spans="1:16" x14ac:dyDescent="0.2">
      <c r="A212" s="5">
        <v>7.1387999999999998</v>
      </c>
      <c r="B212" s="6">
        <v>14.7911</v>
      </c>
      <c r="C212" s="6"/>
      <c r="D212" s="6"/>
      <c r="E212" s="6">
        <v>754000</v>
      </c>
      <c r="F212" s="10">
        <v>-1.7412000000000001</v>
      </c>
      <c r="G212" s="10">
        <v>0.75800000000000001</v>
      </c>
      <c r="H212" s="6"/>
      <c r="I212" s="43">
        <f>I211*K211+J211</f>
        <v>-1.78991382</v>
      </c>
      <c r="J212" s="6" t="s">
        <v>14</v>
      </c>
      <c r="K212" s="6"/>
      <c r="L212" s="12">
        <f>L211*N211+M211</f>
        <v>0.73189302000000001</v>
      </c>
      <c r="M212" s="6" t="s">
        <v>14</v>
      </c>
      <c r="N212" s="6"/>
      <c r="O212" s="6"/>
      <c r="P212" s="7"/>
    </row>
    <row r="213" spans="1:16" x14ac:dyDescent="0.2">
      <c r="A213" s="5">
        <v>7.1576000000000004</v>
      </c>
      <c r="B213" s="6">
        <v>14.8086</v>
      </c>
      <c r="C213" s="6"/>
      <c r="D213" s="6"/>
      <c r="E213" s="6">
        <v>822000</v>
      </c>
      <c r="F213" s="10">
        <v>-1.7766999999999999</v>
      </c>
      <c r="G213" s="10">
        <v>0.73419999999999996</v>
      </c>
      <c r="H213" s="6"/>
      <c r="I213" s="43">
        <f>I212*0.842</f>
        <v>-1.5071074364399999</v>
      </c>
      <c r="J213" s="6" t="s">
        <v>15</v>
      </c>
      <c r="K213" s="6"/>
      <c r="L213" s="12">
        <f>L212*0.842</f>
        <v>0.61625392284000002</v>
      </c>
      <c r="M213" s="6" t="s">
        <v>15</v>
      </c>
      <c r="N213" s="6"/>
      <c r="O213" s="6"/>
      <c r="P213" s="7"/>
    </row>
    <row r="214" spans="1:16" x14ac:dyDescent="0.2">
      <c r="A214" s="5">
        <v>7.1325000000000003</v>
      </c>
      <c r="B214" s="6">
        <v>14.7409</v>
      </c>
      <c r="C214" s="6"/>
      <c r="D214" s="6"/>
      <c r="E214" s="6">
        <v>902000</v>
      </c>
      <c r="F214" s="10">
        <v>-1.9417</v>
      </c>
      <c r="G214" s="10">
        <v>0.74219999999999997</v>
      </c>
      <c r="H214" s="6"/>
      <c r="I214" s="1" t="s">
        <v>16</v>
      </c>
      <c r="J214" s="18" t="s">
        <v>19</v>
      </c>
      <c r="K214" s="6"/>
      <c r="L214" s="1" t="s">
        <v>17</v>
      </c>
      <c r="M214" s="18" t="s">
        <v>20</v>
      </c>
      <c r="N214" s="6"/>
      <c r="O214" s="6"/>
      <c r="P214" s="7"/>
    </row>
    <row r="215" spans="1:16" x14ac:dyDescent="0.2">
      <c r="A215" s="24">
        <v>7.0418000000000003</v>
      </c>
      <c r="B215" s="22">
        <v>14.422700000000001</v>
      </c>
      <c r="C215" s="22"/>
      <c r="D215" s="22"/>
      <c r="E215" s="22">
        <v>1300000</v>
      </c>
      <c r="F215" s="23">
        <v>-1.9214</v>
      </c>
      <c r="G215" s="23">
        <v>0.6573</v>
      </c>
      <c r="H215" s="6" t="s">
        <v>18</v>
      </c>
      <c r="I215" s="29">
        <f>I213</f>
        <v>-1.5071074364399999</v>
      </c>
      <c r="J215" s="61" t="s">
        <v>31</v>
      </c>
      <c r="K215" s="37"/>
      <c r="L215" s="29">
        <f>-L213</f>
        <v>-0.61625392284000002</v>
      </c>
      <c r="M215" s="61" t="s">
        <v>31</v>
      </c>
      <c r="N215" s="37"/>
      <c r="O215" s="37"/>
      <c r="P215" s="49"/>
    </row>
    <row r="216" spans="1:16" x14ac:dyDescent="0.2">
      <c r="A216" s="5">
        <v>7.1380999999999997</v>
      </c>
      <c r="B216" s="6">
        <v>14.755599999999999</v>
      </c>
      <c r="C216" s="6"/>
      <c r="D216" s="6"/>
      <c r="E216" s="6">
        <v>1003000</v>
      </c>
      <c r="F216" s="10">
        <v>-1.7987</v>
      </c>
      <c r="G216" s="10">
        <v>0.70379999999999998</v>
      </c>
      <c r="H216" s="6" t="s">
        <v>27</v>
      </c>
      <c r="I216" s="32"/>
      <c r="J216" s="56" t="s">
        <v>8</v>
      </c>
      <c r="K216" s="42" t="s">
        <v>59</v>
      </c>
      <c r="L216" s="42"/>
      <c r="M216" s="56" t="s">
        <v>9</v>
      </c>
      <c r="N216" s="33"/>
      <c r="O216" s="33"/>
      <c r="P216" s="48"/>
    </row>
    <row r="217" spans="1:16" x14ac:dyDescent="0.2">
      <c r="A217" s="24"/>
      <c r="B217" s="22"/>
      <c r="C217" s="22">
        <v>130</v>
      </c>
      <c r="D217" s="22">
        <v>1</v>
      </c>
      <c r="E217" s="22">
        <v>311000</v>
      </c>
      <c r="F217" s="23"/>
      <c r="G217" s="23"/>
      <c r="H217" s="6" t="s">
        <v>18</v>
      </c>
      <c r="I217" s="35"/>
      <c r="J217" s="57" t="s">
        <v>106</v>
      </c>
      <c r="K217" s="6"/>
      <c r="L217" s="6"/>
      <c r="M217" s="57" t="s">
        <v>107</v>
      </c>
      <c r="N217" s="6"/>
      <c r="O217" s="6"/>
      <c r="P217" s="7"/>
    </row>
    <row r="218" spans="1:16" x14ac:dyDescent="0.2">
      <c r="A218" s="24">
        <v>7.0792000000000002</v>
      </c>
      <c r="B218" s="22">
        <v>14.803699999999999</v>
      </c>
      <c r="C218" s="22"/>
      <c r="D218" s="22"/>
      <c r="E218" s="22">
        <v>640000</v>
      </c>
      <c r="F218" s="23">
        <v>-1.5895999999999999</v>
      </c>
      <c r="G218" s="23">
        <v>0.77669999999999995</v>
      </c>
      <c r="H218" s="6"/>
      <c r="I218" s="43">
        <v>-7.7787999999999997E-7</v>
      </c>
      <c r="J218" s="12">
        <v>-1.0876999999999999</v>
      </c>
      <c r="K218" s="12">
        <v>822000</v>
      </c>
      <c r="L218" s="12">
        <v>-2.9825000000000001E-7</v>
      </c>
      <c r="M218" s="12">
        <v>0.98104000000000002</v>
      </c>
      <c r="N218" s="12">
        <v>822000</v>
      </c>
      <c r="O218" s="6"/>
      <c r="P218" s="7"/>
    </row>
    <row r="219" spans="1:16" x14ac:dyDescent="0.2">
      <c r="A219" s="24">
        <v>7.0445000000000002</v>
      </c>
      <c r="B219" s="22">
        <v>14.916600000000001</v>
      </c>
      <c r="C219" s="22"/>
      <c r="D219" s="22"/>
      <c r="E219" s="22">
        <v>754000</v>
      </c>
      <c r="F219" s="23">
        <v>-1.6879</v>
      </c>
      <c r="G219" s="23">
        <v>0.75829999999999997</v>
      </c>
      <c r="H219" s="6"/>
      <c r="I219" s="43">
        <f>I218*K218+J218</f>
        <v>-1.7271173599999998</v>
      </c>
      <c r="J219" s="6" t="s">
        <v>14</v>
      </c>
      <c r="K219" s="6"/>
      <c r="L219" s="12">
        <f>L218*N218+M218</f>
        <v>0.73587849999999999</v>
      </c>
      <c r="M219" s="6" t="s">
        <v>14</v>
      </c>
      <c r="N219" s="6"/>
      <c r="O219" s="6"/>
      <c r="P219" s="7"/>
    </row>
    <row r="220" spans="1:16" x14ac:dyDescent="0.2">
      <c r="A220" s="24">
        <v>7.97</v>
      </c>
      <c r="B220" s="22">
        <v>14.789</v>
      </c>
      <c r="C220" s="22"/>
      <c r="D220" s="22"/>
      <c r="E220" s="22">
        <v>822000</v>
      </c>
      <c r="F220" s="23">
        <v>-1.6606000000000001</v>
      </c>
      <c r="G220" s="23">
        <v>0.74860000000000004</v>
      </c>
      <c r="H220" s="6"/>
      <c r="I220" s="45">
        <f>I219*0.842</f>
        <v>-1.4542328171199999</v>
      </c>
      <c r="J220" s="37" t="s">
        <v>15</v>
      </c>
      <c r="K220" s="37"/>
      <c r="L220" s="46">
        <f>L219*0.842</f>
        <v>0.61960969700000001</v>
      </c>
      <c r="M220" s="37" t="s">
        <v>15</v>
      </c>
      <c r="N220" s="37"/>
      <c r="O220" s="37"/>
      <c r="P220" s="49"/>
    </row>
    <row r="221" spans="1:16" x14ac:dyDescent="0.2">
      <c r="A221" s="24">
        <v>7.0427</v>
      </c>
      <c r="B221" s="22">
        <v>14.824999999999999</v>
      </c>
      <c r="C221" s="22"/>
      <c r="D221" s="22"/>
      <c r="E221" s="22">
        <v>902000</v>
      </c>
      <c r="F221" s="23">
        <v>-1.8607</v>
      </c>
      <c r="G221" s="23">
        <v>0.73229999999999995</v>
      </c>
      <c r="H221" s="6"/>
      <c r="I221" s="6"/>
      <c r="J221" s="6"/>
      <c r="K221" s="6"/>
      <c r="L221" s="6"/>
      <c r="M221" s="6"/>
      <c r="N221" s="6"/>
      <c r="O221" s="6"/>
      <c r="P221" s="7"/>
    </row>
    <row r="222" spans="1:16" x14ac:dyDescent="0.2">
      <c r="A222" s="24">
        <v>7.0919999999999996</v>
      </c>
      <c r="B222" s="22">
        <v>14.7675</v>
      </c>
      <c r="C222" s="22"/>
      <c r="D222" s="22"/>
      <c r="E222" s="22">
        <v>1003000</v>
      </c>
      <c r="F222" s="23">
        <v>-1.8455999999999999</v>
      </c>
      <c r="G222" s="23">
        <v>0.66020000000000001</v>
      </c>
      <c r="H222" s="6"/>
      <c r="I222" s="6"/>
      <c r="J222" s="6"/>
      <c r="K222" s="6"/>
      <c r="L222" s="6"/>
      <c r="M222" s="6"/>
      <c r="N222" s="6"/>
      <c r="O222" s="6"/>
      <c r="P222" s="7"/>
    </row>
    <row r="223" spans="1:16" x14ac:dyDescent="0.2">
      <c r="A223" s="24"/>
      <c r="B223" s="22"/>
      <c r="C223" s="22"/>
      <c r="D223" s="22"/>
      <c r="E223" s="22">
        <v>1300000</v>
      </c>
      <c r="F223" s="23"/>
      <c r="G223" s="23"/>
      <c r="H223" s="6"/>
      <c r="I223" s="6"/>
      <c r="J223" s="6"/>
      <c r="K223" s="6"/>
      <c r="L223" s="6"/>
      <c r="M223" s="6"/>
      <c r="N223" s="6"/>
      <c r="O223" s="6"/>
      <c r="P223" s="7"/>
    </row>
    <row r="224" spans="1:16" x14ac:dyDescent="0.2">
      <c r="A224" s="24" t="s">
        <v>28</v>
      </c>
      <c r="B224" s="22"/>
      <c r="C224" s="6"/>
      <c r="D224" s="6"/>
      <c r="E224" s="6"/>
      <c r="F224" s="6"/>
      <c r="G224" s="6"/>
      <c r="H224" s="32" t="s">
        <v>13</v>
      </c>
      <c r="I224" s="47">
        <f>AVERAGE(I212,I219)</f>
        <v>-1.75851559</v>
      </c>
      <c r="J224" s="33" t="s">
        <v>14</v>
      </c>
      <c r="K224" s="33"/>
      <c r="L224" s="47">
        <f>AVERAGE(L212,L219)</f>
        <v>0.73388575999999994</v>
      </c>
      <c r="M224" s="33" t="s">
        <v>14</v>
      </c>
      <c r="N224" s="33"/>
      <c r="O224" s="33"/>
      <c r="P224" s="48"/>
    </row>
    <row r="225" spans="1:16" x14ac:dyDescent="0.2">
      <c r="A225" s="5"/>
      <c r="B225" s="6"/>
      <c r="C225" s="6"/>
      <c r="D225" s="6"/>
      <c r="E225" s="6"/>
      <c r="F225" s="6"/>
      <c r="G225" s="6"/>
      <c r="H225" s="35"/>
      <c r="I225" s="12">
        <f>I224*0.842</f>
        <v>-1.48067012678</v>
      </c>
      <c r="J225" s="6" t="s">
        <v>15</v>
      </c>
      <c r="K225" s="6"/>
      <c r="L225" s="12">
        <f>L224*0.842</f>
        <v>0.61793180991999996</v>
      </c>
      <c r="M225" s="6" t="s">
        <v>15</v>
      </c>
      <c r="N225" s="6"/>
      <c r="O225" s="6"/>
      <c r="P225" s="7"/>
    </row>
    <row r="226" spans="1:16" x14ac:dyDescent="0.2">
      <c r="A226" s="5"/>
      <c r="B226" s="6"/>
      <c r="C226" s="6"/>
      <c r="D226" s="6"/>
      <c r="E226" s="6"/>
      <c r="F226" s="6"/>
      <c r="G226" s="6"/>
      <c r="H226" s="35"/>
      <c r="I226" s="19" t="s">
        <v>16</v>
      </c>
      <c r="J226" s="25" t="s">
        <v>19</v>
      </c>
      <c r="K226" s="25"/>
      <c r="L226" s="19" t="s">
        <v>17</v>
      </c>
      <c r="M226" s="25" t="s">
        <v>20</v>
      </c>
      <c r="N226" s="6"/>
      <c r="O226" s="6"/>
      <c r="P226" s="7"/>
    </row>
    <row r="227" spans="1:16" ht="16" thickBot="1" x14ac:dyDescent="0.25">
      <c r="A227" s="14"/>
      <c r="B227" s="15"/>
      <c r="C227" s="15"/>
      <c r="D227" s="15"/>
      <c r="E227" s="15"/>
      <c r="F227" s="15"/>
      <c r="G227" s="15"/>
      <c r="H227" s="53"/>
      <c r="I227" s="62">
        <f>I225</f>
        <v>-1.48067012678</v>
      </c>
      <c r="J227" s="26"/>
      <c r="K227" s="26"/>
      <c r="L227" s="62">
        <f>-L225</f>
        <v>-0.61793180991999996</v>
      </c>
      <c r="M227" s="26"/>
      <c r="N227" s="15"/>
      <c r="O227" s="15"/>
      <c r="P227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Data</vt:lpstr>
      <vt:lpstr>BlueX D105</vt:lpstr>
      <vt:lpstr>BlueX D130</vt:lpstr>
      <vt:lpstr>BlueY D105</vt:lpstr>
      <vt:lpstr>BlueY D130</vt:lpstr>
      <vt:lpstr>RedX D105</vt:lpstr>
      <vt:lpstr>RedX D130</vt:lpstr>
      <vt:lpstr>RedY D105</vt:lpstr>
      <vt:lpstr>RedY D130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Colditz</dc:creator>
  <cp:lastModifiedBy>Melanie Clarke</cp:lastModifiedBy>
  <dcterms:created xsi:type="dcterms:W3CDTF">2015-07-16T15:03:26Z</dcterms:created>
  <dcterms:modified xsi:type="dcterms:W3CDTF">2017-03-31T22:57:22Z</dcterms:modified>
</cp:coreProperties>
</file>