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Photo\Documents\Github\IoT-Mining-DSL\experimental-validation\experiment-1-mining-participants\"/>
    </mc:Choice>
  </mc:AlternateContent>
  <xr:revisionPtr revIDLastSave="0" documentId="13_ncr:1_{D8D5943E-7A13-47F8-B5B5-2A3A48C27F7B}" xr6:coauthVersionLast="47" xr6:coauthVersionMax="47" xr10:uidLastSave="{00000000-0000-0000-0000-000000000000}"/>
  <bookViews>
    <workbookView xWindow="-108" yWindow="-108" windowWidth="23256" windowHeight="12456" activeTab="2" xr2:uid="{316D7274-BD52-4D7F-AE2D-2EF32EDE85AF}"/>
  </bookViews>
  <sheets>
    <sheet name="Questionnaire-Q0" sheetId="3" r:id="rId1"/>
    <sheet name="Questionnaire-Q1" sheetId="4" r:id="rId2"/>
    <sheet name="Questionnaire-Q2" sheetId="5" r:id="rId3"/>
    <sheet name="Modeling errors" sheetId="2" r:id="rId4"/>
    <sheet name="Graph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6" i="6" l="1"/>
  <c r="C22" i="6"/>
  <c r="C20" i="6"/>
  <c r="D6" i="6"/>
  <c r="D5" i="6"/>
  <c r="D3" i="6"/>
  <c r="C6" i="6"/>
  <c r="C5" i="6"/>
  <c r="M12" i="2"/>
  <c r="L12" i="2"/>
  <c r="K12" i="2"/>
  <c r="J12" i="2"/>
  <c r="I12" i="2"/>
  <c r="H12" i="2"/>
  <c r="G12" i="2"/>
  <c r="F12" i="2"/>
  <c r="E12" i="2"/>
  <c r="D12" i="2"/>
  <c r="C12" i="2"/>
  <c r="B12" i="2"/>
</calcChain>
</file>

<file path=xl/sharedStrings.xml><?xml version="1.0" encoding="utf-8"?>
<sst xmlns="http://schemas.openxmlformats.org/spreadsheetml/2006/main" count="203" uniqueCount="82">
  <si>
    <t>Total</t>
  </si>
  <si>
    <t>#</t>
  </si>
  <si>
    <t>Profession</t>
  </si>
  <si>
    <t>Mining knowledge</t>
  </si>
  <si>
    <t>No</t>
  </si>
  <si>
    <t>--</t>
  </si>
  <si>
    <t>Regions</t>
  </si>
  <si>
    <t>Control points</t>
  </si>
  <si>
    <t>Sensors</t>
  </si>
  <si>
    <t>Actuators</t>
  </si>
  <si>
    <t>Rule-conditions</t>
  </si>
  <si>
    <t>Rule-actions</t>
  </si>
  <si>
    <t>Mine structure</t>
  </si>
  <si>
    <t>Control points, sensors and actuators</t>
  </si>
  <si>
    <t>Adaptation rules</t>
  </si>
  <si>
    <t>Very easy</t>
  </si>
  <si>
    <t>Easy</t>
  </si>
  <si>
    <t>Medium</t>
  </si>
  <si>
    <t>Correctly modeled</t>
  </si>
  <si>
    <t>Incorrectly modeled</t>
  </si>
  <si>
    <t>Time E1 (min)</t>
  </si>
  <si>
    <t>Time E2 (min)</t>
  </si>
  <si>
    <t>Condition</t>
  </si>
  <si>
    <t>Rule 1</t>
  </si>
  <si>
    <t>Rule 2</t>
  </si>
  <si>
    <t>Rule 3</t>
  </si>
  <si>
    <t>Errors</t>
  </si>
  <si>
    <t>Adaptation</t>
  </si>
  <si>
    <t>Participant</t>
  </si>
  <si>
    <t>Area</t>
  </si>
  <si>
    <t>Do you understand the terminology used in the design of a coal mine structure?</t>
  </si>
  <si>
    <t>Do you know or have you ever interacted with monitoring or control systems in underground coal mines?</t>
  </si>
  <si>
    <t>Do you know of or have you used any tools to model or represent (e.g. graphically) an underground coal mine?</t>
  </si>
  <si>
    <r>
      <t xml:space="preserve">If your previous answer was </t>
    </r>
    <r>
      <rPr>
        <b/>
        <sz val="11"/>
        <color theme="1"/>
        <rFont val="Calibri"/>
        <family val="2"/>
        <scheme val="minor"/>
      </rPr>
      <t>Yes</t>
    </r>
    <r>
      <rPr>
        <sz val="11"/>
        <color theme="1"/>
        <rFont val="Calibri"/>
        <family val="2"/>
        <scheme val="minor"/>
      </rPr>
      <t>, which of the following aspects allows you to represent the tool?</t>
    </r>
  </si>
  <si>
    <t>Do you know or have you used Jetbrains Meta Programming System (MPS) software?</t>
  </si>
  <si>
    <t>Mine structure and ventilation system</t>
  </si>
  <si>
    <t>Yes, Autocad</t>
  </si>
  <si>
    <t>Yes, Autocad and VentSim</t>
  </si>
  <si>
    <t>Yes, Autocad and Minesight</t>
  </si>
  <si>
    <t>Yes</t>
  </si>
  <si>
    <t>High</t>
  </si>
  <si>
    <t>Low</t>
  </si>
  <si>
    <t>Industry</t>
  </si>
  <si>
    <t>Education</t>
  </si>
  <si>
    <t>Electronics Eng.</t>
  </si>
  <si>
    <t>Electromechanical Eng.</t>
  </si>
  <si>
    <t>Industrial Eng.</t>
  </si>
  <si>
    <t>Computer Eng.</t>
  </si>
  <si>
    <t>Mining Eng.</t>
  </si>
  <si>
    <t>Automation Eng.</t>
  </si>
  <si>
    <t>Difficulty level for modeling the mine structure</t>
  </si>
  <si>
    <t>Does the language allow you to model the structure of underground coal mines you know or have explored before?</t>
  </si>
  <si>
    <t xml:space="preserve">Would you add (or modify) any concept to the language to represent the structure of a mine? Which one? </t>
  </si>
  <si>
    <t xml:space="preserve">Difficulty level for modeling control points, sensors and actuators. </t>
  </si>
  <si>
    <t>Limitations or issues modeling the mine structure</t>
  </si>
  <si>
    <t>Limitation or issues modeling the control points, sensors, and actuators.</t>
  </si>
  <si>
    <t>Does the language allow modeling of sensors and actuators used for monitoring and control in underground coal mining?</t>
  </si>
  <si>
    <t xml:space="preserve">Would you add (or modify) any language feature to model the control points, sensors, and actuators of the system? Which one? </t>
  </si>
  <si>
    <t>Very Easy</t>
  </si>
  <si>
    <t>Some problems learning how to use the tool</t>
  </si>
  <si>
    <t>I would recommend the use of some sort of GUI to facilitate the use of the tool for someone who does not have a background in programming.</t>
  </si>
  <si>
    <t>In internal tunnels relate the location within the mine.</t>
  </si>
  <si>
    <t>It is important that the connection between tunnels or galleries and their exact location can be specified.</t>
  </si>
  <si>
    <t>Modeling to show the connection between mine tunnels and chambers</t>
  </si>
  <si>
    <t>Although the language allows to represent any part of the mine using the "Other" element, it would be nice to include an option to add drums.  It would also be interesting to add something to represent also the connection between the parts of the mine. I think that the current language more than allowing to model the mine structure, allows to model the regions.  Finally, I would also add the preparation fronts</t>
  </si>
  <si>
    <t>Actually, a single inclined access could have several control points. It would then be interesting to model the exact location that a control point has in a tunnel. This can be done by indicating the abscissa. Also, when creating a control point and creating default sensors, it would be nice to have a nomenclature automatically created. That is to say, to fill in the camp ID automatically following a certain nomenclature.</t>
  </si>
  <si>
    <t>Level of difficulty in modeling system adaptation rules.</t>
  </si>
  <si>
    <t>Limitations or issues modeling adaptation rules</t>
  </si>
  <si>
    <t>Does the language allow modeling of adaptation rules (involving sensors and actuators) typical of monitoring and control systems in underground coal mines?</t>
  </si>
  <si>
    <t xml:space="preserve">Would you add (or modify) any language feature to model system adaptation rules? Which one? </t>
  </si>
  <si>
    <t>Would you use this language to model the IoT system and its adaptation rules for a real underground coal mine?</t>
  </si>
  <si>
    <t>I have had problems performing adaptation rule number 3. At first it was not easy to add new actions to the list.</t>
  </si>
  <si>
    <t>I think it is important to include adaptation rules that involve the time of day. For example, turning on fans two hours before the workday is commonly done.</t>
  </si>
  <si>
    <t>Suggestions to the syntax tooltip for adaptive rules in conditionals</t>
  </si>
  <si>
    <t>Yes, the learning curve is short and the software favors the autonomous management of the monitoring systems within the mine.</t>
  </si>
  <si>
    <t>Yes, it is dynamic, practical, interesting and its learning curve is very short.</t>
  </si>
  <si>
    <t>Yes. Enables planning of IoT systems deployed in coal mines and provides information needed to address sensing and communication coverage issues.</t>
  </si>
  <si>
    <t>Yes. I believe that the language allows to fully represent the monitoring system or IoT system of subway coal mines, in a way that is not complicated for mining users who are not experts in the configuration of these systems. This language, which have a favorable learning curve, can favor the management of the systems inside a mine.</t>
  </si>
  <si>
    <t xml:space="preserve">Yes, after a little practice you can make proper and easy use of the tool with interesting results. </t>
  </si>
  <si>
    <t>Yes, it is indisputable that the professional who will be in charge of modeling the mine and its elements must have knowledge of mining as well as basic instrumentation and mathematical logic. The system may initially seem complex, but with a small induction or with well-defined manuals the handling is quickly assimilated. A substantial improvement could be the implementation of a graphical interface, however the application is fully functional and understandable in the current interface.</t>
  </si>
  <si>
    <t>Yes, it allows to design the different spaces inside the mine together with points of interest such as control points, work areas and actuators that allow a safe operation of the mine. Depending on the end user, a more user-friendly graphical interface would be recommended.</t>
  </si>
  <si>
    <t>Yes. The software is easy to use and intuitive. It would be interesting to see the implementation and operation of the IoT system inside the 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</si>
</sst>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0" fillId="0" borderId="1" xfId="0" applyBorder="1"/>
    <xf numFmtId="0" fontId="1" fillId="0" borderId="0" xfId="0" applyFont="1"/>
    <xf numFmtId="2" fontId="0" fillId="0" borderId="0" xfId="0" applyNumberFormat="1"/>
    <xf numFmtId="164" fontId="0" fillId="0" borderId="0" xfId="1" applyNumberFormat="1" applyFont="1"/>
    <xf numFmtId="0" fontId="0" fillId="0" borderId="1" xfId="0" applyBorder="1" applyAlignment="1">
      <alignment horizontal="center" vertical="center" wrapText="1"/>
    </xf>
    <xf numFmtId="0" fontId="0" fillId="0" borderId="0" xfId="0" applyAlignment="1">
      <alignment horizontal="left"/>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xf>
    <xf numFmtId="0" fontId="0" fillId="0" borderId="0" xfId="0" applyAlignment="1">
      <alignment horizontal="center"/>
    </xf>
    <xf numFmtId="0" fontId="0" fillId="0" borderId="0" xfId="0" quotePrefix="1"/>
    <xf numFmtId="0" fontId="3" fillId="0" borderId="0" xfId="0" applyFont="1" applyAlignment="1">
      <alignment wrapText="1"/>
    </xf>
    <xf numFmtId="0" fontId="3" fillId="0" borderId="4" xfId="0" applyFont="1"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1" xfId="0" applyBorder="1" applyAlignment="1">
      <alignment horizontal="center" vertical="center" wrapText="1"/>
    </xf>
    <xf numFmtId="9" fontId="0" fillId="0" borderId="0" xfId="1" applyFont="1"/>
    <xf numFmtId="0" fontId="0" fillId="0" borderId="0" xfId="0" applyAlignment="1">
      <alignment horizontal="left"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Mine structure</c:v>
          </c:tx>
          <c:spPr>
            <a:solidFill>
              <a:schemeClr val="accent1"/>
            </a:solidFill>
            <a:ln>
              <a:noFill/>
            </a:ln>
            <a:effectLst/>
          </c:spPr>
          <c:invertIfNegative val="0"/>
          <c:dLbls>
            <c:dLbl>
              <c:idx val="0"/>
              <c:layout>
                <c:manualLayout>
                  <c:x val="0.2388888888888889"/>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A1-4543-8A88-D93B0417F110}"/>
                </c:ext>
              </c:extLst>
            </c:dLbl>
            <c:dLbl>
              <c:idx val="1"/>
              <c:layout>
                <c:manualLayout>
                  <c:x val="0.3527777777777778"/>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A1-4543-8A88-D93B0417F110}"/>
                </c:ext>
              </c:extLst>
            </c:dLbl>
            <c:dLbl>
              <c:idx val="2"/>
              <c:layout>
                <c:manualLayout>
                  <c:x val="0.16944444444444443"/>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A1-4543-8A88-D93B0417F1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Graphs!$B$20:$B$26</c:f>
              <c:strCache>
                <c:ptCount val="7"/>
                <c:pt idx="0">
                  <c:v>Very easy</c:v>
                </c:pt>
                <c:pt idx="1">
                  <c:v>Easy</c:v>
                </c:pt>
                <c:pt idx="2">
                  <c:v>Medium</c:v>
                </c:pt>
                <c:pt idx="3">
                  <c:v>Very easy</c:v>
                </c:pt>
                <c:pt idx="4">
                  <c:v>Easy</c:v>
                </c:pt>
                <c:pt idx="5">
                  <c:v>Easy</c:v>
                </c:pt>
                <c:pt idx="6">
                  <c:v>Medium</c:v>
                </c:pt>
              </c:strCache>
            </c:strRef>
          </c:cat>
          <c:val>
            <c:numRef>
              <c:f>Graphs!$C$20:$C$26</c:f>
              <c:numCache>
                <c:formatCode>0%</c:formatCode>
                <c:ptCount val="7"/>
                <c:pt idx="0">
                  <c:v>0.25</c:v>
                </c:pt>
                <c:pt idx="1">
                  <c:v>0.62</c:v>
                </c:pt>
                <c:pt idx="2">
                  <c:v>0.125</c:v>
                </c:pt>
              </c:numCache>
            </c:numRef>
          </c:val>
          <c:extLst>
            <c:ext xmlns:c16="http://schemas.microsoft.com/office/drawing/2014/chart" uri="{C3380CC4-5D6E-409C-BE32-E72D297353CC}">
              <c16:uniqueId val="{00000000-95A1-4543-8A88-D93B0417F110}"/>
            </c:ext>
          </c:extLst>
        </c:ser>
        <c:ser>
          <c:idx val="1"/>
          <c:order val="1"/>
          <c:tx>
            <c:v>Control points, sensors and actuators</c:v>
          </c:tx>
          <c:spPr>
            <a:solidFill>
              <a:schemeClr val="accent2"/>
            </a:solidFill>
            <a:ln>
              <a:noFill/>
            </a:ln>
            <a:effectLst/>
          </c:spPr>
          <c:invertIfNegative val="0"/>
          <c:dLbls>
            <c:dLbl>
              <c:idx val="3"/>
              <c:layout>
                <c:manualLayout>
                  <c:x val="0.19999999999999996"/>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A1-4543-8A88-D93B0417F110}"/>
                </c:ext>
              </c:extLst>
            </c:dLbl>
            <c:dLbl>
              <c:idx val="4"/>
              <c:layout>
                <c:manualLayout>
                  <c:x val="0.48055555555555557"/>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A1-4543-8A88-D93B0417F1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Graphs!$B$20:$B$26</c:f>
              <c:strCache>
                <c:ptCount val="7"/>
                <c:pt idx="0">
                  <c:v>Very easy</c:v>
                </c:pt>
                <c:pt idx="1">
                  <c:v>Easy</c:v>
                </c:pt>
                <c:pt idx="2">
                  <c:v>Medium</c:v>
                </c:pt>
                <c:pt idx="3">
                  <c:v>Very easy</c:v>
                </c:pt>
                <c:pt idx="4">
                  <c:v>Easy</c:v>
                </c:pt>
                <c:pt idx="5">
                  <c:v>Easy</c:v>
                </c:pt>
                <c:pt idx="6">
                  <c:v>Medium</c:v>
                </c:pt>
              </c:strCache>
            </c:strRef>
          </c:cat>
          <c:val>
            <c:numRef>
              <c:f>Graphs!$D$20:$D$26</c:f>
              <c:numCache>
                <c:formatCode>General</c:formatCode>
                <c:ptCount val="7"/>
                <c:pt idx="3" formatCode="0%">
                  <c:v>0.13</c:v>
                </c:pt>
                <c:pt idx="4" formatCode="0%">
                  <c:v>0.87</c:v>
                </c:pt>
              </c:numCache>
            </c:numRef>
          </c:val>
          <c:extLst>
            <c:ext xmlns:c16="http://schemas.microsoft.com/office/drawing/2014/chart" uri="{C3380CC4-5D6E-409C-BE32-E72D297353CC}">
              <c16:uniqueId val="{00000001-95A1-4543-8A88-D93B0417F110}"/>
            </c:ext>
          </c:extLst>
        </c:ser>
        <c:ser>
          <c:idx val="2"/>
          <c:order val="2"/>
          <c:tx>
            <c:v>Adaptation rules</c:v>
          </c:tx>
          <c:spPr>
            <a:solidFill>
              <a:schemeClr val="accent3"/>
            </a:solidFill>
            <a:ln>
              <a:noFill/>
            </a:ln>
            <a:effectLst/>
          </c:spPr>
          <c:invertIfNegative val="0"/>
          <c:dLbls>
            <c:dLbl>
              <c:idx val="5"/>
              <c:layout>
                <c:manualLayout>
                  <c:x val="0.39444444444444443"/>
                  <c:y val="-2.1218890680033321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A1-4543-8A88-D93B0417F110}"/>
                </c:ext>
              </c:extLst>
            </c:dLbl>
            <c:dLbl>
              <c:idx val="6"/>
              <c:layout>
                <c:manualLayout>
                  <c:x val="0.28611111111111115"/>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A1-4543-8A88-D93B0417F1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Graphs!$B$20:$B$26</c:f>
              <c:strCache>
                <c:ptCount val="7"/>
                <c:pt idx="0">
                  <c:v>Very easy</c:v>
                </c:pt>
                <c:pt idx="1">
                  <c:v>Easy</c:v>
                </c:pt>
                <c:pt idx="2">
                  <c:v>Medium</c:v>
                </c:pt>
                <c:pt idx="3">
                  <c:v>Very easy</c:v>
                </c:pt>
                <c:pt idx="4">
                  <c:v>Easy</c:v>
                </c:pt>
                <c:pt idx="5">
                  <c:v>Easy</c:v>
                </c:pt>
                <c:pt idx="6">
                  <c:v>Medium</c:v>
                </c:pt>
              </c:strCache>
            </c:strRef>
          </c:cat>
          <c:val>
            <c:numRef>
              <c:f>Graphs!$E$20:$E$26</c:f>
              <c:numCache>
                <c:formatCode>General</c:formatCode>
                <c:ptCount val="7"/>
                <c:pt idx="5" formatCode="0%">
                  <c:v>0.62</c:v>
                </c:pt>
                <c:pt idx="6" formatCode="0%">
                  <c:v>0.375</c:v>
                </c:pt>
              </c:numCache>
            </c:numRef>
          </c:val>
          <c:extLst>
            <c:ext xmlns:c16="http://schemas.microsoft.com/office/drawing/2014/chart" uri="{C3380CC4-5D6E-409C-BE32-E72D297353CC}">
              <c16:uniqueId val="{00000002-95A1-4543-8A88-D93B0417F110}"/>
            </c:ext>
          </c:extLst>
        </c:ser>
        <c:dLbls>
          <c:showLegendKey val="0"/>
          <c:showVal val="0"/>
          <c:showCatName val="0"/>
          <c:showSerName val="0"/>
          <c:showPercent val="0"/>
          <c:showBubbleSize val="0"/>
        </c:dLbls>
        <c:gapWidth val="150"/>
        <c:overlap val="100"/>
        <c:axId val="706917024"/>
        <c:axId val="706918688"/>
      </c:barChart>
      <c:catAx>
        <c:axId val="706917024"/>
        <c:scaling>
          <c:orientation val="minMax"/>
        </c:scaling>
        <c:delete val="1"/>
        <c:axPos val="l"/>
        <c:numFmt formatCode="General" sourceLinked="1"/>
        <c:majorTickMark val="none"/>
        <c:minorTickMark val="none"/>
        <c:tickLblPos val="nextTo"/>
        <c:crossAx val="706918688"/>
        <c:crosses val="autoZero"/>
        <c:auto val="1"/>
        <c:lblAlgn val="ctr"/>
        <c:lblOffset val="100"/>
        <c:noMultiLvlLbl val="0"/>
      </c:catAx>
      <c:valAx>
        <c:axId val="706918688"/>
        <c:scaling>
          <c:orientation val="minMax"/>
        </c:scaling>
        <c:delete val="1"/>
        <c:axPos val="b"/>
        <c:numFmt formatCode="0%" sourceLinked="1"/>
        <c:majorTickMark val="none"/>
        <c:minorTickMark val="none"/>
        <c:tickLblPos val="nextTo"/>
        <c:crossAx val="70691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Graphs!$C$2</c:f>
              <c:strCache>
                <c:ptCount val="1"/>
                <c:pt idx="0">
                  <c:v>Correctly modeled</c:v>
                </c:pt>
              </c:strCache>
            </c:strRef>
          </c:tx>
          <c:spPr>
            <a:solidFill>
              <a:schemeClr val="accent1"/>
            </a:solidFill>
            <a:ln>
              <a:noFill/>
            </a:ln>
            <a:effectLst/>
          </c:spPr>
          <c:invertIfNegative val="0"/>
          <c:cat>
            <c:strRef>
              <c:f>Graphs!$B$3:$B$8</c:f>
              <c:strCache>
                <c:ptCount val="6"/>
                <c:pt idx="0">
                  <c:v>Regions</c:v>
                </c:pt>
                <c:pt idx="1">
                  <c:v>Control points</c:v>
                </c:pt>
                <c:pt idx="2">
                  <c:v>Sensors</c:v>
                </c:pt>
                <c:pt idx="3">
                  <c:v>Actuators</c:v>
                </c:pt>
                <c:pt idx="4">
                  <c:v>Rule-conditions</c:v>
                </c:pt>
                <c:pt idx="5">
                  <c:v>Rule-actions</c:v>
                </c:pt>
              </c:strCache>
            </c:strRef>
          </c:cat>
          <c:val>
            <c:numRef>
              <c:f>Graphs!$C$3:$C$8</c:f>
              <c:numCache>
                <c:formatCode>0%</c:formatCode>
                <c:ptCount val="6"/>
                <c:pt idx="0">
                  <c:v>0.96</c:v>
                </c:pt>
                <c:pt idx="1">
                  <c:v>1</c:v>
                </c:pt>
                <c:pt idx="2">
                  <c:v>0.9285714285714286</c:v>
                </c:pt>
                <c:pt idx="3">
                  <c:v>0.8571428571428571</c:v>
                </c:pt>
                <c:pt idx="4">
                  <c:v>0.88</c:v>
                </c:pt>
                <c:pt idx="5">
                  <c:v>1</c:v>
                </c:pt>
              </c:numCache>
            </c:numRef>
          </c:val>
          <c:extLst>
            <c:ext xmlns:c16="http://schemas.microsoft.com/office/drawing/2014/chart" uri="{C3380CC4-5D6E-409C-BE32-E72D297353CC}">
              <c16:uniqueId val="{00000000-44D9-494C-BC04-A442847E2117}"/>
            </c:ext>
          </c:extLst>
        </c:ser>
        <c:ser>
          <c:idx val="1"/>
          <c:order val="1"/>
          <c:tx>
            <c:strRef>
              <c:f>Graphs!$D$2</c:f>
              <c:strCache>
                <c:ptCount val="1"/>
                <c:pt idx="0">
                  <c:v>Incorrectly modeled</c:v>
                </c:pt>
              </c:strCache>
            </c:strRef>
          </c:tx>
          <c:spPr>
            <a:solidFill>
              <a:schemeClr val="accent2"/>
            </a:solidFill>
            <a:ln>
              <a:noFill/>
            </a:ln>
            <a:effectLst/>
          </c:spPr>
          <c:invertIfNegative val="0"/>
          <c:cat>
            <c:strRef>
              <c:f>Graphs!$B$3:$B$8</c:f>
              <c:strCache>
                <c:ptCount val="6"/>
                <c:pt idx="0">
                  <c:v>Regions</c:v>
                </c:pt>
                <c:pt idx="1">
                  <c:v>Control points</c:v>
                </c:pt>
                <c:pt idx="2">
                  <c:v>Sensors</c:v>
                </c:pt>
                <c:pt idx="3">
                  <c:v>Actuators</c:v>
                </c:pt>
                <c:pt idx="4">
                  <c:v>Rule-conditions</c:v>
                </c:pt>
                <c:pt idx="5">
                  <c:v>Rule-actions</c:v>
                </c:pt>
              </c:strCache>
            </c:strRef>
          </c:cat>
          <c:val>
            <c:numRef>
              <c:f>Graphs!$D$3:$D$8</c:f>
              <c:numCache>
                <c:formatCode>0%</c:formatCode>
                <c:ptCount val="6"/>
                <c:pt idx="0">
                  <c:v>3.5714285714285712E-2</c:v>
                </c:pt>
                <c:pt idx="1">
                  <c:v>0</c:v>
                </c:pt>
                <c:pt idx="2">
                  <c:v>7.1428571428571425E-2</c:v>
                </c:pt>
                <c:pt idx="3">
                  <c:v>0.14285714285714285</c:v>
                </c:pt>
                <c:pt idx="4">
                  <c:v>0.12</c:v>
                </c:pt>
                <c:pt idx="5">
                  <c:v>0</c:v>
                </c:pt>
              </c:numCache>
            </c:numRef>
          </c:val>
          <c:extLst>
            <c:ext xmlns:c16="http://schemas.microsoft.com/office/drawing/2014/chart" uri="{C3380CC4-5D6E-409C-BE32-E72D297353CC}">
              <c16:uniqueId val="{00000001-44D9-494C-BC04-A442847E2117}"/>
            </c:ext>
          </c:extLst>
        </c:ser>
        <c:dLbls>
          <c:showLegendKey val="0"/>
          <c:showVal val="0"/>
          <c:showCatName val="0"/>
          <c:showSerName val="0"/>
          <c:showPercent val="0"/>
          <c:showBubbleSize val="0"/>
        </c:dLbls>
        <c:gapWidth val="150"/>
        <c:overlap val="100"/>
        <c:axId val="567641551"/>
        <c:axId val="567646959"/>
      </c:barChart>
      <c:catAx>
        <c:axId val="56764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6959"/>
        <c:crosses val="autoZero"/>
        <c:auto val="1"/>
        <c:lblAlgn val="ctr"/>
        <c:lblOffset val="100"/>
        <c:noMultiLvlLbl val="0"/>
      </c:catAx>
      <c:valAx>
        <c:axId val="567646959"/>
        <c:scaling>
          <c:orientation val="minMax"/>
          <c:max val="1"/>
          <c:min val="0.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350520</xdr:colOff>
      <xdr:row>15</xdr:row>
      <xdr:rowOff>129540</xdr:rowOff>
    </xdr:from>
    <xdr:to>
      <xdr:col>14</xdr:col>
      <xdr:colOff>45720</xdr:colOff>
      <xdr:row>28</xdr:row>
      <xdr:rowOff>129540</xdr:rowOff>
    </xdr:to>
    <xdr:graphicFrame macro="">
      <xdr:nvGraphicFramePr>
        <xdr:cNvPr id="3" name="Chart 2">
          <a:extLst>
            <a:ext uri="{FF2B5EF4-FFF2-40B4-BE49-F238E27FC236}">
              <a16:creationId xmlns:a16="http://schemas.microsoft.com/office/drawing/2014/main" id="{55C28ACF-3D88-7C17-1148-2C3B5BB54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0</xdr:row>
      <xdr:rowOff>99060</xdr:rowOff>
    </xdr:from>
    <xdr:to>
      <xdr:col>14</xdr:col>
      <xdr:colOff>83820</xdr:colOff>
      <xdr:row>14</xdr:row>
      <xdr:rowOff>99060</xdr:rowOff>
    </xdr:to>
    <xdr:graphicFrame macro="">
      <xdr:nvGraphicFramePr>
        <xdr:cNvPr id="4" name="Chart 3">
          <a:extLst>
            <a:ext uri="{FF2B5EF4-FFF2-40B4-BE49-F238E27FC236}">
              <a16:creationId xmlns:a16="http://schemas.microsoft.com/office/drawing/2014/main" id="{85786710-467D-B9E0-6234-6722A7B7F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6150-DA40-4EC8-A2A1-875E180D2397}">
  <dimension ref="A1:I9"/>
  <sheetViews>
    <sheetView workbookViewId="0">
      <selection activeCell="C15" sqref="C15"/>
    </sheetView>
  </sheetViews>
  <sheetFormatPr defaultRowHeight="14.4" x14ac:dyDescent="0.3"/>
  <cols>
    <col min="1" max="1" width="12.33203125" customWidth="1"/>
    <col min="2" max="2" width="21" customWidth="1"/>
    <col min="3" max="3" width="11.33203125" customWidth="1"/>
    <col min="4" max="4" width="10.33203125" customWidth="1"/>
    <col min="5" max="5" width="24" customWidth="1"/>
    <col min="6" max="6" width="25.33203125" customWidth="1"/>
    <col min="7" max="7" width="29.21875" customWidth="1"/>
    <col min="8" max="8" width="33.77734375" customWidth="1"/>
    <col min="9" max="9" width="24.5546875" customWidth="1"/>
  </cols>
  <sheetData>
    <row r="1" spans="1:9" ht="65.400000000000006" customHeight="1" x14ac:dyDescent="0.3">
      <c r="A1" s="9" t="s">
        <v>28</v>
      </c>
      <c r="B1" s="7" t="s">
        <v>2</v>
      </c>
      <c r="C1" s="7" t="s">
        <v>29</v>
      </c>
      <c r="D1" s="7" t="s">
        <v>3</v>
      </c>
      <c r="E1" s="5" t="s">
        <v>30</v>
      </c>
      <c r="F1" s="5" t="s">
        <v>31</v>
      </c>
      <c r="G1" s="5" t="s">
        <v>32</v>
      </c>
      <c r="H1" s="5" t="s">
        <v>33</v>
      </c>
      <c r="I1" s="8" t="s">
        <v>34</v>
      </c>
    </row>
    <row r="2" spans="1:9" x14ac:dyDescent="0.3">
      <c r="A2" s="10">
        <v>1</v>
      </c>
      <c r="B2" s="6" t="s">
        <v>44</v>
      </c>
      <c r="C2" t="s">
        <v>42</v>
      </c>
      <c r="D2" t="s">
        <v>40</v>
      </c>
      <c r="E2" t="s">
        <v>39</v>
      </c>
      <c r="F2" t="s">
        <v>39</v>
      </c>
      <c r="G2" t="s">
        <v>38</v>
      </c>
      <c r="H2" t="s">
        <v>12</v>
      </c>
      <c r="I2" t="s">
        <v>4</v>
      </c>
    </row>
    <row r="3" spans="1:9" x14ac:dyDescent="0.3">
      <c r="A3" s="10">
        <v>2</v>
      </c>
      <c r="B3" s="6" t="s">
        <v>45</v>
      </c>
      <c r="C3" t="s">
        <v>43</v>
      </c>
      <c r="D3" t="s">
        <v>41</v>
      </c>
      <c r="E3" t="s">
        <v>39</v>
      </c>
      <c r="F3" t="s">
        <v>4</v>
      </c>
      <c r="G3" t="s">
        <v>4</v>
      </c>
      <c r="H3" s="11" t="s">
        <v>5</v>
      </c>
      <c r="I3" t="s">
        <v>4</v>
      </c>
    </row>
    <row r="4" spans="1:9" x14ac:dyDescent="0.3">
      <c r="A4" s="10">
        <v>3</v>
      </c>
      <c r="B4" s="6" t="s">
        <v>44</v>
      </c>
      <c r="C4" t="s">
        <v>42</v>
      </c>
      <c r="D4" t="s">
        <v>17</v>
      </c>
      <c r="E4" t="s">
        <v>39</v>
      </c>
      <c r="F4" t="s">
        <v>4</v>
      </c>
      <c r="G4" t="s">
        <v>36</v>
      </c>
      <c r="H4" t="s">
        <v>12</v>
      </c>
      <c r="I4" t="s">
        <v>4</v>
      </c>
    </row>
    <row r="5" spans="1:9" x14ac:dyDescent="0.3">
      <c r="A5" s="10">
        <v>4</v>
      </c>
      <c r="B5" s="6" t="s">
        <v>44</v>
      </c>
      <c r="C5" t="s">
        <v>43</v>
      </c>
      <c r="D5" t="s">
        <v>17</v>
      </c>
      <c r="E5" t="s">
        <v>39</v>
      </c>
      <c r="F5" t="s">
        <v>39</v>
      </c>
      <c r="G5" t="s">
        <v>36</v>
      </c>
      <c r="H5" t="s">
        <v>12</v>
      </c>
      <c r="I5" t="s">
        <v>4</v>
      </c>
    </row>
    <row r="6" spans="1:9" x14ac:dyDescent="0.3">
      <c r="A6" s="10">
        <v>5</v>
      </c>
      <c r="B6" s="6" t="s">
        <v>46</v>
      </c>
      <c r="C6" t="s">
        <v>43</v>
      </c>
      <c r="D6" t="s">
        <v>17</v>
      </c>
      <c r="E6" t="s">
        <v>39</v>
      </c>
      <c r="F6" t="s">
        <v>39</v>
      </c>
      <c r="G6" t="s">
        <v>36</v>
      </c>
      <c r="H6" t="s">
        <v>12</v>
      </c>
      <c r="I6" t="s">
        <v>4</v>
      </c>
    </row>
    <row r="7" spans="1:9" x14ac:dyDescent="0.3">
      <c r="A7" s="10">
        <v>6</v>
      </c>
      <c r="B7" s="6" t="s">
        <v>47</v>
      </c>
      <c r="C7" t="s">
        <v>43</v>
      </c>
      <c r="D7" t="s">
        <v>40</v>
      </c>
      <c r="E7" t="s">
        <v>39</v>
      </c>
      <c r="F7" t="s">
        <v>39</v>
      </c>
      <c r="G7" t="s">
        <v>4</v>
      </c>
      <c r="H7" s="11" t="s">
        <v>5</v>
      </c>
      <c r="I7" t="s">
        <v>4</v>
      </c>
    </row>
    <row r="8" spans="1:9" x14ac:dyDescent="0.3">
      <c r="A8" s="10">
        <v>7</v>
      </c>
      <c r="B8" s="6" t="s">
        <v>48</v>
      </c>
      <c r="C8" t="s">
        <v>42</v>
      </c>
      <c r="D8" t="s">
        <v>40</v>
      </c>
      <c r="E8" t="s">
        <v>39</v>
      </c>
      <c r="F8" t="s">
        <v>39</v>
      </c>
      <c r="G8" t="s">
        <v>37</v>
      </c>
      <c r="H8" t="s">
        <v>35</v>
      </c>
      <c r="I8" t="s">
        <v>4</v>
      </c>
    </row>
    <row r="9" spans="1:9" x14ac:dyDescent="0.3">
      <c r="A9" s="10">
        <v>8</v>
      </c>
      <c r="B9" s="6" t="s">
        <v>49</v>
      </c>
      <c r="C9" t="s">
        <v>42</v>
      </c>
      <c r="D9" t="s">
        <v>41</v>
      </c>
      <c r="E9" t="s">
        <v>39</v>
      </c>
      <c r="F9" t="s">
        <v>39</v>
      </c>
      <c r="G9" t="s">
        <v>36</v>
      </c>
      <c r="H9" t="s">
        <v>12</v>
      </c>
      <c r="I9"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774B-7B5A-4EF1-B01F-DCE91DFE08F2}">
  <dimension ref="A1:I28"/>
  <sheetViews>
    <sheetView topLeftCell="C1" workbookViewId="0">
      <selection activeCell="I3" sqref="I3"/>
    </sheetView>
  </sheetViews>
  <sheetFormatPr defaultRowHeight="14.4" x14ac:dyDescent="0.3"/>
  <cols>
    <col min="1" max="1" width="11.109375" customWidth="1"/>
    <col min="2" max="2" width="19.109375" customWidth="1"/>
    <col min="3" max="3" width="22.109375" customWidth="1"/>
    <col min="4" max="4" width="31.5546875" customWidth="1"/>
    <col min="5" max="5" width="35.6640625" customWidth="1"/>
    <col min="6" max="6" width="19.77734375" customWidth="1"/>
    <col min="7" max="7" width="17.88671875" customWidth="1"/>
    <col min="8" max="8" width="25" customWidth="1"/>
    <col min="9" max="9" width="34.5546875" customWidth="1"/>
  </cols>
  <sheetData>
    <row r="1" spans="1:9" ht="65.400000000000006" customHeight="1" x14ac:dyDescent="0.3">
      <c r="A1" s="9" t="s">
        <v>28</v>
      </c>
      <c r="B1" s="13" t="s">
        <v>50</v>
      </c>
      <c r="C1" s="13" t="s">
        <v>54</v>
      </c>
      <c r="D1" s="5" t="s">
        <v>51</v>
      </c>
      <c r="E1" s="5" t="s">
        <v>52</v>
      </c>
      <c r="F1" s="13" t="s">
        <v>53</v>
      </c>
      <c r="G1" s="13" t="s">
        <v>55</v>
      </c>
      <c r="H1" s="5" t="s">
        <v>56</v>
      </c>
      <c r="I1" s="5" t="s">
        <v>57</v>
      </c>
    </row>
    <row r="2" spans="1:9" x14ac:dyDescent="0.3">
      <c r="A2" s="10">
        <v>1</v>
      </c>
      <c r="B2" t="s">
        <v>16</v>
      </c>
      <c r="D2" t="s">
        <v>39</v>
      </c>
      <c r="F2" t="s">
        <v>16</v>
      </c>
      <c r="H2" t="s">
        <v>39</v>
      </c>
    </row>
    <row r="3" spans="1:9" ht="57.6" x14ac:dyDescent="0.3">
      <c r="A3" s="10">
        <v>2</v>
      </c>
      <c r="B3" t="s">
        <v>16</v>
      </c>
      <c r="D3" t="s">
        <v>39</v>
      </c>
      <c r="E3" s="12" t="s">
        <v>60</v>
      </c>
      <c r="F3" t="s">
        <v>16</v>
      </c>
      <c r="H3" t="s">
        <v>39</v>
      </c>
    </row>
    <row r="4" spans="1:9" x14ac:dyDescent="0.3">
      <c r="A4" s="10">
        <v>3</v>
      </c>
      <c r="B4" t="s">
        <v>16</v>
      </c>
      <c r="D4" t="s">
        <v>39</v>
      </c>
      <c r="F4" t="s">
        <v>16</v>
      </c>
      <c r="H4" t="s">
        <v>39</v>
      </c>
    </row>
    <row r="5" spans="1:9" ht="28.8" x14ac:dyDescent="0.3">
      <c r="A5" s="10">
        <v>4</v>
      </c>
      <c r="B5" t="s">
        <v>15</v>
      </c>
      <c r="D5" t="s">
        <v>39</v>
      </c>
      <c r="E5" s="12" t="s">
        <v>61</v>
      </c>
      <c r="F5" t="s">
        <v>16</v>
      </c>
      <c r="H5" t="s">
        <v>39</v>
      </c>
    </row>
    <row r="6" spans="1:9" ht="43.2" x14ac:dyDescent="0.3">
      <c r="A6" s="10">
        <v>5</v>
      </c>
      <c r="B6" t="s">
        <v>16</v>
      </c>
      <c r="D6" t="s">
        <v>39</v>
      </c>
      <c r="E6" s="12" t="s">
        <v>62</v>
      </c>
      <c r="F6" t="s">
        <v>15</v>
      </c>
      <c r="H6" t="s">
        <v>39</v>
      </c>
    </row>
    <row r="7" spans="1:9" ht="28.8" x14ac:dyDescent="0.3">
      <c r="A7" s="10">
        <v>6</v>
      </c>
      <c r="B7" s="15" t="s">
        <v>17</v>
      </c>
      <c r="C7" s="14" t="s">
        <v>59</v>
      </c>
      <c r="D7" s="15" t="s">
        <v>39</v>
      </c>
      <c r="E7" s="12" t="s">
        <v>63</v>
      </c>
      <c r="F7" t="s">
        <v>16</v>
      </c>
      <c r="H7" t="s">
        <v>39</v>
      </c>
    </row>
    <row r="8" spans="1:9" ht="172.8" x14ac:dyDescent="0.3">
      <c r="A8" s="10">
        <v>7</v>
      </c>
      <c r="B8" t="s">
        <v>58</v>
      </c>
      <c r="D8" t="s">
        <v>39</v>
      </c>
      <c r="E8" s="12" t="s">
        <v>64</v>
      </c>
      <c r="F8" t="s">
        <v>16</v>
      </c>
      <c r="H8" t="s">
        <v>39</v>
      </c>
      <c r="I8" s="12" t="s">
        <v>65</v>
      </c>
    </row>
    <row r="9" spans="1:9" x14ac:dyDescent="0.3">
      <c r="A9" s="10">
        <v>8</v>
      </c>
      <c r="B9" t="s">
        <v>16</v>
      </c>
      <c r="D9" t="s">
        <v>39</v>
      </c>
      <c r="F9" t="s">
        <v>16</v>
      </c>
      <c r="H9" t="s">
        <v>39</v>
      </c>
    </row>
    <row r="13" spans="1:9" x14ac:dyDescent="0.3">
      <c r="C13" s="17"/>
      <c r="D13" s="17"/>
      <c r="E13" s="17"/>
    </row>
    <row r="14" spans="1:9" x14ac:dyDescent="0.3">
      <c r="C14" s="17"/>
      <c r="D14" s="17"/>
      <c r="E14" s="17"/>
    </row>
    <row r="15" spans="1:9" x14ac:dyDescent="0.3">
      <c r="C15" s="17"/>
      <c r="D15" s="17"/>
      <c r="E15" s="17"/>
    </row>
    <row r="16" spans="1:9" x14ac:dyDescent="0.3">
      <c r="D16" s="17"/>
    </row>
    <row r="17" spans="3:5" x14ac:dyDescent="0.3">
      <c r="D17" s="17"/>
    </row>
    <row r="18" spans="3:5" x14ac:dyDescent="0.3">
      <c r="E18" s="17"/>
    </row>
    <row r="19" spans="3:5" x14ac:dyDescent="0.3">
      <c r="E19" s="17"/>
    </row>
    <row r="20" spans="3:5" x14ac:dyDescent="0.3">
      <c r="E20" s="17"/>
    </row>
    <row r="22" spans="3:5" x14ac:dyDescent="0.3">
      <c r="C22" s="17"/>
    </row>
    <row r="23" spans="3:5" x14ac:dyDescent="0.3">
      <c r="C23" s="17"/>
    </row>
    <row r="24" spans="3:5" x14ac:dyDescent="0.3">
      <c r="C24" s="17"/>
    </row>
    <row r="25" spans="3:5" x14ac:dyDescent="0.3">
      <c r="D25" s="17"/>
    </row>
    <row r="26" spans="3:5" x14ac:dyDescent="0.3">
      <c r="D26" s="17"/>
    </row>
    <row r="27" spans="3:5" x14ac:dyDescent="0.3">
      <c r="E27" s="17"/>
    </row>
    <row r="28" spans="3:5" x14ac:dyDescent="0.3">
      <c r="E28"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B0F1-5B6C-4E98-9DEF-D327C416CE08}">
  <dimension ref="A1:F9"/>
  <sheetViews>
    <sheetView tabSelected="1" workbookViewId="0">
      <selection activeCell="C5" sqref="C5"/>
    </sheetView>
  </sheetViews>
  <sheetFormatPr defaultRowHeight="14.4" x14ac:dyDescent="0.3"/>
  <cols>
    <col min="1" max="1" width="13.88671875" customWidth="1"/>
    <col min="2" max="2" width="19.77734375" customWidth="1"/>
    <col min="3" max="3" width="32.33203125" customWidth="1"/>
    <col min="4" max="4" width="30.77734375" customWidth="1"/>
    <col min="5" max="5" width="34" customWidth="1"/>
    <col min="6" max="6" width="47.21875" customWidth="1"/>
  </cols>
  <sheetData>
    <row r="1" spans="1:6" ht="75.599999999999994" customHeight="1" x14ac:dyDescent="0.3">
      <c r="A1" s="9" t="s">
        <v>28</v>
      </c>
      <c r="B1" s="5" t="s">
        <v>66</v>
      </c>
      <c r="C1" s="13" t="s">
        <v>67</v>
      </c>
      <c r="D1" s="5" t="s">
        <v>68</v>
      </c>
      <c r="E1" s="5" t="s">
        <v>69</v>
      </c>
      <c r="F1" s="16" t="s">
        <v>70</v>
      </c>
    </row>
    <row r="2" spans="1:6" ht="43.2" x14ac:dyDescent="0.3">
      <c r="A2" s="10">
        <v>1</v>
      </c>
      <c r="B2" t="s">
        <v>16</v>
      </c>
      <c r="C2" t="s">
        <v>4</v>
      </c>
      <c r="D2" t="s">
        <v>39</v>
      </c>
      <c r="E2" t="s">
        <v>4</v>
      </c>
      <c r="F2" s="14" t="s">
        <v>74</v>
      </c>
    </row>
    <row r="3" spans="1:6" ht="57.6" x14ac:dyDescent="0.3">
      <c r="A3" s="10">
        <v>2</v>
      </c>
      <c r="B3" t="s">
        <v>17</v>
      </c>
      <c r="C3" s="14" t="s">
        <v>71</v>
      </c>
      <c r="D3" t="s">
        <v>39</v>
      </c>
      <c r="E3" t="s">
        <v>4</v>
      </c>
      <c r="F3" s="18" t="s">
        <v>75</v>
      </c>
    </row>
    <row r="4" spans="1:6" ht="43.2" x14ac:dyDescent="0.3">
      <c r="A4" s="10">
        <v>3</v>
      </c>
      <c r="B4" t="s">
        <v>16</v>
      </c>
      <c r="C4" t="s">
        <v>4</v>
      </c>
      <c r="D4" t="s">
        <v>39</v>
      </c>
      <c r="E4" t="s">
        <v>4</v>
      </c>
      <c r="F4" s="18" t="s">
        <v>76</v>
      </c>
    </row>
    <row r="5" spans="1:6" ht="100.8" x14ac:dyDescent="0.3">
      <c r="A5" s="10">
        <v>4</v>
      </c>
      <c r="B5" t="s">
        <v>17</v>
      </c>
      <c r="C5" t="s">
        <v>4</v>
      </c>
      <c r="D5" t="s">
        <v>39</v>
      </c>
      <c r="E5" s="14" t="s">
        <v>72</v>
      </c>
      <c r="F5" s="12" t="s">
        <v>77</v>
      </c>
    </row>
    <row r="6" spans="1:6" ht="28.8" x14ac:dyDescent="0.3">
      <c r="A6" s="10">
        <v>5</v>
      </c>
      <c r="B6" t="s">
        <v>17</v>
      </c>
      <c r="C6" t="s">
        <v>4</v>
      </c>
      <c r="D6" t="s">
        <v>39</v>
      </c>
      <c r="E6" t="s">
        <v>4</v>
      </c>
      <c r="F6" s="12" t="s">
        <v>78</v>
      </c>
    </row>
    <row r="7" spans="1:6" ht="144" x14ac:dyDescent="0.3">
      <c r="A7" s="10">
        <v>6</v>
      </c>
      <c r="B7" t="s">
        <v>16</v>
      </c>
      <c r="C7" t="s">
        <v>4</v>
      </c>
      <c r="D7" t="s">
        <v>39</v>
      </c>
      <c r="E7" s="14" t="s">
        <v>73</v>
      </c>
      <c r="F7" s="12" t="s">
        <v>79</v>
      </c>
    </row>
    <row r="8" spans="1:6" ht="90.6" customHeight="1" x14ac:dyDescent="0.3">
      <c r="A8" s="10">
        <v>7</v>
      </c>
      <c r="B8" t="s">
        <v>16</v>
      </c>
      <c r="C8" t="s">
        <v>4</v>
      </c>
      <c r="D8" t="s">
        <v>39</v>
      </c>
      <c r="E8" t="s">
        <v>4</v>
      </c>
      <c r="F8" s="12" t="s">
        <v>80</v>
      </c>
    </row>
    <row r="9" spans="1:6" ht="43.2" x14ac:dyDescent="0.3">
      <c r="A9" s="10">
        <v>8</v>
      </c>
      <c r="B9" t="s">
        <v>16</v>
      </c>
      <c r="C9" t="s">
        <v>4</v>
      </c>
      <c r="D9" t="s">
        <v>39</v>
      </c>
      <c r="E9" t="s">
        <v>4</v>
      </c>
      <c r="F9" s="12" t="s">
        <v>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BBED-AAE6-4819-9EA5-EA5B4DF0B089}">
  <dimension ref="A1:M22"/>
  <sheetViews>
    <sheetView workbookViewId="0">
      <selection activeCell="E16" sqref="E16"/>
    </sheetView>
  </sheetViews>
  <sheetFormatPr defaultRowHeight="14.4" x14ac:dyDescent="0.3"/>
  <cols>
    <col min="1" max="1" width="5.5546875" customWidth="1"/>
    <col min="2" max="2" width="11.77734375" customWidth="1"/>
    <col min="3" max="3" width="10.33203125" customWidth="1"/>
    <col min="4" max="4" width="9.5546875" bestFit="1" customWidth="1"/>
    <col min="5" max="5" width="16.33203125" bestFit="1" customWidth="1"/>
    <col min="6" max="6" width="11.44140625" customWidth="1"/>
    <col min="7" max="7" width="14.5546875" customWidth="1"/>
    <col min="8" max="8" width="10.88671875" customWidth="1"/>
    <col min="9" max="9" width="11.33203125" customWidth="1"/>
    <col min="10" max="10" width="9.5546875" bestFit="1" customWidth="1"/>
    <col min="11" max="11" width="10.6640625" bestFit="1" customWidth="1"/>
    <col min="12" max="12" width="9.5546875" bestFit="1" customWidth="1"/>
    <col min="13" max="13" width="10.6640625" bestFit="1" customWidth="1"/>
  </cols>
  <sheetData>
    <row r="1" spans="1:13" x14ac:dyDescent="0.3">
      <c r="A1" s="20" t="s">
        <v>1</v>
      </c>
      <c r="B1" s="23" t="s">
        <v>20</v>
      </c>
      <c r="C1" s="23" t="s">
        <v>21</v>
      </c>
      <c r="D1" s="24" t="s">
        <v>26</v>
      </c>
      <c r="E1" s="24"/>
      <c r="F1" s="24"/>
      <c r="G1" s="24"/>
      <c r="H1" s="24"/>
      <c r="I1" s="24"/>
      <c r="J1" s="24"/>
      <c r="K1" s="24"/>
      <c r="L1" s="24"/>
      <c r="M1" s="24"/>
    </row>
    <row r="2" spans="1:13" x14ac:dyDescent="0.3">
      <c r="A2" s="21"/>
      <c r="B2" s="23"/>
      <c r="C2" s="23"/>
      <c r="D2" s="25" t="s">
        <v>6</v>
      </c>
      <c r="E2" s="25" t="s">
        <v>7</v>
      </c>
      <c r="F2" s="25" t="s">
        <v>8</v>
      </c>
      <c r="G2" s="25" t="s">
        <v>9</v>
      </c>
      <c r="H2" s="24" t="s">
        <v>23</v>
      </c>
      <c r="I2" s="24"/>
      <c r="J2" s="24" t="s">
        <v>24</v>
      </c>
      <c r="K2" s="24"/>
      <c r="L2" s="24" t="s">
        <v>25</v>
      </c>
      <c r="M2" s="24"/>
    </row>
    <row r="3" spans="1:13" x14ac:dyDescent="0.3">
      <c r="A3" s="22"/>
      <c r="B3" s="23"/>
      <c r="C3" s="23"/>
      <c r="D3" s="25"/>
      <c r="E3" s="25"/>
      <c r="F3" s="25"/>
      <c r="G3" s="25"/>
      <c r="H3" s="1" t="s">
        <v>22</v>
      </c>
      <c r="I3" s="1" t="s">
        <v>27</v>
      </c>
      <c r="J3" s="1" t="s">
        <v>22</v>
      </c>
      <c r="K3" s="1" t="s">
        <v>27</v>
      </c>
      <c r="L3" s="1" t="s">
        <v>22</v>
      </c>
      <c r="M3" s="1" t="s">
        <v>27</v>
      </c>
    </row>
    <row r="4" spans="1:13" x14ac:dyDescent="0.3">
      <c r="A4">
        <v>1</v>
      </c>
      <c r="B4">
        <v>23</v>
      </c>
      <c r="C4">
        <v>18</v>
      </c>
      <c r="D4">
        <v>0</v>
      </c>
      <c r="E4">
        <v>0</v>
      </c>
      <c r="F4">
        <v>0</v>
      </c>
      <c r="G4">
        <v>0</v>
      </c>
      <c r="H4">
        <v>0</v>
      </c>
      <c r="I4">
        <v>0</v>
      </c>
      <c r="J4">
        <v>0</v>
      </c>
      <c r="K4">
        <v>0</v>
      </c>
      <c r="L4">
        <v>0</v>
      </c>
      <c r="M4">
        <v>0</v>
      </c>
    </row>
    <row r="5" spans="1:13" x14ac:dyDescent="0.3">
      <c r="A5">
        <v>2</v>
      </c>
      <c r="B5">
        <v>22</v>
      </c>
      <c r="C5">
        <v>13</v>
      </c>
      <c r="D5">
        <v>0</v>
      </c>
      <c r="E5">
        <v>0</v>
      </c>
      <c r="F5">
        <v>0</v>
      </c>
      <c r="G5">
        <v>0</v>
      </c>
      <c r="H5">
        <v>0</v>
      </c>
      <c r="I5">
        <v>0</v>
      </c>
      <c r="J5">
        <v>0</v>
      </c>
      <c r="K5">
        <v>0</v>
      </c>
      <c r="L5">
        <v>0</v>
      </c>
      <c r="M5">
        <v>0</v>
      </c>
    </row>
    <row r="6" spans="1:13" x14ac:dyDescent="0.3">
      <c r="A6">
        <v>3</v>
      </c>
      <c r="B6">
        <v>16</v>
      </c>
      <c r="C6">
        <v>16</v>
      </c>
      <c r="D6">
        <v>2</v>
      </c>
      <c r="E6">
        <v>0</v>
      </c>
      <c r="F6">
        <v>0</v>
      </c>
      <c r="G6">
        <v>0</v>
      </c>
      <c r="H6">
        <v>0</v>
      </c>
      <c r="I6">
        <v>0</v>
      </c>
      <c r="J6">
        <v>1</v>
      </c>
      <c r="K6">
        <v>0</v>
      </c>
      <c r="L6">
        <v>0</v>
      </c>
      <c r="M6">
        <v>0</v>
      </c>
    </row>
    <row r="7" spans="1:13" x14ac:dyDescent="0.3">
      <c r="A7">
        <v>4</v>
      </c>
      <c r="B7">
        <v>17</v>
      </c>
      <c r="C7">
        <v>13</v>
      </c>
      <c r="D7">
        <v>0</v>
      </c>
      <c r="E7">
        <v>0</v>
      </c>
      <c r="F7">
        <v>0</v>
      </c>
      <c r="G7">
        <v>2</v>
      </c>
      <c r="H7">
        <v>0</v>
      </c>
      <c r="I7">
        <v>0</v>
      </c>
      <c r="J7">
        <v>0</v>
      </c>
      <c r="K7">
        <v>0</v>
      </c>
      <c r="L7">
        <v>0</v>
      </c>
      <c r="M7">
        <v>0</v>
      </c>
    </row>
    <row r="8" spans="1:13" x14ac:dyDescent="0.3">
      <c r="A8">
        <v>5</v>
      </c>
      <c r="B8">
        <v>25</v>
      </c>
      <c r="C8">
        <v>14</v>
      </c>
      <c r="D8">
        <v>0</v>
      </c>
      <c r="E8">
        <v>0</v>
      </c>
      <c r="F8">
        <v>0</v>
      </c>
      <c r="G8">
        <v>0</v>
      </c>
      <c r="H8">
        <v>0</v>
      </c>
      <c r="I8">
        <v>0</v>
      </c>
      <c r="J8">
        <v>0</v>
      </c>
      <c r="K8">
        <v>0</v>
      </c>
      <c r="L8">
        <v>0</v>
      </c>
      <c r="M8">
        <v>0</v>
      </c>
    </row>
    <row r="9" spans="1:13" x14ac:dyDescent="0.3">
      <c r="A9">
        <v>6</v>
      </c>
      <c r="B9">
        <v>30</v>
      </c>
      <c r="C9">
        <v>20</v>
      </c>
      <c r="D9">
        <v>0</v>
      </c>
      <c r="E9">
        <v>0</v>
      </c>
      <c r="F9">
        <v>3</v>
      </c>
      <c r="G9">
        <v>2</v>
      </c>
      <c r="H9">
        <v>0</v>
      </c>
      <c r="I9">
        <v>0</v>
      </c>
      <c r="J9">
        <v>0</v>
      </c>
      <c r="K9">
        <v>0</v>
      </c>
      <c r="L9">
        <v>1</v>
      </c>
      <c r="M9">
        <v>0</v>
      </c>
    </row>
    <row r="10" spans="1:13" x14ac:dyDescent="0.3">
      <c r="A10">
        <v>7</v>
      </c>
      <c r="B10">
        <v>26</v>
      </c>
      <c r="C10">
        <v>16</v>
      </c>
      <c r="D10">
        <v>0</v>
      </c>
      <c r="E10">
        <v>0</v>
      </c>
      <c r="F10">
        <v>0</v>
      </c>
      <c r="G10">
        <v>0</v>
      </c>
      <c r="H10">
        <v>0</v>
      </c>
      <c r="I10">
        <v>0</v>
      </c>
      <c r="J10">
        <v>0</v>
      </c>
      <c r="K10">
        <v>0</v>
      </c>
      <c r="L10">
        <v>0</v>
      </c>
      <c r="M10">
        <v>0</v>
      </c>
    </row>
    <row r="11" spans="1:13" x14ac:dyDescent="0.3">
      <c r="A11">
        <v>8</v>
      </c>
      <c r="B11">
        <v>26</v>
      </c>
      <c r="C11">
        <v>17</v>
      </c>
      <c r="D11">
        <v>0</v>
      </c>
      <c r="E11">
        <v>0</v>
      </c>
      <c r="F11">
        <v>0</v>
      </c>
      <c r="G11">
        <v>0</v>
      </c>
      <c r="H11">
        <v>0</v>
      </c>
      <c r="I11">
        <v>0</v>
      </c>
      <c r="J11">
        <v>0</v>
      </c>
      <c r="K11">
        <v>0</v>
      </c>
      <c r="L11">
        <v>0</v>
      </c>
      <c r="M11">
        <v>0</v>
      </c>
    </row>
    <row r="12" spans="1:13" x14ac:dyDescent="0.3">
      <c r="A12" s="2" t="s">
        <v>0</v>
      </c>
      <c r="B12" s="3">
        <f>AVERAGE(B4:B10)</f>
        <v>22.714285714285715</v>
      </c>
      <c r="C12" s="3">
        <f>AVERAGE(C4:C10)</f>
        <v>15.714285714285714</v>
      </c>
      <c r="D12">
        <f>SUM(D4:D11)</f>
        <v>2</v>
      </c>
      <c r="E12">
        <f t="shared" ref="E12:M12" si="0">SUM(E4:E11)</f>
        <v>0</v>
      </c>
      <c r="F12">
        <f t="shared" si="0"/>
        <v>3</v>
      </c>
      <c r="G12">
        <f t="shared" si="0"/>
        <v>4</v>
      </c>
      <c r="H12">
        <f t="shared" si="0"/>
        <v>0</v>
      </c>
      <c r="I12">
        <f t="shared" si="0"/>
        <v>0</v>
      </c>
      <c r="J12">
        <f t="shared" si="0"/>
        <v>1</v>
      </c>
      <c r="K12">
        <f t="shared" si="0"/>
        <v>0</v>
      </c>
      <c r="L12">
        <f t="shared" si="0"/>
        <v>1</v>
      </c>
      <c r="M12">
        <f t="shared" si="0"/>
        <v>0</v>
      </c>
    </row>
    <row r="17" spans="4:13" x14ac:dyDescent="0.3">
      <c r="H17" s="17"/>
      <c r="I17" s="17"/>
    </row>
    <row r="18" spans="4:13" x14ac:dyDescent="0.3">
      <c r="D18" s="4"/>
      <c r="E18" s="4"/>
      <c r="F18" s="4"/>
      <c r="G18" s="4"/>
      <c r="H18" s="17"/>
      <c r="I18" s="17"/>
      <c r="J18" s="4"/>
      <c r="K18" s="4"/>
      <c r="L18" s="4"/>
      <c r="M18" s="4"/>
    </row>
    <row r="19" spans="4:13" x14ac:dyDescent="0.3">
      <c r="H19" s="17"/>
      <c r="I19" s="17"/>
    </row>
    <row r="20" spans="4:13" x14ac:dyDescent="0.3">
      <c r="H20" s="17"/>
      <c r="I20" s="17"/>
    </row>
    <row r="21" spans="4:13" x14ac:dyDescent="0.3">
      <c r="F21" s="14"/>
      <c r="H21" s="17"/>
      <c r="I21" s="17"/>
    </row>
    <row r="22" spans="4:13" x14ac:dyDescent="0.3">
      <c r="H22" s="17"/>
      <c r="I22" s="17"/>
    </row>
  </sheetData>
  <mergeCells count="11">
    <mergeCell ref="A1:A3"/>
    <mergeCell ref="B1:B3"/>
    <mergeCell ref="C1:C3"/>
    <mergeCell ref="D1:M1"/>
    <mergeCell ref="D2:D3"/>
    <mergeCell ref="E2:E3"/>
    <mergeCell ref="F2:F3"/>
    <mergeCell ref="G2:G3"/>
    <mergeCell ref="H2:I2"/>
    <mergeCell ref="J2:K2"/>
    <mergeCell ref="L2:M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455FC-9176-4410-9CB7-E1069F926B92}">
  <dimension ref="B2:E26"/>
  <sheetViews>
    <sheetView workbookViewId="0">
      <selection activeCell="Q22" sqref="Q22"/>
    </sheetView>
  </sheetViews>
  <sheetFormatPr defaultRowHeight="14.4" x14ac:dyDescent="0.3"/>
  <cols>
    <col min="2" max="2" width="13.33203125" customWidth="1"/>
    <col min="3" max="3" width="11.44140625" customWidth="1"/>
    <col min="4" max="4" width="13.5546875" customWidth="1"/>
    <col min="5" max="5" width="10.21875" customWidth="1"/>
  </cols>
  <sheetData>
    <row r="2" spans="2:4" ht="28.8" x14ac:dyDescent="0.3">
      <c r="C2" s="14" t="s">
        <v>18</v>
      </c>
      <c r="D2" s="14" t="s">
        <v>19</v>
      </c>
    </row>
    <row r="3" spans="2:4" x14ac:dyDescent="0.3">
      <c r="B3" t="s">
        <v>6</v>
      </c>
      <c r="C3" s="17">
        <v>0.96</v>
      </c>
      <c r="D3" s="17">
        <f>2/56</f>
        <v>3.5714285714285712E-2</v>
      </c>
    </row>
    <row r="4" spans="2:4" x14ac:dyDescent="0.3">
      <c r="B4" s="4" t="s">
        <v>7</v>
      </c>
      <c r="C4" s="17">
        <v>1</v>
      </c>
      <c r="D4" s="17">
        <v>0</v>
      </c>
    </row>
    <row r="5" spans="2:4" x14ac:dyDescent="0.3">
      <c r="B5" t="s">
        <v>8</v>
      </c>
      <c r="C5" s="17">
        <f>39/42</f>
        <v>0.9285714285714286</v>
      </c>
      <c r="D5" s="17">
        <f>3/42</f>
        <v>7.1428571428571425E-2</v>
      </c>
    </row>
    <row r="6" spans="2:4" x14ac:dyDescent="0.3">
      <c r="B6" t="s">
        <v>9</v>
      </c>
      <c r="C6" s="17">
        <f>24/28</f>
        <v>0.8571428571428571</v>
      </c>
      <c r="D6" s="17">
        <f>4/28</f>
        <v>0.14285714285714285</v>
      </c>
    </row>
    <row r="7" spans="2:4" x14ac:dyDescent="0.3">
      <c r="B7" t="s">
        <v>10</v>
      </c>
      <c r="C7" s="17">
        <v>0.88</v>
      </c>
      <c r="D7" s="17">
        <v>0.12</v>
      </c>
    </row>
    <row r="8" spans="2:4" x14ac:dyDescent="0.3">
      <c r="B8" t="s">
        <v>11</v>
      </c>
      <c r="C8" s="17">
        <v>1</v>
      </c>
      <c r="D8" s="17">
        <v>0</v>
      </c>
    </row>
    <row r="19" spans="2:5" ht="43.2" x14ac:dyDescent="0.3">
      <c r="C19" s="19" t="s">
        <v>12</v>
      </c>
      <c r="D19" s="19" t="s">
        <v>13</v>
      </c>
      <c r="E19" s="19" t="s">
        <v>14</v>
      </c>
    </row>
    <row r="20" spans="2:5" x14ac:dyDescent="0.3">
      <c r="B20" t="s">
        <v>15</v>
      </c>
      <c r="C20" s="17">
        <f>2/8</f>
        <v>0.25</v>
      </c>
    </row>
    <row r="21" spans="2:5" x14ac:dyDescent="0.3">
      <c r="B21" t="s">
        <v>16</v>
      </c>
      <c r="C21" s="17">
        <v>0.62</v>
      </c>
    </row>
    <row r="22" spans="2:5" x14ac:dyDescent="0.3">
      <c r="B22" t="s">
        <v>17</v>
      </c>
      <c r="C22" s="17">
        <f>1/8</f>
        <v>0.125</v>
      </c>
    </row>
    <row r="23" spans="2:5" x14ac:dyDescent="0.3">
      <c r="B23" t="s">
        <v>15</v>
      </c>
      <c r="D23" s="17">
        <v>0.13</v>
      </c>
    </row>
    <row r="24" spans="2:5" x14ac:dyDescent="0.3">
      <c r="B24" t="s">
        <v>16</v>
      </c>
      <c r="D24" s="17">
        <v>0.87</v>
      </c>
    </row>
    <row r="25" spans="2:5" x14ac:dyDescent="0.3">
      <c r="B25" t="s">
        <v>16</v>
      </c>
      <c r="E25" s="17">
        <v>0.62</v>
      </c>
    </row>
    <row r="26" spans="2:5" x14ac:dyDescent="0.3">
      <c r="B26" t="s">
        <v>17</v>
      </c>
      <c r="E26" s="17">
        <f>3/8</f>
        <v>0.375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Questionnaire-Q0</vt:lpstr>
      <vt:lpstr>Questionnaire-Q1</vt:lpstr>
      <vt:lpstr>Questionnaire-Q2</vt:lpstr>
      <vt:lpstr>Modeling errors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DellPhoto</dc:creator>
  <cp:lastModifiedBy>Iván Alfonso</cp:lastModifiedBy>
  <dcterms:created xsi:type="dcterms:W3CDTF">2022-03-18T15:14:56Z</dcterms:created>
  <dcterms:modified xsi:type="dcterms:W3CDTF">2022-10-17T12:24:58Z</dcterms:modified>
</cp:coreProperties>
</file>