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ellPhoto\Documents\Github\IoT-Mining-DSL\experimental-validation\experiment-1-mining-participants\"/>
    </mc:Choice>
  </mc:AlternateContent>
  <xr:revisionPtr revIDLastSave="0" documentId="13_ncr:1_{B1F6C3BD-D734-4B26-A3B8-7E7C92612F19}" xr6:coauthVersionLast="47" xr6:coauthVersionMax="47" xr10:uidLastSave="{00000000-0000-0000-0000-000000000000}"/>
  <bookViews>
    <workbookView xWindow="-108" yWindow="-108" windowWidth="23256" windowHeight="12456" activeTab="4" xr2:uid="{316D7274-BD52-4D7F-AE2D-2EF32EDE85AF}"/>
  </bookViews>
  <sheets>
    <sheet name="Encuesta 1" sheetId="3" r:id="rId1"/>
    <sheet name="Encuesta 2" sheetId="4" r:id="rId2"/>
    <sheet name="Encuesta 3" sheetId="5" r:id="rId3"/>
    <sheet name="Errores en los modelos" sheetId="2" r:id="rId4"/>
    <sheet name="Graph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6" i="6" l="1"/>
  <c r="C22" i="6"/>
  <c r="C20" i="6"/>
  <c r="D6" i="6"/>
  <c r="D5" i="6"/>
  <c r="D3" i="6"/>
  <c r="C6" i="6"/>
  <c r="C5" i="6"/>
  <c r="M12" i="2"/>
  <c r="L12" i="2"/>
  <c r="K12" i="2"/>
  <c r="J12" i="2"/>
  <c r="I12" i="2"/>
  <c r="H12" i="2"/>
  <c r="G12" i="2"/>
  <c r="F12" i="2"/>
  <c r="E12" i="2"/>
  <c r="D12" i="2"/>
  <c r="C12" i="2"/>
  <c r="B12" i="2"/>
</calcChain>
</file>

<file path=xl/sharedStrings.xml><?xml version="1.0" encoding="utf-8"?>
<sst xmlns="http://schemas.openxmlformats.org/spreadsheetml/2006/main" count="203" uniqueCount="91">
  <si>
    <t>Regiones</t>
  </si>
  <si>
    <t>Puntos de control</t>
  </si>
  <si>
    <t>Sensores</t>
  </si>
  <si>
    <t>Actuadores</t>
  </si>
  <si>
    <t>Condicion</t>
  </si>
  <si>
    <t>Adaptacion</t>
  </si>
  <si>
    <t>Regla 1</t>
  </si>
  <si>
    <t>Regla 2</t>
  </si>
  <si>
    <t>Regla 3</t>
  </si>
  <si>
    <t>Errores</t>
  </si>
  <si>
    <t>Total</t>
  </si>
  <si>
    <t>Teimpo E1 (min)</t>
  </si>
  <si>
    <t>Tiempo E2 (min)</t>
  </si>
  <si>
    <t>#</t>
  </si>
  <si>
    <t>Profession</t>
  </si>
  <si>
    <t>Mining knowledge</t>
  </si>
  <si>
    <t>¿Conoce la terminología utilizada en el diseño de la estructura de una mina de carbón?</t>
  </si>
  <si>
    <t>¿Conoce o ha interactuado alguna vez con sistemas de monitoreo o control en minas subterráneas de carbón?</t>
  </si>
  <si>
    <t>¿Conoce o ha usado alguna herramienta para modelar o representar (ej. gráficamente) una mina subterránea de carbón?</t>
  </si>
  <si>
    <r>
      <t xml:space="preserve">Si su respuesta anterior fue </t>
    </r>
    <r>
      <rPr>
        <b/>
        <sz val="11"/>
        <color theme="1"/>
        <rFont val="Calibri"/>
        <family val="2"/>
        <scheme val="minor"/>
      </rPr>
      <t>Si</t>
    </r>
    <r>
      <rPr>
        <sz val="11"/>
        <color theme="1"/>
        <rFont val="Calibri"/>
        <family val="2"/>
        <scheme val="minor"/>
      </rPr>
      <t xml:space="preserve"> ¿Cuál(es) de los siguientes aspectos permite representar la herramienta?</t>
    </r>
  </si>
  <si>
    <t>¿Conoce o ha utilizado el software Meta Programming System (MPS) de Jetbrains?</t>
  </si>
  <si>
    <t>Electrónico</t>
  </si>
  <si>
    <t>Electromecánico</t>
  </si>
  <si>
    <t>Industrial</t>
  </si>
  <si>
    <t>Sistemas</t>
  </si>
  <si>
    <t>Minas</t>
  </si>
  <si>
    <t>Automatización</t>
  </si>
  <si>
    <t>Industria</t>
  </si>
  <si>
    <t>Academia</t>
  </si>
  <si>
    <t>Sector</t>
  </si>
  <si>
    <t>Si</t>
  </si>
  <si>
    <t>No</t>
  </si>
  <si>
    <t>Si, Autocad</t>
  </si>
  <si>
    <t>Si, Autocad y Minesight</t>
  </si>
  <si>
    <t>Estructura de la mina</t>
  </si>
  <si>
    <t>Si, Autocad y VentSim</t>
  </si>
  <si>
    <t>Estr. de la mina y sist. de ventilación</t>
  </si>
  <si>
    <t>--</t>
  </si>
  <si>
    <t xml:space="preserve">Nivel de dificultad para modelar la estructura de la mina </t>
  </si>
  <si>
    <t xml:space="preserve">¿Agregaría (o modificaría) algún concepto al lenguaje para representar la estructura de una mina? ¿Cuál? </t>
  </si>
  <si>
    <t xml:space="preserve">Nivel de dificultad para modelar los puntos de control, los sensores y los actuadores </t>
  </si>
  <si>
    <t>Problemas modelando los puntos de control, los sensores, y los actuadores</t>
  </si>
  <si>
    <t>Problemas modelando la estructura de la mina</t>
  </si>
  <si>
    <t>¿Permite el lenguaje modelar la estructura de las minas subterráneas de carbón que conoce o que ha explorado antes?</t>
  </si>
  <si>
    <t>¿Permite el lenguaje modelar los sensores y actuadores usados para monitoreo y control en min...?</t>
  </si>
  <si>
    <t xml:space="preserve">¿Agregaría (o modificaría) alguna característica del lenguaje para modelar los puntos de control, sensores, y actuadores del sistema? ¿Cuál? </t>
  </si>
  <si>
    <t>Bajo</t>
  </si>
  <si>
    <t>Alto</t>
  </si>
  <si>
    <t>Medio</t>
  </si>
  <si>
    <t>Fácil</t>
  </si>
  <si>
    <t>Muy fácil</t>
  </si>
  <si>
    <t>Intermedio</t>
  </si>
  <si>
    <t>Algunos problemas aprendiendo el uso de la herramienta</t>
  </si>
  <si>
    <t>El modelado para indicar la conexión entre los túneles y cámaras de la mina</t>
  </si>
  <si>
    <t>Es importante que se puede especificar la conexión entre túneles o galerías y su ubicación exacta</t>
  </si>
  <si>
    <t>En los túneles internos relacionar la ubicación dentro de la mina</t>
  </si>
  <si>
    <t>Recomendaría el uso de una especie de GUI que facilite el uso de la herramienta a alguien que no tenga un background en programación</t>
  </si>
  <si>
    <t>Aunque el lenguaje permita representar cualquier parte de la mina usando el elemento “Other”, sería bueno incluir una opción para agregar tambores.  También sería interesante agregar algo para representar también la conexión entre las partes de la mina. Creo que el lenguaje actual mas que permitir modelar la estructura de la mina, permite modelar las regiones.  Finalmente agregaría también los frentes de preparación</t>
  </si>
  <si>
    <t>En la realidad, un solo acceso inclinado podría tener varios puntos de control. Entonces sería interesante modelar la ubicación exacta que tiene un punto de control en un túnel. Esto se puede hacer indicando la abscisa. También, al crear un punto de control y crear sensores por defecto, sería bueno que se creara una nomenclatura automáticamente. Es decir, que se rellenara el camp ID automáticamente siguiendo cierta nomenclatura</t>
  </si>
  <si>
    <t>Nivel de dificultad para modelar las reglas de adaptación del sistema</t>
  </si>
  <si>
    <t>Problemas modelando las reglas de adaptación</t>
  </si>
  <si>
    <t>¿Permite el lenguaje modelar reglas de adaptación (que involucra sensores y actuadores) típicas de los sistemas de monitoreo y control en las minas subterráneas de carbón?</t>
  </si>
  <si>
    <t xml:space="preserve">¿Agregaría (o modificaría) alguna característica del lenguaje para modelar reglas de adaptación del sistema? ¿Cuál? </t>
  </si>
  <si>
    <t>¿Usaría este lenguaje para modelar el sistema IoT y sus reglas de adaptación para una mina subterránea de carbón real?</t>
  </si>
  <si>
    <t>He tenido problemas realizando la regla de adaptación número 3. Al principio no fue fácil agregar nuevas acciones a la lista</t>
  </si>
  <si>
    <t>Creo que es importante incluir reglas de adaptación que involucren la hora del día. Por ejemplo, activar los ventiladores dos horas antes de la jornada laboral es algo que se realiza comúnmente.</t>
  </si>
  <si>
    <t>Si. Es dinámico, de práctica, interesante y su curva de aprendizaje es muy corta.</t>
  </si>
  <si>
    <t>Si. Permite la planeación de sistemas IoT desplegados en las minas de carbón y brinda información necesaria para tratar temas de cobertura de sensado y de comunicación</t>
  </si>
  <si>
    <t>Si. Creo que el lenguaje permite representar completamente el sistema de monitoreo o sistema IoT de las minas subterráneas de carbón, de una forma que no es complicada para usuarios de minería que no son expertos en la configuración de estos sistemas. Este lenguaje, que tienen una curva de aprendizaje favorable, puede favorecer el manejo de los sistemas dentro de una mina.</t>
  </si>
  <si>
    <t>Sugerencias al tooltip de la sintaxis para las reglas de adaptación en los condicionales</t>
  </si>
  <si>
    <t xml:space="preserve">Si. Luego de un poco de prácticas se puede hacer uso adecuado y facil de la herramienta con resultados interesantes. </t>
  </si>
  <si>
    <t xml:space="preserve">Si. Permite diseñar los diferentes espacios dentro de la mina junto a puntos de interés como puntos de control, áreas de trabajo y actuadores que permiten una operación segura de la mina. Según el usuario final sería recomendable una interfaz gráfica más amigable.
</t>
  </si>
  <si>
    <t>Si. Es indiscutible que el profesional que va a estar encargado de modelar la mina y sus elementos debe tener conocimientos tanto de minería como de instrumentación básica y matemática lógica. El sistema inicialmente puede verse complejo, pero con una pequeña inducción o con manuales bien definidos se asimila el manejo rápidamente. Una mejora sustancial puede ser la implementación de una interfaz gráfica, sin embargo la aplicación es completamente funcional y entendible en la interfaz que presenta actualmente</t>
  </si>
  <si>
    <t>Facil</t>
  </si>
  <si>
    <t>Si. La curva de aprendizaje es corta y el software favorece la gestión autonoma de los sistemas de monitoreo dentro de la mina.</t>
  </si>
  <si>
    <t>Si. El software es fácil de utilizar e intuitivo. Sería interesante ver la implementación y operación del sistema IoT dentro de la mina</t>
  </si>
  <si>
    <t>Participante</t>
  </si>
  <si>
    <t>Regions</t>
  </si>
  <si>
    <t>Control points</t>
  </si>
  <si>
    <t>Sensors</t>
  </si>
  <si>
    <t>Actuators</t>
  </si>
  <si>
    <t>Rule-conditions</t>
  </si>
  <si>
    <t>Rule-actions</t>
  </si>
  <si>
    <t>Mine structure</t>
  </si>
  <si>
    <t>Control points, sensors and actuators</t>
  </si>
  <si>
    <t>Adaptation rules</t>
  </si>
  <si>
    <t>Very easy</t>
  </si>
  <si>
    <t>Easy</t>
  </si>
  <si>
    <t>Medium</t>
  </si>
  <si>
    <t>Correctly modeled</t>
  </si>
  <si>
    <t>Incorrectly modeled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</si>
</sst>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0" fillId="0" borderId="1" xfId="0" applyBorder="1"/>
    <xf numFmtId="0" fontId="1" fillId="0" borderId="0" xfId="0" applyFont="1"/>
    <xf numFmtId="2" fontId="0" fillId="0" borderId="0" xfId="0" applyNumberFormat="1"/>
    <xf numFmtId="164" fontId="0" fillId="0" borderId="0" xfId="1" applyNumberFormat="1" applyFont="1"/>
    <xf numFmtId="0" fontId="0" fillId="0" borderId="1" xfId="0" applyBorder="1" applyAlignment="1">
      <alignment horizontal="center" vertical="center" wrapText="1"/>
    </xf>
    <xf numFmtId="0" fontId="0" fillId="0" borderId="0" xfId="0" applyAlignment="1">
      <alignment horizontal="left"/>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xf>
    <xf numFmtId="0" fontId="0" fillId="0" borderId="0" xfId="0" applyAlignment="1">
      <alignment horizontal="center"/>
    </xf>
    <xf numFmtId="0" fontId="0" fillId="0" borderId="0" xfId="0" quotePrefix="1"/>
    <xf numFmtId="0" fontId="3" fillId="0" borderId="0" xfId="0" applyFont="1" applyAlignment="1">
      <alignment wrapText="1"/>
    </xf>
    <xf numFmtId="0" fontId="3" fillId="0" borderId="4" xfId="0" applyFont="1"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1" xfId="0" applyBorder="1" applyAlignment="1">
      <alignment horizontal="center" vertical="center" wrapText="1"/>
    </xf>
    <xf numFmtId="9" fontId="0" fillId="0" borderId="0" xfId="1" applyFont="1"/>
    <xf numFmtId="0" fontId="0" fillId="0" borderId="0" xfId="0" applyAlignment="1">
      <alignment horizontal="left"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Mine structure</c:v>
          </c:tx>
          <c:spPr>
            <a:solidFill>
              <a:schemeClr val="accent1"/>
            </a:solidFill>
            <a:ln>
              <a:noFill/>
            </a:ln>
            <a:effectLst/>
          </c:spPr>
          <c:invertIfNegative val="0"/>
          <c:dLbls>
            <c:dLbl>
              <c:idx val="0"/>
              <c:layout>
                <c:manualLayout>
                  <c:x val="0.2388888888888889"/>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A1-4543-8A88-D93B0417F110}"/>
                </c:ext>
              </c:extLst>
            </c:dLbl>
            <c:dLbl>
              <c:idx val="1"/>
              <c:layout>
                <c:manualLayout>
                  <c:x val="0.3527777777777778"/>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A1-4543-8A88-D93B0417F110}"/>
                </c:ext>
              </c:extLst>
            </c:dLbl>
            <c:dLbl>
              <c:idx val="2"/>
              <c:layout>
                <c:manualLayout>
                  <c:x val="0.16944444444444443"/>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Graphs!$C$20:$C$26</c:f>
              <c:numCache>
                <c:formatCode>0%</c:formatCode>
                <c:ptCount val="7"/>
                <c:pt idx="0">
                  <c:v>0.25</c:v>
                </c:pt>
                <c:pt idx="1">
                  <c:v>0.62</c:v>
                </c:pt>
                <c:pt idx="2">
                  <c:v>0.125</c:v>
                </c:pt>
              </c:numCache>
            </c:numRef>
          </c:val>
          <c:extLst>
            <c:ext xmlns:c16="http://schemas.microsoft.com/office/drawing/2014/chart" uri="{C3380CC4-5D6E-409C-BE32-E72D297353CC}">
              <c16:uniqueId val="{00000000-95A1-4543-8A88-D93B0417F110}"/>
            </c:ext>
          </c:extLst>
        </c:ser>
        <c:ser>
          <c:idx val="1"/>
          <c:order val="1"/>
          <c:tx>
            <c:v>Control points, sensors and actuators</c:v>
          </c:tx>
          <c:spPr>
            <a:solidFill>
              <a:schemeClr val="accent2"/>
            </a:solidFill>
            <a:ln>
              <a:noFill/>
            </a:ln>
            <a:effectLst/>
          </c:spPr>
          <c:invertIfNegative val="0"/>
          <c:dLbls>
            <c:dLbl>
              <c:idx val="3"/>
              <c:layout>
                <c:manualLayout>
                  <c:x val="0.19999999999999996"/>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A1-4543-8A88-D93B0417F110}"/>
                </c:ext>
              </c:extLst>
            </c:dLbl>
            <c:dLbl>
              <c:idx val="4"/>
              <c:layout>
                <c:manualLayout>
                  <c:x val="0.48055555555555557"/>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Graphs!$D$20:$D$26</c:f>
              <c:numCache>
                <c:formatCode>General</c:formatCode>
                <c:ptCount val="7"/>
                <c:pt idx="3" formatCode="0%">
                  <c:v>0.13</c:v>
                </c:pt>
                <c:pt idx="4" formatCode="0%">
                  <c:v>0.87</c:v>
                </c:pt>
              </c:numCache>
            </c:numRef>
          </c:val>
          <c:extLst>
            <c:ext xmlns:c16="http://schemas.microsoft.com/office/drawing/2014/chart" uri="{C3380CC4-5D6E-409C-BE32-E72D297353CC}">
              <c16:uniqueId val="{00000001-95A1-4543-8A88-D93B0417F110}"/>
            </c:ext>
          </c:extLst>
        </c:ser>
        <c:ser>
          <c:idx val="2"/>
          <c:order val="2"/>
          <c:tx>
            <c:v>Adaptation rules</c:v>
          </c:tx>
          <c:spPr>
            <a:solidFill>
              <a:schemeClr val="accent3"/>
            </a:solidFill>
            <a:ln>
              <a:noFill/>
            </a:ln>
            <a:effectLst/>
          </c:spPr>
          <c:invertIfNegative val="0"/>
          <c:dLbls>
            <c:dLbl>
              <c:idx val="5"/>
              <c:layout>
                <c:manualLayout>
                  <c:x val="0.39444444444444443"/>
                  <c:y val="-2.1218890680033321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A1-4543-8A88-D93B0417F110}"/>
                </c:ext>
              </c:extLst>
            </c:dLbl>
            <c:dLbl>
              <c:idx val="6"/>
              <c:layout>
                <c:manualLayout>
                  <c:x val="0.28611111111111115"/>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Graphs!$E$20:$E$26</c:f>
              <c:numCache>
                <c:formatCode>General</c:formatCode>
                <c:ptCount val="7"/>
                <c:pt idx="5" formatCode="0%">
                  <c:v>0.62</c:v>
                </c:pt>
                <c:pt idx="6" formatCode="0%">
                  <c:v>0.375</c:v>
                </c:pt>
              </c:numCache>
            </c:numRef>
          </c:val>
          <c:extLst>
            <c:ext xmlns:c16="http://schemas.microsoft.com/office/drawing/2014/chart" uri="{C3380CC4-5D6E-409C-BE32-E72D297353CC}">
              <c16:uniqueId val="{00000002-95A1-4543-8A88-D93B0417F110}"/>
            </c:ext>
          </c:extLst>
        </c:ser>
        <c:dLbls>
          <c:showLegendKey val="0"/>
          <c:showVal val="0"/>
          <c:showCatName val="0"/>
          <c:showSerName val="0"/>
          <c:showPercent val="0"/>
          <c:showBubbleSize val="0"/>
        </c:dLbls>
        <c:gapWidth val="150"/>
        <c:overlap val="100"/>
        <c:axId val="706917024"/>
        <c:axId val="706918688"/>
      </c:barChart>
      <c:catAx>
        <c:axId val="706917024"/>
        <c:scaling>
          <c:orientation val="minMax"/>
        </c:scaling>
        <c:delete val="1"/>
        <c:axPos val="l"/>
        <c:numFmt formatCode="General" sourceLinked="1"/>
        <c:majorTickMark val="none"/>
        <c:minorTickMark val="none"/>
        <c:tickLblPos val="nextTo"/>
        <c:crossAx val="706918688"/>
        <c:crosses val="autoZero"/>
        <c:auto val="1"/>
        <c:lblAlgn val="ctr"/>
        <c:lblOffset val="100"/>
        <c:noMultiLvlLbl val="0"/>
      </c:catAx>
      <c:valAx>
        <c:axId val="706918688"/>
        <c:scaling>
          <c:orientation val="minMax"/>
        </c:scaling>
        <c:delete val="1"/>
        <c:axPos val="b"/>
        <c:numFmt formatCode="0%" sourceLinked="1"/>
        <c:majorTickMark val="none"/>
        <c:minorTickMark val="none"/>
        <c:tickLblPos val="nextTo"/>
        <c:crossAx val="70691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Graphs!$C$2</c:f>
              <c:strCache>
                <c:ptCount val="1"/>
                <c:pt idx="0">
                  <c:v>Correctly modeled</c:v>
                </c:pt>
              </c:strCache>
            </c:strRef>
          </c:tx>
          <c:spPr>
            <a:solidFill>
              <a:schemeClr val="accent1"/>
            </a:solidFill>
            <a:ln>
              <a:noFill/>
            </a:ln>
            <a:effectLst/>
          </c:spPr>
          <c:invertIfNegative val="0"/>
          <c:cat>
            <c:strRef>
              <c:f>Graphs!$B$3:$B$8</c:f>
              <c:strCache>
                <c:ptCount val="6"/>
                <c:pt idx="0">
                  <c:v>Regions</c:v>
                </c:pt>
                <c:pt idx="1">
                  <c:v>Control points</c:v>
                </c:pt>
                <c:pt idx="2">
                  <c:v>Sensors</c:v>
                </c:pt>
                <c:pt idx="3">
                  <c:v>Actuators</c:v>
                </c:pt>
                <c:pt idx="4">
                  <c:v>Rule-conditions</c:v>
                </c:pt>
                <c:pt idx="5">
                  <c:v>Rule-actions</c:v>
                </c:pt>
              </c:strCache>
            </c:strRef>
          </c:cat>
          <c:val>
            <c:numRef>
              <c:f>Graphs!$C$3:$C$8</c:f>
              <c:numCache>
                <c:formatCode>0%</c:formatCode>
                <c:ptCount val="6"/>
                <c:pt idx="0">
                  <c:v>0.96</c:v>
                </c:pt>
                <c:pt idx="1">
                  <c:v>1</c:v>
                </c:pt>
                <c:pt idx="2">
                  <c:v>0.9285714285714286</c:v>
                </c:pt>
                <c:pt idx="3">
                  <c:v>0.8571428571428571</c:v>
                </c:pt>
                <c:pt idx="4">
                  <c:v>0.88</c:v>
                </c:pt>
                <c:pt idx="5">
                  <c:v>1</c:v>
                </c:pt>
              </c:numCache>
            </c:numRef>
          </c:val>
          <c:extLst>
            <c:ext xmlns:c16="http://schemas.microsoft.com/office/drawing/2014/chart" uri="{C3380CC4-5D6E-409C-BE32-E72D297353CC}">
              <c16:uniqueId val="{00000000-44D9-494C-BC04-A442847E2117}"/>
            </c:ext>
          </c:extLst>
        </c:ser>
        <c:ser>
          <c:idx val="1"/>
          <c:order val="1"/>
          <c:tx>
            <c:strRef>
              <c:f>Graphs!$D$2</c:f>
              <c:strCache>
                <c:ptCount val="1"/>
                <c:pt idx="0">
                  <c:v>Incorrectly modeled</c:v>
                </c:pt>
              </c:strCache>
            </c:strRef>
          </c:tx>
          <c:spPr>
            <a:solidFill>
              <a:schemeClr val="accent2"/>
            </a:solidFill>
            <a:ln>
              <a:noFill/>
            </a:ln>
            <a:effectLst/>
          </c:spPr>
          <c:invertIfNegative val="0"/>
          <c:cat>
            <c:strRef>
              <c:f>Graphs!$B$3:$B$8</c:f>
              <c:strCache>
                <c:ptCount val="6"/>
                <c:pt idx="0">
                  <c:v>Regions</c:v>
                </c:pt>
                <c:pt idx="1">
                  <c:v>Control points</c:v>
                </c:pt>
                <c:pt idx="2">
                  <c:v>Sensors</c:v>
                </c:pt>
                <c:pt idx="3">
                  <c:v>Actuators</c:v>
                </c:pt>
                <c:pt idx="4">
                  <c:v>Rule-conditions</c:v>
                </c:pt>
                <c:pt idx="5">
                  <c:v>Rule-actions</c:v>
                </c:pt>
              </c:strCache>
            </c:strRef>
          </c:cat>
          <c:val>
            <c:numRef>
              <c:f>Graphs!$D$3:$D$8</c:f>
              <c:numCache>
                <c:formatCode>0%</c:formatCode>
                <c:ptCount val="6"/>
                <c:pt idx="0">
                  <c:v>3.5714285714285712E-2</c:v>
                </c:pt>
                <c:pt idx="1">
                  <c:v>0</c:v>
                </c:pt>
                <c:pt idx="2">
                  <c:v>7.1428571428571425E-2</c:v>
                </c:pt>
                <c:pt idx="3">
                  <c:v>0.14285714285714285</c:v>
                </c:pt>
                <c:pt idx="4">
                  <c:v>0.12</c:v>
                </c:pt>
                <c:pt idx="5">
                  <c:v>0</c:v>
                </c:pt>
              </c:numCache>
            </c:numRef>
          </c:val>
          <c:extLst>
            <c:ext xmlns:c16="http://schemas.microsoft.com/office/drawing/2014/chart" uri="{C3380CC4-5D6E-409C-BE32-E72D297353CC}">
              <c16:uniqueId val="{00000001-44D9-494C-BC04-A442847E2117}"/>
            </c:ext>
          </c:extLst>
        </c:ser>
        <c:dLbls>
          <c:showLegendKey val="0"/>
          <c:showVal val="0"/>
          <c:showCatName val="0"/>
          <c:showSerName val="0"/>
          <c:showPercent val="0"/>
          <c:showBubbleSize val="0"/>
        </c:dLbls>
        <c:gapWidth val="150"/>
        <c:overlap val="100"/>
        <c:axId val="567641551"/>
        <c:axId val="567646959"/>
      </c:barChart>
      <c:catAx>
        <c:axId val="56764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6959"/>
        <c:crosses val="autoZero"/>
        <c:auto val="1"/>
        <c:lblAlgn val="ctr"/>
        <c:lblOffset val="100"/>
        <c:noMultiLvlLbl val="0"/>
      </c:catAx>
      <c:valAx>
        <c:axId val="567646959"/>
        <c:scaling>
          <c:orientation val="minMax"/>
          <c:max val="1"/>
          <c:min val="0.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350520</xdr:colOff>
      <xdr:row>15</xdr:row>
      <xdr:rowOff>129540</xdr:rowOff>
    </xdr:from>
    <xdr:to>
      <xdr:col>14</xdr:col>
      <xdr:colOff>45720</xdr:colOff>
      <xdr:row>28</xdr:row>
      <xdr:rowOff>129540</xdr:rowOff>
    </xdr:to>
    <xdr:graphicFrame macro="">
      <xdr:nvGraphicFramePr>
        <xdr:cNvPr id="3" name="Chart 2">
          <a:extLst>
            <a:ext uri="{FF2B5EF4-FFF2-40B4-BE49-F238E27FC236}">
              <a16:creationId xmlns:a16="http://schemas.microsoft.com/office/drawing/2014/main" id="{55C28ACF-3D88-7C17-1148-2C3B5BB54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0</xdr:row>
      <xdr:rowOff>99060</xdr:rowOff>
    </xdr:from>
    <xdr:to>
      <xdr:col>14</xdr:col>
      <xdr:colOff>83820</xdr:colOff>
      <xdr:row>14</xdr:row>
      <xdr:rowOff>99060</xdr:rowOff>
    </xdr:to>
    <xdr:graphicFrame macro="">
      <xdr:nvGraphicFramePr>
        <xdr:cNvPr id="4" name="Chart 3">
          <a:extLst>
            <a:ext uri="{FF2B5EF4-FFF2-40B4-BE49-F238E27FC236}">
              <a16:creationId xmlns:a16="http://schemas.microsoft.com/office/drawing/2014/main" id="{85786710-467D-B9E0-6234-6722A7B7F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6150-DA40-4EC8-A2A1-875E180D2397}">
  <dimension ref="A1:I9"/>
  <sheetViews>
    <sheetView workbookViewId="0">
      <selection activeCell="D16" sqref="D16"/>
    </sheetView>
  </sheetViews>
  <sheetFormatPr defaultRowHeight="14.4" x14ac:dyDescent="0.3"/>
  <cols>
    <col min="1" max="1" width="13.77734375" customWidth="1"/>
    <col min="2" max="2" width="15.33203125" customWidth="1"/>
    <col min="3" max="3" width="11.33203125" customWidth="1"/>
    <col min="4" max="4" width="10.33203125" customWidth="1"/>
    <col min="5" max="5" width="24" customWidth="1"/>
    <col min="6" max="6" width="25.33203125" customWidth="1"/>
    <col min="7" max="7" width="29.21875" customWidth="1"/>
    <col min="8" max="8" width="30.5546875" customWidth="1"/>
    <col min="9" max="9" width="24.5546875" customWidth="1"/>
  </cols>
  <sheetData>
    <row r="1" spans="1:9" ht="65.400000000000006" customHeight="1" x14ac:dyDescent="0.3">
      <c r="A1" s="9" t="s">
        <v>76</v>
      </c>
      <c r="B1" s="7" t="s">
        <v>14</v>
      </c>
      <c r="C1" s="7" t="s">
        <v>29</v>
      </c>
      <c r="D1" s="7" t="s">
        <v>15</v>
      </c>
      <c r="E1" s="5" t="s">
        <v>16</v>
      </c>
      <c r="F1" s="5" t="s">
        <v>17</v>
      </c>
      <c r="G1" s="5" t="s">
        <v>18</v>
      </c>
      <c r="H1" s="5" t="s">
        <v>19</v>
      </c>
      <c r="I1" s="8" t="s">
        <v>20</v>
      </c>
    </row>
    <row r="2" spans="1:9" x14ac:dyDescent="0.3">
      <c r="A2" s="10">
        <v>1</v>
      </c>
      <c r="B2" s="6" t="s">
        <v>21</v>
      </c>
      <c r="C2" t="s">
        <v>27</v>
      </c>
      <c r="D2" t="s">
        <v>47</v>
      </c>
      <c r="E2" t="s">
        <v>30</v>
      </c>
      <c r="F2" t="s">
        <v>30</v>
      </c>
      <c r="G2" t="s">
        <v>33</v>
      </c>
      <c r="H2" t="s">
        <v>34</v>
      </c>
      <c r="I2" t="s">
        <v>31</v>
      </c>
    </row>
    <row r="3" spans="1:9" x14ac:dyDescent="0.3">
      <c r="A3" s="10">
        <v>2</v>
      </c>
      <c r="B3" s="6" t="s">
        <v>22</v>
      </c>
      <c r="C3" t="s">
        <v>28</v>
      </c>
      <c r="D3" t="s">
        <v>46</v>
      </c>
      <c r="E3" t="s">
        <v>30</v>
      </c>
      <c r="F3" t="s">
        <v>31</v>
      </c>
      <c r="G3" t="s">
        <v>31</v>
      </c>
      <c r="H3" s="11" t="s">
        <v>37</v>
      </c>
      <c r="I3" t="s">
        <v>31</v>
      </c>
    </row>
    <row r="4" spans="1:9" x14ac:dyDescent="0.3">
      <c r="A4" s="10">
        <v>3</v>
      </c>
      <c r="B4" s="6" t="s">
        <v>21</v>
      </c>
      <c r="C4" t="s">
        <v>27</v>
      </c>
      <c r="D4" t="s">
        <v>48</v>
      </c>
      <c r="E4" t="s">
        <v>30</v>
      </c>
      <c r="F4" t="s">
        <v>31</v>
      </c>
      <c r="G4" t="s">
        <v>32</v>
      </c>
      <c r="H4" t="s">
        <v>34</v>
      </c>
      <c r="I4" t="s">
        <v>31</v>
      </c>
    </row>
    <row r="5" spans="1:9" x14ac:dyDescent="0.3">
      <c r="A5" s="10">
        <v>4</v>
      </c>
      <c r="B5" s="6" t="s">
        <v>21</v>
      </c>
      <c r="C5" t="s">
        <v>28</v>
      </c>
      <c r="D5" t="s">
        <v>48</v>
      </c>
      <c r="E5" t="s">
        <v>30</v>
      </c>
      <c r="F5" s="4" t="s">
        <v>30</v>
      </c>
      <c r="G5" t="s">
        <v>32</v>
      </c>
      <c r="H5" t="s">
        <v>34</v>
      </c>
      <c r="I5" t="s">
        <v>31</v>
      </c>
    </row>
    <row r="6" spans="1:9" x14ac:dyDescent="0.3">
      <c r="A6" s="10">
        <v>5</v>
      </c>
      <c r="B6" s="6" t="s">
        <v>23</v>
      </c>
      <c r="C6" t="s">
        <v>28</v>
      </c>
      <c r="D6" t="s">
        <v>48</v>
      </c>
      <c r="E6" t="s">
        <v>30</v>
      </c>
      <c r="F6" s="4" t="s">
        <v>30</v>
      </c>
      <c r="G6" t="s">
        <v>32</v>
      </c>
      <c r="H6" t="s">
        <v>34</v>
      </c>
      <c r="I6" t="s">
        <v>31</v>
      </c>
    </row>
    <row r="7" spans="1:9" x14ac:dyDescent="0.3">
      <c r="A7" s="10">
        <v>6</v>
      </c>
      <c r="B7" s="6" t="s">
        <v>24</v>
      </c>
      <c r="C7" t="s">
        <v>28</v>
      </c>
      <c r="D7" t="s">
        <v>47</v>
      </c>
      <c r="E7" t="s">
        <v>30</v>
      </c>
      <c r="F7" s="4" t="s">
        <v>30</v>
      </c>
      <c r="G7" t="s">
        <v>31</v>
      </c>
      <c r="H7" s="11" t="s">
        <v>37</v>
      </c>
      <c r="I7" t="s">
        <v>31</v>
      </c>
    </row>
    <row r="8" spans="1:9" x14ac:dyDescent="0.3">
      <c r="A8" s="10">
        <v>7</v>
      </c>
      <c r="B8" s="6" t="s">
        <v>25</v>
      </c>
      <c r="C8" t="s">
        <v>27</v>
      </c>
      <c r="D8" t="s">
        <v>47</v>
      </c>
      <c r="E8" t="s">
        <v>30</v>
      </c>
      <c r="F8" s="4" t="s">
        <v>30</v>
      </c>
      <c r="G8" t="s">
        <v>35</v>
      </c>
      <c r="H8" t="s">
        <v>36</v>
      </c>
      <c r="I8" t="s">
        <v>31</v>
      </c>
    </row>
    <row r="9" spans="1:9" x14ac:dyDescent="0.3">
      <c r="A9" s="10">
        <v>8</v>
      </c>
      <c r="B9" s="6" t="s">
        <v>26</v>
      </c>
      <c r="C9" t="s">
        <v>27</v>
      </c>
      <c r="D9" t="s">
        <v>46</v>
      </c>
      <c r="E9" t="s">
        <v>30</v>
      </c>
      <c r="F9" s="4" t="s">
        <v>30</v>
      </c>
      <c r="G9" t="s">
        <v>32</v>
      </c>
      <c r="H9" t="s">
        <v>34</v>
      </c>
      <c r="I9"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774B-7B5A-4EF1-B01F-DCE91DFE08F2}">
  <dimension ref="A1:I28"/>
  <sheetViews>
    <sheetView workbookViewId="0">
      <selection activeCell="C4" sqref="C4"/>
    </sheetView>
  </sheetViews>
  <sheetFormatPr defaultRowHeight="14.4" x14ac:dyDescent="0.3"/>
  <cols>
    <col min="1" max="1" width="12.6640625" customWidth="1"/>
    <col min="2" max="2" width="19.109375" customWidth="1"/>
    <col min="3" max="3" width="22.109375" customWidth="1"/>
    <col min="4" max="4" width="31.5546875" customWidth="1"/>
    <col min="5" max="5" width="35.6640625" customWidth="1"/>
    <col min="6" max="6" width="19.77734375" customWidth="1"/>
    <col min="7" max="7" width="17.88671875" customWidth="1"/>
    <col min="8" max="8" width="25" customWidth="1"/>
    <col min="9" max="9" width="34.5546875" customWidth="1"/>
  </cols>
  <sheetData>
    <row r="1" spans="1:9" ht="65.400000000000006" customHeight="1" x14ac:dyDescent="0.3">
      <c r="A1" s="9" t="s">
        <v>76</v>
      </c>
      <c r="B1" s="13" t="s">
        <v>38</v>
      </c>
      <c r="C1" s="13" t="s">
        <v>42</v>
      </c>
      <c r="D1" s="5" t="s">
        <v>43</v>
      </c>
      <c r="E1" s="5" t="s">
        <v>39</v>
      </c>
      <c r="F1" s="13" t="s">
        <v>40</v>
      </c>
      <c r="G1" s="13" t="s">
        <v>41</v>
      </c>
      <c r="H1" s="5" t="s">
        <v>44</v>
      </c>
      <c r="I1" s="5" t="s">
        <v>45</v>
      </c>
    </row>
    <row r="2" spans="1:9" x14ac:dyDescent="0.3">
      <c r="A2" s="10">
        <v>1</v>
      </c>
      <c r="B2" t="s">
        <v>49</v>
      </c>
      <c r="D2" t="s">
        <v>30</v>
      </c>
      <c r="F2" t="s">
        <v>49</v>
      </c>
      <c r="H2" t="s">
        <v>30</v>
      </c>
    </row>
    <row r="3" spans="1:9" ht="57.6" x14ac:dyDescent="0.3">
      <c r="A3" s="10">
        <v>2</v>
      </c>
      <c r="B3" t="s">
        <v>49</v>
      </c>
      <c r="D3" t="s">
        <v>30</v>
      </c>
      <c r="E3" s="12" t="s">
        <v>56</v>
      </c>
      <c r="F3" t="s">
        <v>49</v>
      </c>
      <c r="H3" t="s">
        <v>30</v>
      </c>
    </row>
    <row r="4" spans="1:9" x14ac:dyDescent="0.3">
      <c r="A4" s="10">
        <v>3</v>
      </c>
      <c r="B4" t="s">
        <v>49</v>
      </c>
      <c r="D4" t="s">
        <v>30</v>
      </c>
      <c r="F4" t="s">
        <v>49</v>
      </c>
      <c r="H4" t="s">
        <v>30</v>
      </c>
    </row>
    <row r="5" spans="1:9" ht="28.8" x14ac:dyDescent="0.3">
      <c r="A5" s="10">
        <v>4</v>
      </c>
      <c r="B5" t="s">
        <v>50</v>
      </c>
      <c r="D5" t="s">
        <v>30</v>
      </c>
      <c r="E5" s="12" t="s">
        <v>55</v>
      </c>
      <c r="F5" t="s">
        <v>49</v>
      </c>
      <c r="H5" t="s">
        <v>30</v>
      </c>
    </row>
    <row r="6" spans="1:9" ht="43.2" x14ac:dyDescent="0.3">
      <c r="A6" s="10">
        <v>5</v>
      </c>
      <c r="B6" t="s">
        <v>49</v>
      </c>
      <c r="D6" t="s">
        <v>30</v>
      </c>
      <c r="E6" s="12" t="s">
        <v>54</v>
      </c>
      <c r="F6" t="s">
        <v>50</v>
      </c>
      <c r="H6" t="s">
        <v>30</v>
      </c>
    </row>
    <row r="7" spans="1:9" ht="43.2" x14ac:dyDescent="0.3">
      <c r="A7" s="10">
        <v>6</v>
      </c>
      <c r="B7" s="15" t="s">
        <v>51</v>
      </c>
      <c r="C7" s="14" t="s">
        <v>52</v>
      </c>
      <c r="D7" s="15" t="s">
        <v>30</v>
      </c>
      <c r="E7" s="12" t="s">
        <v>53</v>
      </c>
      <c r="F7" t="s">
        <v>49</v>
      </c>
      <c r="H7" t="s">
        <v>30</v>
      </c>
    </row>
    <row r="8" spans="1:9" ht="172.8" x14ac:dyDescent="0.3">
      <c r="A8" s="10">
        <v>7</v>
      </c>
      <c r="B8" t="s">
        <v>50</v>
      </c>
      <c r="D8" t="s">
        <v>30</v>
      </c>
      <c r="E8" s="12" t="s">
        <v>57</v>
      </c>
      <c r="F8" t="s">
        <v>49</v>
      </c>
      <c r="H8" t="s">
        <v>30</v>
      </c>
      <c r="I8" s="12" t="s">
        <v>58</v>
      </c>
    </row>
    <row r="9" spans="1:9" x14ac:dyDescent="0.3">
      <c r="A9" s="10">
        <v>8</v>
      </c>
      <c r="B9" t="s">
        <v>49</v>
      </c>
      <c r="D9" t="s">
        <v>30</v>
      </c>
      <c r="F9" t="s">
        <v>49</v>
      </c>
      <c r="H9" t="s">
        <v>30</v>
      </c>
    </row>
    <row r="13" spans="1:9" x14ac:dyDescent="0.3">
      <c r="C13" s="17"/>
      <c r="D13" s="17"/>
      <c r="E13" s="17"/>
    </row>
    <row r="14" spans="1:9" x14ac:dyDescent="0.3">
      <c r="C14" s="17"/>
      <c r="D14" s="17"/>
      <c r="E14" s="17"/>
    </row>
    <row r="15" spans="1:9" x14ac:dyDescent="0.3">
      <c r="C15" s="17"/>
      <c r="D15" s="17"/>
      <c r="E15" s="17"/>
    </row>
    <row r="16" spans="1:9" x14ac:dyDescent="0.3">
      <c r="D16" s="17"/>
    </row>
    <row r="17" spans="3:5" x14ac:dyDescent="0.3">
      <c r="D17" s="17"/>
    </row>
    <row r="18" spans="3:5" x14ac:dyDescent="0.3">
      <c r="E18" s="17"/>
    </row>
    <row r="19" spans="3:5" x14ac:dyDescent="0.3">
      <c r="E19" s="17"/>
    </row>
    <row r="20" spans="3:5" x14ac:dyDescent="0.3">
      <c r="E20" s="17"/>
    </row>
    <row r="22" spans="3:5" x14ac:dyDescent="0.3">
      <c r="C22" s="17"/>
    </row>
    <row r="23" spans="3:5" x14ac:dyDescent="0.3">
      <c r="C23" s="17"/>
    </row>
    <row r="24" spans="3:5" x14ac:dyDescent="0.3">
      <c r="C24" s="17"/>
    </row>
    <row r="25" spans="3:5" x14ac:dyDescent="0.3">
      <c r="D25" s="17"/>
    </row>
    <row r="26" spans="3:5" x14ac:dyDescent="0.3">
      <c r="D26" s="17"/>
    </row>
    <row r="27" spans="3:5" x14ac:dyDescent="0.3">
      <c r="E27" s="17"/>
    </row>
    <row r="28" spans="3:5" x14ac:dyDescent="0.3">
      <c r="E28"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B0F1-5B6C-4E98-9DEF-D327C416CE08}">
  <dimension ref="A1:F9"/>
  <sheetViews>
    <sheetView workbookViewId="0">
      <selection activeCell="B2" sqref="B2"/>
    </sheetView>
  </sheetViews>
  <sheetFormatPr defaultRowHeight="14.4" x14ac:dyDescent="0.3"/>
  <cols>
    <col min="1" max="1" width="13.88671875" customWidth="1"/>
    <col min="2" max="2" width="19.77734375" customWidth="1"/>
    <col min="3" max="3" width="32.33203125" customWidth="1"/>
    <col min="4" max="4" width="30.77734375" customWidth="1"/>
    <col min="5" max="5" width="34" customWidth="1"/>
    <col min="6" max="6" width="47.21875" customWidth="1"/>
  </cols>
  <sheetData>
    <row r="1" spans="1:6" ht="75.599999999999994" customHeight="1" x14ac:dyDescent="0.3">
      <c r="A1" s="9" t="s">
        <v>76</v>
      </c>
      <c r="B1" s="5" t="s">
        <v>59</v>
      </c>
      <c r="C1" s="13" t="s">
        <v>60</v>
      </c>
      <c r="D1" s="5" t="s">
        <v>61</v>
      </c>
      <c r="E1" s="5" t="s">
        <v>62</v>
      </c>
      <c r="F1" s="16" t="s">
        <v>63</v>
      </c>
    </row>
    <row r="2" spans="1:6" ht="43.2" x14ac:dyDescent="0.3">
      <c r="A2" s="10">
        <v>1</v>
      </c>
      <c r="B2" t="s">
        <v>73</v>
      </c>
      <c r="C2" t="s">
        <v>31</v>
      </c>
      <c r="D2" t="s">
        <v>30</v>
      </c>
      <c r="E2" t="s">
        <v>31</v>
      </c>
      <c r="F2" s="14" t="s">
        <v>74</v>
      </c>
    </row>
    <row r="3" spans="1:6" ht="57.6" x14ac:dyDescent="0.3">
      <c r="A3" s="10">
        <v>2</v>
      </c>
      <c r="B3" t="s">
        <v>51</v>
      </c>
      <c r="C3" s="14" t="s">
        <v>64</v>
      </c>
      <c r="D3" t="s">
        <v>30</v>
      </c>
      <c r="E3" t="s">
        <v>31</v>
      </c>
      <c r="F3" s="18" t="s">
        <v>66</v>
      </c>
    </row>
    <row r="4" spans="1:6" ht="57.6" x14ac:dyDescent="0.3">
      <c r="A4" s="10">
        <v>3</v>
      </c>
      <c r="B4" t="s">
        <v>49</v>
      </c>
      <c r="C4" t="s">
        <v>31</v>
      </c>
      <c r="D4" t="s">
        <v>30</v>
      </c>
      <c r="E4" t="s">
        <v>31</v>
      </c>
      <c r="F4" s="18" t="s">
        <v>67</v>
      </c>
    </row>
    <row r="5" spans="1:6" ht="115.2" x14ac:dyDescent="0.3">
      <c r="A5" s="10">
        <v>4</v>
      </c>
      <c r="B5" t="s">
        <v>51</v>
      </c>
      <c r="C5" t="s">
        <v>31</v>
      </c>
      <c r="D5" t="s">
        <v>30</v>
      </c>
      <c r="E5" s="14" t="s">
        <v>65</v>
      </c>
      <c r="F5" s="12" t="s">
        <v>68</v>
      </c>
    </row>
    <row r="6" spans="1:6" ht="43.2" x14ac:dyDescent="0.3">
      <c r="A6" s="10">
        <v>5</v>
      </c>
      <c r="B6" t="s">
        <v>51</v>
      </c>
      <c r="C6" t="s">
        <v>31</v>
      </c>
      <c r="D6" t="s">
        <v>30</v>
      </c>
      <c r="E6" t="s">
        <v>31</v>
      </c>
      <c r="F6" s="12" t="s">
        <v>70</v>
      </c>
    </row>
    <row r="7" spans="1:6" ht="144" x14ac:dyDescent="0.3">
      <c r="A7" s="10">
        <v>6</v>
      </c>
      <c r="B7" t="s">
        <v>49</v>
      </c>
      <c r="C7" t="s">
        <v>31</v>
      </c>
      <c r="D7" t="s">
        <v>30</v>
      </c>
      <c r="E7" s="14" t="s">
        <v>69</v>
      </c>
      <c r="F7" s="12" t="s">
        <v>72</v>
      </c>
    </row>
    <row r="8" spans="1:6" ht="90.6" customHeight="1" x14ac:dyDescent="0.3">
      <c r="A8" s="10">
        <v>7</v>
      </c>
      <c r="B8" t="s">
        <v>49</v>
      </c>
      <c r="C8" t="s">
        <v>31</v>
      </c>
      <c r="D8" t="s">
        <v>30</v>
      </c>
      <c r="E8" t="s">
        <v>31</v>
      </c>
      <c r="F8" s="12" t="s">
        <v>71</v>
      </c>
    </row>
    <row r="9" spans="1:6" ht="43.2" x14ac:dyDescent="0.3">
      <c r="A9" s="10">
        <v>8</v>
      </c>
      <c r="B9" t="s">
        <v>49</v>
      </c>
      <c r="C9" t="s">
        <v>31</v>
      </c>
      <c r="D9" t="s">
        <v>30</v>
      </c>
      <c r="E9" t="s">
        <v>31</v>
      </c>
      <c r="F9" s="12" t="s">
        <v>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BBED-AAE6-4819-9EA5-EA5B4DF0B089}">
  <dimension ref="A1:M22"/>
  <sheetViews>
    <sheetView workbookViewId="0">
      <selection activeCell="E28" sqref="E28"/>
    </sheetView>
  </sheetViews>
  <sheetFormatPr defaultRowHeight="14.4" x14ac:dyDescent="0.3"/>
  <cols>
    <col min="1" max="1" width="5.5546875" customWidth="1"/>
    <col min="2" max="2" width="11.77734375" customWidth="1"/>
    <col min="3" max="3" width="10.33203125" customWidth="1"/>
    <col min="4" max="4" width="9.5546875" bestFit="1" customWidth="1"/>
    <col min="5" max="5" width="16.33203125" bestFit="1" customWidth="1"/>
    <col min="6" max="6" width="11.44140625" customWidth="1"/>
    <col min="7" max="7" width="14.5546875" customWidth="1"/>
    <col min="8" max="8" width="10.88671875" customWidth="1"/>
    <col min="9" max="9" width="11.33203125" customWidth="1"/>
    <col min="10" max="10" width="9.5546875" bestFit="1" customWidth="1"/>
    <col min="11" max="11" width="10.6640625" bestFit="1" customWidth="1"/>
    <col min="12" max="12" width="9.5546875" bestFit="1" customWidth="1"/>
    <col min="13" max="13" width="10.6640625" bestFit="1" customWidth="1"/>
  </cols>
  <sheetData>
    <row r="1" spans="1:13" x14ac:dyDescent="0.3">
      <c r="A1" s="20" t="s">
        <v>13</v>
      </c>
      <c r="B1" s="23" t="s">
        <v>11</v>
      </c>
      <c r="C1" s="23" t="s">
        <v>12</v>
      </c>
      <c r="D1" s="24" t="s">
        <v>9</v>
      </c>
      <c r="E1" s="24"/>
      <c r="F1" s="24"/>
      <c r="G1" s="24"/>
      <c r="H1" s="24"/>
      <c r="I1" s="24"/>
      <c r="J1" s="24"/>
      <c r="K1" s="24"/>
      <c r="L1" s="24"/>
      <c r="M1" s="24"/>
    </row>
    <row r="2" spans="1:13" x14ac:dyDescent="0.3">
      <c r="A2" s="21"/>
      <c r="B2" s="23"/>
      <c r="C2" s="23"/>
      <c r="D2" s="25" t="s">
        <v>0</v>
      </c>
      <c r="E2" s="25" t="s">
        <v>1</v>
      </c>
      <c r="F2" s="25" t="s">
        <v>2</v>
      </c>
      <c r="G2" s="25" t="s">
        <v>3</v>
      </c>
      <c r="H2" s="24" t="s">
        <v>6</v>
      </c>
      <c r="I2" s="24"/>
      <c r="J2" s="24" t="s">
        <v>7</v>
      </c>
      <c r="K2" s="24"/>
      <c r="L2" s="24" t="s">
        <v>8</v>
      </c>
      <c r="M2" s="24"/>
    </row>
    <row r="3" spans="1:13" x14ac:dyDescent="0.3">
      <c r="A3" s="22"/>
      <c r="B3" s="23"/>
      <c r="C3" s="23"/>
      <c r="D3" s="25"/>
      <c r="E3" s="25"/>
      <c r="F3" s="25"/>
      <c r="G3" s="25"/>
      <c r="H3" s="1" t="s">
        <v>4</v>
      </c>
      <c r="I3" s="1" t="s">
        <v>5</v>
      </c>
      <c r="J3" s="1" t="s">
        <v>4</v>
      </c>
      <c r="K3" s="1" t="s">
        <v>5</v>
      </c>
      <c r="L3" s="1" t="s">
        <v>4</v>
      </c>
      <c r="M3" s="1" t="s">
        <v>5</v>
      </c>
    </row>
    <row r="4" spans="1:13" x14ac:dyDescent="0.3">
      <c r="A4">
        <v>1</v>
      </c>
      <c r="B4">
        <v>23</v>
      </c>
      <c r="C4">
        <v>18</v>
      </c>
      <c r="D4">
        <v>0</v>
      </c>
      <c r="E4">
        <v>0</v>
      </c>
      <c r="F4">
        <v>0</v>
      </c>
      <c r="G4">
        <v>0</v>
      </c>
      <c r="H4">
        <v>0</v>
      </c>
      <c r="I4">
        <v>0</v>
      </c>
      <c r="J4">
        <v>0</v>
      </c>
      <c r="K4">
        <v>0</v>
      </c>
      <c r="L4">
        <v>0</v>
      </c>
      <c r="M4">
        <v>0</v>
      </c>
    </row>
    <row r="5" spans="1:13" x14ac:dyDescent="0.3">
      <c r="A5">
        <v>2</v>
      </c>
      <c r="B5">
        <v>22</v>
      </c>
      <c r="C5">
        <v>13</v>
      </c>
      <c r="D5">
        <v>0</v>
      </c>
      <c r="E5">
        <v>0</v>
      </c>
      <c r="F5">
        <v>0</v>
      </c>
      <c r="G5">
        <v>0</v>
      </c>
      <c r="H5">
        <v>0</v>
      </c>
      <c r="I5">
        <v>0</v>
      </c>
      <c r="J5">
        <v>0</v>
      </c>
      <c r="K5">
        <v>0</v>
      </c>
      <c r="L5">
        <v>0</v>
      </c>
      <c r="M5">
        <v>0</v>
      </c>
    </row>
    <row r="6" spans="1:13" x14ac:dyDescent="0.3">
      <c r="A6">
        <v>3</v>
      </c>
      <c r="B6">
        <v>16</v>
      </c>
      <c r="C6">
        <v>16</v>
      </c>
      <c r="D6">
        <v>2</v>
      </c>
      <c r="E6">
        <v>0</v>
      </c>
      <c r="F6">
        <v>0</v>
      </c>
      <c r="G6">
        <v>0</v>
      </c>
      <c r="H6">
        <v>0</v>
      </c>
      <c r="I6">
        <v>0</v>
      </c>
      <c r="J6">
        <v>1</v>
      </c>
      <c r="K6">
        <v>0</v>
      </c>
      <c r="L6">
        <v>0</v>
      </c>
      <c r="M6">
        <v>0</v>
      </c>
    </row>
    <row r="7" spans="1:13" x14ac:dyDescent="0.3">
      <c r="A7">
        <v>4</v>
      </c>
      <c r="B7">
        <v>17</v>
      </c>
      <c r="C7">
        <v>13</v>
      </c>
      <c r="D7">
        <v>0</v>
      </c>
      <c r="E7">
        <v>0</v>
      </c>
      <c r="F7">
        <v>0</v>
      </c>
      <c r="G7">
        <v>2</v>
      </c>
      <c r="H7">
        <v>0</v>
      </c>
      <c r="I7">
        <v>0</v>
      </c>
      <c r="J7">
        <v>0</v>
      </c>
      <c r="K7">
        <v>0</v>
      </c>
      <c r="L7">
        <v>0</v>
      </c>
      <c r="M7">
        <v>0</v>
      </c>
    </row>
    <row r="8" spans="1:13" x14ac:dyDescent="0.3">
      <c r="A8">
        <v>5</v>
      </c>
      <c r="B8">
        <v>25</v>
      </c>
      <c r="C8">
        <v>14</v>
      </c>
      <c r="D8">
        <v>0</v>
      </c>
      <c r="E8">
        <v>0</v>
      </c>
      <c r="F8">
        <v>0</v>
      </c>
      <c r="G8">
        <v>0</v>
      </c>
      <c r="H8">
        <v>0</v>
      </c>
      <c r="I8">
        <v>0</v>
      </c>
      <c r="J8">
        <v>0</v>
      </c>
      <c r="K8">
        <v>0</v>
      </c>
      <c r="L8">
        <v>0</v>
      </c>
      <c r="M8">
        <v>0</v>
      </c>
    </row>
    <row r="9" spans="1:13" x14ac:dyDescent="0.3">
      <c r="A9">
        <v>6</v>
      </c>
      <c r="B9">
        <v>30</v>
      </c>
      <c r="C9">
        <v>20</v>
      </c>
      <c r="D9">
        <v>0</v>
      </c>
      <c r="E9">
        <v>0</v>
      </c>
      <c r="F9">
        <v>3</v>
      </c>
      <c r="G9">
        <v>2</v>
      </c>
      <c r="H9">
        <v>0</v>
      </c>
      <c r="I9">
        <v>0</v>
      </c>
      <c r="J9">
        <v>0</v>
      </c>
      <c r="K9">
        <v>0</v>
      </c>
      <c r="L9">
        <v>1</v>
      </c>
      <c r="M9">
        <v>0</v>
      </c>
    </row>
    <row r="10" spans="1:13" x14ac:dyDescent="0.3">
      <c r="A10">
        <v>7</v>
      </c>
      <c r="B10">
        <v>26</v>
      </c>
      <c r="C10">
        <v>16</v>
      </c>
      <c r="D10">
        <v>0</v>
      </c>
      <c r="E10">
        <v>0</v>
      </c>
      <c r="F10">
        <v>0</v>
      </c>
      <c r="G10">
        <v>0</v>
      </c>
      <c r="H10">
        <v>0</v>
      </c>
      <c r="I10">
        <v>0</v>
      </c>
      <c r="J10">
        <v>0</v>
      </c>
      <c r="K10">
        <v>0</v>
      </c>
      <c r="L10">
        <v>0</v>
      </c>
      <c r="M10">
        <v>0</v>
      </c>
    </row>
    <row r="11" spans="1:13" x14ac:dyDescent="0.3">
      <c r="A11">
        <v>8</v>
      </c>
      <c r="B11">
        <v>26</v>
      </c>
      <c r="C11">
        <v>17</v>
      </c>
      <c r="D11">
        <v>0</v>
      </c>
      <c r="E11">
        <v>0</v>
      </c>
      <c r="F11">
        <v>0</v>
      </c>
      <c r="G11">
        <v>0</v>
      </c>
      <c r="H11">
        <v>0</v>
      </c>
      <c r="I11">
        <v>0</v>
      </c>
      <c r="J11">
        <v>0</v>
      </c>
      <c r="K11">
        <v>0</v>
      </c>
      <c r="L11">
        <v>0</v>
      </c>
      <c r="M11">
        <v>0</v>
      </c>
    </row>
    <row r="12" spans="1:13" x14ac:dyDescent="0.3">
      <c r="A12" s="2" t="s">
        <v>10</v>
      </c>
      <c r="B12" s="3">
        <f>AVERAGE(B4:B10)</f>
        <v>22.714285714285715</v>
      </c>
      <c r="C12" s="3">
        <f>AVERAGE(C4:C10)</f>
        <v>15.714285714285714</v>
      </c>
      <c r="D12">
        <f>SUM(D4:D11)</f>
        <v>2</v>
      </c>
      <c r="E12">
        <f t="shared" ref="E12:M12" si="0">SUM(E4:E11)</f>
        <v>0</v>
      </c>
      <c r="F12">
        <f t="shared" si="0"/>
        <v>3</v>
      </c>
      <c r="G12">
        <f t="shared" si="0"/>
        <v>4</v>
      </c>
      <c r="H12">
        <f t="shared" si="0"/>
        <v>0</v>
      </c>
      <c r="I12">
        <f t="shared" si="0"/>
        <v>0</v>
      </c>
      <c r="J12">
        <f t="shared" si="0"/>
        <v>1</v>
      </c>
      <c r="K12">
        <f t="shared" si="0"/>
        <v>0</v>
      </c>
      <c r="L12">
        <f t="shared" si="0"/>
        <v>1</v>
      </c>
      <c r="M12">
        <f t="shared" si="0"/>
        <v>0</v>
      </c>
    </row>
    <row r="17" spans="4:13" x14ac:dyDescent="0.3">
      <c r="H17" s="17"/>
      <c r="I17" s="17"/>
    </row>
    <row r="18" spans="4:13" x14ac:dyDescent="0.3">
      <c r="D18" s="4"/>
      <c r="E18" s="4"/>
      <c r="F18" s="4"/>
      <c r="G18" s="4"/>
      <c r="H18" s="17"/>
      <c r="I18" s="17"/>
      <c r="J18" s="4"/>
      <c r="K18" s="4"/>
      <c r="L18" s="4"/>
      <c r="M18" s="4"/>
    </row>
    <row r="19" spans="4:13" x14ac:dyDescent="0.3">
      <c r="H19" s="17"/>
      <c r="I19" s="17"/>
    </row>
    <row r="20" spans="4:13" x14ac:dyDescent="0.3">
      <c r="H20" s="17"/>
      <c r="I20" s="17"/>
    </row>
    <row r="21" spans="4:13" x14ac:dyDescent="0.3">
      <c r="F21" s="14"/>
      <c r="H21" s="17"/>
      <c r="I21" s="17"/>
    </row>
    <row r="22" spans="4:13" x14ac:dyDescent="0.3">
      <c r="H22" s="17"/>
      <c r="I22" s="17"/>
    </row>
  </sheetData>
  <mergeCells count="11">
    <mergeCell ref="A1:A3"/>
    <mergeCell ref="B1:B3"/>
    <mergeCell ref="C1:C3"/>
    <mergeCell ref="D1:M1"/>
    <mergeCell ref="D2:D3"/>
    <mergeCell ref="E2:E3"/>
    <mergeCell ref="F2:F3"/>
    <mergeCell ref="G2:G3"/>
    <mergeCell ref="H2:I2"/>
    <mergeCell ref="J2:K2"/>
    <mergeCell ref="L2:M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455FC-9176-4410-9CB7-E1069F926B92}">
  <dimension ref="B2:E26"/>
  <sheetViews>
    <sheetView tabSelected="1" topLeftCell="A7" workbookViewId="0">
      <selection activeCell="Q22" sqref="Q22"/>
    </sheetView>
  </sheetViews>
  <sheetFormatPr defaultRowHeight="14.4" x14ac:dyDescent="0.3"/>
  <cols>
    <col min="2" max="2" width="13.33203125" customWidth="1"/>
    <col min="3" max="3" width="11.44140625" customWidth="1"/>
    <col min="4" max="4" width="13.5546875" customWidth="1"/>
    <col min="5" max="5" width="10.21875" customWidth="1"/>
  </cols>
  <sheetData>
    <row r="2" spans="2:4" ht="28.8" x14ac:dyDescent="0.3">
      <c r="C2" s="14" t="s">
        <v>89</v>
      </c>
      <c r="D2" s="14" t="s">
        <v>90</v>
      </c>
    </row>
    <row r="3" spans="2:4" x14ac:dyDescent="0.3">
      <c r="B3" t="s">
        <v>77</v>
      </c>
      <c r="C3" s="17">
        <v>0.96</v>
      </c>
      <c r="D3" s="17">
        <f>2/56</f>
        <v>3.5714285714285712E-2</v>
      </c>
    </row>
    <row r="4" spans="2:4" x14ac:dyDescent="0.3">
      <c r="B4" s="4" t="s">
        <v>78</v>
      </c>
      <c r="C4" s="17">
        <v>1</v>
      </c>
      <c r="D4" s="17">
        <v>0</v>
      </c>
    </row>
    <row r="5" spans="2:4" x14ac:dyDescent="0.3">
      <c r="B5" t="s">
        <v>79</v>
      </c>
      <c r="C5" s="17">
        <f>39/42</f>
        <v>0.9285714285714286</v>
      </c>
      <c r="D5" s="17">
        <f>3/42</f>
        <v>7.1428571428571425E-2</v>
      </c>
    </row>
    <row r="6" spans="2:4" x14ac:dyDescent="0.3">
      <c r="B6" t="s">
        <v>80</v>
      </c>
      <c r="C6" s="17">
        <f>24/28</f>
        <v>0.8571428571428571</v>
      </c>
      <c r="D6" s="17">
        <f>4/28</f>
        <v>0.14285714285714285</v>
      </c>
    </row>
    <row r="7" spans="2:4" x14ac:dyDescent="0.3">
      <c r="B7" t="s">
        <v>81</v>
      </c>
      <c r="C7" s="17">
        <v>0.88</v>
      </c>
      <c r="D7" s="17">
        <v>0.12</v>
      </c>
    </row>
    <row r="8" spans="2:4" x14ac:dyDescent="0.3">
      <c r="B8" t="s">
        <v>82</v>
      </c>
      <c r="C8" s="17">
        <v>1</v>
      </c>
      <c r="D8" s="17">
        <v>0</v>
      </c>
    </row>
    <row r="19" spans="2:5" ht="43.2" x14ac:dyDescent="0.3">
      <c r="C19" s="19" t="s">
        <v>83</v>
      </c>
      <c r="D19" s="19" t="s">
        <v>84</v>
      </c>
      <c r="E19" s="19" t="s">
        <v>85</v>
      </c>
    </row>
    <row r="20" spans="2:5" x14ac:dyDescent="0.3">
      <c r="B20" t="s">
        <v>86</v>
      </c>
      <c r="C20" s="17">
        <f>2/8</f>
        <v>0.25</v>
      </c>
    </row>
    <row r="21" spans="2:5" x14ac:dyDescent="0.3">
      <c r="B21" t="s">
        <v>87</v>
      </c>
      <c r="C21" s="17">
        <v>0.62</v>
      </c>
    </row>
    <row r="22" spans="2:5" x14ac:dyDescent="0.3">
      <c r="B22" t="s">
        <v>88</v>
      </c>
      <c r="C22" s="17">
        <f>1/8</f>
        <v>0.125</v>
      </c>
    </row>
    <row r="23" spans="2:5" x14ac:dyDescent="0.3">
      <c r="B23" t="s">
        <v>86</v>
      </c>
      <c r="D23" s="17">
        <v>0.13</v>
      </c>
    </row>
    <row r="24" spans="2:5" x14ac:dyDescent="0.3">
      <c r="B24" t="s">
        <v>87</v>
      </c>
      <c r="D24" s="17">
        <v>0.87</v>
      </c>
    </row>
    <row r="25" spans="2:5" x14ac:dyDescent="0.3">
      <c r="B25" t="s">
        <v>87</v>
      </c>
      <c r="E25" s="17">
        <v>0.62</v>
      </c>
    </row>
    <row r="26" spans="2:5" x14ac:dyDescent="0.3">
      <c r="B26" t="s">
        <v>88</v>
      </c>
      <c r="E26" s="17">
        <f>3/8</f>
        <v>0.375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Encuesta 1</vt:lpstr>
      <vt:lpstr>Encuesta 2</vt:lpstr>
      <vt:lpstr>Encuesta 3</vt:lpstr>
      <vt:lpstr>Errores en los modelos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DellPhoto</dc:creator>
  <cp:lastModifiedBy>DellPhoto</cp:lastModifiedBy>
  <dcterms:created xsi:type="dcterms:W3CDTF">2022-03-18T15:14:56Z</dcterms:created>
  <dcterms:modified xsi:type="dcterms:W3CDTF">2022-06-07T12:37:08Z</dcterms:modified>
</cp:coreProperties>
</file>