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PremiumCalc_NS" sheetId="2" r:id="rId5"/>
    <sheet state="visible" name="PremiumCalc_S" sheetId="3" r:id="rId6"/>
    <sheet state="visible" name="Part_b_Reserves" sheetId="4" r:id="rId7"/>
    <sheet state="visible" name="Sheet1" sheetId="5" r:id="rId8"/>
  </sheets>
  <definedNames/>
  <calcPr/>
  <extLst>
    <ext uri="GoogleSheetsCustomDataVersion2">
      <go:sheetsCustomData xmlns:go="http://customooxmlschemas.google.com/" r:id="rId9" roundtripDataChecksum="/NEaxG/1dS1DSDhbTL4yhdH9VfC0Ze8YB32aAj/fdw4="/>
    </ext>
  </extLst>
</workbook>
</file>

<file path=xl/sharedStrings.xml><?xml version="1.0" encoding="utf-8"?>
<sst xmlns="http://schemas.openxmlformats.org/spreadsheetml/2006/main" count="55" uniqueCount="39">
  <si>
    <t>Inputs:</t>
  </si>
  <si>
    <t>Interest</t>
  </si>
  <si>
    <t>Monthly Interest</t>
  </si>
  <si>
    <t>Monthly v</t>
  </si>
  <si>
    <t># Terms</t>
  </si>
  <si>
    <t># Smokers</t>
  </si>
  <si>
    <t>Smoker's u</t>
  </si>
  <si>
    <t># Non-smokers</t>
  </si>
  <si>
    <t>Non-smoker's u</t>
  </si>
  <si>
    <t>Monthly Expense</t>
  </si>
  <si>
    <t>Death Benefit</t>
  </si>
  <si>
    <t>Real S u</t>
  </si>
  <si>
    <t>Real NS u</t>
  </si>
  <si>
    <t>k_month</t>
  </si>
  <si>
    <t>Prob_death</t>
  </si>
  <si>
    <t>Prob_ alive</t>
  </si>
  <si>
    <t>DiscountFactor</t>
  </si>
  <si>
    <t>BenefitPV</t>
  </si>
  <si>
    <t>AnnuityAlive_k</t>
  </si>
  <si>
    <t>ExpensePV</t>
  </si>
  <si>
    <t>PremPV</t>
  </si>
  <si>
    <t>Loss_k</t>
  </si>
  <si>
    <t>Prob_Loss</t>
  </si>
  <si>
    <t>Prob_LossSq</t>
  </si>
  <si>
    <t>Premium</t>
  </si>
  <si>
    <t>E(L)</t>
  </si>
  <si>
    <t>E(L^2)</t>
  </si>
  <si>
    <t>Var(L)</t>
  </si>
  <si>
    <t>Goalseek</t>
  </si>
  <si>
    <t>Month_t</t>
  </si>
  <si>
    <t>Survivors_S</t>
  </si>
  <si>
    <t>Survivors_N</t>
  </si>
  <si>
    <t>Real_S</t>
  </si>
  <si>
    <t>Real_N</t>
  </si>
  <si>
    <t>Reserve_per_S</t>
  </si>
  <si>
    <t>Reserve_per_N</t>
  </si>
  <si>
    <t>PortfolioReserve</t>
  </si>
  <si>
    <t>Real_Reserve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</si>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</sst>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%"/>
    <numFmt numFmtId="165" formatCode="0.00000"/>
    <numFmt numFmtId="166" formatCode="0.000"/>
    <numFmt numFmtId="167" formatCode="_-* #,##0.00_-;\-* #,##0.00_-;_-* &quot;-&quot;??_-;_-@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164" xfId="0" applyFont="1" applyNumberFormat="1"/>
    <xf borderId="1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0" fillId="0" fontId="4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3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6" width="8.71"/>
  </cols>
  <sheetData>
    <row r="1">
      <c r="A1" s="1" t="s">
        <v>0</v>
      </c>
    </row>
    <row r="2">
      <c r="A2" s="1" t="s">
        <v>1</v>
      </c>
      <c r="B2" s="2">
        <v>0.05</v>
      </c>
    </row>
    <row r="3">
      <c r="A3" s="1" t="s">
        <v>2</v>
      </c>
      <c r="B3" s="3">
        <f>(1 + B2)^(1/12) - 1</f>
        <v>0.004074123784</v>
      </c>
    </row>
    <row r="4">
      <c r="A4" s="1" t="s">
        <v>3</v>
      </c>
      <c r="B4" s="1">
        <f>1/(1+B3)</f>
        <v>0.9959424074</v>
      </c>
    </row>
    <row r="5">
      <c r="A5" s="1" t="s">
        <v>4</v>
      </c>
      <c r="B5" s="1">
        <v>240.0</v>
      </c>
    </row>
    <row r="6">
      <c r="A6" s="1" t="s">
        <v>5</v>
      </c>
      <c r="B6" s="1">
        <v>200.0</v>
      </c>
    </row>
    <row r="7">
      <c r="A7" s="1" t="s">
        <v>6</v>
      </c>
      <c r="B7" s="1">
        <v>0.09</v>
      </c>
    </row>
    <row r="8">
      <c r="A8" s="1" t="s">
        <v>7</v>
      </c>
      <c r="B8" s="1">
        <v>800.0</v>
      </c>
    </row>
    <row r="9">
      <c r="A9" s="1" t="s">
        <v>8</v>
      </c>
      <c r="B9" s="1">
        <v>0.03</v>
      </c>
    </row>
    <row r="10">
      <c r="A10" s="1" t="s">
        <v>9</v>
      </c>
      <c r="B10" s="1">
        <v>100.0</v>
      </c>
    </row>
    <row r="11">
      <c r="A11" s="1" t="s">
        <v>10</v>
      </c>
      <c r="B11" s="1">
        <v>100000.0</v>
      </c>
    </row>
    <row r="12">
      <c r="A12" s="1" t="s">
        <v>11</v>
      </c>
      <c r="B12" s="1">
        <v>0.18</v>
      </c>
    </row>
    <row r="13">
      <c r="A13" s="1" t="s">
        <v>12</v>
      </c>
      <c r="B13" s="1">
        <v>0.06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11.29"/>
    <col customWidth="1" min="3" max="3" width="10.86"/>
    <col customWidth="1" min="4" max="4" width="14.14"/>
    <col customWidth="1" min="5" max="5" width="12.29"/>
    <col customWidth="1" min="6" max="6" width="14.43"/>
    <col customWidth="1" min="7" max="8" width="12.29"/>
    <col customWidth="1" min="9" max="10" width="12.86"/>
    <col customWidth="1" min="11" max="11" width="12.29"/>
    <col customWidth="1" min="12" max="12" width="8.71"/>
    <col customWidth="1" min="13" max="13" width="9.14"/>
    <col customWidth="1" min="14" max="14" width="12.86"/>
    <col customWidth="1" min="15" max="26" width="8.71"/>
  </cols>
  <sheetData>
    <row r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M1" s="5" t="s">
        <v>24</v>
      </c>
      <c r="N1" s="6">
        <v>267.28403552019967</v>
      </c>
    </row>
    <row r="2">
      <c r="A2" s="1">
        <v>0.0</v>
      </c>
      <c r="B2" s="7">
        <f>EXP(-Inputs!$B$9/12 * A2) * (1 - EXP(-Inputs!$B$9/12))</f>
        <v>0.002496877603</v>
      </c>
      <c r="C2" s="7">
        <f>EXP(-Inputs!$B$9/12 * A2)</f>
        <v>1</v>
      </c>
      <c r="D2" s="8">
        <f>Inputs!$B$4^((A2+1)/12)</f>
        <v>0.9996612368</v>
      </c>
      <c r="E2" s="1">
        <f>IF(A2&lt;240, Inputs!$B$11 * D2, 0)</f>
        <v>99966.12368</v>
      </c>
      <c r="F2" s="1">
        <f> (1 - Inputs!$B$4^((MIN(A2,239)+1)/12)) / (1 - Inputs!$B$4^(1/12))</f>
        <v>1</v>
      </c>
      <c r="G2" s="1">
        <f>Inputs!$B$10*PremiumCalc_NS!D2</f>
        <v>99.96612368</v>
      </c>
      <c r="H2" s="1">
        <f t="shared" ref="H2:H242" si="1">$N$1*F2</f>
        <v>267.2840355</v>
      </c>
      <c r="I2" s="1">
        <f t="shared" ref="I2:I242" si="2"> E2 + G2 - H2</f>
        <v>99798.80577</v>
      </c>
      <c r="J2" s="1">
        <f t="shared" ref="J2:J242" si="3"> B2 * I2</f>
        <v>249.1854029</v>
      </c>
      <c r="K2" s="1">
        <f t="shared" ref="K2:K242" si="4"> B2 * (I2^2)</f>
        <v>24868405.62</v>
      </c>
      <c r="M2" s="1" t="s">
        <v>25</v>
      </c>
      <c r="N2" s="1">
        <f>SUM(J2:J242)</f>
        <v>-2987.351997</v>
      </c>
    </row>
    <row r="3">
      <c r="A3" s="1">
        <v>1.0</v>
      </c>
      <c r="B3" s="7">
        <f>EXP(-Inputs!$B$9/12 * A3) * (1 - EXP(-Inputs!$B$9/12))</f>
        <v>0.002490643205</v>
      </c>
      <c r="C3" s="7">
        <f>EXP(-Inputs!$B$9/12 * A3)</f>
        <v>0.9975031224</v>
      </c>
      <c r="D3" s="8">
        <f>Inputs!$B$4^((A3+1)/12)</f>
        <v>0.9993225884</v>
      </c>
      <c r="E3" s="1">
        <f>IF(A3&lt;240, Inputs!$B$11 * D3, 0)</f>
        <v>99932.25884</v>
      </c>
      <c r="F3" s="1">
        <f> (1 - Inputs!$B$4^((MIN(A3,239)+1)/12)) / (1 - Inputs!$B$4^(1/12))</f>
        <v>1.999661237</v>
      </c>
      <c r="G3" s="1">
        <f>Inputs!$B$10*PremiumCalc_NS!D3</f>
        <v>99.93225884</v>
      </c>
      <c r="H3" s="1">
        <f t="shared" si="1"/>
        <v>534.477525</v>
      </c>
      <c r="I3" s="1">
        <f t="shared" si="2"/>
        <v>99497.71357</v>
      </c>
      <c r="J3" s="1">
        <f t="shared" si="3"/>
        <v>247.8133042</v>
      </c>
      <c r="K3" s="1">
        <f t="shared" si="4"/>
        <v>24656857.16</v>
      </c>
      <c r="M3" s="1" t="s">
        <v>26</v>
      </c>
      <c r="N3" s="1">
        <f>SUM(K2:K242)</f>
        <v>4355934002</v>
      </c>
    </row>
    <row r="4">
      <c r="A4" s="1">
        <v>2.0</v>
      </c>
      <c r="B4" s="7">
        <f>EXP(-Inputs!$B$9/12 * A4) * (1 - EXP(-Inputs!$B$9/12))</f>
        <v>0.002484424374</v>
      </c>
      <c r="C4" s="7">
        <f>EXP(-Inputs!$B$9/12 * A4)</f>
        <v>0.9950124792</v>
      </c>
      <c r="D4" s="8">
        <f>Inputs!$B$4^((A4+1)/12)</f>
        <v>0.9989840547</v>
      </c>
      <c r="E4" s="1">
        <f>IF(A4&lt;240, Inputs!$B$11 * D4, 0)</f>
        <v>99898.40547</v>
      </c>
      <c r="F4" s="1">
        <f> (1 - Inputs!$B$4^((MIN(A4,239)+1)/12)) / (1 - Inputs!$B$4^(1/12))</f>
        <v>2.998983825</v>
      </c>
      <c r="G4" s="1">
        <f>Inputs!$B$10*PremiumCalc_NS!D4</f>
        <v>99.89840547</v>
      </c>
      <c r="H4" s="1">
        <f t="shared" si="1"/>
        <v>801.5804993</v>
      </c>
      <c r="I4" s="1">
        <f t="shared" si="2"/>
        <v>99196.72337</v>
      </c>
      <c r="J4" s="1">
        <f t="shared" si="3"/>
        <v>246.4467573</v>
      </c>
      <c r="K4" s="1">
        <f t="shared" si="4"/>
        <v>24446710.81</v>
      </c>
      <c r="M4" s="1" t="s">
        <v>27</v>
      </c>
      <c r="N4" s="1">
        <f>N3-N2^2</f>
        <v>4347009730</v>
      </c>
    </row>
    <row r="5">
      <c r="A5" s="1">
        <v>3.0</v>
      </c>
      <c r="B5" s="7">
        <f>EXP(-Inputs!$B$9/12 * A5) * (1 - EXP(-Inputs!$B$9/12))</f>
        <v>0.00247822107</v>
      </c>
      <c r="C5" s="7">
        <f>EXP(-Inputs!$B$9/12 * A5)</f>
        <v>0.9925280548</v>
      </c>
      <c r="D5" s="8">
        <f>Inputs!$B$4^((A5+1)/12)</f>
        <v>0.9986456356</v>
      </c>
      <c r="E5" s="1">
        <f>IF(A5&lt;240, Inputs!$B$11 * D5, 0)</f>
        <v>99864.56356</v>
      </c>
      <c r="F5" s="1">
        <f> (1 - Inputs!$B$4^((MIN(A5,239)+1)/12)) / (1 - Inputs!$B$4^(1/12))</f>
        <v>3.99796788</v>
      </c>
      <c r="G5" s="1">
        <f>Inputs!$B$10*PremiumCalc_NS!D5</f>
        <v>99.86456356</v>
      </c>
      <c r="H5" s="1">
        <f t="shared" si="1"/>
        <v>1068.592989</v>
      </c>
      <c r="I5" s="1">
        <f t="shared" si="2"/>
        <v>98895.83514</v>
      </c>
      <c r="J5" s="1">
        <f t="shared" si="3"/>
        <v>245.0857424</v>
      </c>
      <c r="K5" s="1">
        <f t="shared" si="4"/>
        <v>24237959.17</v>
      </c>
      <c r="M5" s="1" t="s">
        <v>28</v>
      </c>
      <c r="N5" s="9">
        <f>_xlfn.NORM.INV(0.9,N2*Inputs!B8,(PremiumCalc_NS!N4*Inputs!B8)^0.5)</f>
        <v>-0.00261877384</v>
      </c>
    </row>
    <row r="6">
      <c r="A6" s="1">
        <v>4.0</v>
      </c>
      <c r="B6" s="7">
        <f>EXP(-Inputs!$B$9/12 * A6) * (1 - EXP(-Inputs!$B$9/12))</f>
        <v>0.002472033255</v>
      </c>
      <c r="C6" s="7">
        <f>EXP(-Inputs!$B$9/12 * A6)</f>
        <v>0.9900498337</v>
      </c>
      <c r="D6" s="8">
        <f>Inputs!$B$4^((A6+1)/12)</f>
        <v>0.9983073313</v>
      </c>
      <c r="E6" s="1">
        <f>IF(A6&lt;240, Inputs!$B$11 * D6, 0)</f>
        <v>99830.73313</v>
      </c>
      <c r="F6" s="1">
        <f> (1 - Inputs!$B$4^((MIN(A6,239)+1)/12)) / (1 - Inputs!$B$4^(1/12))</f>
        <v>4.996613515</v>
      </c>
      <c r="G6" s="1">
        <f>Inputs!$B$10*PremiumCalc_NS!D6</f>
        <v>99.83073313</v>
      </c>
      <c r="H6" s="1">
        <f t="shared" si="1"/>
        <v>1335.515024</v>
      </c>
      <c r="I6" s="1">
        <f t="shared" si="2"/>
        <v>98595.04883</v>
      </c>
      <c r="J6" s="1">
        <f t="shared" si="3"/>
        <v>243.7302395</v>
      </c>
      <c r="K6" s="1">
        <f t="shared" si="4"/>
        <v>24030594.87</v>
      </c>
    </row>
    <row r="7">
      <c r="A7" s="1">
        <v>5.0</v>
      </c>
      <c r="B7" s="7">
        <f>EXP(-Inputs!$B$9/12 * A7) * (1 - EXP(-Inputs!$B$9/12))</f>
        <v>0.002465860891</v>
      </c>
      <c r="C7" s="7">
        <f>EXP(-Inputs!$B$9/12 * A7)</f>
        <v>0.9875778005</v>
      </c>
      <c r="D7" s="8">
        <f>Inputs!$B$4^((A7+1)/12)</f>
        <v>0.9979691415</v>
      </c>
      <c r="E7" s="1">
        <f>IF(A7&lt;240, Inputs!$B$11 * D7, 0)</f>
        <v>99796.91415</v>
      </c>
      <c r="F7" s="1">
        <f> (1 - Inputs!$B$4^((MIN(A7,239)+1)/12)) / (1 - Inputs!$B$4^(1/12))</f>
        <v>5.994920847</v>
      </c>
      <c r="G7" s="1">
        <f>Inputs!$B$10*PremiumCalc_NS!D7</f>
        <v>99.79691415</v>
      </c>
      <c r="H7" s="1">
        <f t="shared" si="1"/>
        <v>1602.346637</v>
      </c>
      <c r="I7" s="1">
        <f t="shared" si="2"/>
        <v>98294.36443</v>
      </c>
      <c r="J7" s="1">
        <f t="shared" si="3"/>
        <v>242.380229</v>
      </c>
      <c r="K7" s="1">
        <f t="shared" si="4"/>
        <v>23824610.56</v>
      </c>
    </row>
    <row r="8">
      <c r="A8" s="1">
        <v>6.0</v>
      </c>
      <c r="B8" s="7">
        <f>EXP(-Inputs!$B$9/12 * A8) * (1 - EXP(-Inputs!$B$9/12))</f>
        <v>0.002459703938</v>
      </c>
      <c r="C8" s="7">
        <f>EXP(-Inputs!$B$9/12 * A8)</f>
        <v>0.9851119396</v>
      </c>
      <c r="D8" s="8">
        <f>Inputs!$B$4^((A8+1)/12)</f>
        <v>0.9976310663</v>
      </c>
      <c r="E8" s="1">
        <f>IF(A8&lt;240, Inputs!$B$11 * D8, 0)</f>
        <v>99763.10663</v>
      </c>
      <c r="F8" s="1">
        <f> (1 - Inputs!$B$4^((MIN(A8,239)+1)/12)) / (1 - Inputs!$B$4^(1/12))</f>
        <v>6.992889988</v>
      </c>
      <c r="G8" s="1">
        <f>Inputs!$B$10*PremiumCalc_NS!D8</f>
        <v>99.76310663</v>
      </c>
      <c r="H8" s="1">
        <f t="shared" si="1"/>
        <v>1869.087856</v>
      </c>
      <c r="I8" s="1">
        <f t="shared" si="2"/>
        <v>97993.78188</v>
      </c>
      <c r="J8" s="1">
        <f t="shared" si="3"/>
        <v>241.0356912</v>
      </c>
      <c r="K8" s="1">
        <f t="shared" si="4"/>
        <v>23619998.95</v>
      </c>
    </row>
    <row r="9">
      <c r="A9" s="1">
        <v>7.0</v>
      </c>
      <c r="B9" s="7">
        <f>EXP(-Inputs!$B$9/12 * A9) * (1 - EXP(-Inputs!$B$9/12))</f>
        <v>0.002453562358</v>
      </c>
      <c r="C9" s="7">
        <f>EXP(-Inputs!$B$9/12 * A9)</f>
        <v>0.9826522357</v>
      </c>
      <c r="D9" s="8">
        <f>Inputs!$B$4^((A9+1)/12)</f>
        <v>0.9972931056</v>
      </c>
      <c r="E9" s="1">
        <f>IF(A9&lt;240, Inputs!$B$11 * D9, 0)</f>
        <v>99729.31056</v>
      </c>
      <c r="F9" s="1">
        <f> (1 - Inputs!$B$4^((MIN(A9,239)+1)/12)) / (1 - Inputs!$B$4^(1/12))</f>
        <v>7.990521055</v>
      </c>
      <c r="G9" s="1">
        <f>Inputs!$B$10*PremiumCalc_NS!D9</f>
        <v>99.72931056</v>
      </c>
      <c r="H9" s="1">
        <f t="shared" si="1"/>
        <v>2135.738713</v>
      </c>
      <c r="I9" s="1">
        <f t="shared" si="2"/>
        <v>97693.30116</v>
      </c>
      <c r="J9" s="1">
        <f t="shared" si="3"/>
        <v>239.6966064</v>
      </c>
      <c r="K9" s="1">
        <f t="shared" si="4"/>
        <v>23416752.75</v>
      </c>
    </row>
    <row r="10">
      <c r="A10" s="1">
        <v>8.0</v>
      </c>
      <c r="B10" s="7">
        <f>EXP(-Inputs!$B$9/12 * A10) * (1 - EXP(-Inputs!$B$9/12))</f>
        <v>0.002447436113</v>
      </c>
      <c r="C10" s="7">
        <f>EXP(-Inputs!$B$9/12 * A10)</f>
        <v>0.9801986733</v>
      </c>
      <c r="D10" s="8">
        <f>Inputs!$B$4^((A10+1)/12)</f>
        <v>0.9969552594</v>
      </c>
      <c r="E10" s="1">
        <f>IF(A10&lt;240, Inputs!$B$11 * D10, 0)</f>
        <v>99695.52594</v>
      </c>
      <c r="F10" s="1">
        <f> (1 - Inputs!$B$4^((MIN(A10,239)+1)/12)) / (1 - Inputs!$B$4^(1/12))</f>
        <v>8.98781416</v>
      </c>
      <c r="G10" s="1">
        <f>Inputs!$B$10*PremiumCalc_NS!D10</f>
        <v>99.69552594</v>
      </c>
      <c r="H10" s="1">
        <f t="shared" si="1"/>
        <v>2402.299239</v>
      </c>
      <c r="I10" s="1">
        <f t="shared" si="2"/>
        <v>97392.92223</v>
      </c>
      <c r="J10" s="1">
        <f t="shared" si="3"/>
        <v>238.362955</v>
      </c>
      <c r="K10" s="1">
        <f t="shared" si="4"/>
        <v>23214864.74</v>
      </c>
    </row>
    <row r="11">
      <c r="A11" s="1">
        <v>9.0</v>
      </c>
      <c r="B11" s="7">
        <f>EXP(-Inputs!$B$9/12 * A11) * (1 - EXP(-Inputs!$B$9/12))</f>
        <v>0.002441325165</v>
      </c>
      <c r="C11" s="7">
        <f>EXP(-Inputs!$B$9/12 * A11)</f>
        <v>0.9777512372</v>
      </c>
      <c r="D11" s="8">
        <f>Inputs!$B$4^((A11+1)/12)</f>
        <v>0.9966175276</v>
      </c>
      <c r="E11" s="1">
        <f>IF(A11&lt;240, Inputs!$B$11 * D11, 0)</f>
        <v>99661.75276</v>
      </c>
      <c r="F11" s="1">
        <f> (1 - Inputs!$B$4^((MIN(A11,239)+1)/12)) / (1 - Inputs!$B$4^(1/12))</f>
        <v>9.984769419</v>
      </c>
      <c r="G11" s="1">
        <f>Inputs!$B$10*PremiumCalc_NS!D11</f>
        <v>99.66175276</v>
      </c>
      <c r="H11" s="1">
        <f t="shared" si="1"/>
        <v>2668.769464</v>
      </c>
      <c r="I11" s="1">
        <f t="shared" si="2"/>
        <v>97092.64505</v>
      </c>
      <c r="J11" s="1">
        <f t="shared" si="3"/>
        <v>237.0347177</v>
      </c>
      <c r="K11" s="1">
        <f t="shared" si="4"/>
        <v>23014327.71</v>
      </c>
    </row>
    <row r="12">
      <c r="A12" s="1">
        <v>10.0</v>
      </c>
      <c r="B12" s="7">
        <f>EXP(-Inputs!$B$9/12 * A12) * (1 - EXP(-Inputs!$B$9/12))</f>
        <v>0.002435229475</v>
      </c>
      <c r="C12" s="7">
        <f>EXP(-Inputs!$B$9/12 * A12)</f>
        <v>0.975309912</v>
      </c>
      <c r="D12" s="8">
        <f>Inputs!$B$4^((A12+1)/12)</f>
        <v>0.9962799103</v>
      </c>
      <c r="E12" s="1">
        <f>IF(A12&lt;240, Inputs!$B$11 * D12, 0)</f>
        <v>99627.99103</v>
      </c>
      <c r="F12" s="1">
        <f> (1 - Inputs!$B$4^((MIN(A12,239)+1)/12)) / (1 - Inputs!$B$4^(1/12))</f>
        <v>10.98138695</v>
      </c>
      <c r="G12" s="1">
        <f>Inputs!$B$10*PremiumCalc_NS!D12</f>
        <v>99.62799103</v>
      </c>
      <c r="H12" s="1">
        <f t="shared" si="1"/>
        <v>2935.149419</v>
      </c>
      <c r="I12" s="1">
        <f t="shared" si="2"/>
        <v>96792.4696</v>
      </c>
      <c r="J12" s="1">
        <f t="shared" si="3"/>
        <v>235.7118749</v>
      </c>
      <c r="K12" s="1">
        <f t="shared" si="4"/>
        <v>22815134.49</v>
      </c>
    </row>
    <row r="13">
      <c r="A13" s="1">
        <v>11.0</v>
      </c>
      <c r="B13" s="7">
        <f>EXP(-Inputs!$B$9/12 * A13) * (1 - EXP(-Inputs!$B$9/12))</f>
        <v>0.002429149005</v>
      </c>
      <c r="C13" s="7">
        <f>EXP(-Inputs!$B$9/12 * A13)</f>
        <v>0.9728746826</v>
      </c>
      <c r="D13" s="8">
        <f>Inputs!$B$4^((A13+1)/12)</f>
        <v>0.9959424074</v>
      </c>
      <c r="E13" s="1">
        <f>IF(A13&lt;240, Inputs!$B$11 * D13, 0)</f>
        <v>99594.24074</v>
      </c>
      <c r="F13" s="1">
        <f> (1 - Inputs!$B$4^((MIN(A13,239)+1)/12)) / (1 - Inputs!$B$4^(1/12))</f>
        <v>11.97766686</v>
      </c>
      <c r="G13" s="1">
        <f>Inputs!$B$10*PremiumCalc_NS!D13</f>
        <v>99.59424074</v>
      </c>
      <c r="H13" s="1">
        <f t="shared" si="1"/>
        <v>3201.439134</v>
      </c>
      <c r="I13" s="1">
        <f t="shared" si="2"/>
        <v>96492.39584</v>
      </c>
      <c r="J13" s="1">
        <f t="shared" si="3"/>
        <v>234.3944073</v>
      </c>
      <c r="K13" s="1">
        <f t="shared" si="4"/>
        <v>22617277.94</v>
      </c>
    </row>
    <row r="14">
      <c r="A14" s="1">
        <v>12.0</v>
      </c>
      <c r="B14" s="7">
        <f>EXP(-Inputs!$B$9/12 * A14) * (1 - EXP(-Inputs!$B$9/12))</f>
        <v>0.002423083717</v>
      </c>
      <c r="C14" s="7">
        <f>EXP(-Inputs!$B$9/12 * A14)</f>
        <v>0.9704455335</v>
      </c>
      <c r="D14" s="8">
        <f>Inputs!$B$4^((A14+1)/12)</f>
        <v>0.9956050187</v>
      </c>
      <c r="E14" s="1">
        <f>IF(A14&lt;240, Inputs!$B$11 * D14, 0)</f>
        <v>99560.50187</v>
      </c>
      <c r="F14" s="1">
        <f> (1 - Inputs!$B$4^((MIN(A14,239)+1)/12)) / (1 - Inputs!$B$4^(1/12))</f>
        <v>12.97360926</v>
      </c>
      <c r="G14" s="1">
        <f>Inputs!$B$10*PremiumCalc_NS!D14</f>
        <v>99.56050187</v>
      </c>
      <c r="H14" s="1">
        <f t="shared" si="1"/>
        <v>3467.63864</v>
      </c>
      <c r="I14" s="1">
        <f t="shared" si="2"/>
        <v>96192.42373</v>
      </c>
      <c r="J14" s="1">
        <f t="shared" si="3"/>
        <v>233.0822957</v>
      </c>
      <c r="K14" s="1">
        <f t="shared" si="4"/>
        <v>22420750.95</v>
      </c>
    </row>
    <row r="15">
      <c r="A15" s="1">
        <v>13.0</v>
      </c>
      <c r="B15" s="7">
        <f>EXP(-Inputs!$B$9/12 * A15) * (1 - EXP(-Inputs!$B$9/12))</f>
        <v>0.002417033574</v>
      </c>
      <c r="C15" s="7">
        <f>EXP(-Inputs!$B$9/12 * A15)</f>
        <v>0.9680224498</v>
      </c>
      <c r="D15" s="8">
        <f>Inputs!$B$4^((A15+1)/12)</f>
        <v>0.9952677444</v>
      </c>
      <c r="E15" s="1">
        <f>IF(A15&lt;240, Inputs!$B$11 * D15, 0)</f>
        <v>99526.77444</v>
      </c>
      <c r="F15" s="1">
        <f> (1 - Inputs!$B$4^((MIN(A15,239)+1)/12)) / (1 - Inputs!$B$4^(1/12))</f>
        <v>13.96921428</v>
      </c>
      <c r="G15" s="1">
        <f>Inputs!$B$10*PremiumCalc_NS!D15</f>
        <v>99.52677444</v>
      </c>
      <c r="H15" s="1">
        <f t="shared" si="1"/>
        <v>3733.747967</v>
      </c>
      <c r="I15" s="1">
        <f t="shared" si="2"/>
        <v>95892.55325</v>
      </c>
      <c r="J15" s="1">
        <f t="shared" si="3"/>
        <v>231.7755207</v>
      </c>
      <c r="K15" s="1">
        <f t="shared" si="4"/>
        <v>22225546.46</v>
      </c>
    </row>
    <row r="16">
      <c r="A16" s="1">
        <v>14.0</v>
      </c>
      <c r="B16" s="7">
        <f>EXP(-Inputs!$B$9/12 * A16) * (1 - EXP(-Inputs!$B$9/12))</f>
        <v>0.002410998537</v>
      </c>
      <c r="C16" s="7">
        <f>EXP(-Inputs!$B$9/12 * A16)</f>
        <v>0.9656054163</v>
      </c>
      <c r="D16" s="8">
        <f>Inputs!$B$4^((A16+1)/12)</f>
        <v>0.9949305843</v>
      </c>
      <c r="E16" s="1">
        <f>IF(A16&lt;240, Inputs!$B$11 * D16, 0)</f>
        <v>99493.05843</v>
      </c>
      <c r="F16" s="1">
        <f> (1 - Inputs!$B$4^((MIN(A16,239)+1)/12)) / (1 - Inputs!$B$4^(1/12))</f>
        <v>14.96448203</v>
      </c>
      <c r="G16" s="1">
        <f>Inputs!$B$10*PremiumCalc_NS!D16</f>
        <v>99.49305843</v>
      </c>
      <c r="H16" s="1">
        <f t="shared" si="1"/>
        <v>3999.767146</v>
      </c>
      <c r="I16" s="1">
        <f t="shared" si="2"/>
        <v>95592.78434</v>
      </c>
      <c r="J16" s="1">
        <f t="shared" si="3"/>
        <v>230.4740632</v>
      </c>
      <c r="K16" s="1">
        <f t="shared" si="4"/>
        <v>22031657.42</v>
      </c>
    </row>
    <row r="17">
      <c r="A17" s="1">
        <v>15.0</v>
      </c>
      <c r="B17" s="7">
        <f>EXP(-Inputs!$B$9/12 * A17) * (1 - EXP(-Inputs!$B$9/12))</f>
        <v>0.002404978568</v>
      </c>
      <c r="C17" s="7">
        <f>EXP(-Inputs!$B$9/12 * A17)</f>
        <v>0.9631944177</v>
      </c>
      <c r="D17" s="8">
        <f>Inputs!$B$4^((A17+1)/12)</f>
        <v>0.9945935385</v>
      </c>
      <c r="E17" s="1">
        <f>IF(A17&lt;240, Inputs!$B$11 * D17, 0)</f>
        <v>99459.35385</v>
      </c>
      <c r="F17" s="1">
        <f> (1 - Inputs!$B$4^((MIN(A17,239)+1)/12)) / (1 - Inputs!$B$4^(1/12))</f>
        <v>15.95941261</v>
      </c>
      <c r="G17" s="1">
        <f>Inputs!$B$10*PremiumCalc_NS!D17</f>
        <v>99.45935385</v>
      </c>
      <c r="H17" s="1">
        <f t="shared" si="1"/>
        <v>4265.696208</v>
      </c>
      <c r="I17" s="1">
        <f t="shared" si="2"/>
        <v>95293.11699</v>
      </c>
      <c r="J17" s="1">
        <f t="shared" si="3"/>
        <v>229.1779041</v>
      </c>
      <c r="K17" s="1">
        <f t="shared" si="4"/>
        <v>21839076.83</v>
      </c>
    </row>
    <row r="18">
      <c r="A18" s="1">
        <v>16.0</v>
      </c>
      <c r="B18" s="7">
        <f>EXP(-Inputs!$B$9/12 * A18) * (1 - EXP(-Inputs!$B$9/12))</f>
        <v>0.002398973631</v>
      </c>
      <c r="C18" s="7">
        <f>EXP(-Inputs!$B$9/12 * A18)</f>
        <v>0.9607894392</v>
      </c>
      <c r="D18" s="8">
        <f>Inputs!$B$4^((A18+1)/12)</f>
        <v>0.9942566068</v>
      </c>
      <c r="E18" s="1">
        <f>IF(A18&lt;240, Inputs!$B$11 * D18, 0)</f>
        <v>99425.66068</v>
      </c>
      <c r="F18" s="1">
        <f> (1 - Inputs!$B$4^((MIN(A18,239)+1)/12)) / (1 - Inputs!$B$4^(1/12))</f>
        <v>16.95400615</v>
      </c>
      <c r="G18" s="1">
        <f>Inputs!$B$10*PremiumCalc_NS!D18</f>
        <v>99.42566068</v>
      </c>
      <c r="H18" s="1">
        <f t="shared" si="1"/>
        <v>4531.535182</v>
      </c>
      <c r="I18" s="1">
        <f t="shared" si="2"/>
        <v>94993.55116</v>
      </c>
      <c r="J18" s="1">
        <f t="shared" si="3"/>
        <v>227.8870244</v>
      </c>
      <c r="K18" s="1">
        <f t="shared" si="4"/>
        <v>21647797.71</v>
      </c>
    </row>
    <row r="19">
      <c r="A19" s="1">
        <v>17.0</v>
      </c>
      <c r="B19" s="7">
        <f>EXP(-Inputs!$B$9/12 * A19) * (1 - EXP(-Inputs!$B$9/12))</f>
        <v>0.002392983688</v>
      </c>
      <c r="C19" s="7">
        <f>EXP(-Inputs!$B$9/12 * A19)</f>
        <v>0.9583904655</v>
      </c>
      <c r="D19" s="8">
        <f>Inputs!$B$4^((A19+1)/12)</f>
        <v>0.9939197892</v>
      </c>
      <c r="E19" s="1">
        <f>IF(A19&lt;240, Inputs!$B$11 * D19, 0)</f>
        <v>99391.97892</v>
      </c>
      <c r="F19" s="1">
        <f> (1 - Inputs!$B$4^((MIN(A19,239)+1)/12)) / (1 - Inputs!$B$4^(1/12))</f>
        <v>17.94826276</v>
      </c>
      <c r="G19" s="1">
        <f>Inputs!$B$10*PremiumCalc_NS!D19</f>
        <v>99.39197892</v>
      </c>
      <c r="H19" s="1">
        <f t="shared" si="1"/>
        <v>4797.2841</v>
      </c>
      <c r="I19" s="1">
        <f t="shared" si="2"/>
        <v>94694.0868</v>
      </c>
      <c r="J19" s="1">
        <f t="shared" si="3"/>
        <v>226.6014051</v>
      </c>
      <c r="K19" s="1">
        <f t="shared" si="4"/>
        <v>21457813.12</v>
      </c>
    </row>
    <row r="20">
      <c r="A20" s="1">
        <v>18.0</v>
      </c>
      <c r="B20" s="7">
        <f>EXP(-Inputs!$B$9/12 * A20) * (1 - EXP(-Inputs!$B$9/12))</f>
        <v>0.0023870087</v>
      </c>
      <c r="C20" s="7">
        <f>EXP(-Inputs!$B$9/12 * A20)</f>
        <v>0.9559974818</v>
      </c>
      <c r="D20" s="8">
        <f>Inputs!$B$4^((A20+1)/12)</f>
        <v>0.9935830858</v>
      </c>
      <c r="E20" s="1">
        <f>IF(A20&lt;240, Inputs!$B$11 * D20, 0)</f>
        <v>99358.30858</v>
      </c>
      <c r="F20" s="1">
        <f> (1 - Inputs!$B$4^((MIN(A20,239)+1)/12)) / (1 - Inputs!$B$4^(1/12))</f>
        <v>18.94218255</v>
      </c>
      <c r="G20" s="1">
        <f>Inputs!$B$10*PremiumCalc_NS!D20</f>
        <v>99.35830858</v>
      </c>
      <c r="H20" s="1">
        <f t="shared" si="1"/>
        <v>5062.942993</v>
      </c>
      <c r="I20" s="1">
        <f t="shared" si="2"/>
        <v>94394.72389</v>
      </c>
      <c r="J20" s="1">
        <f t="shared" si="3"/>
        <v>225.3210272</v>
      </c>
      <c r="K20" s="1">
        <f t="shared" si="4"/>
        <v>21269116.15</v>
      </c>
    </row>
    <row r="21" ht="15.75" customHeight="1">
      <c r="A21" s="1">
        <v>19.0</v>
      </c>
      <c r="B21" s="7">
        <f>EXP(-Inputs!$B$9/12 * A21) * (1 - EXP(-Inputs!$B$9/12))</f>
        <v>0.002381048632</v>
      </c>
      <c r="C21" s="7">
        <f>EXP(-Inputs!$B$9/12 * A21)</f>
        <v>0.9536104731</v>
      </c>
      <c r="D21" s="8">
        <f>Inputs!$B$4^((A21+1)/12)</f>
        <v>0.9932464964</v>
      </c>
      <c r="E21" s="1">
        <f>IF(A21&lt;240, Inputs!$B$11 * D21, 0)</f>
        <v>99324.64964</v>
      </c>
      <c r="F21" s="1">
        <f> (1 - Inputs!$B$4^((MIN(A21,239)+1)/12)) / (1 - Inputs!$B$4^(1/12))</f>
        <v>19.93576563</v>
      </c>
      <c r="G21" s="1">
        <f>Inputs!$B$10*PremiumCalc_NS!D21</f>
        <v>99.32464964</v>
      </c>
      <c r="H21" s="1">
        <f t="shared" si="1"/>
        <v>5328.511889</v>
      </c>
      <c r="I21" s="1">
        <f t="shared" si="2"/>
        <v>94095.4624</v>
      </c>
      <c r="J21" s="1">
        <f t="shared" si="3"/>
        <v>224.045872</v>
      </c>
      <c r="K21" s="1">
        <f t="shared" si="4"/>
        <v>21081699.93</v>
      </c>
    </row>
    <row r="22" ht="15.75" customHeight="1">
      <c r="A22" s="1">
        <v>20.0</v>
      </c>
      <c r="B22" s="7">
        <f>EXP(-Inputs!$B$9/12 * A22) * (1 - EXP(-Inputs!$B$9/12))</f>
        <v>0.002375103445</v>
      </c>
      <c r="C22" s="7">
        <f>EXP(-Inputs!$B$9/12 * A22)</f>
        <v>0.9512294245</v>
      </c>
      <c r="D22" s="8">
        <f>Inputs!$B$4^((A22+1)/12)</f>
        <v>0.9929100211</v>
      </c>
      <c r="E22" s="1">
        <f>IF(A22&lt;240, Inputs!$B$11 * D22, 0)</f>
        <v>99291.00211</v>
      </c>
      <c r="F22" s="1">
        <f> (1 - Inputs!$B$4^((MIN(A22,239)+1)/12)) / (1 - Inputs!$B$4^(1/12))</f>
        <v>20.92901213</v>
      </c>
      <c r="G22" s="1">
        <f>Inputs!$B$10*PremiumCalc_NS!D22</f>
        <v>99.29100211</v>
      </c>
      <c r="H22" s="1">
        <f t="shared" si="1"/>
        <v>5593.990821</v>
      </c>
      <c r="I22" s="1">
        <f t="shared" si="2"/>
        <v>93796.30229</v>
      </c>
      <c r="J22" s="1">
        <f t="shared" si="3"/>
        <v>222.7759207</v>
      </c>
      <c r="K22" s="1">
        <f t="shared" si="4"/>
        <v>20895557.6</v>
      </c>
    </row>
    <row r="23" ht="15.75" customHeight="1">
      <c r="A23" s="1">
        <v>21.0</v>
      </c>
      <c r="B23" s="7">
        <f>EXP(-Inputs!$B$9/12 * A23) * (1 - EXP(-Inputs!$B$9/12))</f>
        <v>0.002369173102</v>
      </c>
      <c r="C23" s="7">
        <f>EXP(-Inputs!$B$9/12 * A23)</f>
        <v>0.9488543211</v>
      </c>
      <c r="D23" s="8">
        <f>Inputs!$B$4^((A23+1)/12)</f>
        <v>0.9925736597</v>
      </c>
      <c r="E23" s="1">
        <f>IF(A23&lt;240, Inputs!$B$11 * D23, 0)</f>
        <v>99257.36597</v>
      </c>
      <c r="F23" s="1">
        <f> (1 - Inputs!$B$4^((MIN(A23,239)+1)/12)) / (1 - Inputs!$B$4^(1/12))</f>
        <v>21.92192215</v>
      </c>
      <c r="G23" s="1">
        <f>Inputs!$B$10*PremiumCalc_NS!D23</f>
        <v>99.25736597</v>
      </c>
      <c r="H23" s="1">
        <f t="shared" si="1"/>
        <v>5859.379819</v>
      </c>
      <c r="I23" s="1">
        <f t="shared" si="2"/>
        <v>93497.24352</v>
      </c>
      <c r="J23" s="1">
        <f t="shared" si="3"/>
        <v>221.5111545</v>
      </c>
      <c r="K23" s="1">
        <f t="shared" si="4"/>
        <v>20710682.35</v>
      </c>
    </row>
    <row r="24" ht="15.75" customHeight="1">
      <c r="A24" s="1">
        <v>22.0</v>
      </c>
      <c r="B24" s="7">
        <f>EXP(-Inputs!$B$9/12 * A24) * (1 - EXP(-Inputs!$B$9/12))</f>
        <v>0.002363257567</v>
      </c>
      <c r="C24" s="7">
        <f>EXP(-Inputs!$B$9/12 * A24)</f>
        <v>0.946485148</v>
      </c>
      <c r="D24" s="8">
        <f>Inputs!$B$4^((A24+1)/12)</f>
        <v>0.9922374123</v>
      </c>
      <c r="E24" s="1">
        <f>IF(A24&lt;240, Inputs!$B$11 * D24, 0)</f>
        <v>99223.74123</v>
      </c>
      <c r="F24" s="1">
        <f> (1 - Inputs!$B$4^((MIN(A24,239)+1)/12)) / (1 - Inputs!$B$4^(1/12))</f>
        <v>22.91449581</v>
      </c>
      <c r="G24" s="1">
        <f>Inputs!$B$10*PremiumCalc_NS!D24</f>
        <v>99.22374123</v>
      </c>
      <c r="H24" s="1">
        <f t="shared" si="1"/>
        <v>6124.678912</v>
      </c>
      <c r="I24" s="1">
        <f t="shared" si="2"/>
        <v>93198.28606</v>
      </c>
      <c r="J24" s="1">
        <f t="shared" si="3"/>
        <v>220.2515548</v>
      </c>
      <c r="K24" s="1">
        <f t="shared" si="4"/>
        <v>20527067.4</v>
      </c>
    </row>
    <row r="25" ht="15.75" customHeight="1">
      <c r="A25" s="1">
        <v>23.0</v>
      </c>
      <c r="B25" s="7">
        <f>EXP(-Inputs!$B$9/12 * A25) * (1 - EXP(-Inputs!$B$9/12))</f>
        <v>0.002357356802</v>
      </c>
      <c r="C25" s="7">
        <f>EXP(-Inputs!$B$9/12 * A25)</f>
        <v>0.9441218904</v>
      </c>
      <c r="D25" s="8">
        <f>Inputs!$B$4^((A25+1)/12)</f>
        <v>0.9919012788</v>
      </c>
      <c r="E25" s="1">
        <f>IF(A25&lt;240, Inputs!$B$11 * D25, 0)</f>
        <v>99190.12788</v>
      </c>
      <c r="F25" s="1">
        <f> (1 - Inputs!$B$4^((MIN(A25,239)+1)/12)) / (1 - Inputs!$B$4^(1/12))</f>
        <v>23.90673322</v>
      </c>
      <c r="G25" s="1">
        <f>Inputs!$B$10*PremiumCalc_NS!D25</f>
        <v>99.19012788</v>
      </c>
      <c r="H25" s="1">
        <f t="shared" si="1"/>
        <v>6389.888132</v>
      </c>
      <c r="I25" s="1">
        <f t="shared" si="2"/>
        <v>92899.42987</v>
      </c>
      <c r="J25" s="1">
        <f t="shared" si="3"/>
        <v>218.9971029</v>
      </c>
      <c r="K25" s="1">
        <f t="shared" si="4"/>
        <v>20344706.01</v>
      </c>
    </row>
    <row r="26" ht="15.75" customHeight="1">
      <c r="A26" s="1">
        <v>24.0</v>
      </c>
      <c r="B26" s="7">
        <f>EXP(-Inputs!$B$9/12 * A26) * (1 - EXP(-Inputs!$B$9/12))</f>
        <v>0.002351470771</v>
      </c>
      <c r="C26" s="7">
        <f>EXP(-Inputs!$B$9/12 * A26)</f>
        <v>0.9417645336</v>
      </c>
      <c r="D26" s="8">
        <f>Inputs!$B$4^((A26+1)/12)</f>
        <v>0.9915652591</v>
      </c>
      <c r="E26" s="1">
        <f>IF(A26&lt;240, Inputs!$B$11 * D26, 0)</f>
        <v>99156.52591</v>
      </c>
      <c r="F26" s="1">
        <f> (1 - Inputs!$B$4^((MIN(A26,239)+1)/12)) / (1 - Inputs!$B$4^(1/12))</f>
        <v>24.8986345</v>
      </c>
      <c r="G26" s="1">
        <f>Inputs!$B$10*PremiumCalc_NS!D26</f>
        <v>99.15652591</v>
      </c>
      <c r="H26" s="1">
        <f t="shared" si="1"/>
        <v>6655.007508</v>
      </c>
      <c r="I26" s="1">
        <f t="shared" si="2"/>
        <v>92600.67493</v>
      </c>
      <c r="J26" s="1">
        <f t="shared" si="3"/>
        <v>217.7477805</v>
      </c>
      <c r="K26" s="1">
        <f t="shared" si="4"/>
        <v>20163591.43</v>
      </c>
    </row>
    <row r="27" ht="15.75" customHeight="1">
      <c r="A27" s="1">
        <v>25.0</v>
      </c>
      <c r="B27" s="7">
        <f>EXP(-Inputs!$B$9/12 * A27) * (1 - EXP(-Inputs!$B$9/12))</f>
        <v>0.002345599436</v>
      </c>
      <c r="C27" s="7">
        <f>EXP(-Inputs!$B$9/12 * A27)</f>
        <v>0.9394130628</v>
      </c>
      <c r="D27" s="8">
        <f>Inputs!$B$4^((A27+1)/12)</f>
        <v>0.9912293533</v>
      </c>
      <c r="E27" s="1">
        <f>IF(A27&lt;240, Inputs!$B$11 * D27, 0)</f>
        <v>99122.93533</v>
      </c>
      <c r="F27" s="1">
        <f> (1 - Inputs!$B$4^((MIN(A27,239)+1)/12)) / (1 - Inputs!$B$4^(1/12))</f>
        <v>25.89019976</v>
      </c>
      <c r="G27" s="1">
        <f>Inputs!$B$10*PremiumCalc_NS!D27</f>
        <v>99.12293533</v>
      </c>
      <c r="H27" s="1">
        <f t="shared" si="1"/>
        <v>6920.037072</v>
      </c>
      <c r="I27" s="1">
        <f t="shared" si="2"/>
        <v>92302.02119</v>
      </c>
      <c r="J27" s="1">
        <f t="shared" si="3"/>
        <v>216.5035689</v>
      </c>
      <c r="K27" s="1">
        <f t="shared" si="4"/>
        <v>19983717</v>
      </c>
    </row>
    <row r="28" ht="15.75" customHeight="1">
      <c r="A28" s="1">
        <v>26.0</v>
      </c>
      <c r="B28" s="7">
        <f>EXP(-Inputs!$B$9/12 * A28) * (1 - EXP(-Inputs!$B$9/12))</f>
        <v>0.002339742761</v>
      </c>
      <c r="C28" s="7">
        <f>EXP(-Inputs!$B$9/12 * A28)</f>
        <v>0.9370674634</v>
      </c>
      <c r="D28" s="8">
        <f>Inputs!$B$4^((A28+1)/12)</f>
        <v>0.9908935613</v>
      </c>
      <c r="E28" s="1">
        <f>IF(A28&lt;240, Inputs!$B$11 * D28, 0)</f>
        <v>99089.35613</v>
      </c>
      <c r="F28" s="1">
        <f> (1 - Inputs!$B$4^((MIN(A28,239)+1)/12)) / (1 - Inputs!$B$4^(1/12))</f>
        <v>26.88142911</v>
      </c>
      <c r="G28" s="1">
        <f>Inputs!$B$10*PremiumCalc_NS!D28</f>
        <v>99.08935613</v>
      </c>
      <c r="H28" s="1">
        <f t="shared" si="1"/>
        <v>7184.976854</v>
      </c>
      <c r="I28" s="1">
        <f t="shared" si="2"/>
        <v>92003.46863</v>
      </c>
      <c r="J28" s="1">
        <f t="shared" si="3"/>
        <v>215.2644498</v>
      </c>
      <c r="K28" s="1">
        <f t="shared" si="4"/>
        <v>19805076.05</v>
      </c>
    </row>
    <row r="29" ht="15.75" customHeight="1">
      <c r="A29" s="1">
        <v>27.0</v>
      </c>
      <c r="B29" s="7">
        <f>EXP(-Inputs!$B$9/12 * A29) * (1 - EXP(-Inputs!$B$9/12))</f>
        <v>0.00233390071</v>
      </c>
      <c r="C29" s="7">
        <f>EXP(-Inputs!$B$9/12 * A29)</f>
        <v>0.9347277206</v>
      </c>
      <c r="D29" s="8">
        <f>Inputs!$B$4^((A29+1)/12)</f>
        <v>0.990557883</v>
      </c>
      <c r="E29" s="1">
        <f>IF(A29&lt;240, Inputs!$B$11 * D29, 0)</f>
        <v>99055.7883</v>
      </c>
      <c r="F29" s="1">
        <f> (1 - Inputs!$B$4^((MIN(A29,239)+1)/12)) / (1 - Inputs!$B$4^(1/12))</f>
        <v>27.87232267</v>
      </c>
      <c r="G29" s="1">
        <f>Inputs!$B$10*PremiumCalc_NS!D29</f>
        <v>99.0557883</v>
      </c>
      <c r="H29" s="1">
        <f t="shared" si="1"/>
        <v>7449.826884</v>
      </c>
      <c r="I29" s="1">
        <f t="shared" si="2"/>
        <v>91705.01721</v>
      </c>
      <c r="J29" s="1">
        <f t="shared" si="3"/>
        <v>214.0304048</v>
      </c>
      <c r="K29" s="1">
        <f t="shared" si="4"/>
        <v>19627661.95</v>
      </c>
    </row>
    <row r="30" ht="15.75" customHeight="1">
      <c r="A30" s="1">
        <v>28.0</v>
      </c>
      <c r="B30" s="7">
        <f>EXP(-Inputs!$B$9/12 * A30) * (1 - EXP(-Inputs!$B$9/12))</f>
        <v>0.002328073246</v>
      </c>
      <c r="C30" s="7">
        <f>EXP(-Inputs!$B$9/12 * A30)</f>
        <v>0.9323938199</v>
      </c>
      <c r="D30" s="8">
        <f>Inputs!$B$4^((A30+1)/12)</f>
        <v>0.9902223185</v>
      </c>
      <c r="E30" s="1">
        <f>IF(A30&lt;240, Inputs!$B$11 * D30, 0)</f>
        <v>99022.23185</v>
      </c>
      <c r="F30" s="1">
        <f> (1 - Inputs!$B$4^((MIN(A30,239)+1)/12)) / (1 - Inputs!$B$4^(1/12))</f>
        <v>28.86288056</v>
      </c>
      <c r="G30" s="1">
        <f>Inputs!$B$10*PremiumCalc_NS!D30</f>
        <v>99.02223185</v>
      </c>
      <c r="H30" s="1">
        <f t="shared" si="1"/>
        <v>7714.587192</v>
      </c>
      <c r="I30" s="1">
        <f t="shared" si="2"/>
        <v>91406.66689</v>
      </c>
      <c r="J30" s="1">
        <f t="shared" si="3"/>
        <v>212.8014157</v>
      </c>
      <c r="K30" s="1">
        <f t="shared" si="4"/>
        <v>19451468.11</v>
      </c>
    </row>
    <row r="31" ht="15.75" customHeight="1">
      <c r="A31" s="1">
        <v>29.0</v>
      </c>
      <c r="B31" s="7">
        <f>EXP(-Inputs!$B$9/12 * A31) * (1 - EXP(-Inputs!$B$9/12))</f>
        <v>0.002322260332</v>
      </c>
      <c r="C31" s="7">
        <f>EXP(-Inputs!$B$9/12 * A31)</f>
        <v>0.9300657467</v>
      </c>
      <c r="D31" s="8">
        <f>Inputs!$B$4^((A31+1)/12)</f>
        <v>0.9898868676</v>
      </c>
      <c r="E31" s="1">
        <f>IF(A31&lt;240, Inputs!$B$11 * D31, 0)</f>
        <v>98988.68676</v>
      </c>
      <c r="F31" s="1">
        <f> (1 - Inputs!$B$4^((MIN(A31,239)+1)/12)) / (1 - Inputs!$B$4^(1/12))</f>
        <v>29.85310288</v>
      </c>
      <c r="G31" s="1">
        <f>Inputs!$B$10*PremiumCalc_NS!D31</f>
        <v>98.98868676</v>
      </c>
      <c r="H31" s="1">
        <f t="shared" si="1"/>
        <v>7979.257809</v>
      </c>
      <c r="I31" s="1">
        <f t="shared" si="2"/>
        <v>91108.41764</v>
      </c>
      <c r="J31" s="1">
        <f t="shared" si="3"/>
        <v>211.5774642</v>
      </c>
      <c r="K31" s="1">
        <f t="shared" si="4"/>
        <v>19276487.97</v>
      </c>
    </row>
    <row r="32" ht="15.75" customHeight="1">
      <c r="A32" s="1">
        <v>30.0</v>
      </c>
      <c r="B32" s="7">
        <f>EXP(-Inputs!$B$9/12 * A32) * (1 - EXP(-Inputs!$B$9/12))</f>
        <v>0.002316461932</v>
      </c>
      <c r="C32" s="7">
        <f>EXP(-Inputs!$B$9/12 * A32)</f>
        <v>0.9277434863</v>
      </c>
      <c r="D32" s="8">
        <f>Inputs!$B$4^((A32+1)/12)</f>
        <v>0.9895515304</v>
      </c>
      <c r="E32" s="1">
        <f>IF(A32&lt;240, Inputs!$B$11 * D32, 0)</f>
        <v>98955.15304</v>
      </c>
      <c r="F32" s="1">
        <f> (1 - Inputs!$B$4^((MIN(A32,239)+1)/12)) / (1 - Inputs!$B$4^(1/12))</f>
        <v>30.84298974</v>
      </c>
      <c r="G32" s="1">
        <f>Inputs!$B$10*PremiumCalc_NS!D32</f>
        <v>98.95515304</v>
      </c>
      <c r="H32" s="1">
        <f t="shared" si="1"/>
        <v>8243.838766</v>
      </c>
      <c r="I32" s="1">
        <f t="shared" si="2"/>
        <v>90810.26942</v>
      </c>
      <c r="J32" s="1">
        <f t="shared" si="3"/>
        <v>210.3585321</v>
      </c>
      <c r="K32" s="1">
        <f t="shared" si="4"/>
        <v>19102714.98</v>
      </c>
    </row>
    <row r="33" ht="15.75" customHeight="1">
      <c r="A33" s="1">
        <v>31.0</v>
      </c>
      <c r="B33" s="7">
        <f>EXP(-Inputs!$B$9/12 * A33) * (1 - EXP(-Inputs!$B$9/12))</f>
        <v>0.00231067801</v>
      </c>
      <c r="C33" s="7">
        <f>EXP(-Inputs!$B$9/12 * A33)</f>
        <v>0.9254270244</v>
      </c>
      <c r="D33" s="8">
        <f>Inputs!$B$4^((A33+1)/12)</f>
        <v>0.9892163067</v>
      </c>
      <c r="E33" s="1">
        <f>IF(A33&lt;240, Inputs!$B$11 * D33, 0)</f>
        <v>98921.63067</v>
      </c>
      <c r="F33" s="1">
        <f> (1 - Inputs!$B$4^((MIN(A33,239)+1)/12)) / (1 - Inputs!$B$4^(1/12))</f>
        <v>31.83254127</v>
      </c>
      <c r="G33" s="1">
        <f>Inputs!$B$10*PremiumCalc_NS!D33</f>
        <v>98.92163067</v>
      </c>
      <c r="H33" s="1">
        <f t="shared" si="1"/>
        <v>8508.330093</v>
      </c>
      <c r="I33" s="1">
        <f t="shared" si="2"/>
        <v>90512.22221</v>
      </c>
      <c r="J33" s="1">
        <f t="shared" si="3"/>
        <v>209.1446015</v>
      </c>
      <c r="K33" s="1">
        <f t="shared" si="4"/>
        <v>18930142.65</v>
      </c>
    </row>
    <row r="34" ht="15.75" customHeight="1">
      <c r="A34" s="1">
        <v>32.0</v>
      </c>
      <c r="B34" s="7">
        <f>EXP(-Inputs!$B$9/12 * A34) * (1 - EXP(-Inputs!$B$9/12))</f>
        <v>0.00230490853</v>
      </c>
      <c r="C34" s="7">
        <f>EXP(-Inputs!$B$9/12 * A34)</f>
        <v>0.9231163464</v>
      </c>
      <c r="D34" s="8">
        <f>Inputs!$B$4^((A34+1)/12)</f>
        <v>0.9888811967</v>
      </c>
      <c r="E34" s="1">
        <f>IF(A34&lt;240, Inputs!$B$11 * D34, 0)</f>
        <v>98888.11967</v>
      </c>
      <c r="F34" s="1">
        <f> (1 - Inputs!$B$4^((MIN(A34,239)+1)/12)) / (1 - Inputs!$B$4^(1/12))</f>
        <v>32.82175758</v>
      </c>
      <c r="G34" s="1">
        <f>Inputs!$B$10*PremiumCalc_NS!D34</f>
        <v>98.88811967</v>
      </c>
      <c r="H34" s="1">
        <f t="shared" si="1"/>
        <v>8772.731819</v>
      </c>
      <c r="I34" s="1">
        <f t="shared" si="2"/>
        <v>90214.27597</v>
      </c>
      <c r="J34" s="1">
        <f t="shared" si="3"/>
        <v>207.9356542</v>
      </c>
      <c r="K34" s="1">
        <f t="shared" si="4"/>
        <v>18758764.49</v>
      </c>
    </row>
    <row r="35" ht="15.75" customHeight="1">
      <c r="A35" s="1">
        <v>33.0</v>
      </c>
      <c r="B35" s="7">
        <f>EXP(-Inputs!$B$9/12 * A35) * (1 - EXP(-Inputs!$B$9/12))</f>
        <v>0.002299153455</v>
      </c>
      <c r="C35" s="7">
        <f>EXP(-Inputs!$B$9/12 * A35)</f>
        <v>0.9208114379</v>
      </c>
      <c r="D35" s="8">
        <f>Inputs!$B$4^((A35+1)/12)</f>
        <v>0.9885462001</v>
      </c>
      <c r="E35" s="1">
        <f>IF(A35&lt;240, Inputs!$B$11 * D35, 0)</f>
        <v>98854.62001</v>
      </c>
      <c r="F35" s="1">
        <f> (1 - Inputs!$B$4^((MIN(A35,239)+1)/12)) / (1 - Inputs!$B$4^(1/12))</f>
        <v>33.81063878</v>
      </c>
      <c r="G35" s="1">
        <f>Inputs!$B$10*PremiumCalc_NS!D35</f>
        <v>98.85462001</v>
      </c>
      <c r="H35" s="1">
        <f t="shared" si="1"/>
        <v>9037.043976</v>
      </c>
      <c r="I35" s="1">
        <f t="shared" si="2"/>
        <v>89916.43065</v>
      </c>
      <c r="J35" s="1">
        <f t="shared" si="3"/>
        <v>206.7316722</v>
      </c>
      <c r="K35" s="1">
        <f t="shared" si="4"/>
        <v>18588574.07</v>
      </c>
    </row>
    <row r="36" ht="15.75" customHeight="1">
      <c r="A36" s="1">
        <v>34.0</v>
      </c>
      <c r="B36" s="7">
        <f>EXP(-Inputs!$B$9/12 * A36) * (1 - EXP(-Inputs!$B$9/12))</f>
        <v>0.002293412751</v>
      </c>
      <c r="C36" s="7">
        <f>EXP(-Inputs!$B$9/12 * A36)</f>
        <v>0.9185122844</v>
      </c>
      <c r="D36" s="8">
        <f>Inputs!$B$4^((A36+1)/12)</f>
        <v>0.988211317</v>
      </c>
      <c r="E36" s="1">
        <f>IF(A36&lt;240, Inputs!$B$11 * D36, 0)</f>
        <v>98821.1317</v>
      </c>
      <c r="F36" s="1">
        <f> (1 - Inputs!$B$4^((MIN(A36,239)+1)/12)) / (1 - Inputs!$B$4^(1/12))</f>
        <v>34.79918498</v>
      </c>
      <c r="G36" s="1">
        <f>Inputs!$B$10*PremiumCalc_NS!D36</f>
        <v>98.8211317</v>
      </c>
      <c r="H36" s="1">
        <f t="shared" si="1"/>
        <v>9301.266594</v>
      </c>
      <c r="I36" s="1">
        <f t="shared" si="2"/>
        <v>89618.68624</v>
      </c>
      <c r="J36" s="1">
        <f t="shared" si="3"/>
        <v>205.5326377</v>
      </c>
      <c r="K36" s="1">
        <f t="shared" si="4"/>
        <v>18419564.97</v>
      </c>
    </row>
    <row r="37" ht="15.75" customHeight="1">
      <c r="A37" s="1">
        <v>35.0</v>
      </c>
      <c r="B37" s="7">
        <f>EXP(-Inputs!$B$9/12 * A37) * (1 - EXP(-Inputs!$B$9/12))</f>
        <v>0.00228768638</v>
      </c>
      <c r="C37" s="7">
        <f>EXP(-Inputs!$B$9/12 * A37)</f>
        <v>0.9162188717</v>
      </c>
      <c r="D37" s="8">
        <f>Inputs!$B$4^((A37+1)/12)</f>
        <v>0.9878765474</v>
      </c>
      <c r="E37" s="1">
        <f>IF(A37&lt;240, Inputs!$B$11 * D37, 0)</f>
        <v>98787.65474</v>
      </c>
      <c r="F37" s="1">
        <f> (1 - Inputs!$B$4^((MIN(A37,239)+1)/12)) / (1 - Inputs!$B$4^(1/12))</f>
        <v>35.78739629</v>
      </c>
      <c r="G37" s="1">
        <f>Inputs!$B$10*PremiumCalc_NS!D37</f>
        <v>98.78765474</v>
      </c>
      <c r="H37" s="1">
        <f t="shared" si="1"/>
        <v>9565.399702</v>
      </c>
      <c r="I37" s="1">
        <f t="shared" si="2"/>
        <v>89321.04269</v>
      </c>
      <c r="J37" s="1">
        <f t="shared" si="3"/>
        <v>204.3385328</v>
      </c>
      <c r="K37" s="1">
        <f t="shared" si="4"/>
        <v>18251730.81</v>
      </c>
    </row>
    <row r="38" ht="15.75" customHeight="1">
      <c r="A38" s="1">
        <v>36.0</v>
      </c>
      <c r="B38" s="7">
        <f>EXP(-Inputs!$B$9/12 * A38) * (1 - EXP(-Inputs!$B$9/12))</f>
        <v>0.002281974307</v>
      </c>
      <c r="C38" s="7">
        <f>EXP(-Inputs!$B$9/12 * A38)</f>
        <v>0.9139311853</v>
      </c>
      <c r="D38" s="8">
        <f>Inputs!$B$4^((A38+1)/12)</f>
        <v>0.9875418912</v>
      </c>
      <c r="E38" s="1">
        <f>IF(A38&lt;240, Inputs!$B$11 * D38, 0)</f>
        <v>98754.18912</v>
      </c>
      <c r="F38" s="1">
        <f> (1 - Inputs!$B$4^((MIN(A38,239)+1)/12)) / (1 - Inputs!$B$4^(1/12))</f>
        <v>36.77527284</v>
      </c>
      <c r="G38" s="1">
        <f>Inputs!$B$10*PremiumCalc_NS!D38</f>
        <v>98.75418912</v>
      </c>
      <c r="H38" s="1">
        <f t="shared" si="1"/>
        <v>9829.443333</v>
      </c>
      <c r="I38" s="1">
        <f t="shared" si="2"/>
        <v>89023.49998</v>
      </c>
      <c r="J38" s="1">
        <f t="shared" si="3"/>
        <v>203.1493396</v>
      </c>
      <c r="K38" s="1">
        <f t="shared" si="4"/>
        <v>18085065.23</v>
      </c>
    </row>
    <row r="39" ht="15.75" customHeight="1">
      <c r="A39" s="1">
        <v>37.0</v>
      </c>
      <c r="B39" s="7">
        <f>EXP(-Inputs!$B$9/12 * A39) * (1 - EXP(-Inputs!$B$9/12))</f>
        <v>0.002276276496</v>
      </c>
      <c r="C39" s="7">
        <f>EXP(-Inputs!$B$9/12 * A39)</f>
        <v>0.911649211</v>
      </c>
      <c r="D39" s="8">
        <f>Inputs!$B$4^((A39+1)/12)</f>
        <v>0.9872073484</v>
      </c>
      <c r="E39" s="1">
        <f>IF(A39&lt;240, Inputs!$B$11 * D39, 0)</f>
        <v>98720.73484</v>
      </c>
      <c r="F39" s="1">
        <f> (1 - Inputs!$B$4^((MIN(A39,239)+1)/12)) / (1 - Inputs!$B$4^(1/12))</f>
        <v>37.76281473</v>
      </c>
      <c r="G39" s="1">
        <f>Inputs!$B$10*PremiumCalc_NS!D39</f>
        <v>98.72073484</v>
      </c>
      <c r="H39" s="1">
        <f t="shared" si="1"/>
        <v>10093.39751</v>
      </c>
      <c r="I39" s="1">
        <f t="shared" si="2"/>
        <v>88726.05806</v>
      </c>
      <c r="J39" s="1">
        <f t="shared" si="3"/>
        <v>201.9650406</v>
      </c>
      <c r="K39" s="1">
        <f t="shared" si="4"/>
        <v>17919561.91</v>
      </c>
    </row>
    <row r="40" ht="15.75" customHeight="1">
      <c r="A40" s="1">
        <v>38.0</v>
      </c>
      <c r="B40" s="7">
        <f>EXP(-Inputs!$B$9/12 * A40) * (1 - EXP(-Inputs!$B$9/12))</f>
        <v>0.002270592912</v>
      </c>
      <c r="C40" s="7">
        <f>EXP(-Inputs!$B$9/12 * A40)</f>
        <v>0.9093729345</v>
      </c>
      <c r="D40" s="8">
        <f>Inputs!$B$4^((A40+1)/12)</f>
        <v>0.9868729189</v>
      </c>
      <c r="E40" s="1">
        <f>IF(A40&lt;240, Inputs!$B$11 * D40, 0)</f>
        <v>98687.29189</v>
      </c>
      <c r="F40" s="1">
        <f> (1 - Inputs!$B$4^((MIN(A40,239)+1)/12)) / (1 - Inputs!$B$4^(1/12))</f>
        <v>38.75002208</v>
      </c>
      <c r="G40" s="1">
        <f>Inputs!$B$10*PremiumCalc_NS!D40</f>
        <v>98.68729189</v>
      </c>
      <c r="H40" s="1">
        <f t="shared" si="1"/>
        <v>10357.26228</v>
      </c>
      <c r="I40" s="1">
        <f t="shared" si="2"/>
        <v>88428.7169</v>
      </c>
      <c r="J40" s="1">
        <f t="shared" si="3"/>
        <v>200.7856178</v>
      </c>
      <c r="K40" s="1">
        <f t="shared" si="4"/>
        <v>17755214.56</v>
      </c>
    </row>
    <row r="41" ht="15.75" customHeight="1">
      <c r="A41" s="1">
        <v>39.0</v>
      </c>
      <c r="B41" s="7">
        <f>EXP(-Inputs!$B$9/12 * A41) * (1 - EXP(-Inputs!$B$9/12))</f>
        <v>0.00226492352</v>
      </c>
      <c r="C41" s="7">
        <f>EXP(-Inputs!$B$9/12 * A41)</f>
        <v>0.9071023416</v>
      </c>
      <c r="D41" s="8">
        <f>Inputs!$B$4^((A41+1)/12)</f>
        <v>0.9865386026</v>
      </c>
      <c r="E41" s="1">
        <f>IF(A41&lt;240, Inputs!$B$11 * D41, 0)</f>
        <v>98653.86026</v>
      </c>
      <c r="F41" s="1">
        <f> (1 - Inputs!$B$4^((MIN(A41,239)+1)/12)) / (1 - Inputs!$B$4^(1/12))</f>
        <v>39.736895</v>
      </c>
      <c r="G41" s="1">
        <f>Inputs!$B$10*PremiumCalc_NS!D41</f>
        <v>98.65386026</v>
      </c>
      <c r="H41" s="1">
        <f t="shared" si="1"/>
        <v>10621.03765</v>
      </c>
      <c r="I41" s="1">
        <f t="shared" si="2"/>
        <v>88131.47647</v>
      </c>
      <c r="J41" s="1">
        <f t="shared" si="3"/>
        <v>199.6110539</v>
      </c>
      <c r="K41" s="1">
        <f t="shared" si="4"/>
        <v>17592016.9</v>
      </c>
    </row>
    <row r="42" ht="15.75" customHeight="1">
      <c r="A42" s="1">
        <v>40.0</v>
      </c>
      <c r="B42" s="7">
        <f>EXP(-Inputs!$B$9/12 * A42) * (1 - EXP(-Inputs!$B$9/12))</f>
        <v>0.002259268283</v>
      </c>
      <c r="C42" s="7">
        <f>EXP(-Inputs!$B$9/12 * A42)</f>
        <v>0.904837418</v>
      </c>
      <c r="D42" s="8">
        <f>Inputs!$B$4^((A42+1)/12)</f>
        <v>0.9862043997</v>
      </c>
      <c r="E42" s="1">
        <f>IF(A42&lt;240, Inputs!$B$11 * D42, 0)</f>
        <v>98620.43997</v>
      </c>
      <c r="F42" s="1">
        <f> (1 - Inputs!$B$4^((MIN(A42,239)+1)/12)) / (1 - Inputs!$B$4^(1/12))</f>
        <v>40.7234336</v>
      </c>
      <c r="G42" s="1">
        <f>Inputs!$B$10*PremiumCalc_NS!D42</f>
        <v>98.62043997</v>
      </c>
      <c r="H42" s="1">
        <f t="shared" si="1"/>
        <v>10884.72367</v>
      </c>
      <c r="I42" s="1">
        <f t="shared" si="2"/>
        <v>87834.33673</v>
      </c>
      <c r="J42" s="1">
        <f t="shared" si="3"/>
        <v>198.4413311</v>
      </c>
      <c r="K42" s="1">
        <f t="shared" si="4"/>
        <v>17429962.7</v>
      </c>
    </row>
    <row r="43" ht="15.75" customHeight="1">
      <c r="A43" s="1">
        <v>41.0</v>
      </c>
      <c r="B43" s="7">
        <f>EXP(-Inputs!$B$9/12 * A43) * (1 - EXP(-Inputs!$B$9/12))</f>
        <v>0.002253627167</v>
      </c>
      <c r="C43" s="7">
        <f>EXP(-Inputs!$B$9/12 * A43)</f>
        <v>0.9025781498</v>
      </c>
      <c r="D43" s="8">
        <f>Inputs!$B$4^((A43+1)/12)</f>
        <v>0.9858703099</v>
      </c>
      <c r="E43" s="1">
        <f>IF(A43&lt;240, Inputs!$B$11 * D43, 0)</f>
        <v>98587.03099</v>
      </c>
      <c r="F43" s="1">
        <f> (1 - Inputs!$B$4^((MIN(A43,239)+1)/12)) / (1 - Inputs!$B$4^(1/12))</f>
        <v>41.709638</v>
      </c>
      <c r="G43" s="1">
        <f>Inputs!$B$10*PremiumCalc_NS!D43</f>
        <v>98.58703099</v>
      </c>
      <c r="H43" s="1">
        <f t="shared" si="1"/>
        <v>11148.32037</v>
      </c>
      <c r="I43" s="1">
        <f t="shared" si="2"/>
        <v>87537.29766</v>
      </c>
      <c r="J43" s="1">
        <f t="shared" si="3"/>
        <v>197.2764321</v>
      </c>
      <c r="K43" s="1">
        <f t="shared" si="4"/>
        <v>17269045.76</v>
      </c>
    </row>
    <row r="44" ht="15.75" customHeight="1">
      <c r="A44" s="1">
        <v>42.0</v>
      </c>
      <c r="B44" s="7">
        <f>EXP(-Inputs!$B$9/12 * A44) * (1 - EXP(-Inputs!$B$9/12))</f>
        <v>0.002248000135</v>
      </c>
      <c r="C44" s="7">
        <f>EXP(-Inputs!$B$9/12 * A44)</f>
        <v>0.9003245226</v>
      </c>
      <c r="D44" s="8">
        <f>Inputs!$B$4^((A44+1)/12)</f>
        <v>0.9855363333</v>
      </c>
      <c r="E44" s="1">
        <f>IF(A44&lt;240, Inputs!$B$11 * D44, 0)</f>
        <v>98553.63333</v>
      </c>
      <c r="F44" s="1">
        <f> (1 - Inputs!$B$4^((MIN(A44,239)+1)/12)) / (1 - Inputs!$B$4^(1/12))</f>
        <v>42.69550831</v>
      </c>
      <c r="G44" s="1">
        <f>Inputs!$B$10*PremiumCalc_NS!D44</f>
        <v>98.55363333</v>
      </c>
      <c r="H44" s="1">
        <f t="shared" si="1"/>
        <v>11411.82776</v>
      </c>
      <c r="I44" s="1">
        <f t="shared" si="2"/>
        <v>87240.35921</v>
      </c>
      <c r="J44" s="1">
        <f t="shared" si="3"/>
        <v>196.1163393</v>
      </c>
      <c r="K44" s="1">
        <f t="shared" si="4"/>
        <v>17109259.89</v>
      </c>
    </row>
    <row r="45" ht="15.75" customHeight="1">
      <c r="A45" s="1">
        <v>43.0</v>
      </c>
      <c r="B45" s="7">
        <f>EXP(-Inputs!$B$9/12 * A45) * (1 - EXP(-Inputs!$B$9/12))</f>
        <v>0.002242387154</v>
      </c>
      <c r="C45" s="7">
        <f>EXP(-Inputs!$B$9/12 * A45)</f>
        <v>0.8980765225</v>
      </c>
      <c r="D45" s="8">
        <f>Inputs!$B$4^((A45+1)/12)</f>
        <v>0.9852024699</v>
      </c>
      <c r="E45" s="1">
        <f>IF(A45&lt;240, Inputs!$B$11 * D45, 0)</f>
        <v>98520.24699</v>
      </c>
      <c r="F45" s="1">
        <f> (1 - Inputs!$B$4^((MIN(A45,239)+1)/12)) / (1 - Inputs!$B$4^(1/12))</f>
        <v>43.68104465</v>
      </c>
      <c r="G45" s="1">
        <f>Inputs!$B$10*PremiumCalc_NS!D45</f>
        <v>98.52024699</v>
      </c>
      <c r="H45" s="1">
        <f t="shared" si="1"/>
        <v>11675.24589</v>
      </c>
      <c r="I45" s="1">
        <f t="shared" si="2"/>
        <v>86943.52135</v>
      </c>
      <c r="J45" s="1">
        <f t="shared" si="3"/>
        <v>194.9610354</v>
      </c>
      <c r="K45" s="1">
        <f t="shared" si="4"/>
        <v>16950598.95</v>
      </c>
    </row>
    <row r="46" ht="15.75" customHeight="1">
      <c r="A46" s="1">
        <v>44.0</v>
      </c>
      <c r="B46" s="7">
        <f>EXP(-Inputs!$B$9/12 * A46) * (1 - EXP(-Inputs!$B$9/12))</f>
        <v>0.002236788188</v>
      </c>
      <c r="C46" s="7">
        <f>EXP(-Inputs!$B$9/12 * A46)</f>
        <v>0.8958341353</v>
      </c>
      <c r="D46" s="8">
        <f>Inputs!$B$4^((A46+1)/12)</f>
        <v>0.9848687196</v>
      </c>
      <c r="E46" s="1">
        <f>IF(A46&lt;240, Inputs!$B$11 * D46, 0)</f>
        <v>98486.87196</v>
      </c>
      <c r="F46" s="1">
        <f> (1 - Inputs!$B$4^((MIN(A46,239)+1)/12)) / (1 - Inputs!$B$4^(1/12))</f>
        <v>44.66624712</v>
      </c>
      <c r="G46" s="1">
        <f>Inputs!$B$10*PremiumCalc_NS!D46</f>
        <v>98.48687196</v>
      </c>
      <c r="H46" s="1">
        <f t="shared" si="1"/>
        <v>11938.57478</v>
      </c>
      <c r="I46" s="1">
        <f t="shared" si="2"/>
        <v>86646.78405</v>
      </c>
      <c r="J46" s="1">
        <f t="shared" si="3"/>
        <v>193.8105031</v>
      </c>
      <c r="K46" s="1">
        <f t="shared" si="4"/>
        <v>16793056.81</v>
      </c>
    </row>
    <row r="47" ht="15.75" customHeight="1">
      <c r="A47" s="1">
        <v>45.0</v>
      </c>
      <c r="B47" s="7">
        <f>EXP(-Inputs!$B$9/12 * A47) * (1 - EXP(-Inputs!$B$9/12))</f>
        <v>0.002231203202</v>
      </c>
      <c r="C47" s="7">
        <f>EXP(-Inputs!$B$9/12 * A47)</f>
        <v>0.8935973471</v>
      </c>
      <c r="D47" s="8">
        <f>Inputs!$B$4^((A47+1)/12)</f>
        <v>0.9845350823</v>
      </c>
      <c r="E47" s="1">
        <f>IF(A47&lt;240, Inputs!$B$11 * D47, 0)</f>
        <v>98453.50823</v>
      </c>
      <c r="F47" s="1">
        <f> (1 - Inputs!$B$4^((MIN(A47,239)+1)/12)) / (1 - Inputs!$B$4^(1/12))</f>
        <v>45.65111584</v>
      </c>
      <c r="G47" s="1">
        <f>Inputs!$B$10*PremiumCalc_NS!D47</f>
        <v>98.45350823</v>
      </c>
      <c r="H47" s="1">
        <f t="shared" si="1"/>
        <v>12201.81447</v>
      </c>
      <c r="I47" s="1">
        <f t="shared" si="2"/>
        <v>86350.14727</v>
      </c>
      <c r="J47" s="1">
        <f t="shared" si="3"/>
        <v>192.6647251</v>
      </c>
      <c r="K47" s="1">
        <f t="shared" si="4"/>
        <v>16636627.38</v>
      </c>
    </row>
    <row r="48" ht="15.75" customHeight="1">
      <c r="A48" s="1">
        <v>46.0</v>
      </c>
      <c r="B48" s="7">
        <f>EXP(-Inputs!$B$9/12 * A48) * (1 - EXP(-Inputs!$B$9/12))</f>
        <v>0.00222563216</v>
      </c>
      <c r="C48" s="7">
        <f>EXP(-Inputs!$B$9/12 * A48)</f>
        <v>0.8913661439</v>
      </c>
      <c r="D48" s="8">
        <f>Inputs!$B$4^((A48+1)/12)</f>
        <v>0.9842015581</v>
      </c>
      <c r="E48" s="1">
        <f>IF(A48&lt;240, Inputs!$B$11 * D48, 0)</f>
        <v>98420.15581</v>
      </c>
      <c r="F48" s="1">
        <f> (1 - Inputs!$B$4^((MIN(A48,239)+1)/12)) / (1 - Inputs!$B$4^(1/12))</f>
        <v>46.63565092</v>
      </c>
      <c r="G48" s="1">
        <f>Inputs!$B$10*PremiumCalc_NS!D48</f>
        <v>98.42015581</v>
      </c>
      <c r="H48" s="1">
        <f t="shared" si="1"/>
        <v>12464.96498</v>
      </c>
      <c r="I48" s="1">
        <f t="shared" si="2"/>
        <v>86053.61099</v>
      </c>
      <c r="J48" s="1">
        <f t="shared" si="3"/>
        <v>191.5236841</v>
      </c>
      <c r="K48" s="1">
        <f t="shared" si="4"/>
        <v>16481304.61</v>
      </c>
    </row>
    <row r="49" ht="15.75" customHeight="1">
      <c r="A49" s="1">
        <v>47.0</v>
      </c>
      <c r="B49" s="7">
        <f>EXP(-Inputs!$B$9/12 * A49) * (1 - EXP(-Inputs!$B$9/12))</f>
        <v>0.002220075029</v>
      </c>
      <c r="C49" s="7">
        <f>EXP(-Inputs!$B$9/12 * A49)</f>
        <v>0.8891405117</v>
      </c>
      <c r="D49" s="8">
        <f>Inputs!$B$4^((A49+1)/12)</f>
        <v>0.9838681468</v>
      </c>
      <c r="E49" s="1">
        <f>IF(A49&lt;240, Inputs!$B$11 * D49, 0)</f>
        <v>98386.81468</v>
      </c>
      <c r="F49" s="1">
        <f> (1 - Inputs!$B$4^((MIN(A49,239)+1)/12)) / (1 - Inputs!$B$4^(1/12))</f>
        <v>47.61985248</v>
      </c>
      <c r="G49" s="1">
        <f>Inputs!$B$10*PremiumCalc_NS!D49</f>
        <v>98.38681468</v>
      </c>
      <c r="H49" s="1">
        <f t="shared" si="1"/>
        <v>12728.02634</v>
      </c>
      <c r="I49" s="1">
        <f t="shared" si="2"/>
        <v>85757.17515</v>
      </c>
      <c r="J49" s="1">
        <f t="shared" si="3"/>
        <v>190.3873631</v>
      </c>
      <c r="K49" s="1">
        <f t="shared" si="4"/>
        <v>16327082.45</v>
      </c>
    </row>
    <row r="50" ht="15.75" customHeight="1">
      <c r="A50" s="1">
        <v>48.0</v>
      </c>
      <c r="B50" s="7">
        <f>EXP(-Inputs!$B$9/12 * A50) * (1 - EXP(-Inputs!$B$9/12))</f>
        <v>0.002214531774</v>
      </c>
      <c r="C50" s="7">
        <f>EXP(-Inputs!$B$9/12 * A50)</f>
        <v>0.8869204367</v>
      </c>
      <c r="D50" s="8">
        <f>Inputs!$B$4^((A50+1)/12)</f>
        <v>0.9835348485</v>
      </c>
      <c r="E50" s="1">
        <f>IF(A50&lt;240, Inputs!$B$11 * D50, 0)</f>
        <v>98353.48485</v>
      </c>
      <c r="F50" s="1">
        <f> (1 - Inputs!$B$4^((MIN(A50,239)+1)/12)) / (1 - Inputs!$B$4^(1/12))</f>
        <v>48.60372062</v>
      </c>
      <c r="G50" s="1">
        <f>Inputs!$B$10*PremiumCalc_NS!D50</f>
        <v>98.35348485</v>
      </c>
      <c r="H50" s="1">
        <f t="shared" si="1"/>
        <v>12990.99859</v>
      </c>
      <c r="I50" s="1">
        <f t="shared" si="2"/>
        <v>85460.83974</v>
      </c>
      <c r="J50" s="1">
        <f t="shared" si="3"/>
        <v>189.255745</v>
      </c>
      <c r="K50" s="1">
        <f t="shared" si="4"/>
        <v>16173954.9</v>
      </c>
    </row>
    <row r="51" ht="15.75" customHeight="1">
      <c r="A51" s="1">
        <v>49.0</v>
      </c>
      <c r="B51" s="7">
        <f>EXP(-Inputs!$B$9/12 * A51) * (1 - EXP(-Inputs!$B$9/12))</f>
        <v>0.002209002359</v>
      </c>
      <c r="C51" s="7">
        <f>EXP(-Inputs!$B$9/12 * A51)</f>
        <v>0.8847059049</v>
      </c>
      <c r="D51" s="8">
        <f>Inputs!$B$4^((A51+1)/12)</f>
        <v>0.9832016631</v>
      </c>
      <c r="E51" s="1">
        <f>IF(A51&lt;240, Inputs!$B$11 * D51, 0)</f>
        <v>98320.16631</v>
      </c>
      <c r="F51" s="1">
        <f> (1 - Inputs!$B$4^((MIN(A51,239)+1)/12)) / (1 - Inputs!$B$4^(1/12))</f>
        <v>49.58725547</v>
      </c>
      <c r="G51" s="1">
        <f>Inputs!$B$10*PremiumCalc_NS!D51</f>
        <v>98.32016631</v>
      </c>
      <c r="H51" s="1">
        <f t="shared" si="1"/>
        <v>13253.88175</v>
      </c>
      <c r="I51" s="1">
        <f t="shared" si="2"/>
        <v>85164.60472</v>
      </c>
      <c r="J51" s="1">
        <f t="shared" si="3"/>
        <v>188.1288127</v>
      </c>
      <c r="K51" s="1">
        <f t="shared" si="4"/>
        <v>16021915.97</v>
      </c>
    </row>
    <row r="52" ht="15.75" customHeight="1">
      <c r="A52" s="1">
        <v>50.0</v>
      </c>
      <c r="B52" s="7">
        <f>EXP(-Inputs!$B$9/12 * A52) * (1 - EXP(-Inputs!$B$9/12))</f>
        <v>0.00220348675</v>
      </c>
      <c r="C52" s="7">
        <f>EXP(-Inputs!$B$9/12 * A52)</f>
        <v>0.8824969026</v>
      </c>
      <c r="D52" s="8">
        <f>Inputs!$B$4^((A52+1)/12)</f>
        <v>0.9828685906</v>
      </c>
      <c r="E52" s="1">
        <f>IF(A52&lt;240, Inputs!$B$11 * D52, 0)</f>
        <v>98286.85906</v>
      </c>
      <c r="F52" s="1">
        <f> (1 - Inputs!$B$4^((MIN(A52,239)+1)/12)) / (1 - Inputs!$B$4^(1/12))</f>
        <v>50.57045713</v>
      </c>
      <c r="G52" s="1">
        <f>Inputs!$B$10*PremiumCalc_NS!D52</f>
        <v>98.28685906</v>
      </c>
      <c r="H52" s="1">
        <f t="shared" si="1"/>
        <v>13516.67586</v>
      </c>
      <c r="I52" s="1">
        <f t="shared" si="2"/>
        <v>84868.47005</v>
      </c>
      <c r="J52" s="1">
        <f t="shared" si="3"/>
        <v>187.0065493</v>
      </c>
      <c r="K52" s="1">
        <f t="shared" si="4"/>
        <v>15870959.73</v>
      </c>
    </row>
    <row r="53" ht="15.75" customHeight="1">
      <c r="A53" s="1">
        <v>51.0</v>
      </c>
      <c r="B53" s="7">
        <f>EXP(-Inputs!$B$9/12 * A53) * (1 - EXP(-Inputs!$B$9/12))</f>
        <v>0.002197984914</v>
      </c>
      <c r="C53" s="7">
        <f>EXP(-Inputs!$B$9/12 * A53)</f>
        <v>0.8802934158</v>
      </c>
      <c r="D53" s="8">
        <f>Inputs!$B$4^((A53+1)/12)</f>
        <v>0.9825356309</v>
      </c>
      <c r="E53" s="1">
        <f>IF(A53&lt;240, Inputs!$B$11 * D53, 0)</f>
        <v>98253.56309</v>
      </c>
      <c r="F53" s="1">
        <f> (1 - Inputs!$B$4^((MIN(A53,239)+1)/12)) / (1 - Inputs!$B$4^(1/12))</f>
        <v>51.55332572</v>
      </c>
      <c r="G53" s="1">
        <f>Inputs!$B$10*PremiumCalc_NS!D53</f>
        <v>98.25356309</v>
      </c>
      <c r="H53" s="1">
        <f t="shared" si="1"/>
        <v>13779.38094</v>
      </c>
      <c r="I53" s="1">
        <f t="shared" si="2"/>
        <v>84572.4357</v>
      </c>
      <c r="J53" s="1">
        <f t="shared" si="3"/>
        <v>185.8889378</v>
      </c>
      <c r="K53" s="1">
        <f t="shared" si="4"/>
        <v>15721080.24</v>
      </c>
    </row>
    <row r="54" ht="15.75" customHeight="1">
      <c r="A54" s="1">
        <v>52.0</v>
      </c>
      <c r="B54" s="7">
        <f>EXP(-Inputs!$B$9/12 * A54) * (1 - EXP(-Inputs!$B$9/12))</f>
        <v>0.002192496814</v>
      </c>
      <c r="C54" s="7">
        <f>EXP(-Inputs!$B$9/12 * A54)</f>
        <v>0.8780954309</v>
      </c>
      <c r="D54" s="8">
        <f>Inputs!$B$4^((A54+1)/12)</f>
        <v>0.9822027839</v>
      </c>
      <c r="E54" s="1">
        <f>IF(A54&lt;240, Inputs!$B$11 * D54, 0)</f>
        <v>98220.27839</v>
      </c>
      <c r="F54" s="1">
        <f> (1 - Inputs!$B$4^((MIN(A54,239)+1)/12)) / (1 - Inputs!$B$4^(1/12))</f>
        <v>52.53586136</v>
      </c>
      <c r="G54" s="1">
        <f>Inputs!$B$10*PremiumCalc_NS!D54</f>
        <v>98.22027839</v>
      </c>
      <c r="H54" s="1">
        <f t="shared" si="1"/>
        <v>14041.99703</v>
      </c>
      <c r="I54" s="1">
        <f t="shared" si="2"/>
        <v>84276.50164</v>
      </c>
      <c r="J54" s="1">
        <f t="shared" si="3"/>
        <v>184.7759614</v>
      </c>
      <c r="K54" s="1">
        <f t="shared" si="4"/>
        <v>15572271.61</v>
      </c>
    </row>
    <row r="55" ht="15.75" customHeight="1">
      <c r="A55" s="1">
        <v>53.0</v>
      </c>
      <c r="B55" s="7">
        <f>EXP(-Inputs!$B$9/12 * A55) * (1 - EXP(-Inputs!$B$9/12))</f>
        <v>0.002187022418</v>
      </c>
      <c r="C55" s="7">
        <f>EXP(-Inputs!$B$9/12 * A55)</f>
        <v>0.8759029341</v>
      </c>
      <c r="D55" s="8">
        <f>Inputs!$B$4^((A55+1)/12)</f>
        <v>0.9818700498</v>
      </c>
      <c r="E55" s="1">
        <f>IF(A55&lt;240, Inputs!$B$11 * D55, 0)</f>
        <v>98187.00498</v>
      </c>
      <c r="F55" s="1">
        <f> (1 - Inputs!$B$4^((MIN(A55,239)+1)/12)) / (1 - Inputs!$B$4^(1/12))</f>
        <v>53.51806414</v>
      </c>
      <c r="G55" s="1">
        <f>Inputs!$B$10*PremiumCalc_NS!D55</f>
        <v>98.18700498</v>
      </c>
      <c r="H55" s="1">
        <f t="shared" si="1"/>
        <v>14304.52416</v>
      </c>
      <c r="I55" s="1">
        <f t="shared" si="2"/>
        <v>83980.66783</v>
      </c>
      <c r="J55" s="1">
        <f t="shared" si="3"/>
        <v>183.6676032</v>
      </c>
      <c r="K55" s="1">
        <f t="shared" si="4"/>
        <v>15424527.98</v>
      </c>
    </row>
    <row r="56" ht="15.75" customHeight="1">
      <c r="A56" s="1">
        <v>54.0</v>
      </c>
      <c r="B56" s="7">
        <f>EXP(-Inputs!$B$9/12 * A56) * (1 - EXP(-Inputs!$B$9/12))</f>
        <v>0.002181561691</v>
      </c>
      <c r="C56" s="7">
        <f>EXP(-Inputs!$B$9/12 * A56)</f>
        <v>0.8737159117</v>
      </c>
      <c r="D56" s="8">
        <f>Inputs!$B$4^((A56+1)/12)</f>
        <v>0.9815374284</v>
      </c>
      <c r="E56" s="1">
        <f>IF(A56&lt;240, Inputs!$B$11 * D56, 0)</f>
        <v>98153.74284</v>
      </c>
      <c r="F56" s="1">
        <f> (1 - Inputs!$B$4^((MIN(A56,239)+1)/12)) / (1 - Inputs!$B$4^(1/12))</f>
        <v>54.49993419</v>
      </c>
      <c r="G56" s="1">
        <f>Inputs!$B$10*PremiumCalc_NS!D56</f>
        <v>98.15374284</v>
      </c>
      <c r="H56" s="1">
        <f t="shared" si="1"/>
        <v>14566.96235</v>
      </c>
      <c r="I56" s="1">
        <f t="shared" si="2"/>
        <v>83684.93423</v>
      </c>
      <c r="J56" s="1">
        <f t="shared" si="3"/>
        <v>182.5638466</v>
      </c>
      <c r="K56" s="1">
        <f t="shared" si="4"/>
        <v>15277843.5</v>
      </c>
    </row>
    <row r="57" ht="15.75" customHeight="1">
      <c r="A57" s="1">
        <v>55.0</v>
      </c>
      <c r="B57" s="7">
        <f>EXP(-Inputs!$B$9/12 * A57) * (1 - EXP(-Inputs!$B$9/12))</f>
        <v>0.002176114598</v>
      </c>
      <c r="C57" s="7">
        <f>EXP(-Inputs!$B$9/12 * A57)</f>
        <v>0.87153435</v>
      </c>
      <c r="D57" s="8">
        <f>Inputs!$B$4^((A57+1)/12)</f>
        <v>0.9812049196</v>
      </c>
      <c r="E57" s="1">
        <f>IF(A57&lt;240, Inputs!$B$11 * D57, 0)</f>
        <v>98120.49196</v>
      </c>
      <c r="F57" s="1">
        <f> (1 - Inputs!$B$4^((MIN(A57,239)+1)/12)) / (1 - Inputs!$B$4^(1/12))</f>
        <v>55.48147162</v>
      </c>
      <c r="G57" s="1">
        <f>Inputs!$B$10*PremiumCalc_NS!D57</f>
        <v>98.12049196</v>
      </c>
      <c r="H57" s="1">
        <f t="shared" si="1"/>
        <v>14829.31163</v>
      </c>
      <c r="I57" s="1">
        <f t="shared" si="2"/>
        <v>83389.30082</v>
      </c>
      <c r="J57" s="1">
        <f t="shared" si="3"/>
        <v>181.4646749</v>
      </c>
      <c r="K57" s="1">
        <f t="shared" si="4"/>
        <v>15132212.36</v>
      </c>
    </row>
    <row r="58" ht="15.75" customHeight="1">
      <c r="A58" s="1">
        <v>56.0</v>
      </c>
      <c r="B58" s="7">
        <f>EXP(-Inputs!$B$9/12 * A58) * (1 - EXP(-Inputs!$B$9/12))</f>
        <v>0.002170681107</v>
      </c>
      <c r="C58" s="7">
        <f>EXP(-Inputs!$B$9/12 * A58)</f>
        <v>0.8693582354</v>
      </c>
      <c r="D58" s="8">
        <f>Inputs!$B$4^((A58+1)/12)</f>
        <v>0.9808725235</v>
      </c>
      <c r="E58" s="1">
        <f>IF(A58&lt;240, Inputs!$B$11 * D58, 0)</f>
        <v>98087.25235</v>
      </c>
      <c r="F58" s="1">
        <f> (1 - Inputs!$B$4^((MIN(A58,239)+1)/12)) / (1 - Inputs!$B$4^(1/12))</f>
        <v>56.46267654</v>
      </c>
      <c r="G58" s="1">
        <f>Inputs!$B$10*PremiumCalc_NS!D58</f>
        <v>98.08725235</v>
      </c>
      <c r="H58" s="1">
        <f t="shared" si="1"/>
        <v>15091.57204</v>
      </c>
      <c r="I58" s="1">
        <f t="shared" si="2"/>
        <v>83093.76756</v>
      </c>
      <c r="J58" s="1">
        <f t="shared" si="3"/>
        <v>180.3700713</v>
      </c>
      <c r="K58" s="1">
        <f t="shared" si="4"/>
        <v>14987628.78</v>
      </c>
    </row>
    <row r="59" ht="15.75" customHeight="1">
      <c r="A59" s="1">
        <v>57.0</v>
      </c>
      <c r="B59" s="7">
        <f>EXP(-Inputs!$B$9/12 * A59) * (1 - EXP(-Inputs!$B$9/12))</f>
        <v>0.002165261182</v>
      </c>
      <c r="C59" s="7">
        <f>EXP(-Inputs!$B$9/12 * A59)</f>
        <v>0.8671875543</v>
      </c>
      <c r="D59" s="8">
        <f>Inputs!$B$4^((A59+1)/12)</f>
        <v>0.98054024</v>
      </c>
      <c r="E59" s="1">
        <f>IF(A59&lt;240, Inputs!$B$11 * D59, 0)</f>
        <v>98054.024</v>
      </c>
      <c r="F59" s="1">
        <f> (1 - Inputs!$B$4^((MIN(A59,239)+1)/12)) / (1 - Inputs!$B$4^(1/12))</f>
        <v>57.44354906</v>
      </c>
      <c r="G59" s="1">
        <f>Inputs!$B$10*PremiumCalc_NS!D59</f>
        <v>98.054024</v>
      </c>
      <c r="H59" s="1">
        <f t="shared" si="1"/>
        <v>15353.74361</v>
      </c>
      <c r="I59" s="1">
        <f t="shared" si="2"/>
        <v>82798.33442</v>
      </c>
      <c r="J59" s="1">
        <f t="shared" si="3"/>
        <v>179.2800194</v>
      </c>
      <c r="K59" s="1">
        <f t="shared" si="4"/>
        <v>14844087</v>
      </c>
    </row>
    <row r="60" ht="15.75" customHeight="1">
      <c r="A60" s="1">
        <v>58.0</v>
      </c>
      <c r="B60" s="7">
        <f>EXP(-Inputs!$B$9/12 * A60) * (1 - EXP(-Inputs!$B$9/12))</f>
        <v>0.002159854789</v>
      </c>
      <c r="C60" s="7">
        <f>EXP(-Inputs!$B$9/12 * A60)</f>
        <v>0.8650222931</v>
      </c>
      <c r="D60" s="8">
        <f>Inputs!$B$4^((A60+1)/12)</f>
        <v>0.9802080691</v>
      </c>
      <c r="E60" s="1">
        <f>IF(A60&lt;240, Inputs!$B$11 * D60, 0)</f>
        <v>98020.80691</v>
      </c>
      <c r="F60" s="1">
        <f> (1 - Inputs!$B$4^((MIN(A60,239)+1)/12)) / (1 - Inputs!$B$4^(1/12))</f>
        <v>58.4240893</v>
      </c>
      <c r="G60" s="1">
        <f>Inputs!$B$10*PremiumCalc_NS!D60</f>
        <v>98.02080691</v>
      </c>
      <c r="H60" s="1">
        <f t="shared" si="1"/>
        <v>15615.82636</v>
      </c>
      <c r="I60" s="1">
        <f t="shared" si="2"/>
        <v>82503.00135</v>
      </c>
      <c r="J60" s="1">
        <f t="shared" si="3"/>
        <v>178.1945026</v>
      </c>
      <c r="K60" s="1">
        <f t="shared" si="4"/>
        <v>14701581.29</v>
      </c>
    </row>
    <row r="61" ht="15.75" customHeight="1">
      <c r="A61" s="1">
        <v>59.0</v>
      </c>
      <c r="B61" s="7">
        <f>EXP(-Inputs!$B$9/12 * A61) * (1 - EXP(-Inputs!$B$9/12))</f>
        <v>0.002154461896</v>
      </c>
      <c r="C61" s="7">
        <f>EXP(-Inputs!$B$9/12 * A61)</f>
        <v>0.8628624383</v>
      </c>
      <c r="D61" s="8">
        <f>Inputs!$B$4^((A61+1)/12)</f>
        <v>0.9798760106</v>
      </c>
      <c r="E61" s="1">
        <f>IF(A61&lt;240, Inputs!$B$11 * D61, 0)</f>
        <v>97987.60106</v>
      </c>
      <c r="F61" s="1">
        <f> (1 - Inputs!$B$4^((MIN(A61,239)+1)/12)) / (1 - Inputs!$B$4^(1/12))</f>
        <v>59.40429737</v>
      </c>
      <c r="G61" s="1">
        <f>Inputs!$B$10*PremiumCalc_NS!D61</f>
        <v>97.98760106</v>
      </c>
      <c r="H61" s="1">
        <f t="shared" si="1"/>
        <v>15877.82033</v>
      </c>
      <c r="I61" s="1">
        <f t="shared" si="2"/>
        <v>82207.76834</v>
      </c>
      <c r="J61" s="1">
        <f t="shared" si="3"/>
        <v>177.1135045</v>
      </c>
      <c r="K61" s="1">
        <f t="shared" si="4"/>
        <v>14560105.94</v>
      </c>
    </row>
    <row r="62" ht="15.75" customHeight="1">
      <c r="A62" s="1">
        <v>60.0</v>
      </c>
      <c r="B62" s="7">
        <f>EXP(-Inputs!$B$9/12 * A62) * (1 - EXP(-Inputs!$B$9/12))</f>
        <v>0.002149082469</v>
      </c>
      <c r="C62" s="7">
        <f>EXP(-Inputs!$B$9/12 * A62)</f>
        <v>0.8607079764</v>
      </c>
      <c r="D62" s="8">
        <f>Inputs!$B$4^((A62+1)/12)</f>
        <v>0.9795440647</v>
      </c>
      <c r="E62" s="1">
        <f>IF(A62&lt;240, Inputs!$B$11 * D62, 0)</f>
        <v>97954.40647</v>
      </c>
      <c r="F62" s="1">
        <f> (1 - Inputs!$B$4^((MIN(A62,239)+1)/12)) / (1 - Inputs!$B$4^(1/12))</f>
        <v>60.38417338</v>
      </c>
      <c r="G62" s="1">
        <f>Inputs!$B$10*PremiumCalc_NS!D62</f>
        <v>97.95440647</v>
      </c>
      <c r="H62" s="1">
        <f t="shared" si="1"/>
        <v>16139.72554</v>
      </c>
      <c r="I62" s="1">
        <f t="shared" si="2"/>
        <v>81912.63534</v>
      </c>
      <c r="J62" s="1">
        <f t="shared" si="3"/>
        <v>176.0370086</v>
      </c>
      <c r="K62" s="1">
        <f t="shared" si="4"/>
        <v>14419655.29</v>
      </c>
    </row>
    <row r="63" ht="15.75" customHeight="1">
      <c r="A63" s="1">
        <v>61.0</v>
      </c>
      <c r="B63" s="7">
        <f>EXP(-Inputs!$B$9/12 * A63) * (1 - EXP(-Inputs!$B$9/12))</f>
        <v>0.002143716473</v>
      </c>
      <c r="C63" s="7">
        <f>EXP(-Inputs!$B$9/12 * A63)</f>
        <v>0.858558894</v>
      </c>
      <c r="D63" s="8">
        <f>Inputs!$B$4^((A63+1)/12)</f>
        <v>0.9792122312</v>
      </c>
      <c r="E63" s="1">
        <f>IF(A63&lt;240, Inputs!$B$11 * D63, 0)</f>
        <v>97921.22312</v>
      </c>
      <c r="F63" s="1">
        <f> (1 - Inputs!$B$4^((MIN(A63,239)+1)/12)) / (1 - Inputs!$B$4^(1/12))</f>
        <v>61.36371745</v>
      </c>
      <c r="G63" s="1">
        <f>Inputs!$B$10*PremiumCalc_NS!D63</f>
        <v>97.92122312</v>
      </c>
      <c r="H63" s="1">
        <f t="shared" si="1"/>
        <v>16401.54203</v>
      </c>
      <c r="I63" s="1">
        <f t="shared" si="2"/>
        <v>81617.60231</v>
      </c>
      <c r="J63" s="1">
        <f t="shared" si="3"/>
        <v>174.9649986</v>
      </c>
      <c r="K63" s="1">
        <f t="shared" si="4"/>
        <v>14280223.67</v>
      </c>
    </row>
    <row r="64" ht="15.75" customHeight="1">
      <c r="A64" s="1">
        <v>62.0</v>
      </c>
      <c r="B64" s="7">
        <f>EXP(-Inputs!$B$9/12 * A64) * (1 - EXP(-Inputs!$B$9/12))</f>
        <v>0.002138363875</v>
      </c>
      <c r="C64" s="7">
        <f>EXP(-Inputs!$B$9/12 * A64)</f>
        <v>0.8564151775</v>
      </c>
      <c r="D64" s="8">
        <f>Inputs!$B$4^((A64+1)/12)</f>
        <v>0.9788805102</v>
      </c>
      <c r="E64" s="1">
        <f>IF(A64&lt;240, Inputs!$B$11 * D64, 0)</f>
        <v>97888.05102</v>
      </c>
      <c r="F64" s="1">
        <f> (1 - Inputs!$B$4^((MIN(A64,239)+1)/12)) / (1 - Inputs!$B$4^(1/12))</f>
        <v>62.34292968</v>
      </c>
      <c r="G64" s="1">
        <f>Inputs!$B$10*PremiumCalc_NS!D64</f>
        <v>97.88805102</v>
      </c>
      <c r="H64" s="1">
        <f t="shared" si="1"/>
        <v>16663.26983</v>
      </c>
      <c r="I64" s="1">
        <f t="shared" si="2"/>
        <v>81322.66924</v>
      </c>
      <c r="J64" s="1">
        <f t="shared" si="3"/>
        <v>173.8974581</v>
      </c>
      <c r="K64" s="1">
        <f t="shared" si="4"/>
        <v>14141805.47</v>
      </c>
    </row>
    <row r="65" ht="15.75" customHeight="1">
      <c r="A65" s="1">
        <v>63.0</v>
      </c>
      <c r="B65" s="7">
        <f>EXP(-Inputs!$B$9/12 * A65) * (1 - EXP(-Inputs!$B$9/12))</f>
        <v>0.002133024642</v>
      </c>
      <c r="C65" s="7">
        <f>EXP(-Inputs!$B$9/12 * A65)</f>
        <v>0.8542768136</v>
      </c>
      <c r="D65" s="8">
        <f>Inputs!$B$4^((A65+1)/12)</f>
        <v>0.9785489015</v>
      </c>
      <c r="E65" s="1">
        <f>IF(A65&lt;240, Inputs!$B$11 * D65, 0)</f>
        <v>97854.89015</v>
      </c>
      <c r="F65" s="1">
        <f> (1 - Inputs!$B$4^((MIN(A65,239)+1)/12)) / (1 - Inputs!$B$4^(1/12))</f>
        <v>63.32181019</v>
      </c>
      <c r="G65" s="1">
        <f>Inputs!$B$10*PremiumCalc_NS!D65</f>
        <v>97.85489015</v>
      </c>
      <c r="H65" s="1">
        <f t="shared" si="1"/>
        <v>16924.90896</v>
      </c>
      <c r="I65" s="1">
        <f t="shared" si="2"/>
        <v>81027.83608</v>
      </c>
      <c r="J65" s="1">
        <f t="shared" si="3"/>
        <v>172.8343711</v>
      </c>
      <c r="K65" s="1">
        <f t="shared" si="4"/>
        <v>14004395.09</v>
      </c>
    </row>
    <row r="66" ht="15.75" customHeight="1">
      <c r="A66" s="1">
        <v>64.0</v>
      </c>
      <c r="B66" s="7">
        <f>EXP(-Inputs!$B$9/12 * A66) * (1 - EXP(-Inputs!$B$9/12))</f>
        <v>0.002127698741</v>
      </c>
      <c r="C66" s="7">
        <f>EXP(-Inputs!$B$9/12 * A66)</f>
        <v>0.852143789</v>
      </c>
      <c r="D66" s="8">
        <f>Inputs!$B$4^((A66+1)/12)</f>
        <v>0.9782174052</v>
      </c>
      <c r="E66" s="1">
        <f>IF(A66&lt;240, Inputs!$B$11 * D66, 0)</f>
        <v>97821.74052</v>
      </c>
      <c r="F66" s="1">
        <f> (1 - Inputs!$B$4^((MIN(A66,239)+1)/12)) / (1 - Inputs!$B$4^(1/12))</f>
        <v>64.30035909</v>
      </c>
      <c r="G66" s="1">
        <f>Inputs!$B$10*PremiumCalc_NS!D66</f>
        <v>97.82174052</v>
      </c>
      <c r="H66" s="1">
        <f t="shared" si="1"/>
        <v>17186.45946</v>
      </c>
      <c r="I66" s="1">
        <f t="shared" si="2"/>
        <v>80733.10279</v>
      </c>
      <c r="J66" s="1">
        <f t="shared" si="3"/>
        <v>171.7757212</v>
      </c>
      <c r="K66" s="1">
        <f t="shared" si="4"/>
        <v>13867986.95</v>
      </c>
    </row>
    <row r="67" ht="15.75" customHeight="1">
      <c r="A67" s="1">
        <v>65.0</v>
      </c>
      <c r="B67" s="7">
        <f>EXP(-Inputs!$B$9/12 * A67) * (1 - EXP(-Inputs!$B$9/12))</f>
        <v>0.002122386137</v>
      </c>
      <c r="C67" s="7">
        <f>EXP(-Inputs!$B$9/12 * A67)</f>
        <v>0.8500160902</v>
      </c>
      <c r="D67" s="8">
        <f>Inputs!$B$4^((A67+1)/12)</f>
        <v>0.9778860211</v>
      </c>
      <c r="E67" s="1">
        <f>IF(A67&lt;240, Inputs!$B$11 * D67, 0)</f>
        <v>97788.60211</v>
      </c>
      <c r="F67" s="1">
        <f> (1 - Inputs!$B$4^((MIN(A67,239)+1)/12)) / (1 - Inputs!$B$4^(1/12))</f>
        <v>65.27857649</v>
      </c>
      <c r="G67" s="1">
        <f>Inputs!$B$10*PremiumCalc_NS!D67</f>
        <v>97.78860211</v>
      </c>
      <c r="H67" s="1">
        <f t="shared" si="1"/>
        <v>17447.92136</v>
      </c>
      <c r="I67" s="1">
        <f t="shared" si="2"/>
        <v>80438.46935</v>
      </c>
      <c r="J67" s="1">
        <f t="shared" si="3"/>
        <v>170.7214923</v>
      </c>
      <c r="K67" s="1">
        <f t="shared" si="4"/>
        <v>13732575.52</v>
      </c>
    </row>
    <row r="68" ht="15.75" customHeight="1">
      <c r="A68" s="1">
        <v>66.0</v>
      </c>
      <c r="B68" s="7">
        <f>EXP(-Inputs!$B$9/12 * A68) * (1 - EXP(-Inputs!$B$9/12))</f>
        <v>0.002117086799</v>
      </c>
      <c r="C68" s="7">
        <f>EXP(-Inputs!$B$9/12 * A68)</f>
        <v>0.8478937041</v>
      </c>
      <c r="D68" s="8">
        <f>Inputs!$B$4^((A68+1)/12)</f>
        <v>0.9775547493</v>
      </c>
      <c r="E68" s="1">
        <f>IF(A68&lt;240, Inputs!$B$11 * D68, 0)</f>
        <v>97755.47493</v>
      </c>
      <c r="F68" s="1">
        <f> (1 - Inputs!$B$4^((MIN(A68,239)+1)/12)) / (1 - Inputs!$B$4^(1/12))</f>
        <v>66.25646251</v>
      </c>
      <c r="G68" s="1">
        <f>Inputs!$B$10*PremiumCalc_NS!D68</f>
        <v>97.75547493</v>
      </c>
      <c r="H68" s="1">
        <f t="shared" si="1"/>
        <v>17709.29468</v>
      </c>
      <c r="I68" s="1">
        <f t="shared" si="2"/>
        <v>80143.93573</v>
      </c>
      <c r="J68" s="1">
        <f t="shared" si="3"/>
        <v>169.6716684</v>
      </c>
      <c r="K68" s="1">
        <f t="shared" si="4"/>
        <v>13598155.28</v>
      </c>
    </row>
    <row r="69" ht="15.75" customHeight="1">
      <c r="A69" s="1">
        <v>67.0</v>
      </c>
      <c r="B69" s="7">
        <f>EXP(-Inputs!$B$9/12 * A69) * (1 - EXP(-Inputs!$B$9/12))</f>
        <v>0.002111800692</v>
      </c>
      <c r="C69" s="7">
        <f>EXP(-Inputs!$B$9/12 * A69)</f>
        <v>0.8457766173</v>
      </c>
      <c r="D69" s="8">
        <f>Inputs!$B$4^((A69+1)/12)</f>
        <v>0.9772235897</v>
      </c>
      <c r="E69" s="1">
        <f>IF(A69&lt;240, Inputs!$B$11 * D69, 0)</f>
        <v>97722.35897</v>
      </c>
      <c r="F69" s="1">
        <f> (1 - Inputs!$B$4^((MIN(A69,239)+1)/12)) / (1 - Inputs!$B$4^(1/12))</f>
        <v>67.23401726</v>
      </c>
      <c r="G69" s="1">
        <f>Inputs!$B$10*PremiumCalc_NS!D69</f>
        <v>97.72235897</v>
      </c>
      <c r="H69" s="1">
        <f t="shared" si="1"/>
        <v>17970.57946</v>
      </c>
      <c r="I69" s="1">
        <f t="shared" si="2"/>
        <v>79849.50188</v>
      </c>
      <c r="J69" s="1">
        <f t="shared" si="3"/>
        <v>168.6262334</v>
      </c>
      <c r="K69" s="1">
        <f t="shared" si="4"/>
        <v>13464720.74</v>
      </c>
    </row>
    <row r="70" ht="15.75" customHeight="1">
      <c r="A70" s="1">
        <v>68.0</v>
      </c>
      <c r="B70" s="7">
        <f>EXP(-Inputs!$B$9/12 * A70) * (1 - EXP(-Inputs!$B$9/12))</f>
        <v>0.002106527785</v>
      </c>
      <c r="C70" s="7">
        <f>EXP(-Inputs!$B$9/12 * A70)</f>
        <v>0.8436648166</v>
      </c>
      <c r="D70" s="8">
        <f>Inputs!$B$4^((A70+1)/12)</f>
        <v>0.9768925424</v>
      </c>
      <c r="E70" s="1">
        <f>IF(A70&lt;240, Inputs!$B$11 * D70, 0)</f>
        <v>97689.25424</v>
      </c>
      <c r="F70" s="1">
        <f> (1 - Inputs!$B$4^((MIN(A70,239)+1)/12)) / (1 - Inputs!$B$4^(1/12))</f>
        <v>68.21124085</v>
      </c>
      <c r="G70" s="1">
        <f>Inputs!$B$10*PremiumCalc_NS!D70</f>
        <v>97.68925424</v>
      </c>
      <c r="H70" s="1">
        <f t="shared" si="1"/>
        <v>18231.77572</v>
      </c>
      <c r="I70" s="1">
        <f t="shared" si="2"/>
        <v>79555.16777</v>
      </c>
      <c r="J70" s="1">
        <f t="shared" si="3"/>
        <v>167.5851713</v>
      </c>
      <c r="K70" s="1">
        <f t="shared" si="4"/>
        <v>13332266.42</v>
      </c>
    </row>
    <row r="71" ht="15.75" customHeight="1">
      <c r="A71" s="1">
        <v>69.0</v>
      </c>
      <c r="B71" s="7">
        <f>EXP(-Inputs!$B$9/12 * A71) * (1 - EXP(-Inputs!$B$9/12))</f>
        <v>0.002101268043</v>
      </c>
      <c r="C71" s="7">
        <f>EXP(-Inputs!$B$9/12 * A71)</f>
        <v>0.8415582888</v>
      </c>
      <c r="D71" s="8">
        <f>Inputs!$B$4^((A71+1)/12)</f>
        <v>0.9765616071</v>
      </c>
      <c r="E71" s="1">
        <f>IF(A71&lt;240, Inputs!$B$11 * D71, 0)</f>
        <v>97656.16071</v>
      </c>
      <c r="F71" s="1">
        <f> (1 - Inputs!$B$4^((MIN(A71,239)+1)/12)) / (1 - Inputs!$B$4^(1/12))</f>
        <v>69.1881334</v>
      </c>
      <c r="G71" s="1">
        <f>Inputs!$B$10*PremiumCalc_NS!D71</f>
        <v>97.65616071</v>
      </c>
      <c r="H71" s="1">
        <f t="shared" si="1"/>
        <v>18492.8835</v>
      </c>
      <c r="I71" s="1">
        <f t="shared" si="2"/>
        <v>79260.93337</v>
      </c>
      <c r="J71" s="1">
        <f t="shared" si="3"/>
        <v>166.5484663</v>
      </c>
      <c r="K71" s="1">
        <f t="shared" si="4"/>
        <v>13200786.89</v>
      </c>
    </row>
    <row r="72" ht="15.75" customHeight="1">
      <c r="A72" s="1">
        <v>70.0</v>
      </c>
      <c r="B72" s="7">
        <f>EXP(-Inputs!$B$9/12 * A72) * (1 - EXP(-Inputs!$B$9/12))</f>
        <v>0.002096021433</v>
      </c>
      <c r="C72" s="7">
        <f>EXP(-Inputs!$B$9/12 * A72)</f>
        <v>0.8394570208</v>
      </c>
      <c r="D72" s="8">
        <f>Inputs!$B$4^((A72+1)/12)</f>
        <v>0.976230784</v>
      </c>
      <c r="E72" s="1">
        <f>IF(A72&lt;240, Inputs!$B$11 * D72, 0)</f>
        <v>97623.0784</v>
      </c>
      <c r="F72" s="1">
        <f> (1 - Inputs!$B$4^((MIN(A72,239)+1)/12)) / (1 - Inputs!$B$4^(1/12))</f>
        <v>70.164695</v>
      </c>
      <c r="G72" s="1">
        <f>Inputs!$B$10*PremiumCalc_NS!D72</f>
        <v>97.6230784</v>
      </c>
      <c r="H72" s="1">
        <f t="shared" si="1"/>
        <v>18753.90283</v>
      </c>
      <c r="I72" s="1">
        <f t="shared" si="2"/>
        <v>78966.79865</v>
      </c>
      <c r="J72" s="1">
        <f t="shared" si="3"/>
        <v>165.5161025</v>
      </c>
      <c r="K72" s="1">
        <f t="shared" si="4"/>
        <v>13070276.74</v>
      </c>
    </row>
    <row r="73" ht="15.75" customHeight="1">
      <c r="A73" s="1">
        <v>71.0</v>
      </c>
      <c r="B73" s="7">
        <f>EXP(-Inputs!$B$9/12 * A73) * (1 - EXP(-Inputs!$B$9/12))</f>
        <v>0.002090787924</v>
      </c>
      <c r="C73" s="7">
        <f>EXP(-Inputs!$B$9/12 * A73)</f>
        <v>0.8373609993</v>
      </c>
      <c r="D73" s="8">
        <f>Inputs!$B$4^((A73+1)/12)</f>
        <v>0.9759000729</v>
      </c>
      <c r="E73" s="1">
        <f>IF(A73&lt;240, Inputs!$B$11 * D73, 0)</f>
        <v>97590.00729</v>
      </c>
      <c r="F73" s="1">
        <f> (1 - Inputs!$B$4^((MIN(A73,239)+1)/12)) / (1 - Inputs!$B$4^(1/12))</f>
        <v>71.14092579</v>
      </c>
      <c r="G73" s="1">
        <f>Inputs!$B$10*PremiumCalc_NS!D73</f>
        <v>97.59000729</v>
      </c>
      <c r="H73" s="1">
        <f t="shared" si="1"/>
        <v>19014.83373</v>
      </c>
      <c r="I73" s="1">
        <f t="shared" si="2"/>
        <v>78672.76357</v>
      </c>
      <c r="J73" s="1">
        <f t="shared" si="3"/>
        <v>164.4880641</v>
      </c>
      <c r="K73" s="1">
        <f t="shared" si="4"/>
        <v>12940730.57</v>
      </c>
    </row>
    <row r="74" ht="15.75" customHeight="1">
      <c r="A74" s="1">
        <v>72.0</v>
      </c>
      <c r="B74" s="7">
        <f>EXP(-Inputs!$B$9/12 * A74) * (1 - EXP(-Inputs!$B$9/12))</f>
        <v>0.002085567483</v>
      </c>
      <c r="C74" s="7">
        <f>EXP(-Inputs!$B$9/12 * A74)</f>
        <v>0.8352702114</v>
      </c>
      <c r="D74" s="8">
        <f>Inputs!$B$4^((A74+1)/12)</f>
        <v>0.9755694739</v>
      </c>
      <c r="E74" s="1">
        <f>IF(A74&lt;240, Inputs!$B$11 * D74, 0)</f>
        <v>97556.94739</v>
      </c>
      <c r="F74" s="1">
        <f> (1 - Inputs!$B$4^((MIN(A74,239)+1)/12)) / (1 - Inputs!$B$4^(1/12))</f>
        <v>72.11682586</v>
      </c>
      <c r="G74" s="1">
        <f>Inputs!$B$10*PremiumCalc_NS!D74</f>
        <v>97.55694739</v>
      </c>
      <c r="H74" s="1">
        <f t="shared" si="1"/>
        <v>19275.67624</v>
      </c>
      <c r="I74" s="1">
        <f t="shared" si="2"/>
        <v>78378.8281</v>
      </c>
      <c r="J74" s="1">
        <f t="shared" si="3"/>
        <v>163.4643352</v>
      </c>
      <c r="K74" s="1">
        <f t="shared" si="4"/>
        <v>12812143.03</v>
      </c>
    </row>
    <row r="75" ht="15.75" customHeight="1">
      <c r="A75" s="1">
        <v>73.0</v>
      </c>
      <c r="B75" s="7">
        <f>EXP(-Inputs!$B$9/12 * A75) * (1 - EXP(-Inputs!$B$9/12))</f>
        <v>0.002080360076</v>
      </c>
      <c r="C75" s="7">
        <f>EXP(-Inputs!$B$9/12 * A75)</f>
        <v>0.8331846439</v>
      </c>
      <c r="D75" s="8">
        <f>Inputs!$B$4^((A75+1)/12)</f>
        <v>0.9752389869</v>
      </c>
      <c r="E75" s="1">
        <f>IF(A75&lt;240, Inputs!$B$11 * D75, 0)</f>
        <v>97523.89869</v>
      </c>
      <c r="F75" s="1">
        <f> (1 - Inputs!$B$4^((MIN(A75,239)+1)/12)) / (1 - Inputs!$B$4^(1/12))</f>
        <v>73.09239533</v>
      </c>
      <c r="G75" s="1">
        <f>Inputs!$B$10*PremiumCalc_NS!D75</f>
        <v>97.52389869</v>
      </c>
      <c r="H75" s="1">
        <f t="shared" si="1"/>
        <v>19536.43039</v>
      </c>
      <c r="I75" s="1">
        <f t="shared" si="2"/>
        <v>78084.9922</v>
      </c>
      <c r="J75" s="1">
        <f t="shared" si="3"/>
        <v>162.4449003</v>
      </c>
      <c r="K75" s="1">
        <f t="shared" si="4"/>
        <v>12684508.77</v>
      </c>
    </row>
    <row r="76" ht="15.75" customHeight="1">
      <c r="A76" s="1">
        <v>74.0</v>
      </c>
      <c r="B76" s="7">
        <f>EXP(-Inputs!$B$9/12 * A76) * (1 - EXP(-Inputs!$B$9/12))</f>
        <v>0.002075165672</v>
      </c>
      <c r="C76" s="7">
        <f>EXP(-Inputs!$B$9/12 * A76)</f>
        <v>0.8311042839</v>
      </c>
      <c r="D76" s="8">
        <f>Inputs!$B$4^((A76+1)/12)</f>
        <v>0.9749086118</v>
      </c>
      <c r="E76" s="1">
        <f>IF(A76&lt;240, Inputs!$B$11 * D76, 0)</f>
        <v>97490.86118</v>
      </c>
      <c r="F76" s="1">
        <f> (1 - Inputs!$B$4^((MIN(A76,239)+1)/12)) / (1 - Inputs!$B$4^(1/12))</f>
        <v>74.06763432</v>
      </c>
      <c r="G76" s="1">
        <f>Inputs!$B$10*PremiumCalc_NS!D76</f>
        <v>97.49086118</v>
      </c>
      <c r="H76" s="1">
        <f t="shared" si="1"/>
        <v>19797.0962</v>
      </c>
      <c r="I76" s="1">
        <f t="shared" si="2"/>
        <v>77791.25584</v>
      </c>
      <c r="J76" s="1">
        <f t="shared" si="3"/>
        <v>161.4297437</v>
      </c>
      <c r="K76" s="1">
        <f t="shared" si="4"/>
        <v>12557822.49</v>
      </c>
    </row>
    <row r="77" ht="15.75" customHeight="1">
      <c r="A77" s="1">
        <v>75.0</v>
      </c>
      <c r="B77" s="7">
        <f>EXP(-Inputs!$B$9/12 * A77) * (1 - EXP(-Inputs!$B$9/12))</f>
        <v>0.002069984237</v>
      </c>
      <c r="C77" s="7">
        <f>EXP(-Inputs!$B$9/12 * A77)</f>
        <v>0.8290291182</v>
      </c>
      <c r="D77" s="8">
        <f>Inputs!$B$4^((A77+1)/12)</f>
        <v>0.9745783487</v>
      </c>
      <c r="E77" s="1">
        <f>IF(A77&lt;240, Inputs!$B$11 * D77, 0)</f>
        <v>97457.83487</v>
      </c>
      <c r="F77" s="1">
        <f> (1 - Inputs!$B$4^((MIN(A77,239)+1)/12)) / (1 - Inputs!$B$4^(1/12))</f>
        <v>75.04254293</v>
      </c>
      <c r="G77" s="1">
        <f>Inputs!$B$10*PremiumCalc_NS!D77</f>
        <v>97.45783487</v>
      </c>
      <c r="H77" s="1">
        <f t="shared" si="1"/>
        <v>20057.67371</v>
      </c>
      <c r="I77" s="1">
        <f t="shared" si="2"/>
        <v>77497.61899</v>
      </c>
      <c r="J77" s="1">
        <f t="shared" si="3"/>
        <v>160.4188497</v>
      </c>
      <c r="K77" s="1">
        <f t="shared" si="4"/>
        <v>12432078.89</v>
      </c>
    </row>
    <row r="78" ht="15.75" customHeight="1">
      <c r="A78" s="1">
        <v>76.0</v>
      </c>
      <c r="B78" s="7">
        <f>EXP(-Inputs!$B$9/12 * A78) * (1 - EXP(-Inputs!$B$9/12))</f>
        <v>0.00206481574</v>
      </c>
      <c r="C78" s="7">
        <f>EXP(-Inputs!$B$9/12 * A78)</f>
        <v>0.8269591339</v>
      </c>
      <c r="D78" s="8">
        <f>Inputs!$B$4^((A78+1)/12)</f>
        <v>0.9742481974</v>
      </c>
      <c r="E78" s="1">
        <f>IF(A78&lt;240, Inputs!$B$11 * D78, 0)</f>
        <v>97424.81974</v>
      </c>
      <c r="F78" s="1">
        <f> (1 - Inputs!$B$4^((MIN(A78,239)+1)/12)) / (1 - Inputs!$B$4^(1/12))</f>
        <v>76.01712128</v>
      </c>
      <c r="G78" s="1">
        <f>Inputs!$B$10*PremiumCalc_NS!D78</f>
        <v>97.42481974</v>
      </c>
      <c r="H78" s="1">
        <f t="shared" si="1"/>
        <v>20318.16294</v>
      </c>
      <c r="I78" s="1">
        <f t="shared" si="2"/>
        <v>77204.08162</v>
      </c>
      <c r="J78" s="1">
        <f t="shared" si="3"/>
        <v>159.4122029</v>
      </c>
      <c r="K78" s="1">
        <f t="shared" si="4"/>
        <v>12307272.72</v>
      </c>
    </row>
    <row r="79" ht="15.75" customHeight="1">
      <c r="A79" s="1">
        <v>77.0</v>
      </c>
      <c r="B79" s="7">
        <f>EXP(-Inputs!$B$9/12 * A79) * (1 - EXP(-Inputs!$B$9/12))</f>
        <v>0.002059660148</v>
      </c>
      <c r="C79" s="7">
        <f>EXP(-Inputs!$B$9/12 * A79)</f>
        <v>0.8248943182</v>
      </c>
      <c r="D79" s="8">
        <f>Inputs!$B$4^((A79+1)/12)</f>
        <v>0.973918158</v>
      </c>
      <c r="E79" s="1">
        <f>IF(A79&lt;240, Inputs!$B$11 * D79, 0)</f>
        <v>97391.8158</v>
      </c>
      <c r="F79" s="1">
        <f> (1 - Inputs!$B$4^((MIN(A79,239)+1)/12)) / (1 - Inputs!$B$4^(1/12))</f>
        <v>76.99136948</v>
      </c>
      <c r="G79" s="1">
        <f>Inputs!$B$10*PremiumCalc_NS!D79</f>
        <v>97.3918158</v>
      </c>
      <c r="H79" s="1">
        <f t="shared" si="1"/>
        <v>20578.56393</v>
      </c>
      <c r="I79" s="1">
        <f t="shared" si="2"/>
        <v>76910.64368</v>
      </c>
      <c r="J79" s="1">
        <f t="shared" si="3"/>
        <v>158.4097877</v>
      </c>
      <c r="K79" s="1">
        <f t="shared" si="4"/>
        <v>12183398.74</v>
      </c>
    </row>
    <row r="80" ht="15.75" customHeight="1">
      <c r="A80" s="1">
        <v>78.0</v>
      </c>
      <c r="B80" s="7">
        <f>EXP(-Inputs!$B$9/12 * A80) * (1 - EXP(-Inputs!$B$9/12))</f>
        <v>0.002054517428</v>
      </c>
      <c r="C80" s="7">
        <f>EXP(-Inputs!$B$9/12 * A80)</f>
        <v>0.8228346581</v>
      </c>
      <c r="D80" s="8">
        <f>Inputs!$B$4^((A80+1)/12)</f>
        <v>0.9735882303</v>
      </c>
      <c r="E80" s="1">
        <f>IF(A80&lt;240, Inputs!$B$11 * D80, 0)</f>
        <v>97358.82303</v>
      </c>
      <c r="F80" s="1">
        <f> (1 - Inputs!$B$4^((MIN(A80,239)+1)/12)) / (1 - Inputs!$B$4^(1/12))</f>
        <v>77.96528764</v>
      </c>
      <c r="G80" s="1">
        <f>Inputs!$B$10*PremiumCalc_NS!D80</f>
        <v>97.35882303</v>
      </c>
      <c r="H80" s="1">
        <f t="shared" si="1"/>
        <v>20838.87671</v>
      </c>
      <c r="I80" s="1">
        <f t="shared" si="2"/>
        <v>76617.30515</v>
      </c>
      <c r="J80" s="1">
        <f t="shared" si="3"/>
        <v>157.4115887</v>
      </c>
      <c r="K80" s="1">
        <f t="shared" si="4"/>
        <v>12060451.73</v>
      </c>
    </row>
    <row r="81" ht="15.75" customHeight="1">
      <c r="A81" s="1">
        <v>79.0</v>
      </c>
      <c r="B81" s="7">
        <f>EXP(-Inputs!$B$9/12 * A81) * (1 - EXP(-Inputs!$B$9/12))</f>
        <v>0.00204938755</v>
      </c>
      <c r="C81" s="7">
        <f>EXP(-Inputs!$B$9/12 * A81)</f>
        <v>0.8207801406</v>
      </c>
      <c r="D81" s="8">
        <f>Inputs!$B$4^((A81+1)/12)</f>
        <v>0.9732584145</v>
      </c>
      <c r="E81" s="1">
        <f>IF(A81&lt;240, Inputs!$B$11 * D81, 0)</f>
        <v>97325.84145</v>
      </c>
      <c r="F81" s="1">
        <f> (1 - Inputs!$B$4^((MIN(A81,239)+1)/12)) / (1 - Inputs!$B$4^(1/12))</f>
        <v>78.93887587</v>
      </c>
      <c r="G81" s="1">
        <f>Inputs!$B$10*PremiumCalc_NS!D81</f>
        <v>97.32584145</v>
      </c>
      <c r="H81" s="1">
        <f t="shared" si="1"/>
        <v>21099.1013</v>
      </c>
      <c r="I81" s="1">
        <f t="shared" si="2"/>
        <v>76324.06599</v>
      </c>
      <c r="J81" s="1">
        <f t="shared" si="3"/>
        <v>156.4175906</v>
      </c>
      <c r="K81" s="1">
        <f t="shared" si="4"/>
        <v>11938426.51</v>
      </c>
    </row>
    <row r="82" ht="15.75" customHeight="1">
      <c r="A82" s="1">
        <v>80.0</v>
      </c>
      <c r="B82" s="7">
        <f>EXP(-Inputs!$B$9/12 * A82) * (1 - EXP(-Inputs!$B$9/12))</f>
        <v>0.00204427048</v>
      </c>
      <c r="C82" s="7">
        <f>EXP(-Inputs!$B$9/12 * A82)</f>
        <v>0.8187307531</v>
      </c>
      <c r="D82" s="8">
        <f>Inputs!$B$4^((A82+1)/12)</f>
        <v>0.9729287104</v>
      </c>
      <c r="E82" s="1">
        <f>IF(A82&lt;240, Inputs!$B$11 * D82, 0)</f>
        <v>97292.87104</v>
      </c>
      <c r="F82" s="1">
        <f> (1 - Inputs!$B$4^((MIN(A82,239)+1)/12)) / (1 - Inputs!$B$4^(1/12))</f>
        <v>79.91213428</v>
      </c>
      <c r="G82" s="1">
        <f>Inputs!$B$10*PremiumCalc_NS!D82</f>
        <v>97.29287104</v>
      </c>
      <c r="H82" s="1">
        <f t="shared" si="1"/>
        <v>21359.23774</v>
      </c>
      <c r="I82" s="1">
        <f t="shared" si="2"/>
        <v>76030.92617</v>
      </c>
      <c r="J82" s="1">
        <f t="shared" si="3"/>
        <v>155.4277779</v>
      </c>
      <c r="K82" s="1">
        <f t="shared" si="4"/>
        <v>11817317.91</v>
      </c>
    </row>
    <row r="83" ht="15.75" customHeight="1">
      <c r="A83" s="1">
        <v>81.0</v>
      </c>
      <c r="B83" s="7">
        <f>EXP(-Inputs!$B$9/12 * A83) * (1 - EXP(-Inputs!$B$9/12))</f>
        <v>0.002039166187</v>
      </c>
      <c r="C83" s="7">
        <f>EXP(-Inputs!$B$9/12 * A83)</f>
        <v>0.8166864826</v>
      </c>
      <c r="D83" s="8">
        <f>Inputs!$B$4^((A83+1)/12)</f>
        <v>0.9725991179</v>
      </c>
      <c r="E83" s="1">
        <f>IF(A83&lt;240, Inputs!$B$11 * D83, 0)</f>
        <v>97259.91179</v>
      </c>
      <c r="F83" s="1">
        <f> (1 - Inputs!$B$4^((MIN(A83,239)+1)/12)) / (1 - Inputs!$B$4^(1/12))</f>
        <v>80.88506299</v>
      </c>
      <c r="G83" s="1">
        <f>Inputs!$B$10*PremiumCalc_NS!D83</f>
        <v>97.25991179</v>
      </c>
      <c r="H83" s="1">
        <f t="shared" si="1"/>
        <v>21619.28605</v>
      </c>
      <c r="I83" s="1">
        <f t="shared" si="2"/>
        <v>75737.88566</v>
      </c>
      <c r="J83" s="1">
        <f t="shared" si="3"/>
        <v>154.4421355</v>
      </c>
      <c r="K83" s="1">
        <f t="shared" si="4"/>
        <v>11697120.8</v>
      </c>
    </row>
    <row r="84" ht="15.75" customHeight="1">
      <c r="A84" s="1">
        <v>82.0</v>
      </c>
      <c r="B84" s="7">
        <f>EXP(-Inputs!$B$9/12 * A84) * (1 - EXP(-Inputs!$B$9/12))</f>
        <v>0.002034074638</v>
      </c>
      <c r="C84" s="7">
        <f>EXP(-Inputs!$B$9/12 * A84)</f>
        <v>0.8146473164</v>
      </c>
      <c r="D84" s="8">
        <f>Inputs!$B$4^((A84+1)/12)</f>
        <v>0.9722696372</v>
      </c>
      <c r="E84" s="1">
        <f>IF(A84&lt;240, Inputs!$B$11 * D84, 0)</f>
        <v>97226.96372</v>
      </c>
      <c r="F84" s="1">
        <f> (1 - Inputs!$B$4^((MIN(A84,239)+1)/12)) / (1 - Inputs!$B$4^(1/12))</f>
        <v>81.85766211</v>
      </c>
      <c r="G84" s="1">
        <f>Inputs!$B$10*PremiumCalc_NS!D84</f>
        <v>97.22696372</v>
      </c>
      <c r="H84" s="1">
        <f t="shared" si="1"/>
        <v>21879.24627</v>
      </c>
      <c r="I84" s="1">
        <f t="shared" si="2"/>
        <v>75444.94441</v>
      </c>
      <c r="J84" s="1">
        <f t="shared" si="3"/>
        <v>153.460648</v>
      </c>
      <c r="K84" s="1">
        <f t="shared" si="4"/>
        <v>11577830.06</v>
      </c>
    </row>
    <row r="85" ht="15.75" customHeight="1">
      <c r="A85" s="1">
        <v>83.0</v>
      </c>
      <c r="B85" s="7">
        <f>EXP(-Inputs!$B$9/12 * A85) * (1 - EXP(-Inputs!$B$9/12))</f>
        <v>0.002028995803</v>
      </c>
      <c r="C85" s="7">
        <f>EXP(-Inputs!$B$9/12 * A85)</f>
        <v>0.8126132418</v>
      </c>
      <c r="D85" s="8">
        <f>Inputs!$B$4^((A85+1)/12)</f>
        <v>0.971940268</v>
      </c>
      <c r="E85" s="1">
        <f>IF(A85&lt;240, Inputs!$B$11 * D85, 0)</f>
        <v>97194.0268</v>
      </c>
      <c r="F85" s="1">
        <f> (1 - Inputs!$B$4^((MIN(A85,239)+1)/12)) / (1 - Inputs!$B$4^(1/12))</f>
        <v>82.82993175</v>
      </c>
      <c r="G85" s="1">
        <f>Inputs!$B$10*PremiumCalc_NS!D85</f>
        <v>97.1940268</v>
      </c>
      <c r="H85" s="1">
        <f t="shared" si="1"/>
        <v>22139.11842</v>
      </c>
      <c r="I85" s="1">
        <f t="shared" si="2"/>
        <v>75152.10241</v>
      </c>
      <c r="J85" s="1">
        <f t="shared" si="3"/>
        <v>152.4833004</v>
      </c>
      <c r="K85" s="1">
        <f t="shared" si="4"/>
        <v>11459440.6</v>
      </c>
    </row>
    <row r="86" ht="15.75" customHeight="1">
      <c r="A86" s="1">
        <v>84.0</v>
      </c>
      <c r="B86" s="7">
        <f>EXP(-Inputs!$B$9/12 * A86) * (1 - EXP(-Inputs!$B$9/12))</f>
        <v>0.002023929649</v>
      </c>
      <c r="C86" s="7">
        <f>EXP(-Inputs!$B$9/12 * A86)</f>
        <v>0.810584246</v>
      </c>
      <c r="D86" s="8">
        <f>Inputs!$B$4^((A86+1)/12)</f>
        <v>0.9716110104</v>
      </c>
      <c r="E86" s="1">
        <f>IF(A86&lt;240, Inputs!$B$11 * D86, 0)</f>
        <v>97161.10104</v>
      </c>
      <c r="F86" s="1">
        <f> (1 - Inputs!$B$4^((MIN(A86,239)+1)/12)) / (1 - Inputs!$B$4^(1/12))</f>
        <v>83.80187201</v>
      </c>
      <c r="G86" s="1">
        <f>Inputs!$B$10*PremiumCalc_NS!D86</f>
        <v>97.16110104</v>
      </c>
      <c r="H86" s="1">
        <f t="shared" si="1"/>
        <v>22398.90254</v>
      </c>
      <c r="I86" s="1">
        <f t="shared" si="2"/>
        <v>74859.3596</v>
      </c>
      <c r="J86" s="1">
        <f t="shared" si="3"/>
        <v>151.5100774</v>
      </c>
      <c r="K86" s="1">
        <f t="shared" si="4"/>
        <v>11341947.37</v>
      </c>
    </row>
    <row r="87" ht="15.75" customHeight="1">
      <c r="A87" s="1">
        <v>85.0</v>
      </c>
      <c r="B87" s="7">
        <f>EXP(-Inputs!$B$9/12 * A87) * (1 - EXP(-Inputs!$B$9/12))</f>
        <v>0.002018876144</v>
      </c>
      <c r="C87" s="7">
        <f>EXP(-Inputs!$B$9/12 * A87)</f>
        <v>0.8085603163</v>
      </c>
      <c r="D87" s="8">
        <f>Inputs!$B$4^((A87+1)/12)</f>
        <v>0.9712818644</v>
      </c>
      <c r="E87" s="1">
        <f>IF(A87&lt;240, Inputs!$B$11 * D87, 0)</f>
        <v>97128.18644</v>
      </c>
      <c r="F87" s="1">
        <f> (1 - Inputs!$B$4^((MIN(A87,239)+1)/12)) / (1 - Inputs!$B$4^(1/12))</f>
        <v>84.77348303</v>
      </c>
      <c r="G87" s="1">
        <f>Inputs!$B$10*PremiumCalc_NS!D87</f>
        <v>97.12818644</v>
      </c>
      <c r="H87" s="1">
        <f t="shared" si="1"/>
        <v>22658.59865</v>
      </c>
      <c r="I87" s="1">
        <f t="shared" si="2"/>
        <v>74566.71597</v>
      </c>
      <c r="J87" s="1">
        <f t="shared" si="3"/>
        <v>150.540964</v>
      </c>
      <c r="K87" s="1">
        <f t="shared" si="4"/>
        <v>11225345.31</v>
      </c>
    </row>
    <row r="88" ht="15.75" customHeight="1">
      <c r="A88" s="1">
        <v>86.0</v>
      </c>
      <c r="B88" s="7">
        <f>EXP(-Inputs!$B$9/12 * A88) * (1 - EXP(-Inputs!$B$9/12))</f>
        <v>0.002013835257</v>
      </c>
      <c r="C88" s="7">
        <f>EXP(-Inputs!$B$9/12 * A88)</f>
        <v>0.8065414402</v>
      </c>
      <c r="D88" s="8">
        <f>Inputs!$B$4^((A88+1)/12)</f>
        <v>0.9709528298</v>
      </c>
      <c r="E88" s="1">
        <f>IF(A88&lt;240, Inputs!$B$11 * D88, 0)</f>
        <v>97095.28298</v>
      </c>
      <c r="F88" s="1">
        <f> (1 - Inputs!$B$4^((MIN(A88,239)+1)/12)) / (1 - Inputs!$B$4^(1/12))</f>
        <v>85.74476489</v>
      </c>
      <c r="G88" s="1">
        <f>Inputs!$B$10*PremiumCalc_NS!D88</f>
        <v>97.09528298</v>
      </c>
      <c r="H88" s="1">
        <f t="shared" si="1"/>
        <v>22918.20678</v>
      </c>
      <c r="I88" s="1">
        <f t="shared" si="2"/>
        <v>74274.17148</v>
      </c>
      <c r="J88" s="1">
        <f t="shared" si="3"/>
        <v>149.5759452</v>
      </c>
      <c r="K88" s="1">
        <f t="shared" si="4"/>
        <v>11109629.41</v>
      </c>
    </row>
    <row r="89" ht="15.75" customHeight="1">
      <c r="A89" s="1">
        <v>87.0</v>
      </c>
      <c r="B89" s="7">
        <f>EXP(-Inputs!$B$9/12 * A89) * (1 - EXP(-Inputs!$B$9/12))</f>
        <v>0.002008806957</v>
      </c>
      <c r="C89" s="7">
        <f>EXP(-Inputs!$B$9/12 * A89)</f>
        <v>0.8045276049</v>
      </c>
      <c r="D89" s="8">
        <f>Inputs!$B$4^((A89+1)/12)</f>
        <v>0.9706239067</v>
      </c>
      <c r="E89" s="1">
        <f>IF(A89&lt;240, Inputs!$B$11 * D89, 0)</f>
        <v>97062.39067</v>
      </c>
      <c r="F89" s="1">
        <f> (1 - Inputs!$B$4^((MIN(A89,239)+1)/12)) / (1 - Inputs!$B$4^(1/12))</f>
        <v>86.71571772</v>
      </c>
      <c r="G89" s="1">
        <f>Inputs!$B$10*PremiumCalc_NS!D89</f>
        <v>97.06239067</v>
      </c>
      <c r="H89" s="1">
        <f t="shared" si="1"/>
        <v>23177.72698</v>
      </c>
      <c r="I89" s="1">
        <f t="shared" si="2"/>
        <v>73981.72609</v>
      </c>
      <c r="J89" s="1">
        <f t="shared" si="3"/>
        <v>148.6150061</v>
      </c>
      <c r="K89" s="1">
        <f t="shared" si="4"/>
        <v>10994794.67</v>
      </c>
    </row>
    <row r="90" ht="15.75" customHeight="1">
      <c r="A90" s="1">
        <v>88.0</v>
      </c>
      <c r="B90" s="7">
        <f>EXP(-Inputs!$B$9/12 * A90) * (1 - EXP(-Inputs!$B$9/12))</f>
        <v>0.002003791212</v>
      </c>
      <c r="C90" s="7">
        <f>EXP(-Inputs!$B$9/12 * A90)</f>
        <v>0.802518798</v>
      </c>
      <c r="D90" s="8">
        <f>Inputs!$B$4^((A90+1)/12)</f>
        <v>0.9702950951</v>
      </c>
      <c r="E90" s="1">
        <f>IF(A90&lt;240, Inputs!$B$11 * D90, 0)</f>
        <v>97029.50951</v>
      </c>
      <c r="F90" s="1">
        <f> (1 - Inputs!$B$4^((MIN(A90,239)+1)/12)) / (1 - Inputs!$B$4^(1/12))</f>
        <v>87.68634163</v>
      </c>
      <c r="G90" s="1">
        <f>Inputs!$B$10*PremiumCalc_NS!D90</f>
        <v>97.02950951</v>
      </c>
      <c r="H90" s="1">
        <f t="shared" si="1"/>
        <v>23437.15925</v>
      </c>
      <c r="I90" s="1">
        <f t="shared" si="2"/>
        <v>73689.37977</v>
      </c>
      <c r="J90" s="1">
        <f t="shared" si="3"/>
        <v>147.6581316</v>
      </c>
      <c r="K90" s="1">
        <f t="shared" si="4"/>
        <v>10880836.14</v>
      </c>
    </row>
    <row r="91" ht="15.75" customHeight="1">
      <c r="A91" s="1">
        <v>89.0</v>
      </c>
      <c r="B91" s="7">
        <f>EXP(-Inputs!$B$9/12 * A91) * (1 - EXP(-Inputs!$B$9/12))</f>
        <v>0.001998787991</v>
      </c>
      <c r="C91" s="7">
        <f>EXP(-Inputs!$B$9/12 * A91)</f>
        <v>0.8005150068</v>
      </c>
      <c r="D91" s="8">
        <f>Inputs!$B$4^((A91+1)/12)</f>
        <v>0.9699663948</v>
      </c>
      <c r="E91" s="1">
        <f>IF(A91&lt;240, Inputs!$B$11 * D91, 0)</f>
        <v>96996.63948</v>
      </c>
      <c r="F91" s="1">
        <f> (1 - Inputs!$B$4^((MIN(A91,239)+1)/12)) / (1 - Inputs!$B$4^(1/12))</f>
        <v>88.65663672</v>
      </c>
      <c r="G91" s="1">
        <f>Inputs!$B$10*PremiumCalc_NS!D91</f>
        <v>96.99663948</v>
      </c>
      <c r="H91" s="1">
        <f t="shared" si="1"/>
        <v>23696.50364</v>
      </c>
      <c r="I91" s="1">
        <f t="shared" si="2"/>
        <v>73397.13248</v>
      </c>
      <c r="J91" s="1">
        <f t="shared" si="3"/>
        <v>146.705307</v>
      </c>
      <c r="K91" s="1">
        <f t="shared" si="4"/>
        <v>10767748.85</v>
      </c>
    </row>
    <row r="92" ht="15.75" customHeight="1">
      <c r="A92" s="1">
        <v>90.0</v>
      </c>
      <c r="B92" s="7">
        <f>EXP(-Inputs!$B$9/12 * A92) * (1 - EXP(-Inputs!$B$9/12))</f>
        <v>0.001993797262</v>
      </c>
      <c r="C92" s="7">
        <f>EXP(-Inputs!$B$9/12 * A92)</f>
        <v>0.7985162188</v>
      </c>
      <c r="D92" s="8">
        <f>Inputs!$B$4^((A92+1)/12)</f>
        <v>0.9696378059</v>
      </c>
      <c r="E92" s="1">
        <f>IF(A92&lt;240, Inputs!$B$11 * D92, 0)</f>
        <v>96963.78059</v>
      </c>
      <c r="F92" s="1">
        <f> (1 - Inputs!$B$4^((MIN(A92,239)+1)/12)) / (1 - Inputs!$B$4^(1/12))</f>
        <v>89.62660312</v>
      </c>
      <c r="G92" s="1">
        <f>Inputs!$B$10*PremiumCalc_NS!D92</f>
        <v>96.96378059</v>
      </c>
      <c r="H92" s="1">
        <f t="shared" si="1"/>
        <v>23955.76017</v>
      </c>
      <c r="I92" s="1">
        <f t="shared" si="2"/>
        <v>73104.9842</v>
      </c>
      <c r="J92" s="1">
        <f t="shared" si="3"/>
        <v>145.7565173</v>
      </c>
      <c r="K92" s="1">
        <f t="shared" si="4"/>
        <v>10655527.9</v>
      </c>
    </row>
    <row r="93" ht="15.75" customHeight="1">
      <c r="A93" s="1">
        <v>91.0</v>
      </c>
      <c r="B93" s="7">
        <f>EXP(-Inputs!$B$9/12 * A93) * (1 - EXP(-Inputs!$B$9/12))</f>
        <v>0.001988818994</v>
      </c>
      <c r="C93" s="7">
        <f>EXP(-Inputs!$B$9/12 * A93)</f>
        <v>0.7965224215</v>
      </c>
      <c r="D93" s="8">
        <f>Inputs!$B$4^((A93+1)/12)</f>
        <v>0.9693093283</v>
      </c>
      <c r="E93" s="1">
        <f>IF(A93&lt;240, Inputs!$B$11 * D93, 0)</f>
        <v>96930.93283</v>
      </c>
      <c r="F93" s="1">
        <f> (1 - Inputs!$B$4^((MIN(A93,239)+1)/12)) / (1 - Inputs!$B$4^(1/12))</f>
        <v>90.59624092</v>
      </c>
      <c r="G93" s="1">
        <f>Inputs!$B$10*PremiumCalc_NS!D93</f>
        <v>96.93093283</v>
      </c>
      <c r="H93" s="1">
        <f t="shared" si="1"/>
        <v>24214.92888</v>
      </c>
      <c r="I93" s="1">
        <f t="shared" si="2"/>
        <v>72812.93489</v>
      </c>
      <c r="J93" s="1">
        <f t="shared" si="3"/>
        <v>144.8117479</v>
      </c>
      <c r="K93" s="1">
        <f t="shared" si="4"/>
        <v>10544168.37</v>
      </c>
    </row>
    <row r="94" ht="15.75" customHeight="1">
      <c r="A94" s="1">
        <v>92.0</v>
      </c>
      <c r="B94" s="7">
        <f>EXP(-Inputs!$B$9/12 * A94) * (1 - EXP(-Inputs!$B$9/12))</f>
        <v>0.001983853157</v>
      </c>
      <c r="C94" s="7">
        <f>EXP(-Inputs!$B$9/12 * A94)</f>
        <v>0.7945336025</v>
      </c>
      <c r="D94" s="8">
        <f>Inputs!$B$4^((A94+1)/12)</f>
        <v>0.968980962</v>
      </c>
      <c r="E94" s="1">
        <f>IF(A94&lt;240, Inputs!$B$11 * D94, 0)</f>
        <v>96898.0962</v>
      </c>
      <c r="F94" s="1">
        <f> (1 - Inputs!$B$4^((MIN(A94,239)+1)/12)) / (1 - Inputs!$B$4^(1/12))</f>
        <v>91.56555025</v>
      </c>
      <c r="G94" s="1">
        <f>Inputs!$B$10*PremiumCalc_NS!D94</f>
        <v>96.8980962</v>
      </c>
      <c r="H94" s="1">
        <f t="shared" si="1"/>
        <v>24474.00979</v>
      </c>
      <c r="I94" s="1">
        <f t="shared" si="2"/>
        <v>72520.98451</v>
      </c>
      <c r="J94" s="1">
        <f t="shared" si="3"/>
        <v>143.870984</v>
      </c>
      <c r="K94" s="1">
        <f t="shared" si="4"/>
        <v>10433665.4</v>
      </c>
    </row>
    <row r="95" ht="15.75" customHeight="1">
      <c r="A95" s="1">
        <v>93.0</v>
      </c>
      <c r="B95" s="7">
        <f>EXP(-Inputs!$B$9/12 * A95) * (1 - EXP(-Inputs!$B$9/12))</f>
        <v>0.001978899718</v>
      </c>
      <c r="C95" s="7">
        <f>EXP(-Inputs!$B$9/12 * A95)</f>
        <v>0.7925497493</v>
      </c>
      <c r="D95" s="8">
        <f>Inputs!$B$4^((A95+1)/12)</f>
        <v>0.9686527069</v>
      </c>
      <c r="E95" s="1">
        <f>IF(A95&lt;240, Inputs!$B$11 * D95, 0)</f>
        <v>96865.27069</v>
      </c>
      <c r="F95" s="1">
        <f> (1 - Inputs!$B$4^((MIN(A95,239)+1)/12)) / (1 - Inputs!$B$4^(1/12))</f>
        <v>92.53453121</v>
      </c>
      <c r="G95" s="1">
        <f>Inputs!$B$10*PremiumCalc_NS!D95</f>
        <v>96.86527069</v>
      </c>
      <c r="H95" s="1">
        <f t="shared" si="1"/>
        <v>24733.00293</v>
      </c>
      <c r="I95" s="1">
        <f t="shared" si="2"/>
        <v>72229.13303</v>
      </c>
      <c r="J95" s="1">
        <f t="shared" si="3"/>
        <v>142.934211</v>
      </c>
      <c r="K95" s="1">
        <f t="shared" si="4"/>
        <v>10324014.14</v>
      </c>
    </row>
    <row r="96" ht="15.75" customHeight="1">
      <c r="A96" s="1">
        <v>94.0</v>
      </c>
      <c r="B96" s="7">
        <f>EXP(-Inputs!$B$9/12 * A96) * (1 - EXP(-Inputs!$B$9/12))</f>
        <v>0.001973958648</v>
      </c>
      <c r="C96" s="7">
        <f>EXP(-Inputs!$B$9/12 * A96)</f>
        <v>0.7905708496</v>
      </c>
      <c r="D96" s="8">
        <f>Inputs!$B$4^((A96+1)/12)</f>
        <v>0.968324563</v>
      </c>
      <c r="E96" s="1">
        <f>IF(A96&lt;240, Inputs!$B$11 * D96, 0)</f>
        <v>96832.4563</v>
      </c>
      <c r="F96" s="1">
        <f> (1 - Inputs!$B$4^((MIN(A96,239)+1)/12)) / (1 - Inputs!$B$4^(1/12))</f>
        <v>93.50318392</v>
      </c>
      <c r="G96" s="1">
        <f>Inputs!$B$10*PremiumCalc_NS!D96</f>
        <v>96.8324563</v>
      </c>
      <c r="H96" s="1">
        <f t="shared" si="1"/>
        <v>24991.90833</v>
      </c>
      <c r="I96" s="1">
        <f t="shared" si="2"/>
        <v>71937.38043</v>
      </c>
      <c r="J96" s="1">
        <f t="shared" si="3"/>
        <v>142.0014142</v>
      </c>
      <c r="K96" s="1">
        <f t="shared" si="4"/>
        <v>10215209.75</v>
      </c>
    </row>
    <row r="97" ht="15.75" customHeight="1">
      <c r="A97" s="1">
        <v>95.0</v>
      </c>
      <c r="B97" s="7">
        <f>EXP(-Inputs!$B$9/12 * A97) * (1 - EXP(-Inputs!$B$9/12))</f>
        <v>0.001969029915</v>
      </c>
      <c r="C97" s="7">
        <f>EXP(-Inputs!$B$9/12 * A97)</f>
        <v>0.788596891</v>
      </c>
      <c r="D97" s="8">
        <f>Inputs!$B$4^((A97+1)/12)</f>
        <v>0.9679965303</v>
      </c>
      <c r="E97" s="1">
        <f>IF(A97&lt;240, Inputs!$B$11 * D97, 0)</f>
        <v>96799.65303</v>
      </c>
      <c r="F97" s="1">
        <f> (1 - Inputs!$B$4^((MIN(A97,239)+1)/12)) / (1 - Inputs!$B$4^(1/12))</f>
        <v>94.47150848</v>
      </c>
      <c r="G97" s="1">
        <f>Inputs!$B$10*PremiumCalc_NS!D97</f>
        <v>96.79965303</v>
      </c>
      <c r="H97" s="1">
        <f t="shared" si="1"/>
        <v>25250.72603</v>
      </c>
      <c r="I97" s="1">
        <f t="shared" si="2"/>
        <v>71645.72665</v>
      </c>
      <c r="J97" s="1">
        <f t="shared" si="3"/>
        <v>141.072579</v>
      </c>
      <c r="K97" s="1">
        <f t="shared" si="4"/>
        <v>10107247.44</v>
      </c>
    </row>
    <row r="98" ht="15.75" customHeight="1">
      <c r="A98" s="1">
        <v>96.0</v>
      </c>
      <c r="B98" s="7">
        <f>EXP(-Inputs!$B$9/12 * A98) * (1 - EXP(-Inputs!$B$9/12))</f>
        <v>0.001964113488</v>
      </c>
      <c r="C98" s="7">
        <f>EXP(-Inputs!$B$9/12 * A98)</f>
        <v>0.7866278611</v>
      </c>
      <c r="D98" s="8">
        <f>Inputs!$B$4^((A98+1)/12)</f>
        <v>0.9676686087</v>
      </c>
      <c r="E98" s="1">
        <f>IF(A98&lt;240, Inputs!$B$11 * D98, 0)</f>
        <v>96766.86087</v>
      </c>
      <c r="F98" s="1">
        <f> (1 - Inputs!$B$4^((MIN(A98,239)+1)/12)) / (1 - Inputs!$B$4^(1/12))</f>
        <v>95.43950501</v>
      </c>
      <c r="G98" s="1">
        <f>Inputs!$B$10*PremiumCalc_NS!D98</f>
        <v>96.76686087</v>
      </c>
      <c r="H98" s="1">
        <f t="shared" si="1"/>
        <v>25509.45605</v>
      </c>
      <c r="I98" s="1">
        <f t="shared" si="2"/>
        <v>71354.17168</v>
      </c>
      <c r="J98" s="1">
        <f t="shared" si="3"/>
        <v>140.147691</v>
      </c>
      <c r="K98" s="1">
        <f t="shared" si="4"/>
        <v>10000122.41</v>
      </c>
    </row>
    <row r="99" ht="15.75" customHeight="1">
      <c r="A99" s="1">
        <v>97.0</v>
      </c>
      <c r="B99" s="7">
        <f>EXP(-Inputs!$B$9/12 * A99) * (1 - EXP(-Inputs!$B$9/12))</f>
        <v>0.001959209337</v>
      </c>
      <c r="C99" s="7">
        <f>EXP(-Inputs!$B$9/12 * A99)</f>
        <v>0.7846637476</v>
      </c>
      <c r="D99" s="8">
        <f>Inputs!$B$4^((A99+1)/12)</f>
        <v>0.9673407982</v>
      </c>
      <c r="E99" s="1">
        <f>IF(A99&lt;240, Inputs!$B$11 * D99, 0)</f>
        <v>96734.07982</v>
      </c>
      <c r="F99" s="1">
        <f> (1 - Inputs!$B$4^((MIN(A99,239)+1)/12)) / (1 - Inputs!$B$4^(1/12))</f>
        <v>96.40717362</v>
      </c>
      <c r="G99" s="1">
        <f>Inputs!$B$10*PremiumCalc_NS!D99</f>
        <v>96.73407982</v>
      </c>
      <c r="H99" s="1">
        <f t="shared" si="1"/>
        <v>25768.09842</v>
      </c>
      <c r="I99" s="1">
        <f t="shared" si="2"/>
        <v>71062.71548</v>
      </c>
      <c r="J99" s="1">
        <f t="shared" si="3"/>
        <v>139.2267357</v>
      </c>
      <c r="K99" s="1">
        <f t="shared" si="4"/>
        <v>9893829.905</v>
      </c>
    </row>
    <row r="100" ht="15.75" customHeight="1">
      <c r="A100" s="1">
        <v>98.0</v>
      </c>
      <c r="B100" s="7">
        <f>EXP(-Inputs!$B$9/12 * A100) * (1 - EXP(-Inputs!$B$9/12))</f>
        <v>0.001954317431</v>
      </c>
      <c r="C100" s="7">
        <f>EXP(-Inputs!$B$9/12 * A100)</f>
        <v>0.7827045382</v>
      </c>
      <c r="D100" s="8">
        <f>Inputs!$B$4^((A100+1)/12)</f>
        <v>0.9670130987</v>
      </c>
      <c r="E100" s="1">
        <f>IF(A100&lt;240, Inputs!$B$11 * D100, 0)</f>
        <v>96701.30987</v>
      </c>
      <c r="F100" s="1">
        <f> (1 - Inputs!$B$4^((MIN(A100,239)+1)/12)) / (1 - Inputs!$B$4^(1/12))</f>
        <v>97.37451442</v>
      </c>
      <c r="G100" s="1">
        <f>Inputs!$B$10*PremiumCalc_NS!D100</f>
        <v>96.70130987</v>
      </c>
      <c r="H100" s="1">
        <f t="shared" si="1"/>
        <v>26026.65317</v>
      </c>
      <c r="I100" s="1">
        <f t="shared" si="2"/>
        <v>70771.35801</v>
      </c>
      <c r="J100" s="1">
        <f t="shared" si="3"/>
        <v>138.3096986</v>
      </c>
      <c r="K100" s="1">
        <f t="shared" si="4"/>
        <v>9788365.195</v>
      </c>
    </row>
    <row r="101" ht="15.75" customHeight="1">
      <c r="A101" s="1">
        <v>99.0</v>
      </c>
      <c r="B101" s="7">
        <f>EXP(-Inputs!$B$9/12 * A101) * (1 - EXP(-Inputs!$B$9/12))</f>
        <v>0.00194943774</v>
      </c>
      <c r="C101" s="7">
        <f>EXP(-Inputs!$B$9/12 * A101)</f>
        <v>0.7807502208</v>
      </c>
      <c r="D101" s="8">
        <f>Inputs!$B$4^((A101+1)/12)</f>
        <v>0.9666855103</v>
      </c>
      <c r="E101" s="1">
        <f>IF(A101&lt;240, Inputs!$B$11 * D101, 0)</f>
        <v>96668.55103</v>
      </c>
      <c r="F101" s="1">
        <f> (1 - Inputs!$B$4^((MIN(A101,239)+1)/12)) / (1 - Inputs!$B$4^(1/12))</f>
        <v>98.34152752</v>
      </c>
      <c r="G101" s="1">
        <f>Inputs!$B$10*PremiumCalc_NS!D101</f>
        <v>96.66855103</v>
      </c>
      <c r="H101" s="1">
        <f t="shared" si="1"/>
        <v>26285.12033</v>
      </c>
      <c r="I101" s="1">
        <f t="shared" si="2"/>
        <v>70480.09925</v>
      </c>
      <c r="J101" s="1">
        <f t="shared" si="3"/>
        <v>137.3965654</v>
      </c>
      <c r="K101" s="1">
        <f t="shared" si="4"/>
        <v>9683723.563</v>
      </c>
    </row>
    <row r="102" ht="15.75" customHeight="1">
      <c r="A102" s="1">
        <v>100.0</v>
      </c>
      <c r="B102" s="7">
        <f>EXP(-Inputs!$B$9/12 * A102) * (1 - EXP(-Inputs!$B$9/12))</f>
        <v>0.001944570232</v>
      </c>
      <c r="C102" s="7">
        <f>EXP(-Inputs!$B$9/12 * A102)</f>
        <v>0.7788007831</v>
      </c>
      <c r="D102" s="8">
        <f>Inputs!$B$4^((A102+1)/12)</f>
        <v>0.9663580328</v>
      </c>
      <c r="E102" s="1">
        <f>IF(A102&lt;240, Inputs!$B$11 * D102, 0)</f>
        <v>96635.80328</v>
      </c>
      <c r="F102" s="1">
        <f> (1 - Inputs!$B$4^((MIN(A102,239)+1)/12)) / (1 - Inputs!$B$4^(1/12))</f>
        <v>99.30821303</v>
      </c>
      <c r="G102" s="1">
        <f>Inputs!$B$10*PremiumCalc_NS!D102</f>
        <v>96.63580328</v>
      </c>
      <c r="H102" s="1">
        <f t="shared" si="1"/>
        <v>26543.49994</v>
      </c>
      <c r="I102" s="1">
        <f t="shared" si="2"/>
        <v>70188.93915</v>
      </c>
      <c r="J102" s="1">
        <f t="shared" si="3"/>
        <v>136.4873217</v>
      </c>
      <c r="K102" s="1">
        <f t="shared" si="4"/>
        <v>9579900.317</v>
      </c>
    </row>
    <row r="103" ht="15.75" customHeight="1">
      <c r="A103" s="1">
        <v>101.0</v>
      </c>
      <c r="B103" s="7">
        <f>EXP(-Inputs!$B$9/12 * A103) * (1 - EXP(-Inputs!$B$9/12))</f>
        <v>0.001939714878</v>
      </c>
      <c r="C103" s="7">
        <f>EXP(-Inputs!$B$9/12 * A103)</f>
        <v>0.7768562128</v>
      </c>
      <c r="D103" s="8">
        <f>Inputs!$B$4^((A103+1)/12)</f>
        <v>0.9660306663</v>
      </c>
      <c r="E103" s="1">
        <f>IF(A103&lt;240, Inputs!$B$11 * D103, 0)</f>
        <v>96603.06663</v>
      </c>
      <c r="F103" s="1">
        <f> (1 - Inputs!$B$4^((MIN(A103,239)+1)/12)) / (1 - Inputs!$B$4^(1/12))</f>
        <v>100.2745711</v>
      </c>
      <c r="G103" s="1">
        <f>Inputs!$B$10*PremiumCalc_NS!D103</f>
        <v>96.60306663</v>
      </c>
      <c r="H103" s="1">
        <f t="shared" si="1"/>
        <v>26801.79201</v>
      </c>
      <c r="I103" s="1">
        <f t="shared" si="2"/>
        <v>69897.87768</v>
      </c>
      <c r="J103" s="1">
        <f t="shared" si="3"/>
        <v>135.5819533</v>
      </c>
      <c r="K103" s="1">
        <f t="shared" si="4"/>
        <v>9476890.788</v>
      </c>
    </row>
    <row r="104" ht="15.75" customHeight="1">
      <c r="A104" s="1">
        <v>102.0</v>
      </c>
      <c r="B104" s="7">
        <f>EXP(-Inputs!$B$9/12 * A104) * (1 - EXP(-Inputs!$B$9/12))</f>
        <v>0.001934871648</v>
      </c>
      <c r="C104" s="7">
        <f>EXP(-Inputs!$B$9/12 * A104)</f>
        <v>0.774916498</v>
      </c>
      <c r="D104" s="8">
        <f>Inputs!$B$4^((A104+1)/12)</f>
        <v>0.9657034107</v>
      </c>
      <c r="E104" s="1">
        <f>IF(A104&lt;240, Inputs!$B$11 * D104, 0)</f>
        <v>96570.34107</v>
      </c>
      <c r="F104" s="1">
        <f> (1 - Inputs!$B$4^((MIN(A104,239)+1)/12)) / (1 - Inputs!$B$4^(1/12))</f>
        <v>101.2406017</v>
      </c>
      <c r="G104" s="1">
        <f>Inputs!$B$10*PremiumCalc_NS!D104</f>
        <v>96.57034107</v>
      </c>
      <c r="H104" s="1">
        <f t="shared" si="1"/>
        <v>27059.99659</v>
      </c>
      <c r="I104" s="1">
        <f t="shared" si="2"/>
        <v>69606.91482</v>
      </c>
      <c r="J104" s="1">
        <f t="shared" si="3"/>
        <v>134.680446</v>
      </c>
      <c r="K104" s="1">
        <f t="shared" si="4"/>
        <v>9374690.33</v>
      </c>
    </row>
    <row r="105" ht="15.75" customHeight="1">
      <c r="A105" s="1">
        <v>103.0</v>
      </c>
      <c r="B105" s="7">
        <f>EXP(-Inputs!$B$9/12 * A105) * (1 - EXP(-Inputs!$B$9/12))</f>
        <v>0.00193004051</v>
      </c>
      <c r="C105" s="7">
        <f>EXP(-Inputs!$B$9/12 * A105)</f>
        <v>0.7729816263</v>
      </c>
      <c r="D105" s="8">
        <f>Inputs!$B$4^((A105+1)/12)</f>
        <v>0.9653762659</v>
      </c>
      <c r="E105" s="1">
        <f>IF(A105&lt;240, Inputs!$B$11 * D105, 0)</f>
        <v>96537.62659</v>
      </c>
      <c r="F105" s="1">
        <f> (1 - Inputs!$B$4^((MIN(A105,239)+1)/12)) / (1 - Inputs!$B$4^(1/12))</f>
        <v>102.2063051</v>
      </c>
      <c r="G105" s="1">
        <f>Inputs!$B$10*PremiumCalc_NS!D105</f>
        <v>96.53762659</v>
      </c>
      <c r="H105" s="1">
        <f t="shared" si="1"/>
        <v>27318.11369</v>
      </c>
      <c r="I105" s="1">
        <f t="shared" si="2"/>
        <v>69316.05052</v>
      </c>
      <c r="J105" s="1">
        <f t="shared" si="3"/>
        <v>133.7827855</v>
      </c>
      <c r="K105" s="1">
        <f t="shared" si="4"/>
        <v>9273294.319</v>
      </c>
    </row>
    <row r="106" ht="15.75" customHeight="1">
      <c r="A106" s="1">
        <v>104.0</v>
      </c>
      <c r="B106" s="7">
        <f>EXP(-Inputs!$B$9/12 * A106) * (1 - EXP(-Inputs!$B$9/12))</f>
        <v>0.001925221435</v>
      </c>
      <c r="C106" s="7">
        <f>EXP(-Inputs!$B$9/12 * A106)</f>
        <v>0.7710515858</v>
      </c>
      <c r="D106" s="8">
        <f>Inputs!$B$4^((A106+1)/12)</f>
        <v>0.965049232</v>
      </c>
      <c r="E106" s="1">
        <f>IF(A106&lt;240, Inputs!$B$11 * D106, 0)</f>
        <v>96504.9232</v>
      </c>
      <c r="F106" s="1">
        <f> (1 - Inputs!$B$4^((MIN(A106,239)+1)/12)) / (1 - Inputs!$B$4^(1/12))</f>
        <v>103.1716814</v>
      </c>
      <c r="G106" s="1">
        <f>Inputs!$B$10*PremiumCalc_NS!D106</f>
        <v>96.5049232</v>
      </c>
      <c r="H106" s="1">
        <f t="shared" si="1"/>
        <v>27576.14336</v>
      </c>
      <c r="I106" s="1">
        <f t="shared" si="2"/>
        <v>69025.28476</v>
      </c>
      <c r="J106" s="1">
        <f t="shared" si="3"/>
        <v>132.8889578</v>
      </c>
      <c r="K106" s="1">
        <f t="shared" si="4"/>
        <v>9172698.152</v>
      </c>
    </row>
    <row r="107" ht="15.75" customHeight="1">
      <c r="A107" s="1">
        <v>105.0</v>
      </c>
      <c r="B107" s="7">
        <f>EXP(-Inputs!$B$9/12 * A107) * (1 - EXP(-Inputs!$B$9/12))</f>
        <v>0.001920414393</v>
      </c>
      <c r="C107" s="7">
        <f>EXP(-Inputs!$B$9/12 * A107)</f>
        <v>0.7691263644</v>
      </c>
      <c r="D107" s="8">
        <f>Inputs!$B$4^((A107+1)/12)</f>
        <v>0.9647223088</v>
      </c>
      <c r="E107" s="1">
        <f>IF(A107&lt;240, Inputs!$B$11 * D107, 0)</f>
        <v>96472.23088</v>
      </c>
      <c r="F107" s="1">
        <f> (1 - Inputs!$B$4^((MIN(A107,239)+1)/12)) / (1 - Inputs!$B$4^(1/12))</f>
        <v>104.1367306</v>
      </c>
      <c r="G107" s="1">
        <f>Inputs!$B$10*PremiumCalc_NS!D107</f>
        <v>96.47223088</v>
      </c>
      <c r="H107" s="1">
        <f t="shared" si="1"/>
        <v>27834.08561</v>
      </c>
      <c r="I107" s="1">
        <f t="shared" si="2"/>
        <v>68734.6175</v>
      </c>
      <c r="J107" s="1">
        <f t="shared" si="3"/>
        <v>131.9989487</v>
      </c>
      <c r="K107" s="1">
        <f t="shared" si="4"/>
        <v>9072897.251</v>
      </c>
    </row>
    <row r="108" ht="15.75" customHeight="1">
      <c r="A108" s="1">
        <v>106.0</v>
      </c>
      <c r="B108" s="7">
        <f>EXP(-Inputs!$B$9/12 * A108) * (1 - EXP(-Inputs!$B$9/12))</f>
        <v>0.001915619353</v>
      </c>
      <c r="C108" s="7">
        <f>EXP(-Inputs!$B$9/12 * A108)</f>
        <v>0.76720595</v>
      </c>
      <c r="D108" s="8">
        <f>Inputs!$B$4^((A108+1)/12)</f>
        <v>0.9643954964</v>
      </c>
      <c r="E108" s="1">
        <f>IF(A108&lt;240, Inputs!$B$11 * D108, 0)</f>
        <v>96439.54964</v>
      </c>
      <c r="F108" s="1">
        <f> (1 - Inputs!$B$4^((MIN(A108,239)+1)/12)) / (1 - Inputs!$B$4^(1/12))</f>
        <v>105.1014529</v>
      </c>
      <c r="G108" s="1">
        <f>Inputs!$B$10*PremiumCalc_NS!D108</f>
        <v>96.43954964</v>
      </c>
      <c r="H108" s="1">
        <f t="shared" si="1"/>
        <v>28091.94048</v>
      </c>
      <c r="I108" s="1">
        <f t="shared" si="2"/>
        <v>68444.04871</v>
      </c>
      <c r="J108" s="1">
        <f t="shared" si="3"/>
        <v>131.1127443</v>
      </c>
      <c r="K108" s="1">
        <f t="shared" si="4"/>
        <v>8973887.057</v>
      </c>
    </row>
    <row r="109" ht="15.75" customHeight="1">
      <c r="A109" s="1">
        <v>107.0</v>
      </c>
      <c r="B109" s="7">
        <f>EXP(-Inputs!$B$9/12 * A109) * (1 - EXP(-Inputs!$B$9/12))</f>
        <v>0.001910836286</v>
      </c>
      <c r="C109" s="7">
        <f>EXP(-Inputs!$B$9/12 * A109)</f>
        <v>0.7652903306</v>
      </c>
      <c r="D109" s="8">
        <f>Inputs!$B$4^((A109+1)/12)</f>
        <v>0.9640687947</v>
      </c>
      <c r="E109" s="1">
        <f>IF(A109&lt;240, Inputs!$B$11 * D109, 0)</f>
        <v>96406.87947</v>
      </c>
      <c r="F109" s="1">
        <f> (1 - Inputs!$B$4^((MIN(A109,239)+1)/12)) / (1 - Inputs!$B$4^(1/12))</f>
        <v>106.0658484</v>
      </c>
      <c r="G109" s="1">
        <f>Inputs!$B$10*PremiumCalc_NS!D109</f>
        <v>96.40687947</v>
      </c>
      <c r="H109" s="1">
        <f t="shared" si="1"/>
        <v>28349.708</v>
      </c>
      <c r="I109" s="1">
        <f t="shared" si="2"/>
        <v>68153.57835</v>
      </c>
      <c r="J109" s="1">
        <f t="shared" si="3"/>
        <v>130.2303305</v>
      </c>
      <c r="K109" s="1">
        <f t="shared" si="4"/>
        <v>8875663.034</v>
      </c>
    </row>
    <row r="110" ht="15.75" customHeight="1">
      <c r="A110" s="1">
        <v>108.0</v>
      </c>
      <c r="B110" s="7">
        <f>EXP(-Inputs!$B$9/12 * A110) * (1 - EXP(-Inputs!$B$9/12))</f>
        <v>0.001906065162</v>
      </c>
      <c r="C110" s="7">
        <f>EXP(-Inputs!$B$9/12 * A110)</f>
        <v>0.7633794943</v>
      </c>
      <c r="D110" s="8">
        <f>Inputs!$B$4^((A110+1)/12)</f>
        <v>0.9637422037</v>
      </c>
      <c r="E110" s="1">
        <f>IF(A110&lt;240, Inputs!$B$11 * D110, 0)</f>
        <v>96374.22037</v>
      </c>
      <c r="F110" s="1">
        <f> (1 - Inputs!$B$4^((MIN(A110,239)+1)/12)) / (1 - Inputs!$B$4^(1/12))</f>
        <v>107.0299172</v>
      </c>
      <c r="G110" s="1">
        <f>Inputs!$B$10*PremiumCalc_NS!D110</f>
        <v>96.37422037</v>
      </c>
      <c r="H110" s="1">
        <f t="shared" si="1"/>
        <v>28607.3882</v>
      </c>
      <c r="I110" s="1">
        <f t="shared" si="2"/>
        <v>67863.20639</v>
      </c>
      <c r="J110" s="1">
        <f t="shared" si="3"/>
        <v>129.3516935</v>
      </c>
      <c r="K110" s="1">
        <f t="shared" si="4"/>
        <v>8778220.669</v>
      </c>
    </row>
    <row r="111" ht="15.75" customHeight="1">
      <c r="A111" s="1">
        <v>109.0</v>
      </c>
      <c r="B111" s="7">
        <f>EXP(-Inputs!$B$9/12 * A111) * (1 - EXP(-Inputs!$B$9/12))</f>
        <v>0.00190130595</v>
      </c>
      <c r="C111" s="7">
        <f>EXP(-Inputs!$B$9/12 * A111)</f>
        <v>0.7614734292</v>
      </c>
      <c r="D111" s="8">
        <f>Inputs!$B$4^((A111+1)/12)</f>
        <v>0.9634157233</v>
      </c>
      <c r="E111" s="1">
        <f>IF(A111&lt;240, Inputs!$B$11 * D111, 0)</f>
        <v>96341.57233</v>
      </c>
      <c r="F111" s="1">
        <f> (1 - Inputs!$B$4^((MIN(A111,239)+1)/12)) / (1 - Inputs!$B$4^(1/12))</f>
        <v>107.9936594</v>
      </c>
      <c r="G111" s="1">
        <f>Inputs!$B$10*PremiumCalc_NS!D111</f>
        <v>96.34157233</v>
      </c>
      <c r="H111" s="1">
        <f t="shared" si="1"/>
        <v>28864.98111</v>
      </c>
      <c r="I111" s="1">
        <f t="shared" si="2"/>
        <v>67572.9328</v>
      </c>
      <c r="J111" s="1">
        <f t="shared" si="3"/>
        <v>128.4768192</v>
      </c>
      <c r="K111" s="1">
        <f t="shared" si="4"/>
        <v>8681555.47</v>
      </c>
    </row>
    <row r="112" ht="15.75" customHeight="1">
      <c r="A112" s="1">
        <v>110.0</v>
      </c>
      <c r="B112" s="7">
        <f>EXP(-Inputs!$B$9/12 * A112) * (1 - EXP(-Inputs!$B$9/12))</f>
        <v>0.001896558622</v>
      </c>
      <c r="C112" s="7">
        <f>EXP(-Inputs!$B$9/12 * A112)</f>
        <v>0.7595721232</v>
      </c>
      <c r="D112" s="8">
        <f>Inputs!$B$4^((A112+1)/12)</f>
        <v>0.9630893535</v>
      </c>
      <c r="E112" s="1">
        <f>IF(A112&lt;240, Inputs!$B$11 * D112, 0)</f>
        <v>96308.93535</v>
      </c>
      <c r="F112" s="1">
        <f> (1 - Inputs!$B$4^((MIN(A112,239)+1)/12)) / (1 - Inputs!$B$4^(1/12))</f>
        <v>108.9570752</v>
      </c>
      <c r="G112" s="1">
        <f>Inputs!$B$10*PremiumCalc_NS!D112</f>
        <v>96.30893535</v>
      </c>
      <c r="H112" s="1">
        <f t="shared" si="1"/>
        <v>29122.48675</v>
      </c>
      <c r="I112" s="1">
        <f t="shared" si="2"/>
        <v>67282.75754</v>
      </c>
      <c r="J112" s="1">
        <f t="shared" si="3"/>
        <v>127.6056939</v>
      </c>
      <c r="K112" s="1">
        <f t="shared" si="4"/>
        <v>8585662.964</v>
      </c>
    </row>
    <row r="113" ht="15.75" customHeight="1">
      <c r="A113" s="1">
        <v>111.0</v>
      </c>
      <c r="B113" s="7">
        <f>EXP(-Inputs!$B$9/12 * A113) * (1 - EXP(-Inputs!$B$9/12))</f>
        <v>0.001891823147</v>
      </c>
      <c r="C113" s="7">
        <f>EXP(-Inputs!$B$9/12 * A113)</f>
        <v>0.7576755646</v>
      </c>
      <c r="D113" s="8">
        <f>Inputs!$B$4^((A113+1)/12)</f>
        <v>0.9627630943</v>
      </c>
      <c r="E113" s="1">
        <f>IF(A113&lt;240, Inputs!$B$11 * D113, 0)</f>
        <v>96276.30943</v>
      </c>
      <c r="F113" s="1">
        <f> (1 - Inputs!$B$4^((MIN(A113,239)+1)/12)) / (1 - Inputs!$B$4^(1/12))</f>
        <v>109.9201645</v>
      </c>
      <c r="G113" s="1">
        <f>Inputs!$B$10*PremiumCalc_NS!D113</f>
        <v>96.27630943</v>
      </c>
      <c r="H113" s="1">
        <f t="shared" si="1"/>
        <v>29379.90516</v>
      </c>
      <c r="I113" s="1">
        <f t="shared" si="2"/>
        <v>66992.68058</v>
      </c>
      <c r="J113" s="1">
        <f t="shared" si="3"/>
        <v>126.7383038</v>
      </c>
      <c r="K113" s="1">
        <f t="shared" si="4"/>
        <v>8490538.705</v>
      </c>
    </row>
    <row r="114" ht="15.75" customHeight="1">
      <c r="A114" s="1">
        <v>112.0</v>
      </c>
      <c r="B114" s="7">
        <f>EXP(-Inputs!$B$9/12 * A114) * (1 - EXP(-Inputs!$B$9/12))</f>
        <v>0.001887099496</v>
      </c>
      <c r="C114" s="7">
        <f>EXP(-Inputs!$B$9/12 * A114)</f>
        <v>0.7557837415</v>
      </c>
      <c r="D114" s="8">
        <f>Inputs!$B$4^((A114+1)/12)</f>
        <v>0.9624369456</v>
      </c>
      <c r="E114" s="1">
        <f>IF(A114&lt;240, Inputs!$B$11 * D114, 0)</f>
        <v>96243.69456</v>
      </c>
      <c r="F114" s="1">
        <f> (1 - Inputs!$B$4^((MIN(A114,239)+1)/12)) / (1 - Inputs!$B$4^(1/12))</f>
        <v>110.8829276</v>
      </c>
      <c r="G114" s="1">
        <f>Inputs!$B$10*PremiumCalc_NS!D114</f>
        <v>96.24369456</v>
      </c>
      <c r="H114" s="1">
        <f t="shared" si="1"/>
        <v>29637.23636</v>
      </c>
      <c r="I114" s="1">
        <f t="shared" si="2"/>
        <v>66702.70189</v>
      </c>
      <c r="J114" s="1">
        <f t="shared" si="3"/>
        <v>125.8746351</v>
      </c>
      <c r="K114" s="1">
        <f t="shared" si="4"/>
        <v>8396178.264</v>
      </c>
    </row>
    <row r="115" ht="15.75" customHeight="1">
      <c r="A115" s="1">
        <v>113.0</v>
      </c>
      <c r="B115" s="7">
        <f>EXP(-Inputs!$B$9/12 * A115) * (1 - EXP(-Inputs!$B$9/12))</f>
        <v>0.00188238764</v>
      </c>
      <c r="C115" s="7">
        <f>EXP(-Inputs!$B$9/12 * A115)</f>
        <v>0.753896642</v>
      </c>
      <c r="D115" s="8">
        <f>Inputs!$B$4^((A115+1)/12)</f>
        <v>0.9621109074</v>
      </c>
      <c r="E115" s="1">
        <f>IF(A115&lt;240, Inputs!$B$11 * D115, 0)</f>
        <v>96211.09074</v>
      </c>
      <c r="F115" s="1">
        <f> (1 - Inputs!$B$4^((MIN(A115,239)+1)/12)) / (1 - Inputs!$B$4^(1/12))</f>
        <v>111.8453646</v>
      </c>
      <c r="G115" s="1">
        <f>Inputs!$B$10*PremiumCalc_NS!D115</f>
        <v>96.21109074</v>
      </c>
      <c r="H115" s="1">
        <f t="shared" si="1"/>
        <v>29894.48039</v>
      </c>
      <c r="I115" s="1">
        <f t="shared" si="2"/>
        <v>66412.82144</v>
      </c>
      <c r="J115" s="1">
        <f t="shared" si="3"/>
        <v>125.0146742</v>
      </c>
      <c r="K115" s="1">
        <f t="shared" si="4"/>
        <v>8302577.235</v>
      </c>
    </row>
    <row r="116" ht="15.75" customHeight="1">
      <c r="A116" s="1">
        <v>114.0</v>
      </c>
      <c r="B116" s="7">
        <f>EXP(-Inputs!$B$9/12 * A116) * (1 - EXP(-Inputs!$B$9/12))</f>
        <v>0.001877687548</v>
      </c>
      <c r="C116" s="7">
        <f>EXP(-Inputs!$B$9/12 * A116)</f>
        <v>0.7520142543</v>
      </c>
      <c r="D116" s="8">
        <f>Inputs!$B$4^((A116+1)/12)</f>
        <v>0.9617849796</v>
      </c>
      <c r="E116" s="1">
        <f>IF(A116&lt;240, Inputs!$B$11 * D116, 0)</f>
        <v>96178.49796</v>
      </c>
      <c r="F116" s="1">
        <f> (1 - Inputs!$B$4^((MIN(A116,239)+1)/12)) / (1 - Inputs!$B$4^(1/12))</f>
        <v>112.8074755</v>
      </c>
      <c r="G116" s="1">
        <f>Inputs!$B$10*PremiumCalc_NS!D116</f>
        <v>96.17849796</v>
      </c>
      <c r="H116" s="1">
        <f t="shared" si="1"/>
        <v>30151.63728</v>
      </c>
      <c r="I116" s="1">
        <f t="shared" si="2"/>
        <v>66123.03918</v>
      </c>
      <c r="J116" s="1">
        <f t="shared" si="3"/>
        <v>124.1584073</v>
      </c>
      <c r="K116" s="1">
        <f t="shared" si="4"/>
        <v>8209731.232</v>
      </c>
    </row>
    <row r="117" ht="15.75" customHeight="1">
      <c r="A117" s="1">
        <v>115.0</v>
      </c>
      <c r="B117" s="7">
        <f>EXP(-Inputs!$B$9/12 * A117) * (1 - EXP(-Inputs!$B$9/12))</f>
        <v>0.001872999192</v>
      </c>
      <c r="C117" s="7">
        <f>EXP(-Inputs!$B$9/12 * A117)</f>
        <v>0.7501365668</v>
      </c>
      <c r="D117" s="8">
        <f>Inputs!$B$4^((A117+1)/12)</f>
        <v>0.9614591623</v>
      </c>
      <c r="E117" s="1">
        <f>IF(A117&lt;240, Inputs!$B$11 * D117, 0)</f>
        <v>96145.91623</v>
      </c>
      <c r="F117" s="1">
        <f> (1 - Inputs!$B$4^((MIN(A117,239)+1)/12)) / (1 - Inputs!$B$4^(1/12))</f>
        <v>113.7692604</v>
      </c>
      <c r="G117" s="1">
        <f>Inputs!$B$10*PremiumCalc_NS!D117</f>
        <v>96.14591623</v>
      </c>
      <c r="H117" s="1">
        <f t="shared" si="1"/>
        <v>30408.70705</v>
      </c>
      <c r="I117" s="1">
        <f t="shared" si="2"/>
        <v>65833.35509</v>
      </c>
      <c r="J117" s="1">
        <f t="shared" si="3"/>
        <v>123.3058209</v>
      </c>
      <c r="K117" s="1">
        <f t="shared" si="4"/>
        <v>8117635.894</v>
      </c>
    </row>
    <row r="118" ht="15.75" customHeight="1">
      <c r="A118" s="1">
        <v>116.0</v>
      </c>
      <c r="B118" s="7">
        <f>EXP(-Inputs!$B$9/12 * A118) * (1 - EXP(-Inputs!$B$9/12))</f>
        <v>0.001868322543</v>
      </c>
      <c r="C118" s="7">
        <f>EXP(-Inputs!$B$9/12 * A118)</f>
        <v>0.7482635676</v>
      </c>
      <c r="D118" s="8">
        <f>Inputs!$B$4^((A118+1)/12)</f>
        <v>0.9611334553</v>
      </c>
      <c r="E118" s="1">
        <f>IF(A118&lt;240, Inputs!$B$11 * D118, 0)</f>
        <v>96113.34553</v>
      </c>
      <c r="F118" s="1">
        <f> (1 - Inputs!$B$4^((MIN(A118,239)+1)/12)) / (1 - Inputs!$B$4^(1/12))</f>
        <v>114.7307196</v>
      </c>
      <c r="G118" s="1">
        <f>Inputs!$B$10*PremiumCalc_NS!D118</f>
        <v>96.11334553</v>
      </c>
      <c r="H118" s="1">
        <f t="shared" si="1"/>
        <v>30665.68973</v>
      </c>
      <c r="I118" s="1">
        <f t="shared" si="2"/>
        <v>65543.76914</v>
      </c>
      <c r="J118" s="1">
        <f t="shared" si="3"/>
        <v>122.4569014</v>
      </c>
      <c r="K118" s="1">
        <f t="shared" si="4"/>
        <v>8026286.876</v>
      </c>
    </row>
    <row r="119" ht="15.75" customHeight="1">
      <c r="A119" s="1">
        <v>117.0</v>
      </c>
      <c r="B119" s="7">
        <f>EXP(-Inputs!$B$9/12 * A119) * (1 - EXP(-Inputs!$B$9/12))</f>
        <v>0.00186365757</v>
      </c>
      <c r="C119" s="7">
        <f>EXP(-Inputs!$B$9/12 * A119)</f>
        <v>0.746395245</v>
      </c>
      <c r="D119" s="8">
        <f>Inputs!$B$4^((A119+1)/12)</f>
        <v>0.9608078586</v>
      </c>
      <c r="E119" s="1">
        <f>IF(A119&lt;240, Inputs!$B$11 * D119, 0)</f>
        <v>96080.78586</v>
      </c>
      <c r="F119" s="1">
        <f> (1 - Inputs!$B$4^((MIN(A119,239)+1)/12)) / (1 - Inputs!$B$4^(1/12))</f>
        <v>115.6918531</v>
      </c>
      <c r="G119" s="1">
        <f>Inputs!$B$10*PremiumCalc_NS!D119</f>
        <v>96.08078586</v>
      </c>
      <c r="H119" s="1">
        <f t="shared" si="1"/>
        <v>30922.58536</v>
      </c>
      <c r="I119" s="1">
        <f t="shared" si="2"/>
        <v>65254.28129</v>
      </c>
      <c r="J119" s="1">
        <f t="shared" si="3"/>
        <v>121.6116353</v>
      </c>
      <c r="K119" s="1">
        <f t="shared" si="4"/>
        <v>7935679.857</v>
      </c>
    </row>
    <row r="120" ht="15.75" customHeight="1">
      <c r="A120" s="1">
        <v>118.0</v>
      </c>
      <c r="B120" s="7">
        <f>EXP(-Inputs!$B$9/12 * A120) * (1 - EXP(-Inputs!$B$9/12))</f>
        <v>0.001859004245</v>
      </c>
      <c r="C120" s="7">
        <f>EXP(-Inputs!$B$9/12 * A120)</f>
        <v>0.7445315875</v>
      </c>
      <c r="D120" s="8">
        <f>Inputs!$B$4^((A120+1)/12)</f>
        <v>0.9604823723</v>
      </c>
      <c r="E120" s="1">
        <f>IF(A120&lt;240, Inputs!$B$11 * D120, 0)</f>
        <v>96048.23723</v>
      </c>
      <c r="F120" s="1">
        <f> (1 - Inputs!$B$4^((MIN(A120,239)+1)/12)) / (1 - Inputs!$B$4^(1/12))</f>
        <v>116.6526609</v>
      </c>
      <c r="G120" s="1">
        <f>Inputs!$B$10*PremiumCalc_NS!D120</f>
        <v>96.04823723</v>
      </c>
      <c r="H120" s="1">
        <f t="shared" si="1"/>
        <v>31179.39396</v>
      </c>
      <c r="I120" s="1">
        <f t="shared" si="2"/>
        <v>64964.8915</v>
      </c>
      <c r="J120" s="1">
        <f t="shared" si="3"/>
        <v>120.7700091</v>
      </c>
      <c r="K120" s="1">
        <f t="shared" si="4"/>
        <v>7845810.537</v>
      </c>
    </row>
    <row r="121" ht="15.75" customHeight="1">
      <c r="A121" s="1">
        <v>119.0</v>
      </c>
      <c r="B121" s="7">
        <f>EXP(-Inputs!$B$9/12 * A121) * (1 - EXP(-Inputs!$B$9/12))</f>
        <v>0.001854362539</v>
      </c>
      <c r="C121" s="7">
        <f>EXP(-Inputs!$B$9/12 * A121)</f>
        <v>0.7426725832</v>
      </c>
      <c r="D121" s="8">
        <f>Inputs!$B$4^((A121+1)/12)</f>
        <v>0.9601569962</v>
      </c>
      <c r="E121" s="1">
        <f>IF(A121&lt;240, Inputs!$B$11 * D121, 0)</f>
        <v>96015.69962</v>
      </c>
      <c r="F121" s="1">
        <f> (1 - Inputs!$B$4^((MIN(A121,239)+1)/12)) / (1 - Inputs!$B$4^(1/12))</f>
        <v>117.6131433</v>
      </c>
      <c r="G121" s="1">
        <f>Inputs!$B$10*PremiumCalc_NS!D121</f>
        <v>96.01569962</v>
      </c>
      <c r="H121" s="1">
        <f t="shared" si="1"/>
        <v>31436.11557</v>
      </c>
      <c r="I121" s="1">
        <f t="shared" si="2"/>
        <v>64675.59975</v>
      </c>
      <c r="J121" s="1">
        <f t="shared" si="3"/>
        <v>119.9320094</v>
      </c>
      <c r="K121" s="1">
        <f t="shared" si="4"/>
        <v>7756674.636</v>
      </c>
    </row>
    <row r="122" ht="15.75" customHeight="1">
      <c r="A122" s="1">
        <v>120.0</v>
      </c>
      <c r="B122" s="7">
        <f>EXP(-Inputs!$B$9/12 * A122) * (1 - EXP(-Inputs!$B$9/12))</f>
        <v>0.001849732423</v>
      </c>
      <c r="C122" s="7">
        <f>EXP(-Inputs!$B$9/12 * A122)</f>
        <v>0.7408182207</v>
      </c>
      <c r="D122" s="8">
        <f>Inputs!$B$4^((A122+1)/12)</f>
        <v>0.9598317304</v>
      </c>
      <c r="E122" s="1">
        <f>IF(A122&lt;240, Inputs!$B$11 * D122, 0)</f>
        <v>95983.17304</v>
      </c>
      <c r="F122" s="1">
        <f> (1 - Inputs!$B$4^((MIN(A122,239)+1)/12)) / (1 - Inputs!$B$4^(1/12))</f>
        <v>118.5733003</v>
      </c>
      <c r="G122" s="1">
        <f>Inputs!$B$10*PremiumCalc_NS!D122</f>
        <v>95.98317304</v>
      </c>
      <c r="H122" s="1">
        <f t="shared" si="1"/>
        <v>31692.75021</v>
      </c>
      <c r="I122" s="1">
        <f t="shared" si="2"/>
        <v>64386.40601</v>
      </c>
      <c r="J122" s="1">
        <f t="shared" si="3"/>
        <v>119.0976228</v>
      </c>
      <c r="K122" s="1">
        <f t="shared" si="4"/>
        <v>7668267.894</v>
      </c>
    </row>
    <row r="123" ht="15.75" customHeight="1">
      <c r="A123" s="1">
        <v>121.0</v>
      </c>
      <c r="B123" s="7">
        <f>EXP(-Inputs!$B$9/12 * A123) * (1 - EXP(-Inputs!$B$9/12))</f>
        <v>0.001845113867</v>
      </c>
      <c r="C123" s="7">
        <f>EXP(-Inputs!$B$9/12 * A123)</f>
        <v>0.7389684883</v>
      </c>
      <c r="D123" s="8">
        <f>Inputs!$B$4^((A123+1)/12)</f>
        <v>0.9595065747</v>
      </c>
      <c r="E123" s="1">
        <f>IF(A123&lt;240, Inputs!$B$11 * D123, 0)</f>
        <v>95950.65747</v>
      </c>
      <c r="F123" s="1">
        <f> (1 - Inputs!$B$4^((MIN(A123,239)+1)/12)) / (1 - Inputs!$B$4^(1/12))</f>
        <v>119.533132</v>
      </c>
      <c r="G123" s="1">
        <f>Inputs!$B$10*PremiumCalc_NS!D123</f>
        <v>95.95065747</v>
      </c>
      <c r="H123" s="1">
        <f t="shared" si="1"/>
        <v>31949.2979</v>
      </c>
      <c r="I123" s="1">
        <f t="shared" si="2"/>
        <v>64097.31023</v>
      </c>
      <c r="J123" s="1">
        <f t="shared" si="3"/>
        <v>118.266836</v>
      </c>
      <c r="K123" s="1">
        <f t="shared" si="4"/>
        <v>7580586.074</v>
      </c>
    </row>
    <row r="124" ht="15.75" customHeight="1">
      <c r="A124" s="1">
        <v>122.0</v>
      </c>
      <c r="B124" s="7">
        <f>EXP(-Inputs!$B$9/12 * A124) * (1 - EXP(-Inputs!$B$9/12))</f>
        <v>0.001840506844</v>
      </c>
      <c r="C124" s="7">
        <f>EXP(-Inputs!$B$9/12 * A124)</f>
        <v>0.7371233744</v>
      </c>
      <c r="D124" s="8">
        <f>Inputs!$B$4^((A124+1)/12)</f>
        <v>0.9591815292</v>
      </c>
      <c r="E124" s="1">
        <f>IF(A124&lt;240, Inputs!$B$11 * D124, 0)</f>
        <v>95918.15292</v>
      </c>
      <c r="F124" s="1">
        <f> (1 - Inputs!$B$4^((MIN(A124,239)+1)/12)) / (1 - Inputs!$B$4^(1/12))</f>
        <v>120.4926386</v>
      </c>
      <c r="G124" s="1">
        <f>Inputs!$B$10*PremiumCalc_NS!D124</f>
        <v>95.91815292</v>
      </c>
      <c r="H124" s="1">
        <f t="shared" si="1"/>
        <v>32205.75869</v>
      </c>
      <c r="I124" s="1">
        <f t="shared" si="2"/>
        <v>63808.31238</v>
      </c>
      <c r="J124" s="1">
        <f t="shared" si="3"/>
        <v>117.4396356</v>
      </c>
      <c r="K124" s="1">
        <f t="shared" si="4"/>
        <v>7493624.956</v>
      </c>
    </row>
    <row r="125" ht="15.75" customHeight="1">
      <c r="A125" s="1">
        <v>123.0</v>
      </c>
      <c r="B125" s="7">
        <f>EXP(-Inputs!$B$9/12 * A125) * (1 - EXP(-Inputs!$B$9/12))</f>
        <v>0.001835911324</v>
      </c>
      <c r="C125" s="7">
        <f>EXP(-Inputs!$B$9/12 * A125)</f>
        <v>0.7352828675</v>
      </c>
      <c r="D125" s="8">
        <f>Inputs!$B$4^((A125+1)/12)</f>
        <v>0.9588565938</v>
      </c>
      <c r="E125" s="1">
        <f>IF(A125&lt;240, Inputs!$B$11 * D125, 0)</f>
        <v>95885.65938</v>
      </c>
      <c r="F125" s="1">
        <f> (1 - Inputs!$B$4^((MIN(A125,239)+1)/12)) / (1 - Inputs!$B$4^(1/12))</f>
        <v>121.4518201</v>
      </c>
      <c r="G125" s="1">
        <f>Inputs!$B$10*PremiumCalc_NS!D125</f>
        <v>95.88565938</v>
      </c>
      <c r="H125" s="1">
        <f t="shared" si="1"/>
        <v>32462.1326</v>
      </c>
      <c r="I125" s="1">
        <f t="shared" si="2"/>
        <v>63519.41244</v>
      </c>
      <c r="J125" s="1">
        <f t="shared" si="3"/>
        <v>116.6160086</v>
      </c>
      <c r="K125" s="1">
        <f t="shared" si="4"/>
        <v>7407380.345</v>
      </c>
    </row>
    <row r="126" ht="15.75" customHeight="1">
      <c r="A126" s="1">
        <v>124.0</v>
      </c>
      <c r="B126" s="7">
        <f>EXP(-Inputs!$B$9/12 * A126) * (1 - EXP(-Inputs!$B$9/12))</f>
        <v>0.001831327278</v>
      </c>
      <c r="C126" s="7">
        <f>EXP(-Inputs!$B$9/12 * A126)</f>
        <v>0.7334469562</v>
      </c>
      <c r="D126" s="8">
        <f>Inputs!$B$4^((A126+1)/12)</f>
        <v>0.9585317685</v>
      </c>
      <c r="E126" s="1">
        <f>IF(A126&lt;240, Inputs!$B$11 * D126, 0)</f>
        <v>95853.17685</v>
      </c>
      <c r="F126" s="1">
        <f> (1 - Inputs!$B$4^((MIN(A126,239)+1)/12)) / (1 - Inputs!$B$4^(1/12))</f>
        <v>122.4106767</v>
      </c>
      <c r="G126" s="1">
        <f>Inputs!$B$10*PremiumCalc_NS!D126</f>
        <v>95.85317685</v>
      </c>
      <c r="H126" s="1">
        <f t="shared" si="1"/>
        <v>32718.41966</v>
      </c>
      <c r="I126" s="1">
        <f t="shared" si="2"/>
        <v>63230.61036</v>
      </c>
      <c r="J126" s="1">
        <f t="shared" si="3"/>
        <v>115.7959415</v>
      </c>
      <c r="K126" s="1">
        <f t="shared" si="4"/>
        <v>7321848.061</v>
      </c>
    </row>
    <row r="127" ht="15.75" customHeight="1">
      <c r="A127" s="1">
        <v>125.0</v>
      </c>
      <c r="B127" s="7">
        <f>EXP(-Inputs!$B$9/12 * A127) * (1 - EXP(-Inputs!$B$9/12))</f>
        <v>0.001826754678</v>
      </c>
      <c r="C127" s="7">
        <f>EXP(-Inputs!$B$9/12 * A127)</f>
        <v>0.7316156289</v>
      </c>
      <c r="D127" s="8">
        <f>Inputs!$B$4^((A127+1)/12)</f>
        <v>0.9582070532</v>
      </c>
      <c r="E127" s="1">
        <f>IF(A127&lt;240, Inputs!$B$11 * D127, 0)</f>
        <v>95820.70532</v>
      </c>
      <c r="F127" s="1">
        <f> (1 - Inputs!$B$4^((MIN(A127,239)+1)/12)) / (1 - Inputs!$B$4^(1/12))</f>
        <v>123.3692085</v>
      </c>
      <c r="G127" s="1">
        <f>Inputs!$B$10*PremiumCalc_NS!D127</f>
        <v>95.82070532</v>
      </c>
      <c r="H127" s="1">
        <f t="shared" si="1"/>
        <v>32974.6199</v>
      </c>
      <c r="I127" s="1">
        <f t="shared" si="2"/>
        <v>62941.90613</v>
      </c>
      <c r="J127" s="1">
        <f t="shared" si="3"/>
        <v>114.9794214</v>
      </c>
      <c r="K127" s="1">
        <f t="shared" si="4"/>
        <v>7237023.95</v>
      </c>
    </row>
    <row r="128" ht="15.75" customHeight="1">
      <c r="A128" s="1">
        <v>126.0</v>
      </c>
      <c r="B128" s="7">
        <f>EXP(-Inputs!$B$9/12 * A128) * (1 - EXP(-Inputs!$B$9/12))</f>
        <v>0.001822193495</v>
      </c>
      <c r="C128" s="7">
        <f>EXP(-Inputs!$B$9/12 * A128)</f>
        <v>0.7297888743</v>
      </c>
      <c r="D128" s="8">
        <f>Inputs!$B$4^((A128+1)/12)</f>
        <v>0.9578824479</v>
      </c>
      <c r="E128" s="1">
        <f>IF(A128&lt;240, Inputs!$B$11 * D128, 0)</f>
        <v>95788.24479</v>
      </c>
      <c r="F128" s="1">
        <f> (1 - Inputs!$B$4^((MIN(A128,239)+1)/12)) / (1 - Inputs!$B$4^(1/12))</f>
        <v>124.3274155</v>
      </c>
      <c r="G128" s="1">
        <f>Inputs!$B$10*PremiumCalc_NS!D128</f>
        <v>95.78824479</v>
      </c>
      <c r="H128" s="1">
        <f t="shared" si="1"/>
        <v>33230.73335</v>
      </c>
      <c r="I128" s="1">
        <f t="shared" si="2"/>
        <v>62653.29969</v>
      </c>
      <c r="J128" s="1">
        <f t="shared" si="3"/>
        <v>114.1664351</v>
      </c>
      <c r="K128" s="1">
        <f t="shared" si="4"/>
        <v>7152903.874</v>
      </c>
    </row>
    <row r="129" ht="15.75" customHeight="1">
      <c r="A129" s="1">
        <v>127.0</v>
      </c>
      <c r="B129" s="7">
        <f>EXP(-Inputs!$B$9/12 * A129) * (1 - EXP(-Inputs!$B$9/12))</f>
        <v>0.001817643701</v>
      </c>
      <c r="C129" s="7">
        <f>EXP(-Inputs!$B$9/12 * A129)</f>
        <v>0.7279666808</v>
      </c>
      <c r="D129" s="8">
        <f>Inputs!$B$4^((A129+1)/12)</f>
        <v>0.9575579526</v>
      </c>
      <c r="E129" s="1">
        <f>IF(A129&lt;240, Inputs!$B$11 * D129, 0)</f>
        <v>95755.79526</v>
      </c>
      <c r="F129" s="1">
        <f> (1 - Inputs!$B$4^((MIN(A129,239)+1)/12)) / (1 - Inputs!$B$4^(1/12))</f>
        <v>125.285298</v>
      </c>
      <c r="G129" s="1">
        <f>Inputs!$B$10*PremiumCalc_NS!D129</f>
        <v>95.75579526</v>
      </c>
      <c r="H129" s="1">
        <f t="shared" si="1"/>
        <v>33486.76004</v>
      </c>
      <c r="I129" s="1">
        <f t="shared" si="2"/>
        <v>62364.79102</v>
      </c>
      <c r="J129" s="1">
        <f t="shared" si="3"/>
        <v>113.3569695</v>
      </c>
      <c r="K129" s="1">
        <f t="shared" si="4"/>
        <v>7069483.716</v>
      </c>
    </row>
    <row r="130" ht="15.75" customHeight="1">
      <c r="A130" s="1">
        <v>128.0</v>
      </c>
      <c r="B130" s="7">
        <f>EXP(-Inputs!$B$9/12 * A130) * (1 - EXP(-Inputs!$B$9/12))</f>
        <v>0.001813105267</v>
      </c>
      <c r="C130" s="7">
        <f>EXP(-Inputs!$B$9/12 * A130)</f>
        <v>0.7261490371</v>
      </c>
      <c r="D130" s="8">
        <f>Inputs!$B$4^((A130+1)/12)</f>
        <v>0.9572335672</v>
      </c>
      <c r="E130" s="1">
        <f>IF(A130&lt;240, Inputs!$B$11 * D130, 0)</f>
        <v>95723.35672</v>
      </c>
      <c r="F130" s="1">
        <f> (1 - Inputs!$B$4^((MIN(A130,239)+1)/12)) / (1 - Inputs!$B$4^(1/12))</f>
        <v>126.2428559</v>
      </c>
      <c r="G130" s="1">
        <f>Inputs!$B$10*PremiumCalc_NS!D130</f>
        <v>95.72335672</v>
      </c>
      <c r="H130" s="1">
        <f t="shared" si="1"/>
        <v>33742.69999</v>
      </c>
      <c r="I130" s="1">
        <f t="shared" si="2"/>
        <v>62076.38009</v>
      </c>
      <c r="J130" s="1">
        <f t="shared" si="3"/>
        <v>112.5510117</v>
      </c>
      <c r="K130" s="1">
        <f t="shared" si="4"/>
        <v>6986759.381</v>
      </c>
    </row>
    <row r="131" ht="15.75" customHeight="1">
      <c r="A131" s="1">
        <v>129.0</v>
      </c>
      <c r="B131" s="7">
        <f>EXP(-Inputs!$B$9/12 * A131) * (1 - EXP(-Inputs!$B$9/12))</f>
        <v>0.001808578165</v>
      </c>
      <c r="C131" s="7">
        <f>EXP(-Inputs!$B$9/12 * A131)</f>
        <v>0.7243359318</v>
      </c>
      <c r="D131" s="8">
        <f>Inputs!$B$4^((A131+1)/12)</f>
        <v>0.9569092917</v>
      </c>
      <c r="E131" s="1">
        <f>IF(A131&lt;240, Inputs!$B$11 * D131, 0)</f>
        <v>95690.92917</v>
      </c>
      <c r="F131" s="1">
        <f> (1 - Inputs!$B$4^((MIN(A131,239)+1)/12)) / (1 - Inputs!$B$4^(1/12))</f>
        <v>127.2000895</v>
      </c>
      <c r="G131" s="1">
        <f>Inputs!$B$10*PremiumCalc_NS!D131</f>
        <v>95.69092917</v>
      </c>
      <c r="H131" s="1">
        <f t="shared" si="1"/>
        <v>33998.55324</v>
      </c>
      <c r="I131" s="1">
        <f t="shared" si="2"/>
        <v>61788.06686</v>
      </c>
      <c r="J131" s="1">
        <f t="shared" si="3"/>
        <v>111.7485486</v>
      </c>
      <c r="K131" s="1">
        <f t="shared" si="4"/>
        <v>6904726.791</v>
      </c>
    </row>
    <row r="132" ht="15.75" customHeight="1">
      <c r="A132" s="1">
        <v>130.0</v>
      </c>
      <c r="B132" s="7">
        <f>EXP(-Inputs!$B$9/12 * A132) * (1 - EXP(-Inputs!$B$9/12))</f>
        <v>0.001804062367</v>
      </c>
      <c r="C132" s="7">
        <f>EXP(-Inputs!$B$9/12 * A132)</f>
        <v>0.7225273536</v>
      </c>
      <c r="D132" s="8">
        <f>Inputs!$B$4^((A132+1)/12)</f>
        <v>0.9565851261</v>
      </c>
      <c r="E132" s="1">
        <f>IF(A132&lt;240, Inputs!$B$11 * D132, 0)</f>
        <v>95658.51261</v>
      </c>
      <c r="F132" s="1">
        <f> (1 - Inputs!$B$4^((MIN(A132,239)+1)/12)) / (1 - Inputs!$B$4^(1/12))</f>
        <v>128.1569988</v>
      </c>
      <c r="G132" s="1">
        <f>Inputs!$B$10*PremiumCalc_NS!D132</f>
        <v>95.65851261</v>
      </c>
      <c r="H132" s="1">
        <f t="shared" si="1"/>
        <v>34254.31982</v>
      </c>
      <c r="I132" s="1">
        <f t="shared" si="2"/>
        <v>61499.8513</v>
      </c>
      <c r="J132" s="1">
        <f t="shared" si="3"/>
        <v>110.9495673</v>
      </c>
      <c r="K132" s="1">
        <f t="shared" si="4"/>
        <v>6823381.89</v>
      </c>
    </row>
    <row r="133" ht="15.75" customHeight="1">
      <c r="A133" s="1">
        <v>131.0</v>
      </c>
      <c r="B133" s="7">
        <f>EXP(-Inputs!$B$9/12 * A133) * (1 - EXP(-Inputs!$B$9/12))</f>
        <v>0.001799557844</v>
      </c>
      <c r="C133" s="7">
        <f>EXP(-Inputs!$B$9/12 * A133)</f>
        <v>0.7207232913</v>
      </c>
      <c r="D133" s="8">
        <f>Inputs!$B$4^((A133+1)/12)</f>
        <v>0.9562610703</v>
      </c>
      <c r="E133" s="1">
        <f>IF(A133&lt;240, Inputs!$B$11 * D133, 0)</f>
        <v>95626.10703</v>
      </c>
      <c r="F133" s="1">
        <f> (1 - Inputs!$B$4^((MIN(A133,239)+1)/12)) / (1 - Inputs!$B$4^(1/12))</f>
        <v>129.1135839</v>
      </c>
      <c r="G133" s="1">
        <f>Inputs!$B$10*PremiumCalc_NS!D133</f>
        <v>95.62610703</v>
      </c>
      <c r="H133" s="1">
        <f t="shared" si="1"/>
        <v>34509.99975</v>
      </c>
      <c r="I133" s="1">
        <f t="shared" si="2"/>
        <v>61211.73338</v>
      </c>
      <c r="J133" s="1">
        <f t="shared" si="3"/>
        <v>110.1540549</v>
      </c>
      <c r="K133" s="1">
        <f t="shared" si="4"/>
        <v>6742720.641</v>
      </c>
    </row>
    <row r="134" ht="15.75" customHeight="1">
      <c r="A134" s="1">
        <v>132.0</v>
      </c>
      <c r="B134" s="7">
        <f>EXP(-Inputs!$B$9/12 * A134) * (1 - EXP(-Inputs!$B$9/12))</f>
        <v>0.001795064568</v>
      </c>
      <c r="C134" s="7">
        <f>EXP(-Inputs!$B$9/12 * A134)</f>
        <v>0.7189237334</v>
      </c>
      <c r="D134" s="8">
        <f>Inputs!$B$4^((A134+1)/12)</f>
        <v>0.9559371242</v>
      </c>
      <c r="E134" s="1">
        <f>IF(A134&lt;240, Inputs!$B$11 * D134, 0)</f>
        <v>95593.71242</v>
      </c>
      <c r="F134" s="1">
        <f> (1 - Inputs!$B$4^((MIN(A134,239)+1)/12)) / (1 - Inputs!$B$4^(1/12))</f>
        <v>130.069845</v>
      </c>
      <c r="G134" s="1">
        <f>Inputs!$B$10*PremiumCalc_NS!D134</f>
        <v>95.59371242</v>
      </c>
      <c r="H134" s="1">
        <f t="shared" si="1"/>
        <v>34765.59307</v>
      </c>
      <c r="I134" s="1">
        <f t="shared" si="2"/>
        <v>60923.71306</v>
      </c>
      <c r="J134" s="1">
        <f t="shared" si="3"/>
        <v>109.3619987</v>
      </c>
      <c r="K134" s="1">
        <f t="shared" si="4"/>
        <v>6662739.027</v>
      </c>
    </row>
    <row r="135" ht="15.75" customHeight="1">
      <c r="A135" s="1">
        <v>133.0</v>
      </c>
      <c r="B135" s="7">
        <f>EXP(-Inputs!$B$9/12 * A135) * (1 - EXP(-Inputs!$B$9/12))</f>
        <v>0.001790582511</v>
      </c>
      <c r="C135" s="7">
        <f>EXP(-Inputs!$B$9/12 * A135)</f>
        <v>0.7171286689</v>
      </c>
      <c r="D135" s="8">
        <f>Inputs!$B$4^((A135+1)/12)</f>
        <v>0.9556132879</v>
      </c>
      <c r="E135" s="1">
        <f>IF(A135&lt;240, Inputs!$B$11 * D135, 0)</f>
        <v>95561.32879</v>
      </c>
      <c r="F135" s="1">
        <f> (1 - Inputs!$B$4^((MIN(A135,239)+1)/12)) / (1 - Inputs!$B$4^(1/12))</f>
        <v>131.0257821</v>
      </c>
      <c r="G135" s="1">
        <f>Inputs!$B$10*PremiumCalc_NS!D135</f>
        <v>95.56132879</v>
      </c>
      <c r="H135" s="1">
        <f t="shared" si="1"/>
        <v>35021.0998</v>
      </c>
      <c r="I135" s="1">
        <f t="shared" si="2"/>
        <v>60635.79032</v>
      </c>
      <c r="J135" s="1">
        <f t="shared" si="3"/>
        <v>108.5733857</v>
      </c>
      <c r="K135" s="1">
        <f t="shared" si="4"/>
        <v>6583433.05</v>
      </c>
    </row>
    <row r="136" ht="15.75" customHeight="1">
      <c r="A136" s="1">
        <v>134.0</v>
      </c>
      <c r="B136" s="7">
        <f>EXP(-Inputs!$B$9/12 * A136) * (1 - EXP(-Inputs!$B$9/12))</f>
        <v>0.001786111646</v>
      </c>
      <c r="C136" s="7">
        <f>EXP(-Inputs!$B$9/12 * A136)</f>
        <v>0.7153380864</v>
      </c>
      <c r="D136" s="8">
        <f>Inputs!$B$4^((A136+1)/12)</f>
        <v>0.9552895613</v>
      </c>
      <c r="E136" s="1">
        <f>IF(A136&lt;240, Inputs!$B$11 * D136, 0)</f>
        <v>95528.95613</v>
      </c>
      <c r="F136" s="1">
        <f> (1 - Inputs!$B$4^((MIN(A136,239)+1)/12)) / (1 - Inputs!$B$4^(1/12))</f>
        <v>131.9813954</v>
      </c>
      <c r="G136" s="1">
        <f>Inputs!$B$10*PremiumCalc_NS!D136</f>
        <v>95.52895613</v>
      </c>
      <c r="H136" s="1">
        <f t="shared" si="1"/>
        <v>35276.51998</v>
      </c>
      <c r="I136" s="1">
        <f t="shared" si="2"/>
        <v>60347.96511</v>
      </c>
      <c r="J136" s="1">
        <f t="shared" si="3"/>
        <v>107.7882033</v>
      </c>
      <c r="K136" s="1">
        <f t="shared" si="4"/>
        <v>6504798.732</v>
      </c>
    </row>
    <row r="137" ht="15.75" customHeight="1">
      <c r="A137" s="1">
        <v>135.0</v>
      </c>
      <c r="B137" s="7">
        <f>EXP(-Inputs!$B$9/12 * A137) * (1 - EXP(-Inputs!$B$9/12))</f>
        <v>0.001781651944</v>
      </c>
      <c r="C137" s="7">
        <f>EXP(-Inputs!$B$9/12 * A137)</f>
        <v>0.7135519747</v>
      </c>
      <c r="D137" s="8">
        <f>Inputs!$B$4^((A137+1)/12)</f>
        <v>0.9549659444</v>
      </c>
      <c r="E137" s="1">
        <f>IF(A137&lt;240, Inputs!$B$11 * D137, 0)</f>
        <v>95496.59444</v>
      </c>
      <c r="F137" s="1">
        <f> (1 - Inputs!$B$4^((MIN(A137,239)+1)/12)) / (1 - Inputs!$B$4^(1/12))</f>
        <v>132.936685</v>
      </c>
      <c r="G137" s="1">
        <f>Inputs!$B$10*PremiumCalc_NS!D137</f>
        <v>95.49659444</v>
      </c>
      <c r="H137" s="1">
        <f t="shared" si="1"/>
        <v>35531.85363</v>
      </c>
      <c r="I137" s="1">
        <f t="shared" si="2"/>
        <v>60060.2374</v>
      </c>
      <c r="J137" s="1">
        <f t="shared" si="3"/>
        <v>107.0064387</v>
      </c>
      <c r="K137" s="1">
        <f t="shared" si="4"/>
        <v>6426832.113</v>
      </c>
    </row>
    <row r="138" ht="15.75" customHeight="1">
      <c r="A138" s="1">
        <v>136.0</v>
      </c>
      <c r="B138" s="7">
        <f>EXP(-Inputs!$B$9/12 * A138) * (1 - EXP(-Inputs!$B$9/12))</f>
        <v>0.001777203377</v>
      </c>
      <c r="C138" s="7">
        <f>EXP(-Inputs!$B$9/12 * A138)</f>
        <v>0.7117703228</v>
      </c>
      <c r="D138" s="8">
        <f>Inputs!$B$4^((A138+1)/12)</f>
        <v>0.954642437</v>
      </c>
      <c r="E138" s="1">
        <f>IF(A138&lt;240, Inputs!$B$11 * D138, 0)</f>
        <v>95464.2437</v>
      </c>
      <c r="F138" s="1">
        <f> (1 - Inputs!$B$4^((MIN(A138,239)+1)/12)) / (1 - Inputs!$B$4^(1/12))</f>
        <v>133.8916509</v>
      </c>
      <c r="G138" s="1">
        <f>Inputs!$B$10*PremiumCalc_NS!D138</f>
        <v>95.4642437</v>
      </c>
      <c r="H138" s="1">
        <f t="shared" si="1"/>
        <v>35787.10078</v>
      </c>
      <c r="I138" s="1">
        <f t="shared" si="2"/>
        <v>59772.60717</v>
      </c>
      <c r="J138" s="1">
        <f t="shared" si="3"/>
        <v>106.2280793</v>
      </c>
      <c r="K138" s="1">
        <f t="shared" si="4"/>
        <v>6349529.256</v>
      </c>
    </row>
    <row r="139" ht="15.75" customHeight="1">
      <c r="A139" s="1">
        <v>137.0</v>
      </c>
      <c r="B139" s="7">
        <f>EXP(-Inputs!$B$9/12 * A139) * (1 - EXP(-Inputs!$B$9/12))</f>
        <v>0.001772765918</v>
      </c>
      <c r="C139" s="7">
        <f>EXP(-Inputs!$B$9/12 * A139)</f>
        <v>0.7099931194</v>
      </c>
      <c r="D139" s="8">
        <f>Inputs!$B$4^((A139+1)/12)</f>
        <v>0.9543190393</v>
      </c>
      <c r="E139" s="1">
        <f>IF(A139&lt;240, Inputs!$B$11 * D139, 0)</f>
        <v>95431.90393</v>
      </c>
      <c r="F139" s="1">
        <f> (1 - Inputs!$B$4^((MIN(A139,239)+1)/12)) / (1 - Inputs!$B$4^(1/12))</f>
        <v>134.8462933</v>
      </c>
      <c r="G139" s="1">
        <f>Inputs!$B$10*PremiumCalc_NS!D139</f>
        <v>95.43190393</v>
      </c>
      <c r="H139" s="1">
        <f t="shared" si="1"/>
        <v>36042.26146</v>
      </c>
      <c r="I139" s="1">
        <f t="shared" si="2"/>
        <v>59485.07438</v>
      </c>
      <c r="J139" s="1">
        <f t="shared" si="3"/>
        <v>105.4531125</v>
      </c>
      <c r="K139" s="1">
        <f t="shared" si="4"/>
        <v>6272886.238</v>
      </c>
    </row>
    <row r="140" ht="15.75" customHeight="1">
      <c r="A140" s="1">
        <v>138.0</v>
      </c>
      <c r="B140" s="7">
        <f>EXP(-Inputs!$B$9/12 * A140) * (1 - EXP(-Inputs!$B$9/12))</f>
        <v>0.001768339538</v>
      </c>
      <c r="C140" s="7">
        <f>EXP(-Inputs!$B$9/12 * A140)</f>
        <v>0.7082203535</v>
      </c>
      <c r="D140" s="8">
        <f>Inputs!$B$4^((A140+1)/12)</f>
        <v>0.9539957512</v>
      </c>
      <c r="E140" s="1">
        <f>IF(A140&lt;240, Inputs!$B$11 * D140, 0)</f>
        <v>95399.57512</v>
      </c>
      <c r="F140" s="1">
        <f> (1 - Inputs!$B$4^((MIN(A140,239)+1)/12)) / (1 - Inputs!$B$4^(1/12))</f>
        <v>135.8006124</v>
      </c>
      <c r="G140" s="1">
        <f>Inputs!$B$10*PremiumCalc_NS!D140</f>
        <v>95.39957512</v>
      </c>
      <c r="H140" s="1">
        <f t="shared" si="1"/>
        <v>36297.33571</v>
      </c>
      <c r="I140" s="1">
        <f t="shared" si="2"/>
        <v>59197.63899</v>
      </c>
      <c r="J140" s="1">
        <f t="shared" si="3"/>
        <v>104.6815256</v>
      </c>
      <c r="K140" s="1">
        <f t="shared" si="4"/>
        <v>6196899.16</v>
      </c>
    </row>
    <row r="141" ht="15.75" customHeight="1">
      <c r="A141" s="1">
        <v>139.0</v>
      </c>
      <c r="B141" s="7">
        <f>EXP(-Inputs!$B$9/12 * A141) * (1 - EXP(-Inputs!$B$9/12))</f>
        <v>0.001763924211</v>
      </c>
      <c r="C141" s="7">
        <f>EXP(-Inputs!$B$9/12 * A141)</f>
        <v>0.7064520139</v>
      </c>
      <c r="D141" s="8">
        <f>Inputs!$B$4^((A141+1)/12)</f>
        <v>0.9536725725</v>
      </c>
      <c r="E141" s="1">
        <f>IF(A141&lt;240, Inputs!$B$11 * D141, 0)</f>
        <v>95367.25725</v>
      </c>
      <c r="F141" s="1">
        <f> (1 - Inputs!$B$4^((MIN(A141,239)+1)/12)) / (1 - Inputs!$B$4^(1/12))</f>
        <v>136.7546081</v>
      </c>
      <c r="G141" s="1">
        <f>Inputs!$B$10*PremiumCalc_NS!D141</f>
        <v>95.36725725</v>
      </c>
      <c r="H141" s="1">
        <f t="shared" si="1"/>
        <v>36552.32354</v>
      </c>
      <c r="I141" s="1">
        <f t="shared" si="2"/>
        <v>58910.30097</v>
      </c>
      <c r="J141" s="1">
        <f t="shared" si="3"/>
        <v>103.9133061</v>
      </c>
      <c r="K141" s="1">
        <f t="shared" si="4"/>
        <v>6121564.14</v>
      </c>
    </row>
    <row r="142" ht="15.75" customHeight="1">
      <c r="A142" s="1">
        <v>140.0</v>
      </c>
      <c r="B142" s="7">
        <f>EXP(-Inputs!$B$9/12 * A142) * (1 - EXP(-Inputs!$B$9/12))</f>
        <v>0.001759519908</v>
      </c>
      <c r="C142" s="7">
        <f>EXP(-Inputs!$B$9/12 * A142)</f>
        <v>0.7046880897</v>
      </c>
      <c r="D142" s="8">
        <f>Inputs!$B$4^((A142+1)/12)</f>
        <v>0.9533495034</v>
      </c>
      <c r="E142" s="1">
        <f>IF(A142&lt;240, Inputs!$B$11 * D142, 0)</f>
        <v>95334.95034</v>
      </c>
      <c r="F142" s="1">
        <f> (1 - Inputs!$B$4^((MIN(A142,239)+1)/12)) / (1 - Inputs!$B$4^(1/12))</f>
        <v>137.7082807</v>
      </c>
      <c r="G142" s="1">
        <f>Inputs!$B$10*PremiumCalc_NS!D142</f>
        <v>95.33495034</v>
      </c>
      <c r="H142" s="1">
        <f t="shared" si="1"/>
        <v>36807.22499</v>
      </c>
      <c r="I142" s="1">
        <f t="shared" si="2"/>
        <v>58623.06029</v>
      </c>
      <c r="J142" s="1">
        <f t="shared" si="3"/>
        <v>103.1484417</v>
      </c>
      <c r="K142" s="1">
        <f t="shared" si="4"/>
        <v>6046877.314</v>
      </c>
    </row>
    <row r="143" ht="15.75" customHeight="1">
      <c r="A143" s="1">
        <v>141.0</v>
      </c>
      <c r="B143" s="7">
        <f>EXP(-Inputs!$B$9/12 * A143) * (1 - EXP(-Inputs!$B$9/12))</f>
        <v>0.001755126602</v>
      </c>
      <c r="C143" s="7">
        <f>EXP(-Inputs!$B$9/12 * A143)</f>
        <v>0.7029285698</v>
      </c>
      <c r="D143" s="8">
        <f>Inputs!$B$4^((A143+1)/12)</f>
        <v>0.9530265436</v>
      </c>
      <c r="E143" s="1">
        <f>IF(A143&lt;240, Inputs!$B$11 * D143, 0)</f>
        <v>95302.65436</v>
      </c>
      <c r="F143" s="1">
        <f> (1 - Inputs!$B$4^((MIN(A143,239)+1)/12)) / (1 - Inputs!$B$4^(1/12))</f>
        <v>138.6616302</v>
      </c>
      <c r="G143" s="1">
        <f>Inputs!$B$10*PremiumCalc_NS!D143</f>
        <v>95.30265436</v>
      </c>
      <c r="H143" s="1">
        <f t="shared" si="1"/>
        <v>37062.0401</v>
      </c>
      <c r="I143" s="1">
        <f t="shared" si="2"/>
        <v>58335.91692</v>
      </c>
      <c r="J143" s="1">
        <f t="shared" si="3"/>
        <v>102.3869197</v>
      </c>
      <c r="K143" s="1">
        <f t="shared" si="4"/>
        <v>5972834.839</v>
      </c>
    </row>
    <row r="144" ht="15.75" customHeight="1">
      <c r="A144" s="1">
        <v>142.0</v>
      </c>
      <c r="B144" s="7">
        <f>EXP(-Inputs!$B$9/12 * A144) * (1 - EXP(-Inputs!$B$9/12))</f>
        <v>0.001750744266</v>
      </c>
      <c r="C144" s="7">
        <f>EXP(-Inputs!$B$9/12 * A144)</f>
        <v>0.7011734432</v>
      </c>
      <c r="D144" s="8">
        <f>Inputs!$B$4^((A144+1)/12)</f>
        <v>0.9527036933</v>
      </c>
      <c r="E144" s="1">
        <f>IF(A144&lt;240, Inputs!$B$11 * D144, 0)</f>
        <v>95270.36933</v>
      </c>
      <c r="F144" s="1">
        <f> (1 - Inputs!$B$4^((MIN(A144,239)+1)/12)) / (1 - Inputs!$B$4^(1/12))</f>
        <v>139.6146568</v>
      </c>
      <c r="G144" s="1">
        <f>Inputs!$B$10*PremiumCalc_NS!D144</f>
        <v>95.27036933</v>
      </c>
      <c r="H144" s="1">
        <f t="shared" si="1"/>
        <v>37316.76888</v>
      </c>
      <c r="I144" s="1">
        <f t="shared" si="2"/>
        <v>58048.87083</v>
      </c>
      <c r="J144" s="1">
        <f t="shared" si="3"/>
        <v>101.6287277</v>
      </c>
      <c r="K144" s="1">
        <f t="shared" si="4"/>
        <v>5899432.889</v>
      </c>
    </row>
    <row r="145" ht="15.75" customHeight="1">
      <c r="A145" s="1">
        <v>143.0</v>
      </c>
      <c r="B145" s="7">
        <f>EXP(-Inputs!$B$9/12 * A145) * (1 - EXP(-Inputs!$B$9/12))</f>
        <v>0.001746372872</v>
      </c>
      <c r="C145" s="7">
        <f>EXP(-Inputs!$B$9/12 * A145)</f>
        <v>0.6994226989</v>
      </c>
      <c r="D145" s="8">
        <f>Inputs!$B$4^((A145+1)/12)</f>
        <v>0.9523809524</v>
      </c>
      <c r="E145" s="1">
        <f>IF(A145&lt;240, Inputs!$B$11 * D145, 0)</f>
        <v>95238.09524</v>
      </c>
      <c r="F145" s="1">
        <f> (1 - Inputs!$B$4^((MIN(A145,239)+1)/12)) / (1 - Inputs!$B$4^(1/12))</f>
        <v>140.5673605</v>
      </c>
      <c r="G145" s="1">
        <f>Inputs!$B$10*PremiumCalc_NS!D145</f>
        <v>95.23809524</v>
      </c>
      <c r="H145" s="1">
        <f t="shared" si="1"/>
        <v>37571.41136</v>
      </c>
      <c r="I145" s="1">
        <f t="shared" si="2"/>
        <v>57761.92197</v>
      </c>
      <c r="J145" s="1">
        <f t="shared" si="3"/>
        <v>100.8738535</v>
      </c>
      <c r="K145" s="1">
        <f t="shared" si="4"/>
        <v>5826667.657</v>
      </c>
    </row>
    <row r="146" ht="15.75" customHeight="1">
      <c r="A146" s="1">
        <v>144.0</v>
      </c>
      <c r="B146" s="7">
        <f>EXP(-Inputs!$B$9/12 * A146) * (1 - EXP(-Inputs!$B$9/12))</f>
        <v>0.001742012392</v>
      </c>
      <c r="C146" s="7">
        <f>EXP(-Inputs!$B$9/12 * A146)</f>
        <v>0.6976763261</v>
      </c>
      <c r="D146" s="8">
        <f>Inputs!$B$4^((A146+1)/12)</f>
        <v>0.9520583208</v>
      </c>
      <c r="E146" s="1">
        <f>IF(A146&lt;240, Inputs!$B$11 * D146, 0)</f>
        <v>95205.83208</v>
      </c>
      <c r="F146" s="1">
        <f> (1 - Inputs!$B$4^((MIN(A146,239)+1)/12)) / (1 - Inputs!$B$4^(1/12))</f>
        <v>141.5197414</v>
      </c>
      <c r="G146" s="1">
        <f>Inputs!$B$10*PremiumCalc_NS!D146</f>
        <v>95.20583208</v>
      </c>
      <c r="H146" s="1">
        <f t="shared" si="1"/>
        <v>37825.96759</v>
      </c>
      <c r="I146" s="1">
        <f t="shared" si="2"/>
        <v>57475.07032</v>
      </c>
      <c r="J146" s="1">
        <f t="shared" si="3"/>
        <v>100.1222848</v>
      </c>
      <c r="K146" s="1">
        <f t="shared" si="4"/>
        <v>5754535.357</v>
      </c>
    </row>
    <row r="147" ht="15.75" customHeight="1">
      <c r="A147" s="1">
        <v>145.0</v>
      </c>
      <c r="B147" s="7">
        <f>EXP(-Inputs!$B$9/12 * A147) * (1 - EXP(-Inputs!$B$9/12))</f>
        <v>0.001737662801</v>
      </c>
      <c r="C147" s="7">
        <f>EXP(-Inputs!$B$9/12 * A147)</f>
        <v>0.6959343137</v>
      </c>
      <c r="D147" s="8">
        <f>Inputs!$B$4^((A147+1)/12)</f>
        <v>0.9517357985</v>
      </c>
      <c r="E147" s="1">
        <f>IF(A147&lt;240, Inputs!$B$11 * D147, 0)</f>
        <v>95173.57985</v>
      </c>
      <c r="F147" s="1">
        <f> (1 - Inputs!$B$4^((MIN(A147,239)+1)/12)) / (1 - Inputs!$B$4^(1/12))</f>
        <v>142.4717997</v>
      </c>
      <c r="G147" s="1">
        <f>Inputs!$B$10*PremiumCalc_NS!D147</f>
        <v>95.17357985</v>
      </c>
      <c r="H147" s="1">
        <f t="shared" si="1"/>
        <v>38080.43758</v>
      </c>
      <c r="I147" s="1">
        <f t="shared" si="2"/>
        <v>57188.31585</v>
      </c>
      <c r="J147" s="1">
        <f t="shared" si="3"/>
        <v>99.37400908</v>
      </c>
      <c r="K147" s="1">
        <f t="shared" si="4"/>
        <v>5683032.218</v>
      </c>
    </row>
    <row r="148" ht="15.75" customHeight="1">
      <c r="A148" s="1">
        <v>146.0</v>
      </c>
      <c r="B148" s="7">
        <f>EXP(-Inputs!$B$9/12 * A148) * (1 - EXP(-Inputs!$B$9/12))</f>
        <v>0.001733324069</v>
      </c>
      <c r="C148" s="7">
        <f>EXP(-Inputs!$B$9/12 * A148)</f>
        <v>0.6941966509</v>
      </c>
      <c r="D148" s="8">
        <f>Inputs!$B$4^((A148+1)/12)</f>
        <v>0.9514133854</v>
      </c>
      <c r="E148" s="1">
        <f>IF(A148&lt;240, Inputs!$B$11 * D148, 0)</f>
        <v>95141.33854</v>
      </c>
      <c r="F148" s="1">
        <f> (1 - Inputs!$B$4^((MIN(A148,239)+1)/12)) / (1 - Inputs!$B$4^(1/12))</f>
        <v>143.4235355</v>
      </c>
      <c r="G148" s="1">
        <f>Inputs!$B$10*PremiumCalc_NS!D148</f>
        <v>95.14133854</v>
      </c>
      <c r="H148" s="1">
        <f t="shared" si="1"/>
        <v>38334.82136</v>
      </c>
      <c r="I148" s="1">
        <f t="shared" si="2"/>
        <v>56901.65852</v>
      </c>
      <c r="J148" s="1">
        <f t="shared" si="3"/>
        <v>98.62901429</v>
      </c>
      <c r="K148" s="1">
        <f t="shared" si="4"/>
        <v>5612154.491</v>
      </c>
    </row>
    <row r="149" ht="15.75" customHeight="1">
      <c r="A149" s="1">
        <v>147.0</v>
      </c>
      <c r="B149" s="7">
        <f>EXP(-Inputs!$B$9/12 * A149) * (1 - EXP(-Inputs!$B$9/12))</f>
        <v>0.001728996171</v>
      </c>
      <c r="C149" s="7">
        <f>EXP(-Inputs!$B$9/12 * A149)</f>
        <v>0.6924633268</v>
      </c>
      <c r="D149" s="8">
        <f>Inputs!$B$4^((A149+1)/12)</f>
        <v>0.9510910816</v>
      </c>
      <c r="E149" s="1">
        <f>IF(A149&lt;240, Inputs!$B$11 * D149, 0)</f>
        <v>95109.10816</v>
      </c>
      <c r="F149" s="1">
        <f> (1 - Inputs!$B$4^((MIN(A149,239)+1)/12)) / (1 - Inputs!$B$4^(1/12))</f>
        <v>144.3749489</v>
      </c>
      <c r="G149" s="1">
        <f>Inputs!$B$10*PremiumCalc_NS!D149</f>
        <v>95.10910816</v>
      </c>
      <c r="H149" s="1">
        <f t="shared" si="1"/>
        <v>38589.11897</v>
      </c>
      <c r="I149" s="1">
        <f t="shared" si="2"/>
        <v>56615.09829</v>
      </c>
      <c r="J149" s="1">
        <f t="shared" si="3"/>
        <v>97.88728818</v>
      </c>
      <c r="K149" s="1">
        <f t="shared" si="4"/>
        <v>5541898.442</v>
      </c>
    </row>
    <row r="150" ht="15.75" customHeight="1">
      <c r="A150" s="1">
        <v>148.0</v>
      </c>
      <c r="B150" s="7">
        <f>EXP(-Inputs!$B$9/12 * A150) * (1 - EXP(-Inputs!$B$9/12))</f>
        <v>0.001724679079</v>
      </c>
      <c r="C150" s="7">
        <f>EXP(-Inputs!$B$9/12 * A150)</f>
        <v>0.6907343306</v>
      </c>
      <c r="D150" s="8">
        <f>Inputs!$B$4^((A150+1)/12)</f>
        <v>0.9507688869</v>
      </c>
      <c r="E150" s="1">
        <f>IF(A150&lt;240, Inputs!$B$11 * D150, 0)</f>
        <v>95076.88869</v>
      </c>
      <c r="F150" s="1">
        <f> (1 - Inputs!$B$4^((MIN(A150,239)+1)/12)) / (1 - Inputs!$B$4^(1/12))</f>
        <v>145.32604</v>
      </c>
      <c r="G150" s="1">
        <f>Inputs!$B$10*PremiumCalc_NS!D150</f>
        <v>95.07688869</v>
      </c>
      <c r="H150" s="1">
        <f t="shared" si="1"/>
        <v>38843.33043</v>
      </c>
      <c r="I150" s="1">
        <f t="shared" si="2"/>
        <v>56328.63515</v>
      </c>
      <c r="J150" s="1">
        <f t="shared" si="3"/>
        <v>97.14881861</v>
      </c>
      <c r="K150" s="1">
        <f t="shared" si="4"/>
        <v>5472260.358</v>
      </c>
    </row>
    <row r="151" ht="15.75" customHeight="1">
      <c r="A151" s="1">
        <v>149.0</v>
      </c>
      <c r="B151" s="7">
        <f>EXP(-Inputs!$B$9/12 * A151) * (1 - EXP(-Inputs!$B$9/12))</f>
        <v>0.001720372767</v>
      </c>
      <c r="C151" s="7">
        <f>EXP(-Inputs!$B$9/12 * A151)</f>
        <v>0.6890096516</v>
      </c>
      <c r="D151" s="8">
        <f>Inputs!$B$4^((A151+1)/12)</f>
        <v>0.9504468014</v>
      </c>
      <c r="E151" s="1">
        <f>IF(A151&lt;240, Inputs!$B$11 * D151, 0)</f>
        <v>95044.68014</v>
      </c>
      <c r="F151" s="1">
        <f> (1 - Inputs!$B$4^((MIN(A151,239)+1)/12)) / (1 - Inputs!$B$4^(1/12))</f>
        <v>146.2768089</v>
      </c>
      <c r="G151" s="1">
        <f>Inputs!$B$10*PremiumCalc_NS!D151</f>
        <v>95.04468014</v>
      </c>
      <c r="H151" s="1">
        <f t="shared" si="1"/>
        <v>39097.45578</v>
      </c>
      <c r="I151" s="1">
        <f t="shared" si="2"/>
        <v>56042.26904</v>
      </c>
      <c r="J151" s="1">
        <f t="shared" si="3"/>
        <v>96.41359345</v>
      </c>
      <c r="K151" s="1">
        <f t="shared" si="4"/>
        <v>5403236.544</v>
      </c>
    </row>
    <row r="152" ht="15.75" customHeight="1">
      <c r="A152" s="1">
        <v>150.0</v>
      </c>
      <c r="B152" s="7">
        <f>EXP(-Inputs!$B$9/12 * A152) * (1 - EXP(-Inputs!$B$9/12))</f>
        <v>0.001716077207</v>
      </c>
      <c r="C152" s="7">
        <f>EXP(-Inputs!$B$9/12 * A152)</f>
        <v>0.6872892788</v>
      </c>
      <c r="D152" s="8">
        <f>Inputs!$B$4^((A152+1)/12)</f>
        <v>0.950124825</v>
      </c>
      <c r="E152" s="1">
        <f>IF(A152&lt;240, Inputs!$B$11 * D152, 0)</f>
        <v>95012.4825</v>
      </c>
      <c r="F152" s="1">
        <f> (1 - Inputs!$B$4^((MIN(A152,239)+1)/12)) / (1 - Inputs!$B$4^(1/12))</f>
        <v>147.2272557</v>
      </c>
      <c r="G152" s="1">
        <f>Inputs!$B$10*PremiumCalc_NS!D152</f>
        <v>95.0124825</v>
      </c>
      <c r="H152" s="1">
        <f t="shared" si="1"/>
        <v>39351.49504</v>
      </c>
      <c r="I152" s="1">
        <f t="shared" si="2"/>
        <v>55755.99995</v>
      </c>
      <c r="J152" s="1">
        <f t="shared" si="3"/>
        <v>95.68160065</v>
      </c>
      <c r="K152" s="1">
        <f t="shared" si="4"/>
        <v>5334823.321</v>
      </c>
    </row>
    <row r="153" ht="15.75" customHeight="1">
      <c r="A153" s="1">
        <v>151.0</v>
      </c>
      <c r="B153" s="7">
        <f>EXP(-Inputs!$B$9/12 * A153) * (1 - EXP(-Inputs!$B$9/12))</f>
        <v>0.001711792372</v>
      </c>
      <c r="C153" s="7">
        <f>EXP(-Inputs!$B$9/12 * A153)</f>
        <v>0.6855732016</v>
      </c>
      <c r="D153" s="8">
        <f>Inputs!$B$4^((A153+1)/12)</f>
        <v>0.9498029577</v>
      </c>
      <c r="E153" s="1">
        <f>IF(A153&lt;240, Inputs!$B$11 * D153, 0)</f>
        <v>94980.29577</v>
      </c>
      <c r="F153" s="1">
        <f> (1 - Inputs!$B$4^((MIN(A153,239)+1)/12)) / (1 - Inputs!$B$4^(1/12))</f>
        <v>148.1773805</v>
      </c>
      <c r="G153" s="1">
        <f>Inputs!$B$10*PremiumCalc_NS!D153</f>
        <v>94.98029577</v>
      </c>
      <c r="H153" s="1">
        <f t="shared" si="1"/>
        <v>39605.44823</v>
      </c>
      <c r="I153" s="1">
        <f t="shared" si="2"/>
        <v>55469.82783</v>
      </c>
      <c r="J153" s="1">
        <f t="shared" si="3"/>
        <v>94.95282816</v>
      </c>
      <c r="K153" s="1">
        <f t="shared" si="4"/>
        <v>5267017.03</v>
      </c>
    </row>
    <row r="154" ht="15.75" customHeight="1">
      <c r="A154" s="1">
        <v>152.0</v>
      </c>
      <c r="B154" s="7">
        <f>EXP(-Inputs!$B$9/12 * A154) * (1 - EXP(-Inputs!$B$9/12))</f>
        <v>0.001707518236</v>
      </c>
      <c r="C154" s="7">
        <f>EXP(-Inputs!$B$9/12 * A154)</f>
        <v>0.6838614092</v>
      </c>
      <c r="D154" s="8">
        <f>Inputs!$B$4^((A154+1)/12)</f>
        <v>0.9494811994</v>
      </c>
      <c r="E154" s="1">
        <f>IF(A154&lt;240, Inputs!$B$11 * D154, 0)</f>
        <v>94948.11994</v>
      </c>
      <c r="F154" s="1">
        <f> (1 - Inputs!$B$4^((MIN(A154,239)+1)/12)) / (1 - Inputs!$B$4^(1/12))</f>
        <v>149.1271835</v>
      </c>
      <c r="G154" s="1">
        <f>Inputs!$B$10*PremiumCalc_NS!D154</f>
        <v>94.94811994</v>
      </c>
      <c r="H154" s="1">
        <f t="shared" si="1"/>
        <v>39859.3154</v>
      </c>
      <c r="I154" s="1">
        <f t="shared" si="2"/>
        <v>55183.75266</v>
      </c>
      <c r="J154" s="1">
        <f t="shared" si="3"/>
        <v>94.22726399</v>
      </c>
      <c r="K154" s="1">
        <f t="shared" si="4"/>
        <v>5199814.03</v>
      </c>
    </row>
    <row r="155" ht="15.75" customHeight="1">
      <c r="A155" s="1">
        <v>153.0</v>
      </c>
      <c r="B155" s="7">
        <f>EXP(-Inputs!$B$9/12 * A155) * (1 - EXP(-Inputs!$B$9/12))</f>
        <v>0.001703254772</v>
      </c>
      <c r="C155" s="7">
        <f>EXP(-Inputs!$B$9/12 * A155)</f>
        <v>0.682153891</v>
      </c>
      <c r="D155" s="8">
        <f>Inputs!$B$4^((A155+1)/12)</f>
        <v>0.9491595501</v>
      </c>
      <c r="E155" s="1">
        <f>IF(A155&lt;240, Inputs!$B$11 * D155, 0)</f>
        <v>94915.95501</v>
      </c>
      <c r="F155" s="1">
        <f> (1 - Inputs!$B$4^((MIN(A155,239)+1)/12)) / (1 - Inputs!$B$4^(1/12))</f>
        <v>150.0766647</v>
      </c>
      <c r="G155" s="1">
        <f>Inputs!$B$10*PremiumCalc_NS!D155</f>
        <v>94.91595501</v>
      </c>
      <c r="H155" s="1">
        <f t="shared" si="1"/>
        <v>40113.09657</v>
      </c>
      <c r="I155" s="1">
        <f t="shared" si="2"/>
        <v>54897.7744</v>
      </c>
      <c r="J155" s="1">
        <f t="shared" si="3"/>
        <v>93.50489621</v>
      </c>
      <c r="K155" s="1">
        <f t="shared" si="4"/>
        <v>5133210.698</v>
      </c>
    </row>
    <row r="156" ht="15.75" customHeight="1">
      <c r="A156" s="1">
        <v>154.0</v>
      </c>
      <c r="B156" s="7">
        <f>EXP(-Inputs!$B$9/12 * A156) * (1 - EXP(-Inputs!$B$9/12))</f>
        <v>0.001699001953</v>
      </c>
      <c r="C156" s="7">
        <f>EXP(-Inputs!$B$9/12 * A156)</f>
        <v>0.6804506362</v>
      </c>
      <c r="D156" s="8">
        <f>Inputs!$B$4^((A156+1)/12)</f>
        <v>0.9488380098</v>
      </c>
      <c r="E156" s="1">
        <f>IF(A156&lt;240, Inputs!$B$11 * D156, 0)</f>
        <v>94883.80098</v>
      </c>
      <c r="F156" s="1">
        <f> (1 - Inputs!$B$4^((MIN(A156,239)+1)/12)) / (1 - Inputs!$B$4^(1/12))</f>
        <v>151.0258242</v>
      </c>
      <c r="G156" s="1">
        <f>Inputs!$B$10*PremiumCalc_NS!D156</f>
        <v>94.88380098</v>
      </c>
      <c r="H156" s="1">
        <f t="shared" si="1"/>
        <v>40366.79176</v>
      </c>
      <c r="I156" s="1">
        <f t="shared" si="2"/>
        <v>54611.89302</v>
      </c>
      <c r="J156" s="1">
        <f t="shared" si="3"/>
        <v>92.78571291</v>
      </c>
      <c r="K156" s="1">
        <f t="shared" si="4"/>
        <v>5067203.427</v>
      </c>
    </row>
    <row r="157" ht="15.75" customHeight="1">
      <c r="A157" s="1">
        <v>155.0</v>
      </c>
      <c r="B157" s="7">
        <f>EXP(-Inputs!$B$9/12 * A157) * (1 - EXP(-Inputs!$B$9/12))</f>
        <v>0.001694759753</v>
      </c>
      <c r="C157" s="7">
        <f>EXP(-Inputs!$B$9/12 * A157)</f>
        <v>0.6787516343</v>
      </c>
      <c r="D157" s="8">
        <f>Inputs!$B$4^((A157+1)/12)</f>
        <v>0.9485165784</v>
      </c>
      <c r="E157" s="1">
        <f>IF(A157&lt;240, Inputs!$B$11 * D157, 0)</f>
        <v>94851.65784</v>
      </c>
      <c r="F157" s="1">
        <f> (1 - Inputs!$B$4^((MIN(A157,239)+1)/12)) / (1 - Inputs!$B$4^(1/12))</f>
        <v>151.9746622</v>
      </c>
      <c r="G157" s="1">
        <f>Inputs!$B$10*PremiumCalc_NS!D157</f>
        <v>94.85165784</v>
      </c>
      <c r="H157" s="1">
        <f t="shared" si="1"/>
        <v>40620.40102</v>
      </c>
      <c r="I157" s="1">
        <f t="shared" si="2"/>
        <v>54326.10849</v>
      </c>
      <c r="J157" s="1">
        <f t="shared" si="3"/>
        <v>92.06970221</v>
      </c>
      <c r="K157" s="1">
        <f t="shared" si="4"/>
        <v>5001788.631</v>
      </c>
    </row>
    <row r="158" ht="15.75" customHeight="1">
      <c r="A158" s="1">
        <v>156.0</v>
      </c>
      <c r="B158" s="7">
        <f>EXP(-Inputs!$B$9/12 * A158) * (1 - EXP(-Inputs!$B$9/12))</f>
        <v>0.001690528146</v>
      </c>
      <c r="C158" s="7">
        <f>EXP(-Inputs!$B$9/12 * A158)</f>
        <v>0.6770568745</v>
      </c>
      <c r="D158" s="8">
        <f>Inputs!$B$4^((A158+1)/12)</f>
        <v>0.9481952559</v>
      </c>
      <c r="E158" s="1">
        <f>IF(A158&lt;240, Inputs!$B$11 * D158, 0)</f>
        <v>94819.52559</v>
      </c>
      <c r="F158" s="1">
        <f> (1 - Inputs!$B$4^((MIN(A158,239)+1)/12)) / (1 - Inputs!$B$4^(1/12))</f>
        <v>152.9231788</v>
      </c>
      <c r="G158" s="1">
        <f>Inputs!$B$10*PremiumCalc_NS!D158</f>
        <v>94.81952559</v>
      </c>
      <c r="H158" s="1">
        <f t="shared" si="1"/>
        <v>40873.92435</v>
      </c>
      <c r="I158" s="1">
        <f t="shared" si="2"/>
        <v>54040.42076</v>
      </c>
      <c r="J158" s="1">
        <f t="shared" si="3"/>
        <v>91.3568523</v>
      </c>
      <c r="K158" s="1">
        <f t="shared" si="4"/>
        <v>4936962.738</v>
      </c>
    </row>
    <row r="159" ht="15.75" customHeight="1">
      <c r="A159" s="1">
        <v>157.0</v>
      </c>
      <c r="B159" s="7">
        <f>EXP(-Inputs!$B$9/12 * A159) * (1 - EXP(-Inputs!$B$9/12))</f>
        <v>0.001686307104</v>
      </c>
      <c r="C159" s="7">
        <f>EXP(-Inputs!$B$9/12 * A159)</f>
        <v>0.6753663464</v>
      </c>
      <c r="D159" s="8">
        <f>Inputs!$B$4^((A159+1)/12)</f>
        <v>0.9478740423</v>
      </c>
      <c r="E159" s="1">
        <f>IF(A159&lt;240, Inputs!$B$11 * D159, 0)</f>
        <v>94787.40423</v>
      </c>
      <c r="F159" s="1">
        <f> (1 - Inputs!$B$4^((MIN(A159,239)+1)/12)) / (1 - Inputs!$B$4^(1/12))</f>
        <v>153.8713741</v>
      </c>
      <c r="G159" s="1">
        <f>Inputs!$B$10*PremiumCalc_NS!D159</f>
        <v>94.78740423</v>
      </c>
      <c r="H159" s="1">
        <f t="shared" si="1"/>
        <v>41127.36181</v>
      </c>
      <c r="I159" s="1">
        <f t="shared" si="2"/>
        <v>53754.82982</v>
      </c>
      <c r="J159" s="1">
        <f t="shared" si="3"/>
        <v>90.64715139</v>
      </c>
      <c r="K159" s="1">
        <f t="shared" si="4"/>
        <v>4872722.197</v>
      </c>
    </row>
    <row r="160" ht="15.75" customHeight="1">
      <c r="A160" s="1">
        <v>158.0</v>
      </c>
      <c r="B160" s="7">
        <f>EXP(-Inputs!$B$9/12 * A160) * (1 - EXP(-Inputs!$B$9/12))</f>
        <v>0.001682096601</v>
      </c>
      <c r="C160" s="7">
        <f>EXP(-Inputs!$B$9/12 * A160)</f>
        <v>0.6736800392</v>
      </c>
      <c r="D160" s="8">
        <f>Inputs!$B$4^((A160+1)/12)</f>
        <v>0.9475529374</v>
      </c>
      <c r="E160" s="1">
        <f>IF(A160&lt;240, Inputs!$B$11 * D160, 0)</f>
        <v>94755.29374</v>
      </c>
      <c r="F160" s="1">
        <f> (1 - Inputs!$B$4^((MIN(A160,239)+1)/12)) / (1 - Inputs!$B$4^(1/12))</f>
        <v>154.8192481</v>
      </c>
      <c r="G160" s="1">
        <f>Inputs!$B$10*PremiumCalc_NS!D160</f>
        <v>94.75529374</v>
      </c>
      <c r="H160" s="1">
        <f t="shared" si="1"/>
        <v>41380.71341</v>
      </c>
      <c r="I160" s="1">
        <f t="shared" si="2"/>
        <v>53469.33563</v>
      </c>
      <c r="J160" s="1">
        <f t="shared" si="3"/>
        <v>89.94058774</v>
      </c>
      <c r="K160" s="1">
        <f t="shared" si="4"/>
        <v>4809063.472</v>
      </c>
    </row>
    <row r="161" ht="15.75" customHeight="1">
      <c r="A161" s="1">
        <v>159.0</v>
      </c>
      <c r="B161" s="7">
        <f>EXP(-Inputs!$B$9/12 * A161) * (1 - EXP(-Inputs!$B$9/12))</f>
        <v>0.001677896612</v>
      </c>
      <c r="C161" s="7">
        <f>EXP(-Inputs!$B$9/12 * A161)</f>
        <v>0.6719979426</v>
      </c>
      <c r="D161" s="8">
        <f>Inputs!$B$4^((A161+1)/12)</f>
        <v>0.9472319414</v>
      </c>
      <c r="E161" s="1">
        <f>IF(A161&lt;240, Inputs!$B$11 * D161, 0)</f>
        <v>94723.19414</v>
      </c>
      <c r="F161" s="1">
        <f> (1 - Inputs!$B$4^((MIN(A161,239)+1)/12)) / (1 - Inputs!$B$4^(1/12))</f>
        <v>155.766801</v>
      </c>
      <c r="G161" s="1">
        <f>Inputs!$B$10*PremiumCalc_NS!D161</f>
        <v>94.72319414</v>
      </c>
      <c r="H161" s="1">
        <f t="shared" si="1"/>
        <v>41633.97918</v>
      </c>
      <c r="I161" s="1">
        <f t="shared" si="2"/>
        <v>53183.93815</v>
      </c>
      <c r="J161" s="1">
        <f t="shared" si="3"/>
        <v>89.23714963</v>
      </c>
      <c r="K161" s="1">
        <f t="shared" si="4"/>
        <v>4745983.047</v>
      </c>
    </row>
    <row r="162" ht="15.75" customHeight="1">
      <c r="A162" s="1">
        <v>160.0</v>
      </c>
      <c r="B162" s="7">
        <f>EXP(-Inputs!$B$9/12 * A162) * (1 - EXP(-Inputs!$B$9/12))</f>
        <v>0.001673707109</v>
      </c>
      <c r="C162" s="7">
        <f>EXP(-Inputs!$B$9/12 * A162)</f>
        <v>0.670320046</v>
      </c>
      <c r="D162" s="8">
        <f>Inputs!$B$4^((A162+1)/12)</f>
        <v>0.9469110541</v>
      </c>
      <c r="E162" s="1">
        <f>IF(A162&lt;240, Inputs!$B$11 * D162, 0)</f>
        <v>94691.10541</v>
      </c>
      <c r="F162" s="1">
        <f> (1 - Inputs!$B$4^((MIN(A162,239)+1)/12)) / (1 - Inputs!$B$4^(1/12))</f>
        <v>156.714033</v>
      </c>
      <c r="G162" s="1">
        <f>Inputs!$B$10*PremiumCalc_NS!D162</f>
        <v>94.69110541</v>
      </c>
      <c r="H162" s="1">
        <f t="shared" si="1"/>
        <v>41887.15916</v>
      </c>
      <c r="I162" s="1">
        <f t="shared" si="2"/>
        <v>52898.63736</v>
      </c>
      <c r="J162" s="1">
        <f t="shared" si="3"/>
        <v>88.53682542</v>
      </c>
      <c r="K162" s="1">
        <f t="shared" si="4"/>
        <v>4683477.421</v>
      </c>
    </row>
    <row r="163" ht="15.75" customHeight="1">
      <c r="A163" s="1">
        <v>161.0</v>
      </c>
      <c r="B163" s="7">
        <f>EXP(-Inputs!$B$9/12 * A163) * (1 - EXP(-Inputs!$B$9/12))</f>
        <v>0.001669528068</v>
      </c>
      <c r="C163" s="7">
        <f>EXP(-Inputs!$B$9/12 * A163)</f>
        <v>0.6686463389</v>
      </c>
      <c r="D163" s="8">
        <f>Inputs!$B$4^((A163+1)/12)</f>
        <v>0.9465902755</v>
      </c>
      <c r="E163" s="1">
        <f>IF(A163&lt;240, Inputs!$B$11 * D163, 0)</f>
        <v>94659.02755</v>
      </c>
      <c r="F163" s="1">
        <f> (1 - Inputs!$B$4^((MIN(A163,239)+1)/12)) / (1 - Inputs!$B$4^(1/12))</f>
        <v>157.660944</v>
      </c>
      <c r="G163" s="1">
        <f>Inputs!$B$10*PremiumCalc_NS!D163</f>
        <v>94.65902755</v>
      </c>
      <c r="H163" s="1">
        <f t="shared" si="1"/>
        <v>42140.25336</v>
      </c>
      <c r="I163" s="1">
        <f t="shared" si="2"/>
        <v>52613.43321</v>
      </c>
      <c r="J163" s="1">
        <f t="shared" si="3"/>
        <v>87.83960348</v>
      </c>
      <c r="K163" s="1">
        <f t="shared" si="4"/>
        <v>4621543.111</v>
      </c>
    </row>
    <row r="164" ht="15.75" customHeight="1">
      <c r="A164" s="1">
        <v>162.0</v>
      </c>
      <c r="B164" s="7">
        <f>EXP(-Inputs!$B$9/12 * A164) * (1 - EXP(-Inputs!$B$9/12))</f>
        <v>0.00166535946</v>
      </c>
      <c r="C164" s="7">
        <f>EXP(-Inputs!$B$9/12 * A164)</f>
        <v>0.6669768109</v>
      </c>
      <c r="D164" s="8">
        <f>Inputs!$B$4^((A164+1)/12)</f>
        <v>0.9462696055</v>
      </c>
      <c r="E164" s="1">
        <f>IF(A164&lt;240, Inputs!$B$11 * D164, 0)</f>
        <v>94626.96055</v>
      </c>
      <c r="F164" s="1">
        <f> (1 - Inputs!$B$4^((MIN(A164,239)+1)/12)) / (1 - Inputs!$B$4^(1/12))</f>
        <v>158.6075343</v>
      </c>
      <c r="G164" s="1">
        <f>Inputs!$B$10*PremiumCalc_NS!D164</f>
        <v>94.62696055</v>
      </c>
      <c r="H164" s="1">
        <f t="shared" si="1"/>
        <v>42393.26183</v>
      </c>
      <c r="I164" s="1">
        <f t="shared" si="2"/>
        <v>52328.32568</v>
      </c>
      <c r="J164" s="1">
        <f t="shared" si="3"/>
        <v>87.14547222</v>
      </c>
      <c r="K164" s="1">
        <f t="shared" si="4"/>
        <v>4560176.652</v>
      </c>
    </row>
    <row r="165" ht="15.75" customHeight="1">
      <c r="A165" s="1">
        <v>163.0</v>
      </c>
      <c r="B165" s="7">
        <f>EXP(-Inputs!$B$9/12 * A165) * (1 - EXP(-Inputs!$B$9/12))</f>
        <v>0.001661201262</v>
      </c>
      <c r="C165" s="7">
        <f>EXP(-Inputs!$B$9/12 * A165)</f>
        <v>0.6653114514</v>
      </c>
      <c r="D165" s="8">
        <f>Inputs!$B$4^((A165+1)/12)</f>
        <v>0.9459490442</v>
      </c>
      <c r="E165" s="1">
        <f>IF(A165&lt;240, Inputs!$B$11 * D165, 0)</f>
        <v>94594.90442</v>
      </c>
      <c r="F165" s="1">
        <f> (1 - Inputs!$B$4^((MIN(A165,239)+1)/12)) / (1 - Inputs!$B$4^(1/12))</f>
        <v>159.5538039</v>
      </c>
      <c r="G165" s="1">
        <f>Inputs!$B$10*PremiumCalc_NS!D165</f>
        <v>94.59490442</v>
      </c>
      <c r="H165" s="1">
        <f t="shared" si="1"/>
        <v>42646.18459</v>
      </c>
      <c r="I165" s="1">
        <f t="shared" si="2"/>
        <v>52043.31473</v>
      </c>
      <c r="J165" s="1">
        <f t="shared" si="3"/>
        <v>86.4544201</v>
      </c>
      <c r="K165" s="1">
        <f t="shared" si="4"/>
        <v>4499374.595</v>
      </c>
    </row>
    <row r="166" ht="15.75" customHeight="1">
      <c r="A166" s="1">
        <v>164.0</v>
      </c>
      <c r="B166" s="7">
        <f>EXP(-Inputs!$B$9/12 * A166) * (1 - EXP(-Inputs!$B$9/12))</f>
        <v>0.001657053445</v>
      </c>
      <c r="C166" s="7">
        <f>EXP(-Inputs!$B$9/12 * A166)</f>
        <v>0.6636502501</v>
      </c>
      <c r="D166" s="8">
        <f>Inputs!$B$4^((A166+1)/12)</f>
        <v>0.9456285915</v>
      </c>
      <c r="E166" s="1">
        <f>IF(A166&lt;240, Inputs!$B$11 * D166, 0)</f>
        <v>94562.85915</v>
      </c>
      <c r="F166" s="1">
        <f> (1 - Inputs!$B$4^((MIN(A166,239)+1)/12)) / (1 - Inputs!$B$4^(1/12))</f>
        <v>160.499753</v>
      </c>
      <c r="G166" s="1">
        <f>Inputs!$B$10*PremiumCalc_NS!D166</f>
        <v>94.56285915</v>
      </c>
      <c r="H166" s="1">
        <f t="shared" si="1"/>
        <v>42899.02167</v>
      </c>
      <c r="I166" s="1">
        <f t="shared" si="2"/>
        <v>51758.40034</v>
      </c>
      <c r="J166" s="1">
        <f t="shared" si="3"/>
        <v>85.76643561</v>
      </c>
      <c r="K166" s="1">
        <f t="shared" si="4"/>
        <v>4439133.51</v>
      </c>
    </row>
    <row r="167" ht="15.75" customHeight="1">
      <c r="A167" s="1">
        <v>165.0</v>
      </c>
      <c r="B167" s="7">
        <f>EXP(-Inputs!$B$9/12 * A167) * (1 - EXP(-Inputs!$B$9/12))</f>
        <v>0.001652915986</v>
      </c>
      <c r="C167" s="7">
        <f>EXP(-Inputs!$B$9/12 * A167)</f>
        <v>0.6619931967</v>
      </c>
      <c r="D167" s="8">
        <f>Inputs!$B$4^((A167+1)/12)</f>
        <v>0.9453082473</v>
      </c>
      <c r="E167" s="1">
        <f>IF(A167&lt;240, Inputs!$B$11 * D167, 0)</f>
        <v>94530.82473</v>
      </c>
      <c r="F167" s="1">
        <f> (1 - Inputs!$B$4^((MIN(A167,239)+1)/12)) / (1 - Inputs!$B$4^(1/12))</f>
        <v>161.4453815</v>
      </c>
      <c r="G167" s="1">
        <f>Inputs!$B$10*PremiumCalc_NS!D167</f>
        <v>94.53082473</v>
      </c>
      <c r="H167" s="1">
        <f t="shared" si="1"/>
        <v>43151.7731</v>
      </c>
      <c r="I167" s="1">
        <f t="shared" si="2"/>
        <v>51473.58246</v>
      </c>
      <c r="J167" s="1">
        <f t="shared" si="3"/>
        <v>85.0815073</v>
      </c>
      <c r="K167" s="1">
        <f t="shared" si="4"/>
        <v>4379449.982</v>
      </c>
    </row>
    <row r="168" ht="15.75" customHeight="1">
      <c r="A168" s="1">
        <v>166.0</v>
      </c>
      <c r="B168" s="7">
        <f>EXP(-Inputs!$B$9/12 * A168) * (1 - EXP(-Inputs!$B$9/12))</f>
        <v>0.001648788857</v>
      </c>
      <c r="C168" s="7">
        <f>EXP(-Inputs!$B$9/12 * A168)</f>
        <v>0.6603402807</v>
      </c>
      <c r="D168" s="8">
        <f>Inputs!$B$4^((A168+1)/12)</f>
        <v>0.9449880117</v>
      </c>
      <c r="E168" s="1">
        <f>IF(A168&lt;240, Inputs!$B$11 * D168, 0)</f>
        <v>94498.80117</v>
      </c>
      <c r="F168" s="1">
        <f> (1 - Inputs!$B$4^((MIN(A168,239)+1)/12)) / (1 - Inputs!$B$4^(1/12))</f>
        <v>162.3906898</v>
      </c>
      <c r="G168" s="1">
        <f>Inputs!$B$10*PremiumCalc_NS!D168</f>
        <v>94.49880117</v>
      </c>
      <c r="H168" s="1">
        <f t="shared" si="1"/>
        <v>43404.4389</v>
      </c>
      <c r="I168" s="1">
        <f t="shared" si="2"/>
        <v>51188.86107</v>
      </c>
      <c r="J168" s="1">
        <f t="shared" si="3"/>
        <v>84.39962373</v>
      </c>
      <c r="K168" s="1">
        <f t="shared" si="4"/>
        <v>4320320.614</v>
      </c>
    </row>
    <row r="169" ht="15.75" customHeight="1">
      <c r="A169" s="1">
        <v>167.0</v>
      </c>
      <c r="B169" s="7">
        <f>EXP(-Inputs!$B$9/12 * A169) * (1 - EXP(-Inputs!$B$9/12))</f>
        <v>0.001644672033</v>
      </c>
      <c r="C169" s="7">
        <f>EXP(-Inputs!$B$9/12 * A169)</f>
        <v>0.6586914918</v>
      </c>
      <c r="D169" s="8">
        <f>Inputs!$B$4^((A169+1)/12)</f>
        <v>0.9446678845</v>
      </c>
      <c r="E169" s="1">
        <f>IF(A169&lt;240, Inputs!$B$11 * D169, 0)</f>
        <v>94466.78845</v>
      </c>
      <c r="F169" s="1">
        <f> (1 - Inputs!$B$4^((MIN(A169,239)+1)/12)) / (1 - Inputs!$B$4^(1/12))</f>
        <v>163.3356778</v>
      </c>
      <c r="G169" s="1">
        <f>Inputs!$B$10*PremiumCalc_NS!D169</f>
        <v>94.46678845</v>
      </c>
      <c r="H169" s="1">
        <f t="shared" si="1"/>
        <v>43657.01911</v>
      </c>
      <c r="I169" s="1">
        <f t="shared" si="2"/>
        <v>50904.23613</v>
      </c>
      <c r="J169" s="1">
        <f t="shared" si="3"/>
        <v>83.72077353</v>
      </c>
      <c r="K169" s="1">
        <f t="shared" si="4"/>
        <v>4261742.025</v>
      </c>
    </row>
    <row r="170" ht="15.75" customHeight="1">
      <c r="A170" s="1">
        <v>168.0</v>
      </c>
      <c r="B170" s="7">
        <f>EXP(-Inputs!$B$9/12 * A170) * (1 - EXP(-Inputs!$B$9/12))</f>
        <v>0.001640565488</v>
      </c>
      <c r="C170" s="7">
        <f>EXP(-Inputs!$B$9/12 * A170)</f>
        <v>0.6570468198</v>
      </c>
      <c r="D170" s="8">
        <f>Inputs!$B$4^((A170+1)/12)</f>
        <v>0.9443478658</v>
      </c>
      <c r="E170" s="1">
        <f>IF(A170&lt;240, Inputs!$B$11 * D170, 0)</f>
        <v>94434.78658</v>
      </c>
      <c r="F170" s="1">
        <f> (1 - Inputs!$B$4^((MIN(A170,239)+1)/12)) / (1 - Inputs!$B$4^(1/12))</f>
        <v>164.2803457</v>
      </c>
      <c r="G170" s="1">
        <f>Inputs!$B$10*PremiumCalc_NS!D170</f>
        <v>94.43478658</v>
      </c>
      <c r="H170" s="1">
        <f t="shared" si="1"/>
        <v>43909.51375</v>
      </c>
      <c r="I170" s="1">
        <f t="shared" si="2"/>
        <v>50619.70762</v>
      </c>
      <c r="J170" s="1">
        <f t="shared" si="3"/>
        <v>83.04494534</v>
      </c>
      <c r="K170" s="1">
        <f t="shared" si="4"/>
        <v>4203710.852</v>
      </c>
    </row>
    <row r="171" ht="15.75" customHeight="1">
      <c r="A171" s="1">
        <v>169.0</v>
      </c>
      <c r="B171" s="7">
        <f>EXP(-Inputs!$B$9/12 * A171) * (1 - EXP(-Inputs!$B$9/12))</f>
        <v>0.001636469197</v>
      </c>
      <c r="C171" s="7">
        <f>EXP(-Inputs!$B$9/12 * A171)</f>
        <v>0.6554062543</v>
      </c>
      <c r="D171" s="8">
        <f>Inputs!$B$4^((A171+1)/12)</f>
        <v>0.9440279555</v>
      </c>
      <c r="E171" s="1">
        <f>IF(A171&lt;240, Inputs!$B$11 * D171, 0)</f>
        <v>94402.79555</v>
      </c>
      <c r="F171" s="1">
        <f> (1 - Inputs!$B$4^((MIN(A171,239)+1)/12)) / (1 - Inputs!$B$4^(1/12))</f>
        <v>165.2246936</v>
      </c>
      <c r="G171" s="1">
        <f>Inputs!$B$10*PremiumCalc_NS!D171</f>
        <v>94.40279555</v>
      </c>
      <c r="H171" s="1">
        <f t="shared" si="1"/>
        <v>44161.92286</v>
      </c>
      <c r="I171" s="1">
        <f t="shared" si="2"/>
        <v>50335.27549</v>
      </c>
      <c r="J171" s="1">
        <f t="shared" si="3"/>
        <v>82.37212786</v>
      </c>
      <c r="K171" s="1">
        <f t="shared" si="4"/>
        <v>4146223.748</v>
      </c>
    </row>
    <row r="172" ht="15.75" customHeight="1">
      <c r="A172" s="1">
        <v>170.0</v>
      </c>
      <c r="B172" s="7">
        <f>EXP(-Inputs!$B$9/12 * A172) * (1 - EXP(-Inputs!$B$9/12))</f>
        <v>0.001632383134</v>
      </c>
      <c r="C172" s="7">
        <f>EXP(-Inputs!$B$9/12 * A172)</f>
        <v>0.6537697851</v>
      </c>
      <c r="D172" s="8">
        <f>Inputs!$B$4^((A172+1)/12)</f>
        <v>0.9437081536</v>
      </c>
      <c r="E172" s="1">
        <f>IF(A172&lt;240, Inputs!$B$11 * D172, 0)</f>
        <v>94370.81536</v>
      </c>
      <c r="F172" s="1">
        <f> (1 - Inputs!$B$4^((MIN(A172,239)+1)/12)) / (1 - Inputs!$B$4^(1/12))</f>
        <v>166.1687215</v>
      </c>
      <c r="G172" s="1">
        <f>Inputs!$B$10*PremiumCalc_NS!D172</f>
        <v>94.37081536</v>
      </c>
      <c r="H172" s="1">
        <f t="shared" si="1"/>
        <v>44414.24646</v>
      </c>
      <c r="I172" s="1">
        <f t="shared" si="2"/>
        <v>50050.93971</v>
      </c>
      <c r="J172" s="1">
        <f t="shared" si="3"/>
        <v>81.70230981</v>
      </c>
      <c r="K172" s="1">
        <f t="shared" si="4"/>
        <v>4089277.383</v>
      </c>
    </row>
    <row r="173" ht="15.75" customHeight="1">
      <c r="A173" s="1">
        <v>171.0</v>
      </c>
      <c r="B173" s="7">
        <f>EXP(-Inputs!$B$9/12 * A173) * (1 - EXP(-Inputs!$B$9/12))</f>
        <v>0.001628307273</v>
      </c>
      <c r="C173" s="7">
        <f>EXP(-Inputs!$B$9/12 * A173)</f>
        <v>0.652137402</v>
      </c>
      <c r="D173" s="8">
        <f>Inputs!$B$4^((A173+1)/12)</f>
        <v>0.94338846</v>
      </c>
      <c r="E173" s="1">
        <f>IF(A173&lt;240, Inputs!$B$11 * D173, 0)</f>
        <v>94338.846</v>
      </c>
      <c r="F173" s="1">
        <f> (1 - Inputs!$B$4^((MIN(A173,239)+1)/12)) / (1 - Inputs!$B$4^(1/12))</f>
        <v>167.1124297</v>
      </c>
      <c r="G173" s="1">
        <f>Inputs!$B$10*PremiumCalc_NS!D173</f>
        <v>94.338846</v>
      </c>
      <c r="H173" s="1">
        <f t="shared" si="1"/>
        <v>44666.48459</v>
      </c>
      <c r="I173" s="1">
        <f t="shared" si="2"/>
        <v>49766.70026</v>
      </c>
      <c r="J173" s="1">
        <f t="shared" si="3"/>
        <v>81.03547998</v>
      </c>
      <c r="K173" s="1">
        <f t="shared" si="4"/>
        <v>4032868.443</v>
      </c>
    </row>
    <row r="174" ht="15.75" customHeight="1">
      <c r="A174" s="1">
        <v>172.0</v>
      </c>
      <c r="B174" s="7">
        <f>EXP(-Inputs!$B$9/12 * A174) * (1 - EXP(-Inputs!$B$9/12))</f>
        <v>0.001624241589</v>
      </c>
      <c r="C174" s="7">
        <f>EXP(-Inputs!$B$9/12 * A174)</f>
        <v>0.6505090947</v>
      </c>
      <c r="D174" s="8">
        <f>Inputs!$B$4^((A174+1)/12)</f>
        <v>0.9430688747</v>
      </c>
      <c r="E174" s="1">
        <f>IF(A174&lt;240, Inputs!$B$11 * D174, 0)</f>
        <v>94306.88747</v>
      </c>
      <c r="F174" s="1">
        <f> (1 - Inputs!$B$4^((MIN(A174,239)+1)/12)) / (1 - Inputs!$B$4^(1/12))</f>
        <v>168.0558181</v>
      </c>
      <c r="G174" s="1">
        <f>Inputs!$B$10*PremiumCalc_NS!D174</f>
        <v>94.30688747</v>
      </c>
      <c r="H174" s="1">
        <f t="shared" si="1"/>
        <v>44918.63726</v>
      </c>
      <c r="I174" s="1">
        <f t="shared" si="2"/>
        <v>49482.5571</v>
      </c>
      <c r="J174" s="1">
        <f t="shared" si="3"/>
        <v>80.37162716</v>
      </c>
      <c r="K174" s="1">
        <f t="shared" si="4"/>
        <v>3976993.63</v>
      </c>
    </row>
    <row r="175" ht="15.75" customHeight="1">
      <c r="A175" s="1">
        <v>173.0</v>
      </c>
      <c r="B175" s="7">
        <f>EXP(-Inputs!$B$9/12 * A175) * (1 - EXP(-Inputs!$B$9/12))</f>
        <v>0.001620186056</v>
      </c>
      <c r="C175" s="7">
        <f>EXP(-Inputs!$B$9/12 * A175)</f>
        <v>0.6488848531</v>
      </c>
      <c r="D175" s="8">
        <f>Inputs!$B$4^((A175+1)/12)</f>
        <v>0.9427493977</v>
      </c>
      <c r="E175" s="1">
        <f>IF(A175&lt;240, Inputs!$B$11 * D175, 0)</f>
        <v>94274.93977</v>
      </c>
      <c r="F175" s="1">
        <f> (1 - Inputs!$B$4^((MIN(A175,239)+1)/12)) / (1 - Inputs!$B$4^(1/12))</f>
        <v>168.998887</v>
      </c>
      <c r="G175" s="1">
        <f>Inputs!$B$10*PremiumCalc_NS!D175</f>
        <v>94.27493977</v>
      </c>
      <c r="H175" s="1">
        <f t="shared" si="1"/>
        <v>45170.70452</v>
      </c>
      <c r="I175" s="1">
        <f t="shared" si="2"/>
        <v>49198.5102</v>
      </c>
      <c r="J175" s="1">
        <f t="shared" si="3"/>
        <v>79.71074021</v>
      </c>
      <c r="K175" s="1">
        <f t="shared" si="4"/>
        <v>3921649.665</v>
      </c>
    </row>
    <row r="176" ht="15.75" customHeight="1">
      <c r="A176" s="1">
        <v>174.0</v>
      </c>
      <c r="B176" s="7">
        <f>EXP(-Inputs!$B$9/12 * A176) * (1 - EXP(-Inputs!$B$9/12))</f>
        <v>0.00161614065</v>
      </c>
      <c r="C176" s="7">
        <f>EXP(-Inputs!$B$9/12 * A176)</f>
        <v>0.6472646671</v>
      </c>
      <c r="D176" s="8">
        <f>Inputs!$B$4^((A176+1)/12)</f>
        <v>0.9424300289</v>
      </c>
      <c r="E176" s="1">
        <f>IF(A176&lt;240, Inputs!$B$11 * D176, 0)</f>
        <v>94243.00289</v>
      </c>
      <c r="F176" s="1">
        <f> (1 - Inputs!$B$4^((MIN(A176,239)+1)/12)) / (1 - Inputs!$B$4^(1/12))</f>
        <v>169.9416364</v>
      </c>
      <c r="G176" s="1">
        <f>Inputs!$B$10*PremiumCalc_NS!D176</f>
        <v>94.24300289</v>
      </c>
      <c r="H176" s="1">
        <f t="shared" si="1"/>
        <v>45422.68638</v>
      </c>
      <c r="I176" s="1">
        <f t="shared" si="2"/>
        <v>48914.55952</v>
      </c>
      <c r="J176" s="1">
        <f t="shared" si="3"/>
        <v>79.05280802</v>
      </c>
      <c r="K176" s="1">
        <f t="shared" si="4"/>
        <v>3866833.283</v>
      </c>
    </row>
    <row r="177" ht="15.75" customHeight="1">
      <c r="A177" s="1">
        <v>175.0</v>
      </c>
      <c r="B177" s="7">
        <f>EXP(-Inputs!$B$9/12 * A177) * (1 - EXP(-Inputs!$B$9/12))</f>
        <v>0.001612105345</v>
      </c>
      <c r="C177" s="7">
        <f>EXP(-Inputs!$B$9/12 * A177)</f>
        <v>0.6456485264</v>
      </c>
      <c r="D177" s="8">
        <f>Inputs!$B$4^((A177+1)/12)</f>
        <v>0.9421107683</v>
      </c>
      <c r="E177" s="1">
        <f>IF(A177&lt;240, Inputs!$B$11 * D177, 0)</f>
        <v>94211.07683</v>
      </c>
      <c r="F177" s="1">
        <f> (1 - Inputs!$B$4^((MIN(A177,239)+1)/12)) / (1 - Inputs!$B$4^(1/12))</f>
        <v>170.8840664</v>
      </c>
      <c r="G177" s="1">
        <f>Inputs!$B$10*PremiumCalc_NS!D177</f>
        <v>94.21107683</v>
      </c>
      <c r="H177" s="1">
        <f t="shared" si="1"/>
        <v>45674.58288</v>
      </c>
      <c r="I177" s="1">
        <f t="shared" si="2"/>
        <v>48630.70503</v>
      </c>
      <c r="J177" s="1">
        <f t="shared" si="3"/>
        <v>78.39781949</v>
      </c>
      <c r="K177" s="1">
        <f t="shared" si="4"/>
        <v>3812541.235</v>
      </c>
    </row>
    <row r="178" ht="15.75" customHeight="1">
      <c r="A178" s="1">
        <v>176.0</v>
      </c>
      <c r="B178" s="7">
        <f>EXP(-Inputs!$B$9/12 * A178) * (1 - EXP(-Inputs!$B$9/12))</f>
        <v>0.001608080115</v>
      </c>
      <c r="C178" s="7">
        <f>EXP(-Inputs!$B$9/12 * A178)</f>
        <v>0.6440364211</v>
      </c>
      <c r="D178" s="8">
        <f>Inputs!$B$4^((A178+1)/12)</f>
        <v>0.9417916159</v>
      </c>
      <c r="E178" s="1">
        <f>IF(A178&lt;240, Inputs!$B$11 * D178, 0)</f>
        <v>94179.16159</v>
      </c>
      <c r="F178" s="1">
        <f> (1 - Inputs!$B$4^((MIN(A178,239)+1)/12)) / (1 - Inputs!$B$4^(1/12))</f>
        <v>171.8261772</v>
      </c>
      <c r="G178" s="1">
        <f>Inputs!$B$10*PremiumCalc_NS!D178</f>
        <v>94.17916159</v>
      </c>
      <c r="H178" s="1">
        <f t="shared" si="1"/>
        <v>45926.39405</v>
      </c>
      <c r="I178" s="1">
        <f t="shared" si="2"/>
        <v>48346.9467</v>
      </c>
      <c r="J178" s="1">
        <f t="shared" si="3"/>
        <v>77.74576361</v>
      </c>
      <c r="K178" s="1">
        <f t="shared" si="4"/>
        <v>3758770.289</v>
      </c>
    </row>
    <row r="179" ht="15.75" customHeight="1">
      <c r="A179" s="1">
        <v>177.0</v>
      </c>
      <c r="B179" s="7">
        <f>EXP(-Inputs!$B$9/12 * A179) * (1 - EXP(-Inputs!$B$9/12))</f>
        <v>0.001604064936</v>
      </c>
      <c r="C179" s="7">
        <f>EXP(-Inputs!$B$9/12 * A179)</f>
        <v>0.642428341</v>
      </c>
      <c r="D179" s="8">
        <f>Inputs!$B$4^((A179+1)/12)</f>
        <v>0.9414725715</v>
      </c>
      <c r="E179" s="1">
        <f>IF(A179&lt;240, Inputs!$B$11 * D179, 0)</f>
        <v>94147.25715</v>
      </c>
      <c r="F179" s="1">
        <f> (1 - Inputs!$B$4^((MIN(A179,239)+1)/12)) / (1 - Inputs!$B$4^(1/12))</f>
        <v>172.7679688</v>
      </c>
      <c r="G179" s="1">
        <f>Inputs!$B$10*PremiumCalc_NS!D179</f>
        <v>94.14725715</v>
      </c>
      <c r="H179" s="1">
        <f t="shared" si="1"/>
        <v>46178.11991</v>
      </c>
      <c r="I179" s="1">
        <f t="shared" si="2"/>
        <v>48063.2845</v>
      </c>
      <c r="J179" s="1">
        <f t="shared" si="3"/>
        <v>77.09662936</v>
      </c>
      <c r="K179" s="1">
        <f t="shared" si="4"/>
        <v>3705517.231</v>
      </c>
    </row>
    <row r="180" ht="15.75" customHeight="1">
      <c r="A180" s="1">
        <v>178.0</v>
      </c>
      <c r="B180" s="7">
        <f>EXP(-Inputs!$B$9/12 * A180) * (1 - EXP(-Inputs!$B$9/12))</f>
        <v>0.001600059782</v>
      </c>
      <c r="C180" s="7">
        <f>EXP(-Inputs!$B$9/12 * A180)</f>
        <v>0.640824276</v>
      </c>
      <c r="D180" s="8">
        <f>Inputs!$B$4^((A180+1)/12)</f>
        <v>0.9411536353</v>
      </c>
      <c r="E180" s="1">
        <f>IF(A180&lt;240, Inputs!$B$11 * D180, 0)</f>
        <v>94115.36353</v>
      </c>
      <c r="F180" s="1">
        <f> (1 - Inputs!$B$4^((MIN(A180,239)+1)/12)) / (1 - Inputs!$B$4^(1/12))</f>
        <v>173.7094414</v>
      </c>
      <c r="G180" s="1">
        <f>Inputs!$B$10*PremiumCalc_NS!D180</f>
        <v>94.11536353</v>
      </c>
      <c r="H180" s="1">
        <f t="shared" si="1"/>
        <v>46429.7605</v>
      </c>
      <c r="I180" s="1">
        <f t="shared" si="2"/>
        <v>47779.71839</v>
      </c>
      <c r="J180" s="1">
        <f t="shared" si="3"/>
        <v>76.45040579</v>
      </c>
      <c r="K180" s="1">
        <f t="shared" si="4"/>
        <v>3652778.86</v>
      </c>
    </row>
    <row r="181" ht="15.75" customHeight="1">
      <c r="A181" s="1">
        <v>179.0</v>
      </c>
      <c r="B181" s="7">
        <f>EXP(-Inputs!$B$9/12 * A181) * (1 - EXP(-Inputs!$B$9/12))</f>
        <v>0.001596064629</v>
      </c>
      <c r="C181" s="7">
        <f>EXP(-Inputs!$B$9/12 * A181)</f>
        <v>0.6392242163</v>
      </c>
      <c r="D181" s="8">
        <f>Inputs!$B$4^((A181+1)/12)</f>
        <v>0.9408348071</v>
      </c>
      <c r="E181" s="1">
        <f>IF(A181&lt;240, Inputs!$B$11 * D181, 0)</f>
        <v>94083.48071</v>
      </c>
      <c r="F181" s="1">
        <f> (1 - Inputs!$B$4^((MIN(A181,239)+1)/12)) / (1 - Inputs!$B$4^(1/12))</f>
        <v>174.650595</v>
      </c>
      <c r="G181" s="1">
        <f>Inputs!$B$10*PremiumCalc_NS!D181</f>
        <v>94.08348071</v>
      </c>
      <c r="H181" s="1">
        <f t="shared" si="1"/>
        <v>46681.31584</v>
      </c>
      <c r="I181" s="1">
        <f t="shared" si="2"/>
        <v>47496.24835</v>
      </c>
      <c r="J181" s="1">
        <f t="shared" si="3"/>
        <v>75.80708197</v>
      </c>
      <c r="K181" s="1">
        <f t="shared" si="4"/>
        <v>3600551.992</v>
      </c>
    </row>
    <row r="182" ht="15.75" customHeight="1">
      <c r="A182" s="1">
        <v>180.0</v>
      </c>
      <c r="B182" s="7">
        <f>EXP(-Inputs!$B$9/12 * A182) * (1 - EXP(-Inputs!$B$9/12))</f>
        <v>0.001592079451</v>
      </c>
      <c r="C182" s="7">
        <f>EXP(-Inputs!$B$9/12 * A182)</f>
        <v>0.6376281516</v>
      </c>
      <c r="D182" s="8">
        <f>Inputs!$B$4^((A182+1)/12)</f>
        <v>0.9405160869</v>
      </c>
      <c r="E182" s="1">
        <f>IF(A182&lt;240, Inputs!$B$11 * D182, 0)</f>
        <v>94051.60869</v>
      </c>
      <c r="F182" s="1">
        <f> (1 - Inputs!$B$4^((MIN(A182,239)+1)/12)) / (1 - Inputs!$B$4^(1/12))</f>
        <v>175.5914298</v>
      </c>
      <c r="G182" s="1">
        <f>Inputs!$B$10*PremiumCalc_NS!D182</f>
        <v>94.05160869</v>
      </c>
      <c r="H182" s="1">
        <f t="shared" si="1"/>
        <v>46932.78597</v>
      </c>
      <c r="I182" s="1">
        <f t="shared" si="2"/>
        <v>47212.87433</v>
      </c>
      <c r="J182" s="1">
        <f t="shared" si="3"/>
        <v>75.16664702</v>
      </c>
      <c r="K182" s="1">
        <f t="shared" si="4"/>
        <v>3548833.459</v>
      </c>
    </row>
    <row r="183" ht="15.75" customHeight="1">
      <c r="A183" s="1">
        <v>181.0</v>
      </c>
      <c r="B183" s="7">
        <f>EXP(-Inputs!$B$9/12 * A183) * (1 - EXP(-Inputs!$B$9/12))</f>
        <v>0.001588104223</v>
      </c>
      <c r="C183" s="7">
        <f>EXP(-Inputs!$B$9/12 * A183)</f>
        <v>0.6360360722</v>
      </c>
      <c r="D183" s="8">
        <f>Inputs!$B$4^((A183+1)/12)</f>
        <v>0.9401974746</v>
      </c>
      <c r="E183" s="1">
        <f>IF(A183&lt;240, Inputs!$B$11 * D183, 0)</f>
        <v>94019.74746</v>
      </c>
      <c r="F183" s="1">
        <f> (1 - Inputs!$B$4^((MIN(A183,239)+1)/12)) / (1 - Inputs!$B$4^(1/12))</f>
        <v>176.5319459</v>
      </c>
      <c r="G183" s="1">
        <f>Inputs!$B$10*PremiumCalc_NS!D183</f>
        <v>94.01974746</v>
      </c>
      <c r="H183" s="1">
        <f t="shared" si="1"/>
        <v>47184.1709</v>
      </c>
      <c r="I183" s="1">
        <f t="shared" si="2"/>
        <v>46929.59631</v>
      </c>
      <c r="J183" s="1">
        <f t="shared" si="3"/>
        <v>74.52909008</v>
      </c>
      <c r="K183" s="1">
        <f t="shared" si="4"/>
        <v>3497620.111</v>
      </c>
    </row>
    <row r="184" ht="15.75" customHeight="1">
      <c r="A184" s="1">
        <v>182.0</v>
      </c>
      <c r="B184" s="7">
        <f>EXP(-Inputs!$B$9/12 * A184) * (1 - EXP(-Inputs!$B$9/12))</f>
        <v>0.001584138921</v>
      </c>
      <c r="C184" s="7">
        <f>EXP(-Inputs!$B$9/12 * A184)</f>
        <v>0.6344479679</v>
      </c>
      <c r="D184" s="8">
        <f>Inputs!$B$4^((A184+1)/12)</f>
        <v>0.9398789703</v>
      </c>
      <c r="E184" s="1">
        <f>IF(A184&lt;240, Inputs!$B$11 * D184, 0)</f>
        <v>93987.89703</v>
      </c>
      <c r="F184" s="1">
        <f> (1 - Inputs!$B$4^((MIN(A184,239)+1)/12)) / (1 - Inputs!$B$4^(1/12))</f>
        <v>177.4721434</v>
      </c>
      <c r="G184" s="1">
        <f>Inputs!$B$10*PremiumCalc_NS!D184</f>
        <v>93.98789703</v>
      </c>
      <c r="H184" s="1">
        <f t="shared" si="1"/>
        <v>47435.47068</v>
      </c>
      <c r="I184" s="1">
        <f t="shared" si="2"/>
        <v>46646.41425</v>
      </c>
      <c r="J184" s="1">
        <f t="shared" si="3"/>
        <v>73.89440035</v>
      </c>
      <c r="K184" s="1">
        <f t="shared" si="4"/>
        <v>3446908.81</v>
      </c>
    </row>
    <row r="185" ht="15.75" customHeight="1">
      <c r="A185" s="1">
        <v>183.0</v>
      </c>
      <c r="B185" s="7">
        <f>EXP(-Inputs!$B$9/12 * A185) * (1 - EXP(-Inputs!$B$9/12))</f>
        <v>0.00158018352</v>
      </c>
      <c r="C185" s="7">
        <f>EXP(-Inputs!$B$9/12 * A185)</f>
        <v>0.632863829</v>
      </c>
      <c r="D185" s="8">
        <f>Inputs!$B$4^((A185+1)/12)</f>
        <v>0.9395605739</v>
      </c>
      <c r="E185" s="1">
        <f>IF(A185&lt;240, Inputs!$B$11 * D185, 0)</f>
        <v>93956.05739</v>
      </c>
      <c r="F185" s="1">
        <f> (1 - Inputs!$B$4^((MIN(A185,239)+1)/12)) / (1 - Inputs!$B$4^(1/12))</f>
        <v>178.4120224</v>
      </c>
      <c r="G185" s="1">
        <f>Inputs!$B$10*PremiumCalc_NS!D185</f>
        <v>93.95605739</v>
      </c>
      <c r="H185" s="1">
        <f t="shared" si="1"/>
        <v>47686.68532</v>
      </c>
      <c r="I185" s="1">
        <f t="shared" si="2"/>
        <v>46363.32813</v>
      </c>
      <c r="J185" s="1">
        <f t="shared" si="3"/>
        <v>73.26256705</v>
      </c>
      <c r="K185" s="1">
        <f t="shared" si="4"/>
        <v>3396696.436</v>
      </c>
    </row>
    <row r="186" ht="15.75" customHeight="1">
      <c r="A186" s="1">
        <v>184.0</v>
      </c>
      <c r="B186" s="7">
        <f>EXP(-Inputs!$B$9/12 * A186) * (1 - EXP(-Inputs!$B$9/12))</f>
        <v>0.001576237995</v>
      </c>
      <c r="C186" s="7">
        <f>EXP(-Inputs!$B$9/12 * A186)</f>
        <v>0.6312836455</v>
      </c>
      <c r="D186" s="8">
        <f>Inputs!$B$4^((A186+1)/12)</f>
        <v>0.9392422854</v>
      </c>
      <c r="E186" s="1">
        <f>IF(A186&lt;240, Inputs!$B$11 * D186, 0)</f>
        <v>93924.22854</v>
      </c>
      <c r="F186" s="1">
        <f> (1 - Inputs!$B$4^((MIN(A186,239)+1)/12)) / (1 - Inputs!$B$4^(1/12))</f>
        <v>179.3515829</v>
      </c>
      <c r="G186" s="1">
        <f>Inputs!$B$10*PremiumCalc_NS!D186</f>
        <v>93.92422854</v>
      </c>
      <c r="H186" s="1">
        <f t="shared" si="1"/>
        <v>47937.81486</v>
      </c>
      <c r="I186" s="1">
        <f t="shared" si="2"/>
        <v>46080.33791</v>
      </c>
      <c r="J186" s="1">
        <f t="shared" si="3"/>
        <v>72.63357944</v>
      </c>
      <c r="K186" s="1">
        <f t="shared" si="4"/>
        <v>3346979.884</v>
      </c>
    </row>
    <row r="187" ht="15.75" customHeight="1">
      <c r="A187" s="1">
        <v>185.0</v>
      </c>
      <c r="B187" s="7">
        <f>EXP(-Inputs!$B$9/12 * A187) * (1 - EXP(-Inputs!$B$9/12))</f>
        <v>0.001572302322</v>
      </c>
      <c r="C187" s="7">
        <f>EXP(-Inputs!$B$9/12 * A187)</f>
        <v>0.6297074075</v>
      </c>
      <c r="D187" s="8">
        <f>Inputs!$B$4^((A187+1)/12)</f>
        <v>0.9389241047</v>
      </c>
      <c r="E187" s="1">
        <f>IF(A187&lt;240, Inputs!$B$11 * D187, 0)</f>
        <v>93892.41047</v>
      </c>
      <c r="F187" s="1">
        <f> (1 - Inputs!$B$4^((MIN(A187,239)+1)/12)) / (1 - Inputs!$B$4^(1/12))</f>
        <v>180.2908252</v>
      </c>
      <c r="G187" s="1">
        <f>Inputs!$B$10*PremiumCalc_NS!D187</f>
        <v>93.89241047</v>
      </c>
      <c r="H187" s="1">
        <f t="shared" si="1"/>
        <v>48188.85933</v>
      </c>
      <c r="I187" s="1">
        <f t="shared" si="2"/>
        <v>45797.44355</v>
      </c>
      <c r="J187" s="1">
        <f t="shared" si="3"/>
        <v>72.00742683</v>
      </c>
      <c r="K187" s="1">
        <f t="shared" si="4"/>
        <v>3297756.065</v>
      </c>
    </row>
    <row r="188" ht="15.75" customHeight="1">
      <c r="A188" s="1">
        <v>186.0</v>
      </c>
      <c r="B188" s="7">
        <f>EXP(-Inputs!$B$9/12 * A188) * (1 - EXP(-Inputs!$B$9/12))</f>
        <v>0.001568376476</v>
      </c>
      <c r="C188" s="7">
        <f>EXP(-Inputs!$B$9/12 * A188)</f>
        <v>0.6281351052</v>
      </c>
      <c r="D188" s="8">
        <f>Inputs!$B$4^((A188+1)/12)</f>
        <v>0.9386060318</v>
      </c>
      <c r="E188" s="1">
        <f>IF(A188&lt;240, Inputs!$B$11 * D188, 0)</f>
        <v>93860.60318</v>
      </c>
      <c r="F188" s="1">
        <f> (1 - Inputs!$B$4^((MIN(A188,239)+1)/12)) / (1 - Inputs!$B$4^(1/12))</f>
        <v>181.2297493</v>
      </c>
      <c r="G188" s="1">
        <f>Inputs!$B$10*PremiumCalc_NS!D188</f>
        <v>93.86060318</v>
      </c>
      <c r="H188" s="1">
        <f t="shared" si="1"/>
        <v>48439.81875</v>
      </c>
      <c r="I188" s="1">
        <f t="shared" si="2"/>
        <v>45514.64502</v>
      </c>
      <c r="J188" s="1">
        <f t="shared" si="3"/>
        <v>71.38409855</v>
      </c>
      <c r="K188" s="1">
        <f t="shared" si="4"/>
        <v>3249021.906</v>
      </c>
    </row>
    <row r="189" ht="15.75" customHeight="1">
      <c r="A189" s="1">
        <v>187.0</v>
      </c>
      <c r="B189" s="7">
        <f>EXP(-Inputs!$B$9/12 * A189) * (1 - EXP(-Inputs!$B$9/12))</f>
        <v>0.001564460431</v>
      </c>
      <c r="C189" s="7">
        <f>EXP(-Inputs!$B$9/12 * A189)</f>
        <v>0.6265667287</v>
      </c>
      <c r="D189" s="8">
        <f>Inputs!$B$4^((A189+1)/12)</f>
        <v>0.9382880666</v>
      </c>
      <c r="E189" s="1">
        <f>IF(A189&lt;240, Inputs!$B$11 * D189, 0)</f>
        <v>93828.80666</v>
      </c>
      <c r="F189" s="1">
        <f> (1 - Inputs!$B$4^((MIN(A189,239)+1)/12)) / (1 - Inputs!$B$4^(1/12))</f>
        <v>182.1683554</v>
      </c>
      <c r="G189" s="1">
        <f>Inputs!$B$10*PremiumCalc_NS!D189</f>
        <v>93.82880666</v>
      </c>
      <c r="H189" s="1">
        <f t="shared" si="1"/>
        <v>48690.69316</v>
      </c>
      <c r="I189" s="1">
        <f t="shared" si="2"/>
        <v>45231.9423</v>
      </c>
      <c r="J189" s="1">
        <f t="shared" si="3"/>
        <v>70.76358397</v>
      </c>
      <c r="K189" s="1">
        <f t="shared" si="4"/>
        <v>3200774.347</v>
      </c>
    </row>
    <row r="190" ht="15.75" customHeight="1">
      <c r="A190" s="1">
        <v>188.0</v>
      </c>
      <c r="B190" s="7">
        <f>EXP(-Inputs!$B$9/12 * A190) * (1 - EXP(-Inputs!$B$9/12))</f>
        <v>0.001560554165</v>
      </c>
      <c r="C190" s="7">
        <f>EXP(-Inputs!$B$9/12 * A190)</f>
        <v>0.6250022683</v>
      </c>
      <c r="D190" s="8">
        <f>Inputs!$B$4^((A190+1)/12)</f>
        <v>0.9379702091</v>
      </c>
      <c r="E190" s="1">
        <f>IF(A190&lt;240, Inputs!$B$11 * D190, 0)</f>
        <v>93797.02091</v>
      </c>
      <c r="F190" s="1">
        <f> (1 - Inputs!$B$4^((MIN(A190,239)+1)/12)) / (1 - Inputs!$B$4^(1/12))</f>
        <v>183.1066434</v>
      </c>
      <c r="G190" s="1">
        <f>Inputs!$B$10*PremiumCalc_NS!D190</f>
        <v>93.79702091</v>
      </c>
      <c r="H190" s="1">
        <f t="shared" si="1"/>
        <v>48941.48258</v>
      </c>
      <c r="I190" s="1">
        <f t="shared" si="2"/>
        <v>44949.33535</v>
      </c>
      <c r="J190" s="1">
        <f t="shared" si="3"/>
        <v>70.1458725</v>
      </c>
      <c r="K190" s="1">
        <f t="shared" si="4"/>
        <v>3153010.347</v>
      </c>
    </row>
    <row r="191" ht="15.75" customHeight="1">
      <c r="A191" s="1">
        <v>189.0</v>
      </c>
      <c r="B191" s="7">
        <f>EXP(-Inputs!$B$9/12 * A191) * (1 - EXP(-Inputs!$B$9/12))</f>
        <v>0.001556657652</v>
      </c>
      <c r="C191" s="7">
        <f>EXP(-Inputs!$B$9/12 * A191)</f>
        <v>0.6234417141</v>
      </c>
      <c r="D191" s="8">
        <f>Inputs!$B$4^((A191+1)/12)</f>
        <v>0.9376524593</v>
      </c>
      <c r="E191" s="1">
        <f>IF(A191&lt;240, Inputs!$B$11 * D191, 0)</f>
        <v>93765.24593</v>
      </c>
      <c r="F191" s="1">
        <f> (1 - Inputs!$B$4^((MIN(A191,239)+1)/12)) / (1 - Inputs!$B$4^(1/12))</f>
        <v>184.0446136</v>
      </c>
      <c r="G191" s="1">
        <f>Inputs!$B$10*PremiumCalc_NS!D191</f>
        <v>93.76524593</v>
      </c>
      <c r="H191" s="1">
        <f t="shared" si="1"/>
        <v>49192.18705</v>
      </c>
      <c r="I191" s="1">
        <f t="shared" si="2"/>
        <v>44666.82413</v>
      </c>
      <c r="J191" s="1">
        <f t="shared" si="3"/>
        <v>69.5309536</v>
      </c>
      <c r="K191" s="1">
        <f t="shared" si="4"/>
        <v>3105726.876</v>
      </c>
    </row>
    <row r="192" ht="15.75" customHeight="1">
      <c r="A192" s="1">
        <v>190.0</v>
      </c>
      <c r="B192" s="7">
        <f>EXP(-Inputs!$B$9/12 * A192) * (1 - EXP(-Inputs!$B$9/12))</f>
        <v>0.001552770869</v>
      </c>
      <c r="C192" s="7">
        <f>EXP(-Inputs!$B$9/12 * A192)</f>
        <v>0.6218850565</v>
      </c>
      <c r="D192" s="8">
        <f>Inputs!$B$4^((A192+1)/12)</f>
        <v>0.9373348172</v>
      </c>
      <c r="E192" s="1">
        <f>IF(A192&lt;240, Inputs!$B$11 * D192, 0)</f>
        <v>93733.48172</v>
      </c>
      <c r="F192" s="1">
        <f> (1 - Inputs!$B$4^((MIN(A192,239)+1)/12)) / (1 - Inputs!$B$4^(1/12))</f>
        <v>184.9822661</v>
      </c>
      <c r="G192" s="1">
        <f>Inputs!$B$10*PremiumCalc_NS!D192</f>
        <v>93.73348172</v>
      </c>
      <c r="H192" s="1">
        <f t="shared" si="1"/>
        <v>49442.80658</v>
      </c>
      <c r="I192" s="1">
        <f t="shared" si="2"/>
        <v>44384.40862</v>
      </c>
      <c r="J192" s="1">
        <f t="shared" si="3"/>
        <v>68.91881674</v>
      </c>
      <c r="K192" s="1">
        <f t="shared" si="4"/>
        <v>3058920.924</v>
      </c>
    </row>
    <row r="193" ht="15.75" customHeight="1">
      <c r="A193" s="1">
        <v>191.0</v>
      </c>
      <c r="B193" s="7">
        <f>EXP(-Inputs!$B$9/12 * A193) * (1 - EXP(-Inputs!$B$9/12))</f>
        <v>0.00154889379</v>
      </c>
      <c r="C193" s="7">
        <f>EXP(-Inputs!$B$9/12 * A193)</f>
        <v>0.6203322856</v>
      </c>
      <c r="D193" s="8">
        <f>Inputs!$B$4^((A193+1)/12)</f>
        <v>0.9370172827</v>
      </c>
      <c r="E193" s="1">
        <f>IF(A193&lt;240, Inputs!$B$11 * D193, 0)</f>
        <v>93701.72827</v>
      </c>
      <c r="F193" s="1">
        <f> (1 - Inputs!$B$4^((MIN(A193,239)+1)/12)) / (1 - Inputs!$B$4^(1/12))</f>
        <v>185.9196009</v>
      </c>
      <c r="G193" s="1">
        <f>Inputs!$B$10*PremiumCalc_NS!D193</f>
        <v>93.70172827</v>
      </c>
      <c r="H193" s="1">
        <f t="shared" si="1"/>
        <v>49693.34121</v>
      </c>
      <c r="I193" s="1">
        <f t="shared" si="2"/>
        <v>44102.08878</v>
      </c>
      <c r="J193" s="1">
        <f t="shared" si="3"/>
        <v>68.30945144</v>
      </c>
      <c r="K193" s="1">
        <f t="shared" si="4"/>
        <v>3012589.492</v>
      </c>
    </row>
    <row r="194" ht="15.75" customHeight="1">
      <c r="A194" s="1">
        <v>192.0</v>
      </c>
      <c r="B194" s="7">
        <f>EXP(-Inputs!$B$9/12 * A194) * (1 - EXP(-Inputs!$B$9/12))</f>
        <v>0.001545026392</v>
      </c>
      <c r="C194" s="7">
        <f>EXP(-Inputs!$B$9/12 * A194)</f>
        <v>0.6187833918</v>
      </c>
      <c r="D194" s="8">
        <f>Inputs!$B$4^((A194+1)/12)</f>
        <v>0.9366998557</v>
      </c>
      <c r="E194" s="1">
        <f>IF(A194&lt;240, Inputs!$B$11 * D194, 0)</f>
        <v>93669.98557</v>
      </c>
      <c r="F194" s="1">
        <f> (1 - Inputs!$B$4^((MIN(A194,239)+1)/12)) / (1 - Inputs!$B$4^(1/12))</f>
        <v>186.8566182</v>
      </c>
      <c r="G194" s="1">
        <f>Inputs!$B$10*PremiumCalc_NS!D194</f>
        <v>93.66998557</v>
      </c>
      <c r="H194" s="1">
        <f t="shared" si="1"/>
        <v>49943.79097</v>
      </c>
      <c r="I194" s="1">
        <f t="shared" si="2"/>
        <v>43819.86458</v>
      </c>
      <c r="J194" s="1">
        <f t="shared" si="3"/>
        <v>67.70284727</v>
      </c>
      <c r="K194" s="1">
        <f t="shared" si="4"/>
        <v>2966729.599</v>
      </c>
    </row>
    <row r="195" ht="15.75" customHeight="1">
      <c r="A195" s="1">
        <v>193.0</v>
      </c>
      <c r="B195" s="7">
        <f>EXP(-Inputs!$B$9/12 * A195) * (1 - EXP(-Inputs!$B$9/12))</f>
        <v>0.00154116865</v>
      </c>
      <c r="C195" s="7">
        <f>EXP(-Inputs!$B$9/12 * A195)</f>
        <v>0.6172383654</v>
      </c>
      <c r="D195" s="8">
        <f>Inputs!$B$4^((A195+1)/12)</f>
        <v>0.9363825363</v>
      </c>
      <c r="E195" s="1">
        <f>IF(A195&lt;240, Inputs!$B$11 * D195, 0)</f>
        <v>93638.25363</v>
      </c>
      <c r="F195" s="1">
        <f> (1 - Inputs!$B$4^((MIN(A195,239)+1)/12)) / (1 - Inputs!$B$4^(1/12))</f>
        <v>187.793318</v>
      </c>
      <c r="G195" s="1">
        <f>Inputs!$B$10*PremiumCalc_NS!D195</f>
        <v>93.63825363</v>
      </c>
      <c r="H195" s="1">
        <f t="shared" si="1"/>
        <v>50194.15589</v>
      </c>
      <c r="I195" s="1">
        <f t="shared" si="2"/>
        <v>43537.73599</v>
      </c>
      <c r="J195" s="1">
        <f t="shared" si="3"/>
        <v>67.0989938</v>
      </c>
      <c r="K195" s="1">
        <f t="shared" si="4"/>
        <v>2921338.277</v>
      </c>
    </row>
    <row r="196" ht="15.75" customHeight="1">
      <c r="A196" s="1">
        <v>194.0</v>
      </c>
      <c r="B196" s="7">
        <f>EXP(-Inputs!$B$9/12 * A196) * (1 - EXP(-Inputs!$B$9/12))</f>
        <v>0.001537320541</v>
      </c>
      <c r="C196" s="7">
        <f>EXP(-Inputs!$B$9/12 * A196)</f>
        <v>0.6156971968</v>
      </c>
      <c r="D196" s="8">
        <f>Inputs!$B$4^((A196+1)/12)</f>
        <v>0.9360653243</v>
      </c>
      <c r="E196" s="1">
        <f>IF(A196&lt;240, Inputs!$B$11 * D196, 0)</f>
        <v>93606.53243</v>
      </c>
      <c r="F196" s="1">
        <f> (1 - Inputs!$B$4^((MIN(A196,239)+1)/12)) / (1 - Inputs!$B$4^(1/12))</f>
        <v>188.7297006</v>
      </c>
      <c r="G196" s="1">
        <f>Inputs!$B$10*PremiumCalc_NS!D196</f>
        <v>93.60653243</v>
      </c>
      <c r="H196" s="1">
        <f t="shared" si="1"/>
        <v>50444.43599</v>
      </c>
      <c r="I196" s="1">
        <f t="shared" si="2"/>
        <v>43255.70297</v>
      </c>
      <c r="J196" s="1">
        <f t="shared" si="3"/>
        <v>66.49788068</v>
      </c>
      <c r="K196" s="1">
        <f t="shared" si="4"/>
        <v>2876412.575</v>
      </c>
    </row>
    <row r="197" ht="15.75" customHeight="1">
      <c r="A197" s="1">
        <v>195.0</v>
      </c>
      <c r="B197" s="7">
        <f>EXP(-Inputs!$B$9/12 * A197) * (1 - EXP(-Inputs!$B$9/12))</f>
        <v>0.001533482039</v>
      </c>
      <c r="C197" s="7">
        <f>EXP(-Inputs!$B$9/12 * A197)</f>
        <v>0.6141598762</v>
      </c>
      <c r="D197" s="8">
        <f>Inputs!$B$4^((A197+1)/12)</f>
        <v>0.9357482199</v>
      </c>
      <c r="E197" s="1">
        <f>IF(A197&lt;240, Inputs!$B$11 * D197, 0)</f>
        <v>93574.82199</v>
      </c>
      <c r="F197" s="1">
        <f> (1 - Inputs!$B$4^((MIN(A197,239)+1)/12)) / (1 - Inputs!$B$4^(1/12))</f>
        <v>189.6657659</v>
      </c>
      <c r="G197" s="1">
        <f>Inputs!$B$10*PremiumCalc_NS!D197</f>
        <v>93.57482199</v>
      </c>
      <c r="H197" s="1">
        <f t="shared" si="1"/>
        <v>50694.63131</v>
      </c>
      <c r="I197" s="1">
        <f t="shared" si="2"/>
        <v>42973.7655</v>
      </c>
      <c r="J197" s="1">
        <f t="shared" si="3"/>
        <v>65.89949755</v>
      </c>
      <c r="K197" s="1">
        <f t="shared" si="4"/>
        <v>2831949.554</v>
      </c>
    </row>
    <row r="198" ht="15.75" customHeight="1">
      <c r="A198" s="1">
        <v>196.0</v>
      </c>
      <c r="B198" s="7">
        <f>EXP(-Inputs!$B$9/12 * A198) * (1 - EXP(-Inputs!$B$9/12))</f>
        <v>0.001529653122</v>
      </c>
      <c r="C198" s="7">
        <f>EXP(-Inputs!$B$9/12 * A198)</f>
        <v>0.6126263942</v>
      </c>
      <c r="D198" s="8">
        <f>Inputs!$B$4^((A198+1)/12)</f>
        <v>0.9354312228</v>
      </c>
      <c r="E198" s="1">
        <f>IF(A198&lt;240, Inputs!$B$11 * D198, 0)</f>
        <v>93543.12228</v>
      </c>
      <c r="F198" s="1">
        <f> (1 - Inputs!$B$4^((MIN(A198,239)+1)/12)) / (1 - Inputs!$B$4^(1/12))</f>
        <v>190.6015141</v>
      </c>
      <c r="G198" s="1">
        <f>Inputs!$B$10*PremiumCalc_NS!D198</f>
        <v>93.54312228</v>
      </c>
      <c r="H198" s="1">
        <f t="shared" si="1"/>
        <v>50944.74187</v>
      </c>
      <c r="I198" s="1">
        <f t="shared" si="2"/>
        <v>42691.92353</v>
      </c>
      <c r="J198" s="1">
        <f t="shared" si="3"/>
        <v>65.30383413</v>
      </c>
      <c r="K198" s="1">
        <f t="shared" si="4"/>
        <v>2787946.293</v>
      </c>
    </row>
    <row r="199" ht="15.75" customHeight="1">
      <c r="A199" s="1">
        <v>197.0</v>
      </c>
      <c r="B199" s="7">
        <f>EXP(-Inputs!$B$9/12 * A199) * (1 - EXP(-Inputs!$B$9/12))</f>
        <v>0.001525833766</v>
      </c>
      <c r="C199" s="7">
        <f>EXP(-Inputs!$B$9/12 * A199)</f>
        <v>0.6110967411</v>
      </c>
      <c r="D199" s="8">
        <f>Inputs!$B$4^((A199+1)/12)</f>
        <v>0.9351143331</v>
      </c>
      <c r="E199" s="1">
        <f>IF(A199&lt;240, Inputs!$B$11 * D199, 0)</f>
        <v>93511.43331</v>
      </c>
      <c r="F199" s="1">
        <f> (1 - Inputs!$B$4^((MIN(A199,239)+1)/12)) / (1 - Inputs!$B$4^(1/12))</f>
        <v>191.5369453</v>
      </c>
      <c r="G199" s="1">
        <f>Inputs!$B$10*PremiumCalc_NS!D199</f>
        <v>93.51143331</v>
      </c>
      <c r="H199" s="1">
        <f t="shared" si="1"/>
        <v>51194.7677</v>
      </c>
      <c r="I199" s="1">
        <f t="shared" si="2"/>
        <v>42410.17704</v>
      </c>
      <c r="J199" s="1">
        <f t="shared" si="3"/>
        <v>64.71088015</v>
      </c>
      <c r="K199" s="1">
        <f t="shared" si="4"/>
        <v>2744399.884</v>
      </c>
    </row>
    <row r="200" ht="15.75" customHeight="1">
      <c r="A200" s="1">
        <v>198.0</v>
      </c>
      <c r="B200" s="7">
        <f>EXP(-Inputs!$B$9/12 * A200) * (1 - EXP(-Inputs!$B$9/12))</f>
        <v>0.001522023946</v>
      </c>
      <c r="C200" s="7">
        <f>EXP(-Inputs!$B$9/12 * A200)</f>
        <v>0.6095709073</v>
      </c>
      <c r="D200" s="8">
        <f>Inputs!$B$4^((A200+1)/12)</f>
        <v>0.9347975508</v>
      </c>
      <c r="E200" s="1">
        <f>IF(A200&lt;240, Inputs!$B$11 * D200, 0)</f>
        <v>93479.75508</v>
      </c>
      <c r="F200" s="1">
        <f> (1 - Inputs!$B$4^((MIN(A200,239)+1)/12)) / (1 - Inputs!$B$4^(1/12))</f>
        <v>192.4720597</v>
      </c>
      <c r="G200" s="1">
        <f>Inputs!$B$10*PremiumCalc_NS!D200</f>
        <v>93.47975508</v>
      </c>
      <c r="H200" s="1">
        <f t="shared" si="1"/>
        <v>51444.70884</v>
      </c>
      <c r="I200" s="1">
        <f t="shared" si="2"/>
        <v>42128.526</v>
      </c>
      <c r="J200" s="1">
        <f t="shared" si="3"/>
        <v>64.12062537</v>
      </c>
      <c r="K200" s="1">
        <f t="shared" si="4"/>
        <v>2701307.433</v>
      </c>
    </row>
    <row r="201" ht="15.75" customHeight="1">
      <c r="A201" s="1">
        <v>199.0</v>
      </c>
      <c r="B201" s="7">
        <f>EXP(-Inputs!$B$9/12 * A201) * (1 - EXP(-Inputs!$B$9/12))</f>
        <v>0.001518223638</v>
      </c>
      <c r="C201" s="7">
        <f>EXP(-Inputs!$B$9/12 * A201)</f>
        <v>0.6080488834</v>
      </c>
      <c r="D201" s="8">
        <f>Inputs!$B$4^((A201+1)/12)</f>
        <v>0.9344808758</v>
      </c>
      <c r="E201" s="1">
        <f>IF(A201&lt;240, Inputs!$B$11 * D201, 0)</f>
        <v>93448.08758</v>
      </c>
      <c r="F201" s="1">
        <f> (1 - Inputs!$B$4^((MIN(A201,239)+1)/12)) / (1 - Inputs!$B$4^(1/12))</f>
        <v>193.4068572</v>
      </c>
      <c r="G201" s="1">
        <f>Inputs!$B$10*PremiumCalc_NS!D201</f>
        <v>93.44808758</v>
      </c>
      <c r="H201" s="1">
        <f t="shared" si="1"/>
        <v>51694.5653</v>
      </c>
      <c r="I201" s="1">
        <f t="shared" si="2"/>
        <v>41846.97037</v>
      </c>
      <c r="J201" s="1">
        <f t="shared" si="3"/>
        <v>63.5330596</v>
      </c>
      <c r="K201" s="1">
        <f t="shared" si="4"/>
        <v>2658666.063</v>
      </c>
    </row>
    <row r="202" ht="15.75" customHeight="1">
      <c r="A202" s="1">
        <v>200.0</v>
      </c>
      <c r="B202" s="7">
        <f>EXP(-Inputs!$B$9/12 * A202) * (1 - EXP(-Inputs!$B$9/12))</f>
        <v>0.001514432819</v>
      </c>
      <c r="C202" s="7">
        <f>EXP(-Inputs!$B$9/12 * A202)</f>
        <v>0.6065306597</v>
      </c>
      <c r="D202" s="8">
        <f>Inputs!$B$4^((A202+1)/12)</f>
        <v>0.9341643081</v>
      </c>
      <c r="E202" s="1">
        <f>IF(A202&lt;240, Inputs!$B$11 * D202, 0)</f>
        <v>93416.43081</v>
      </c>
      <c r="F202" s="1">
        <f> (1 - Inputs!$B$4^((MIN(A202,239)+1)/12)) / (1 - Inputs!$B$4^(1/12))</f>
        <v>194.3413381</v>
      </c>
      <c r="G202" s="1">
        <f>Inputs!$B$10*PremiumCalc_NS!D202</f>
        <v>93.41643081</v>
      </c>
      <c r="H202" s="1">
        <f t="shared" si="1"/>
        <v>51944.33712</v>
      </c>
      <c r="I202" s="1">
        <f t="shared" si="2"/>
        <v>41565.51012</v>
      </c>
      <c r="J202" s="1">
        <f t="shared" si="3"/>
        <v>62.94817269</v>
      </c>
      <c r="K202" s="1">
        <f t="shared" si="4"/>
        <v>2616472.909</v>
      </c>
    </row>
    <row r="203" ht="15.75" customHeight="1">
      <c r="A203" s="1">
        <v>201.0</v>
      </c>
      <c r="B203" s="7">
        <f>EXP(-Inputs!$B$9/12 * A203) * (1 - EXP(-Inputs!$B$9/12))</f>
        <v>0.001510651466</v>
      </c>
      <c r="C203" s="7">
        <f>EXP(-Inputs!$B$9/12 * A203)</f>
        <v>0.6050162269</v>
      </c>
      <c r="D203" s="8">
        <f>Inputs!$B$4^((A203+1)/12)</f>
        <v>0.9338478476</v>
      </c>
      <c r="E203" s="1">
        <f>IF(A203&lt;240, Inputs!$B$11 * D203, 0)</f>
        <v>93384.78476</v>
      </c>
      <c r="F203" s="1">
        <f> (1 - Inputs!$B$4^((MIN(A203,239)+1)/12)) / (1 - Inputs!$B$4^(1/12))</f>
        <v>195.2755024</v>
      </c>
      <c r="G203" s="1">
        <f>Inputs!$B$10*PremiumCalc_NS!D203</f>
        <v>93.38478476</v>
      </c>
      <c r="H203" s="1">
        <f t="shared" si="1"/>
        <v>52194.02432</v>
      </c>
      <c r="I203" s="1">
        <f t="shared" si="2"/>
        <v>41284.14522</v>
      </c>
      <c r="J203" s="1">
        <f t="shared" si="3"/>
        <v>62.36595451</v>
      </c>
      <c r="K203" s="1">
        <f t="shared" si="4"/>
        <v>2574725.123</v>
      </c>
    </row>
    <row r="204" ht="15.75" customHeight="1">
      <c r="A204" s="1">
        <v>202.0</v>
      </c>
      <c r="B204" s="7">
        <f>EXP(-Inputs!$B$9/12 * A204) * (1 - EXP(-Inputs!$B$9/12))</f>
        <v>0.001506879554</v>
      </c>
      <c r="C204" s="7">
        <f>EXP(-Inputs!$B$9/12 * A204)</f>
        <v>0.6035055754</v>
      </c>
      <c r="D204" s="8">
        <f>Inputs!$B$4^((A204+1)/12)</f>
        <v>0.9335314943</v>
      </c>
      <c r="E204" s="1">
        <f>IF(A204&lt;240, Inputs!$B$11 * D204, 0)</f>
        <v>93353.14943</v>
      </c>
      <c r="F204" s="1">
        <f> (1 - Inputs!$B$4^((MIN(A204,239)+1)/12)) / (1 - Inputs!$B$4^(1/12))</f>
        <v>196.2093503</v>
      </c>
      <c r="G204" s="1">
        <f>Inputs!$B$10*PremiumCalc_NS!D204</f>
        <v>93.35314943</v>
      </c>
      <c r="H204" s="1">
        <f t="shared" si="1"/>
        <v>52443.62694</v>
      </c>
      <c r="I204" s="1">
        <f t="shared" si="2"/>
        <v>41002.87564</v>
      </c>
      <c r="J204" s="1">
        <f t="shared" si="3"/>
        <v>61.78639497</v>
      </c>
      <c r="K204" s="1">
        <f t="shared" si="4"/>
        <v>2533419.869</v>
      </c>
    </row>
    <row r="205" ht="15.75" customHeight="1">
      <c r="A205" s="1">
        <v>203.0</v>
      </c>
      <c r="B205" s="7">
        <f>EXP(-Inputs!$B$9/12 * A205) * (1 - EXP(-Inputs!$B$9/12))</f>
        <v>0.00150311706</v>
      </c>
      <c r="C205" s="7">
        <f>EXP(-Inputs!$B$9/12 * A205)</f>
        <v>0.6019986959</v>
      </c>
      <c r="D205" s="8">
        <f>Inputs!$B$4^((A205+1)/12)</f>
        <v>0.9332152482</v>
      </c>
      <c r="E205" s="1">
        <f>IF(A205&lt;240, Inputs!$B$11 * D205, 0)</f>
        <v>93321.52482</v>
      </c>
      <c r="F205" s="1">
        <f> (1 - Inputs!$B$4^((MIN(A205,239)+1)/12)) / (1 - Inputs!$B$4^(1/12))</f>
        <v>197.1428818</v>
      </c>
      <c r="G205" s="1">
        <f>Inputs!$B$10*PremiumCalc_NS!D205</f>
        <v>93.32152482</v>
      </c>
      <c r="H205" s="1">
        <f t="shared" si="1"/>
        <v>52693.14501</v>
      </c>
      <c r="I205" s="1">
        <f t="shared" si="2"/>
        <v>40721.70134</v>
      </c>
      <c r="J205" s="1">
        <f t="shared" si="3"/>
        <v>61.20948401</v>
      </c>
      <c r="K205" s="1">
        <f t="shared" si="4"/>
        <v>2492554.327</v>
      </c>
    </row>
    <row r="206" ht="15.75" customHeight="1">
      <c r="A206" s="1">
        <v>204.0</v>
      </c>
      <c r="B206" s="7">
        <f>EXP(-Inputs!$B$9/12 * A206) * (1 - EXP(-Inputs!$B$9/12))</f>
        <v>0.001499363961</v>
      </c>
      <c r="C206" s="7">
        <f>EXP(-Inputs!$B$9/12 * A206)</f>
        <v>0.6004955788</v>
      </c>
      <c r="D206" s="8">
        <f>Inputs!$B$4^((A206+1)/12)</f>
        <v>0.9328991093</v>
      </c>
      <c r="E206" s="1">
        <f>IF(A206&lt;240, Inputs!$B$11 * D206, 0)</f>
        <v>93289.91093</v>
      </c>
      <c r="F206" s="1">
        <f> (1 - Inputs!$B$4^((MIN(A206,239)+1)/12)) / (1 - Inputs!$B$4^(1/12))</f>
        <v>198.076097</v>
      </c>
      <c r="G206" s="1">
        <f>Inputs!$B$10*PremiumCalc_NS!D206</f>
        <v>93.28991093</v>
      </c>
      <c r="H206" s="1">
        <f t="shared" si="1"/>
        <v>52942.57855</v>
      </c>
      <c r="I206" s="1">
        <f t="shared" si="2"/>
        <v>40440.62229</v>
      </c>
      <c r="J206" s="1">
        <f t="shared" si="3"/>
        <v>60.63521163</v>
      </c>
      <c r="K206" s="1">
        <f t="shared" si="4"/>
        <v>2452125.691</v>
      </c>
    </row>
    <row r="207" ht="15.75" customHeight="1">
      <c r="A207" s="1">
        <v>205.0</v>
      </c>
      <c r="B207" s="7">
        <f>EXP(-Inputs!$B$9/12 * A207) * (1 - EXP(-Inputs!$B$9/12))</f>
        <v>0.001495620233</v>
      </c>
      <c r="C207" s="7">
        <f>EXP(-Inputs!$B$9/12 * A207)</f>
        <v>0.5989962149</v>
      </c>
      <c r="D207" s="8">
        <f>Inputs!$B$4^((A207+1)/12)</f>
        <v>0.9325830774</v>
      </c>
      <c r="E207" s="1">
        <f>IF(A207&lt;240, Inputs!$B$11 * D207, 0)</f>
        <v>93258.30774</v>
      </c>
      <c r="F207" s="1">
        <f> (1 - Inputs!$B$4^((MIN(A207,239)+1)/12)) / (1 - Inputs!$B$4^(1/12))</f>
        <v>199.0089961</v>
      </c>
      <c r="G207" s="1">
        <f>Inputs!$B$10*PremiumCalc_NS!D207</f>
        <v>93.25830774</v>
      </c>
      <c r="H207" s="1">
        <f t="shared" si="1"/>
        <v>53191.92759</v>
      </c>
      <c r="I207" s="1">
        <f t="shared" si="2"/>
        <v>40159.63846</v>
      </c>
      <c r="J207" s="1">
        <f t="shared" si="3"/>
        <v>60.06356782</v>
      </c>
      <c r="K207" s="1">
        <f t="shared" si="4"/>
        <v>2412131.168</v>
      </c>
    </row>
    <row r="208" ht="15.75" customHeight="1">
      <c r="A208" s="1">
        <v>206.0</v>
      </c>
      <c r="B208" s="7">
        <f>EXP(-Inputs!$B$9/12 * A208) * (1 - EXP(-Inputs!$B$9/12))</f>
        <v>0.001491885852</v>
      </c>
      <c r="C208" s="7">
        <f>EXP(-Inputs!$B$9/12 * A208)</f>
        <v>0.5975005946</v>
      </c>
      <c r="D208" s="8">
        <f>Inputs!$B$4^((A208+1)/12)</f>
        <v>0.9322671526</v>
      </c>
      <c r="E208" s="1">
        <f>IF(A208&lt;240, Inputs!$B$11 * D208, 0)</f>
        <v>93226.71526</v>
      </c>
      <c r="F208" s="1">
        <f> (1 - Inputs!$B$4^((MIN(A208,239)+1)/12)) / (1 - Inputs!$B$4^(1/12))</f>
        <v>199.9415792</v>
      </c>
      <c r="G208" s="1">
        <f>Inputs!$B$10*PremiumCalc_NS!D208</f>
        <v>93.22671526</v>
      </c>
      <c r="H208" s="1">
        <f t="shared" si="1"/>
        <v>53441.19215</v>
      </c>
      <c r="I208" s="1">
        <f t="shared" si="2"/>
        <v>39878.74982</v>
      </c>
      <c r="J208" s="1">
        <f t="shared" si="3"/>
        <v>59.49454266</v>
      </c>
      <c r="K208" s="1">
        <f t="shared" si="4"/>
        <v>2372567.982</v>
      </c>
    </row>
    <row r="209" ht="15.75" customHeight="1">
      <c r="A209" s="1">
        <v>207.0</v>
      </c>
      <c r="B209" s="7">
        <f>EXP(-Inputs!$B$9/12 * A209) * (1 - EXP(-Inputs!$B$9/12))</f>
        <v>0.001488160796</v>
      </c>
      <c r="C209" s="7">
        <f>EXP(-Inputs!$B$9/12 * A209)</f>
        <v>0.5960087088</v>
      </c>
      <c r="D209" s="8">
        <f>Inputs!$B$4^((A209+1)/12)</f>
        <v>0.9319513348</v>
      </c>
      <c r="E209" s="1">
        <f>IF(A209&lt;240, Inputs!$B$11 * D209, 0)</f>
        <v>93195.13348</v>
      </c>
      <c r="F209" s="1">
        <f> (1 - Inputs!$B$4^((MIN(A209,239)+1)/12)) / (1 - Inputs!$B$4^(1/12))</f>
        <v>200.8738463</v>
      </c>
      <c r="G209" s="1">
        <f>Inputs!$B$10*PremiumCalc_NS!D209</f>
        <v>93.19513348</v>
      </c>
      <c r="H209" s="1">
        <f t="shared" si="1"/>
        <v>53690.37228</v>
      </c>
      <c r="I209" s="1">
        <f t="shared" si="2"/>
        <v>39597.95633</v>
      </c>
      <c r="J209" s="1">
        <f t="shared" si="3"/>
        <v>58.9281262</v>
      </c>
      <c r="K209" s="1">
        <f t="shared" si="4"/>
        <v>2333433.368</v>
      </c>
    </row>
    <row r="210" ht="15.75" customHeight="1">
      <c r="A210" s="1">
        <v>208.0</v>
      </c>
      <c r="B210" s="7">
        <f>EXP(-Inputs!$B$9/12 * A210) * (1 - EXP(-Inputs!$B$9/12))</f>
        <v>0.00148444504</v>
      </c>
      <c r="C210" s="7">
        <f>EXP(-Inputs!$B$9/12 * A210)</f>
        <v>0.594520548</v>
      </c>
      <c r="D210" s="8">
        <f>Inputs!$B$4^((A210+1)/12)</f>
        <v>0.931635624</v>
      </c>
      <c r="E210" s="1">
        <f>IF(A210&lt;240, Inputs!$B$11 * D210, 0)</f>
        <v>93163.5624</v>
      </c>
      <c r="F210" s="1">
        <f> (1 - Inputs!$B$4^((MIN(A210,239)+1)/12)) / (1 - Inputs!$B$4^(1/12))</f>
        <v>201.8057977</v>
      </c>
      <c r="G210" s="1">
        <f>Inputs!$B$10*PremiumCalc_NS!D210</f>
        <v>93.1635624</v>
      </c>
      <c r="H210" s="1">
        <f t="shared" si="1"/>
        <v>53939.46799</v>
      </c>
      <c r="I210" s="1">
        <f t="shared" si="2"/>
        <v>39317.25796</v>
      </c>
      <c r="J210" s="1">
        <f t="shared" si="3"/>
        <v>58.36430859</v>
      </c>
      <c r="K210" s="1">
        <f t="shared" si="4"/>
        <v>2294724.577</v>
      </c>
    </row>
    <row r="211" ht="15.75" customHeight="1">
      <c r="A211" s="1">
        <v>209.0</v>
      </c>
      <c r="B211" s="7">
        <f>EXP(-Inputs!$B$9/12 * A211) * (1 - EXP(-Inputs!$B$9/12))</f>
        <v>0.001480738563</v>
      </c>
      <c r="C211" s="7">
        <f>EXP(-Inputs!$B$9/12 * A211)</f>
        <v>0.5930361029</v>
      </c>
      <c r="D211" s="8">
        <f>Inputs!$B$4^((A211+1)/12)</f>
        <v>0.9313200201</v>
      </c>
      <c r="E211" s="1">
        <f>IF(A211&lt;240, Inputs!$B$11 * D211, 0)</f>
        <v>93132.00201</v>
      </c>
      <c r="F211" s="1">
        <f> (1 - Inputs!$B$4^((MIN(A211,239)+1)/12)) / (1 - Inputs!$B$4^(1/12))</f>
        <v>202.7374333</v>
      </c>
      <c r="G211" s="1">
        <f>Inputs!$B$10*PremiumCalc_NS!D211</f>
        <v>93.13200201</v>
      </c>
      <c r="H211" s="1">
        <f t="shared" si="1"/>
        <v>54188.47932</v>
      </c>
      <c r="I211" s="1">
        <f t="shared" si="2"/>
        <v>39036.65469</v>
      </c>
      <c r="J211" s="1">
        <f t="shared" si="3"/>
        <v>57.80307996</v>
      </c>
      <c r="K211" s="1">
        <f t="shared" si="4"/>
        <v>2256438.872</v>
      </c>
    </row>
    <row r="212" ht="15.75" customHeight="1">
      <c r="A212" s="1">
        <v>210.0</v>
      </c>
      <c r="B212" s="7">
        <f>EXP(-Inputs!$B$9/12 * A212) * (1 - EXP(-Inputs!$B$9/12))</f>
        <v>0.00147704134</v>
      </c>
      <c r="C212" s="7">
        <f>EXP(-Inputs!$B$9/12 * A212)</f>
        <v>0.5915553644</v>
      </c>
      <c r="D212" s="8">
        <f>Inputs!$B$4^((A212+1)/12)</f>
        <v>0.9310045232</v>
      </c>
      <c r="E212" s="1">
        <f>IF(A212&lt;240, Inputs!$B$11 * D212, 0)</f>
        <v>93100.45232</v>
      </c>
      <c r="F212" s="1">
        <f> (1 - Inputs!$B$4^((MIN(A212,239)+1)/12)) / (1 - Inputs!$B$4^(1/12))</f>
        <v>203.6687533</v>
      </c>
      <c r="G212" s="1">
        <f>Inputs!$B$10*PremiumCalc_NS!D212</f>
        <v>93.10045232</v>
      </c>
      <c r="H212" s="1">
        <f t="shared" si="1"/>
        <v>54437.4063</v>
      </c>
      <c r="I212" s="1">
        <f t="shared" si="2"/>
        <v>38756.14647</v>
      </c>
      <c r="J212" s="1">
        <f t="shared" si="3"/>
        <v>57.24443051</v>
      </c>
      <c r="K212" s="1">
        <f t="shared" si="4"/>
        <v>2218573.534</v>
      </c>
    </row>
    <row r="213" ht="15.75" customHeight="1">
      <c r="A213" s="1">
        <v>211.0</v>
      </c>
      <c r="B213" s="7">
        <f>EXP(-Inputs!$B$9/12 * A213) * (1 - EXP(-Inputs!$B$9/12))</f>
        <v>0.001473353349</v>
      </c>
      <c r="C213" s="7">
        <f>EXP(-Inputs!$B$9/12 * A213)</f>
        <v>0.590078323</v>
      </c>
      <c r="D213" s="8">
        <f>Inputs!$B$4^((A213+1)/12)</f>
        <v>0.9306891331</v>
      </c>
      <c r="E213" s="1">
        <f>IF(A213&lt;240, Inputs!$B$11 * D213, 0)</f>
        <v>93068.91331</v>
      </c>
      <c r="F213" s="1">
        <f> (1 - Inputs!$B$4^((MIN(A213,239)+1)/12)) / (1 - Inputs!$B$4^(1/12))</f>
        <v>204.5997578</v>
      </c>
      <c r="G213" s="1">
        <f>Inputs!$B$10*PremiumCalc_NS!D213</f>
        <v>93.06891331</v>
      </c>
      <c r="H213" s="1">
        <f t="shared" si="1"/>
        <v>54686.24894</v>
      </c>
      <c r="I213" s="1">
        <f t="shared" si="2"/>
        <v>38475.73328</v>
      </c>
      <c r="J213" s="1">
        <f t="shared" si="3"/>
        <v>56.68835046</v>
      </c>
      <c r="K213" s="1">
        <f t="shared" si="4"/>
        <v>2181125.852</v>
      </c>
    </row>
    <row r="214" ht="15.75" customHeight="1">
      <c r="A214" s="1">
        <v>212.0</v>
      </c>
      <c r="B214" s="7">
        <f>EXP(-Inputs!$B$9/12 * A214) * (1 - EXP(-Inputs!$B$9/12))</f>
        <v>0.001469674566</v>
      </c>
      <c r="C214" s="7">
        <f>EXP(-Inputs!$B$9/12 * A214)</f>
        <v>0.5886049697</v>
      </c>
      <c r="D214" s="8">
        <f>Inputs!$B$4^((A214+1)/12)</f>
        <v>0.9303738499</v>
      </c>
      <c r="E214" s="1">
        <f>IF(A214&lt;240, Inputs!$B$11 * D214, 0)</f>
        <v>93037.38499</v>
      </c>
      <c r="F214" s="1">
        <f> (1 - Inputs!$B$4^((MIN(A214,239)+1)/12)) / (1 - Inputs!$B$4^(1/12))</f>
        <v>205.530447</v>
      </c>
      <c r="G214" s="1">
        <f>Inputs!$B$10*PremiumCalc_NS!D214</f>
        <v>93.03738499</v>
      </c>
      <c r="H214" s="1">
        <f t="shared" si="1"/>
        <v>54935.00729</v>
      </c>
      <c r="I214" s="1">
        <f t="shared" si="2"/>
        <v>38195.41508</v>
      </c>
      <c r="J214" s="1">
        <f t="shared" si="3"/>
        <v>56.13483007</v>
      </c>
      <c r="K214" s="1">
        <f t="shared" si="4"/>
        <v>2144093.135</v>
      </c>
    </row>
    <row r="215" ht="15.75" customHeight="1">
      <c r="A215" s="1">
        <v>213.0</v>
      </c>
      <c r="B215" s="7">
        <f>EXP(-Inputs!$B$9/12 * A215) * (1 - EXP(-Inputs!$B$9/12))</f>
        <v>0.001466004968</v>
      </c>
      <c r="C215" s="7">
        <f>EXP(-Inputs!$B$9/12 * A215)</f>
        <v>0.5871352951</v>
      </c>
      <c r="D215" s="8">
        <f>Inputs!$B$4^((A215+1)/12)</f>
        <v>0.9300586735</v>
      </c>
      <c r="E215" s="1">
        <f>IF(A215&lt;240, Inputs!$B$11 * D215, 0)</f>
        <v>93005.86735</v>
      </c>
      <c r="F215" s="1">
        <f> (1 - Inputs!$B$4^((MIN(A215,239)+1)/12)) / (1 - Inputs!$B$4^(1/12))</f>
        <v>206.4608208</v>
      </c>
      <c r="G215" s="1">
        <f>Inputs!$B$10*PremiumCalc_NS!D215</f>
        <v>93.00586735</v>
      </c>
      <c r="H215" s="1">
        <f t="shared" si="1"/>
        <v>55183.68137</v>
      </c>
      <c r="I215" s="1">
        <f t="shared" si="2"/>
        <v>37915.19185</v>
      </c>
      <c r="J215" s="1">
        <f t="shared" si="3"/>
        <v>55.58385961</v>
      </c>
      <c r="K215" s="1">
        <f t="shared" si="4"/>
        <v>2107472.701</v>
      </c>
    </row>
    <row r="216" ht="15.75" customHeight="1">
      <c r="A216" s="1">
        <v>214.0</v>
      </c>
      <c r="B216" s="7">
        <f>EXP(-Inputs!$B$9/12 * A216) * (1 - EXP(-Inputs!$B$9/12))</f>
        <v>0.001462344533</v>
      </c>
      <c r="C216" s="7">
        <f>EXP(-Inputs!$B$9/12 * A216)</f>
        <v>0.5856692901</v>
      </c>
      <c r="D216" s="8">
        <f>Inputs!$B$4^((A216+1)/12)</f>
        <v>0.9297436038</v>
      </c>
      <c r="E216" s="1">
        <f>IF(A216&lt;240, Inputs!$B$11 * D216, 0)</f>
        <v>92974.36038</v>
      </c>
      <c r="F216" s="1">
        <f> (1 - Inputs!$B$4^((MIN(A216,239)+1)/12)) / (1 - Inputs!$B$4^(1/12))</f>
        <v>207.3908795</v>
      </c>
      <c r="G216" s="1">
        <f>Inputs!$B$10*PremiumCalc_NS!D216</f>
        <v>92.97436038</v>
      </c>
      <c r="H216" s="1">
        <f t="shared" si="1"/>
        <v>55432.2712</v>
      </c>
      <c r="I216" s="1">
        <f t="shared" si="2"/>
        <v>37635.06354</v>
      </c>
      <c r="J216" s="1">
        <f t="shared" si="3"/>
        <v>55.03542942</v>
      </c>
      <c r="K216" s="1">
        <f t="shared" si="4"/>
        <v>2071261.883</v>
      </c>
    </row>
    <row r="217" ht="15.75" customHeight="1">
      <c r="A217" s="1">
        <v>215.0</v>
      </c>
      <c r="B217" s="7">
        <f>EXP(-Inputs!$B$9/12 * A217) * (1 - EXP(-Inputs!$B$9/12))</f>
        <v>0.001458693238</v>
      </c>
      <c r="C217" s="7">
        <f>EXP(-Inputs!$B$9/12 * A217)</f>
        <v>0.5842069456</v>
      </c>
      <c r="D217" s="8">
        <f>Inputs!$B$4^((A217+1)/12)</f>
        <v>0.9294286409</v>
      </c>
      <c r="E217" s="1">
        <f>IF(A217&lt;240, Inputs!$B$11 * D217, 0)</f>
        <v>92942.86409</v>
      </c>
      <c r="F217" s="1">
        <f> (1 - Inputs!$B$4^((MIN(A217,239)+1)/12)) / (1 - Inputs!$B$4^(1/12))</f>
        <v>208.3206231</v>
      </c>
      <c r="G217" s="1">
        <f>Inputs!$B$10*PremiumCalc_NS!D217</f>
        <v>92.94286409</v>
      </c>
      <c r="H217" s="1">
        <f t="shared" si="1"/>
        <v>55680.77683</v>
      </c>
      <c r="I217" s="1">
        <f t="shared" si="2"/>
        <v>37355.03013</v>
      </c>
      <c r="J217" s="1">
        <f t="shared" si="3"/>
        <v>54.48952984</v>
      </c>
      <c r="K217" s="1">
        <f t="shared" si="4"/>
        <v>2035458.029</v>
      </c>
    </row>
    <row r="218" ht="15.75" customHeight="1">
      <c r="A218" s="1">
        <v>216.0</v>
      </c>
      <c r="B218" s="7">
        <f>EXP(-Inputs!$B$9/12 * A218) * (1 - EXP(-Inputs!$B$9/12))</f>
        <v>0.001455051059</v>
      </c>
      <c r="C218" s="7">
        <f>EXP(-Inputs!$B$9/12 * A218)</f>
        <v>0.5827482524</v>
      </c>
      <c r="D218" s="8">
        <f>Inputs!$B$4^((A218+1)/12)</f>
        <v>0.9291137847</v>
      </c>
      <c r="E218" s="1">
        <f>IF(A218&lt;240, Inputs!$B$11 * D218, 0)</f>
        <v>92911.37847</v>
      </c>
      <c r="F218" s="1">
        <f> (1 - Inputs!$B$4^((MIN(A218,239)+1)/12)) / (1 - Inputs!$B$4^(1/12))</f>
        <v>209.2500517</v>
      </c>
      <c r="G218" s="1">
        <f>Inputs!$B$10*PremiumCalc_NS!D218</f>
        <v>92.91137847</v>
      </c>
      <c r="H218" s="1">
        <f t="shared" si="1"/>
        <v>55929.19826</v>
      </c>
      <c r="I218" s="1">
        <f t="shared" si="2"/>
        <v>37075.09158</v>
      </c>
      <c r="J218" s="1">
        <f t="shared" si="3"/>
        <v>53.94615128</v>
      </c>
      <c r="K218" s="1">
        <f t="shared" si="4"/>
        <v>2000058.499</v>
      </c>
    </row>
    <row r="219" ht="15.75" customHeight="1">
      <c r="A219" s="1">
        <v>217.0</v>
      </c>
      <c r="B219" s="7">
        <f>EXP(-Inputs!$B$9/12 * A219) * (1 - EXP(-Inputs!$B$9/12))</f>
        <v>0.001451417975</v>
      </c>
      <c r="C219" s="7">
        <f>EXP(-Inputs!$B$9/12 * A219)</f>
        <v>0.5812932013</v>
      </c>
      <c r="D219" s="8">
        <f>Inputs!$B$4^((A219+1)/12)</f>
        <v>0.9287990351</v>
      </c>
      <c r="E219" s="1">
        <f>IF(A219&lt;240, Inputs!$B$11 * D219, 0)</f>
        <v>92879.90351</v>
      </c>
      <c r="F219" s="1">
        <f> (1 - Inputs!$B$4^((MIN(A219,239)+1)/12)) / (1 - Inputs!$B$4^(1/12))</f>
        <v>210.1791655</v>
      </c>
      <c r="G219" s="1">
        <f>Inputs!$B$10*PremiumCalc_NS!D219</f>
        <v>92.87990351</v>
      </c>
      <c r="H219" s="1">
        <f t="shared" si="1"/>
        <v>56177.53555</v>
      </c>
      <c r="I219" s="1">
        <f t="shared" si="2"/>
        <v>36795.24787</v>
      </c>
      <c r="J219" s="1">
        <f t="shared" si="3"/>
        <v>53.40528415</v>
      </c>
      <c r="K219" s="1">
        <f t="shared" si="4"/>
        <v>1965060.668</v>
      </c>
    </row>
    <row r="220" ht="15.75" customHeight="1">
      <c r="A220" s="1">
        <v>218.0</v>
      </c>
      <c r="B220" s="7">
        <f>EXP(-Inputs!$B$9/12 * A220) * (1 - EXP(-Inputs!$B$9/12))</f>
        <v>0.001447793962</v>
      </c>
      <c r="C220" s="7">
        <f>EXP(-Inputs!$B$9/12 * A220)</f>
        <v>0.5798417833</v>
      </c>
      <c r="D220" s="8">
        <f>Inputs!$B$4^((A220+1)/12)</f>
        <v>0.9284843922</v>
      </c>
      <c r="E220" s="1">
        <f>IF(A220&lt;240, Inputs!$B$11 * D220, 0)</f>
        <v>92848.43922</v>
      </c>
      <c r="F220" s="1">
        <f> (1 - Inputs!$B$4^((MIN(A220,239)+1)/12)) / (1 - Inputs!$B$4^(1/12))</f>
        <v>211.1079646</v>
      </c>
      <c r="G220" s="1">
        <f>Inputs!$B$10*PremiumCalc_NS!D220</f>
        <v>92.84843922</v>
      </c>
      <c r="H220" s="1">
        <f t="shared" si="1"/>
        <v>56425.7887</v>
      </c>
      <c r="I220" s="1">
        <f t="shared" si="2"/>
        <v>36515.49896</v>
      </c>
      <c r="J220" s="1">
        <f t="shared" si="3"/>
        <v>52.86691891</v>
      </c>
      <c r="K220" s="1">
        <f t="shared" si="4"/>
        <v>1930461.922</v>
      </c>
    </row>
    <row r="221" ht="15.75" customHeight="1">
      <c r="A221" s="1">
        <v>219.0</v>
      </c>
      <c r="B221" s="7">
        <f>EXP(-Inputs!$B$9/12 * A221) * (1 - EXP(-Inputs!$B$9/12))</f>
        <v>0.001444178998</v>
      </c>
      <c r="C221" s="7">
        <f>EXP(-Inputs!$B$9/12 * A221)</f>
        <v>0.5783939894</v>
      </c>
      <c r="D221" s="8">
        <f>Inputs!$B$4^((A221+1)/12)</f>
        <v>0.9281698559</v>
      </c>
      <c r="E221" s="1">
        <f>IF(A221&lt;240, Inputs!$B$11 * D221, 0)</f>
        <v>92816.98559</v>
      </c>
      <c r="F221" s="1">
        <f> (1 - Inputs!$B$4^((MIN(A221,239)+1)/12)) / (1 - Inputs!$B$4^(1/12))</f>
        <v>212.036449</v>
      </c>
      <c r="G221" s="1">
        <f>Inputs!$B$10*PremiumCalc_NS!D221</f>
        <v>92.81698559</v>
      </c>
      <c r="H221" s="1">
        <f t="shared" si="1"/>
        <v>56673.95776</v>
      </c>
      <c r="I221" s="1">
        <f t="shared" si="2"/>
        <v>36235.84482</v>
      </c>
      <c r="J221" s="1">
        <f t="shared" si="3"/>
        <v>52.33104604</v>
      </c>
      <c r="K221" s="1">
        <f t="shared" si="4"/>
        <v>1896259.664</v>
      </c>
    </row>
    <row r="222" ht="15.75" customHeight="1">
      <c r="A222" s="1">
        <v>220.0</v>
      </c>
      <c r="B222" s="7">
        <f>EXP(-Inputs!$B$9/12 * A222) * (1 - EXP(-Inputs!$B$9/12))</f>
        <v>0.001440573059</v>
      </c>
      <c r="C222" s="7">
        <f>EXP(-Inputs!$B$9/12 * A222)</f>
        <v>0.5769498104</v>
      </c>
      <c r="D222" s="8">
        <f>Inputs!$B$4^((A222+1)/12)</f>
        <v>0.9278554261</v>
      </c>
      <c r="E222" s="1">
        <f>IF(A222&lt;240, Inputs!$B$11 * D222, 0)</f>
        <v>92785.54261</v>
      </c>
      <c r="F222" s="1">
        <f> (1 - Inputs!$B$4^((MIN(A222,239)+1)/12)) / (1 - Inputs!$B$4^(1/12))</f>
        <v>212.9646188</v>
      </c>
      <c r="G222" s="1">
        <f>Inputs!$B$10*PremiumCalc_NS!D222</f>
        <v>92.78554261</v>
      </c>
      <c r="H222" s="1">
        <f t="shared" si="1"/>
        <v>56922.04274</v>
      </c>
      <c r="I222" s="1">
        <f t="shared" si="2"/>
        <v>35956.28541</v>
      </c>
      <c r="J222" s="1">
        <f t="shared" si="3"/>
        <v>51.79765608</v>
      </c>
      <c r="K222" s="1">
        <f t="shared" si="4"/>
        <v>1862451.306</v>
      </c>
    </row>
    <row r="223" ht="15.75" customHeight="1">
      <c r="A223" s="1">
        <v>221.0</v>
      </c>
      <c r="B223" s="7">
        <f>EXP(-Inputs!$B$9/12 * A223) * (1 - EXP(-Inputs!$B$9/12))</f>
        <v>0.001436976125</v>
      </c>
      <c r="C223" s="7">
        <f>EXP(-Inputs!$B$9/12 * A223)</f>
        <v>0.5755092373</v>
      </c>
      <c r="D223" s="8">
        <f>Inputs!$B$4^((A223+1)/12)</f>
        <v>0.9275411028</v>
      </c>
      <c r="E223" s="1">
        <f>IF(A223&lt;240, Inputs!$B$11 * D223, 0)</f>
        <v>92754.11028</v>
      </c>
      <c r="F223" s="1">
        <f> (1 - Inputs!$B$4^((MIN(A223,239)+1)/12)) / (1 - Inputs!$B$4^(1/12))</f>
        <v>213.8924742</v>
      </c>
      <c r="G223" s="1">
        <f>Inputs!$B$10*PremiumCalc_NS!D223</f>
        <v>92.75411028</v>
      </c>
      <c r="H223" s="1">
        <f t="shared" si="1"/>
        <v>57170.04368</v>
      </c>
      <c r="I223" s="1">
        <f t="shared" si="2"/>
        <v>35676.82071</v>
      </c>
      <c r="J223" s="1">
        <f t="shared" si="3"/>
        <v>51.26673957</v>
      </c>
      <c r="K223" s="1">
        <f t="shared" si="4"/>
        <v>1829034.276</v>
      </c>
    </row>
    <row r="224" ht="15.75" customHeight="1">
      <c r="A224" s="1">
        <v>222.0</v>
      </c>
      <c r="B224" s="7">
        <f>EXP(-Inputs!$B$9/12 * A224) * (1 - EXP(-Inputs!$B$9/12))</f>
        <v>0.001433388171</v>
      </c>
      <c r="C224" s="7">
        <f>EXP(-Inputs!$B$9/12 * A224)</f>
        <v>0.5740722612</v>
      </c>
      <c r="D224" s="8">
        <f>Inputs!$B$4^((A224+1)/12)</f>
        <v>0.927226886</v>
      </c>
      <c r="E224" s="1">
        <f>IF(A224&lt;240, Inputs!$B$11 * D224, 0)</f>
        <v>92722.6886</v>
      </c>
      <c r="F224" s="1">
        <f> (1 - Inputs!$B$4^((MIN(A224,239)+1)/12)) / (1 - Inputs!$B$4^(1/12))</f>
        <v>214.8200153</v>
      </c>
      <c r="G224" s="1">
        <f>Inputs!$B$10*PremiumCalc_NS!D224</f>
        <v>92.7226886</v>
      </c>
      <c r="H224" s="1">
        <f t="shared" si="1"/>
        <v>57417.96061</v>
      </c>
      <c r="I224" s="1">
        <f t="shared" si="2"/>
        <v>35397.45068</v>
      </c>
      <c r="J224" s="1">
        <f t="shared" si="3"/>
        <v>50.7382871</v>
      </c>
      <c r="K224" s="1">
        <f t="shared" si="4"/>
        <v>1796006.015</v>
      </c>
    </row>
    <row r="225" ht="15.75" customHeight="1">
      <c r="A225" s="1">
        <v>223.0</v>
      </c>
      <c r="B225" s="7">
        <f>EXP(-Inputs!$B$9/12 * A225) * (1 - EXP(-Inputs!$B$9/12))</f>
        <v>0.001429809176</v>
      </c>
      <c r="C225" s="7">
        <f>EXP(-Inputs!$B$9/12 * A225)</f>
        <v>0.572638873</v>
      </c>
      <c r="D225" s="8">
        <f>Inputs!$B$4^((A225+1)/12)</f>
        <v>0.9269127757</v>
      </c>
      <c r="E225" s="1">
        <f>IF(A225&lt;240, Inputs!$B$11 * D225, 0)</f>
        <v>92691.27757</v>
      </c>
      <c r="F225" s="1">
        <f> (1 - Inputs!$B$4^((MIN(A225,239)+1)/12)) / (1 - Inputs!$B$4^(1/12))</f>
        <v>215.7472422</v>
      </c>
      <c r="G225" s="1">
        <f>Inputs!$B$10*PremiumCalc_NS!D225</f>
        <v>92.69127757</v>
      </c>
      <c r="H225" s="1">
        <f t="shared" si="1"/>
        <v>57665.79356</v>
      </c>
      <c r="I225" s="1">
        <f t="shared" si="2"/>
        <v>35118.17529</v>
      </c>
      <c r="J225" s="1">
        <f t="shared" si="3"/>
        <v>50.21228929</v>
      </c>
      <c r="K225" s="1">
        <f t="shared" si="4"/>
        <v>1763363.977</v>
      </c>
    </row>
    <row r="226" ht="15.75" customHeight="1">
      <c r="A226" s="1">
        <v>224.0</v>
      </c>
      <c r="B226" s="7">
        <f>EXP(-Inputs!$B$9/12 * A226) * (1 - EXP(-Inputs!$B$9/12))</f>
        <v>0.001426239118</v>
      </c>
      <c r="C226" s="7">
        <f>EXP(-Inputs!$B$9/12 * A226)</f>
        <v>0.5712090638</v>
      </c>
      <c r="D226" s="8">
        <f>Inputs!$B$4^((A226+1)/12)</f>
        <v>0.9265987718</v>
      </c>
      <c r="E226" s="1">
        <f>IF(A226&lt;240, Inputs!$B$11 * D226, 0)</f>
        <v>92659.87718</v>
      </c>
      <c r="F226" s="1">
        <f> (1 - Inputs!$B$4^((MIN(A226,239)+1)/12)) / (1 - Inputs!$B$4^(1/12))</f>
        <v>216.674155</v>
      </c>
      <c r="G226" s="1">
        <f>Inputs!$B$10*PremiumCalc_NS!D226</f>
        <v>92.65987718</v>
      </c>
      <c r="H226" s="1">
        <f t="shared" si="1"/>
        <v>57913.54254</v>
      </c>
      <c r="I226" s="1">
        <f t="shared" si="2"/>
        <v>34838.99451</v>
      </c>
      <c r="J226" s="1">
        <f t="shared" si="3"/>
        <v>49.6887368</v>
      </c>
      <c r="K226" s="1">
        <f t="shared" si="4"/>
        <v>1731105.629</v>
      </c>
    </row>
    <row r="227" ht="15.75" customHeight="1">
      <c r="A227" s="1">
        <v>225.0</v>
      </c>
      <c r="B227" s="7">
        <f>EXP(-Inputs!$B$9/12 * A227) * (1 - EXP(-Inputs!$B$9/12))</f>
        <v>0.001422677973</v>
      </c>
      <c r="C227" s="7">
        <f>EXP(-Inputs!$B$9/12 * A227)</f>
        <v>0.5697828247</v>
      </c>
      <c r="D227" s="8">
        <f>Inputs!$B$4^((A227+1)/12)</f>
        <v>0.9262848742</v>
      </c>
      <c r="E227" s="1">
        <f>IF(A227&lt;240, Inputs!$B$11 * D227, 0)</f>
        <v>92628.48742</v>
      </c>
      <c r="F227" s="1">
        <f> (1 - Inputs!$B$4^((MIN(A227,239)+1)/12)) / (1 - Inputs!$B$4^(1/12))</f>
        <v>217.6007538</v>
      </c>
      <c r="G227" s="1">
        <f>Inputs!$B$10*PremiumCalc_NS!D227</f>
        <v>92.62848742</v>
      </c>
      <c r="H227" s="1">
        <f t="shared" si="1"/>
        <v>58161.2076</v>
      </c>
      <c r="I227" s="1">
        <f t="shared" si="2"/>
        <v>34559.90831</v>
      </c>
      <c r="J227" s="1">
        <f t="shared" si="3"/>
        <v>49.16762031</v>
      </c>
      <c r="K227" s="1">
        <f t="shared" si="4"/>
        <v>1699228.45</v>
      </c>
    </row>
    <row r="228" ht="15.75" customHeight="1">
      <c r="A228" s="1">
        <v>226.0</v>
      </c>
      <c r="B228" s="7">
        <f>EXP(-Inputs!$B$9/12 * A228) * (1 - EXP(-Inputs!$B$9/12))</f>
        <v>0.001419125721</v>
      </c>
      <c r="C228" s="7">
        <f>EXP(-Inputs!$B$9/12 * A228)</f>
        <v>0.5683601468</v>
      </c>
      <c r="D228" s="8">
        <f>Inputs!$B$4^((A228+1)/12)</f>
        <v>0.925971083</v>
      </c>
      <c r="E228" s="1">
        <f>IF(A228&lt;240, Inputs!$B$11 * D228, 0)</f>
        <v>92597.1083</v>
      </c>
      <c r="F228" s="1">
        <f> (1 - Inputs!$B$4^((MIN(A228,239)+1)/12)) / (1 - Inputs!$B$4^(1/12))</f>
        <v>218.5270387</v>
      </c>
      <c r="G228" s="1">
        <f>Inputs!$B$10*PremiumCalc_NS!D228</f>
        <v>92.5971083</v>
      </c>
      <c r="H228" s="1">
        <f t="shared" si="1"/>
        <v>58408.78876</v>
      </c>
      <c r="I228" s="1">
        <f t="shared" si="2"/>
        <v>34280.91665</v>
      </c>
      <c r="J228" s="1">
        <f t="shared" si="3"/>
        <v>48.64893054</v>
      </c>
      <c r="K228" s="1">
        <f t="shared" si="4"/>
        <v>1667729.933</v>
      </c>
    </row>
    <row r="229" ht="15.75" customHeight="1">
      <c r="A229" s="1">
        <v>227.0</v>
      </c>
      <c r="B229" s="7">
        <f>EXP(-Inputs!$B$9/12 * A229) * (1 - EXP(-Inputs!$B$9/12))</f>
        <v>0.001415582337</v>
      </c>
      <c r="C229" s="7">
        <f>EXP(-Inputs!$B$9/12 * A229)</f>
        <v>0.566941021</v>
      </c>
      <c r="D229" s="8">
        <f>Inputs!$B$4^((A229+1)/12)</f>
        <v>0.9256573981</v>
      </c>
      <c r="E229" s="1">
        <f>IF(A229&lt;240, Inputs!$B$11 * D229, 0)</f>
        <v>92565.73981</v>
      </c>
      <c r="F229" s="1">
        <f> (1 - Inputs!$B$4^((MIN(A229,239)+1)/12)) / (1 - Inputs!$B$4^(1/12))</f>
        <v>219.4530097</v>
      </c>
      <c r="G229" s="1">
        <f>Inputs!$B$10*PremiumCalc_NS!D229</f>
        <v>92.56573981</v>
      </c>
      <c r="H229" s="1">
        <f t="shared" si="1"/>
        <v>58656.28605</v>
      </c>
      <c r="I229" s="1">
        <f t="shared" si="2"/>
        <v>34002.0195</v>
      </c>
      <c r="J229" s="1">
        <f t="shared" si="3"/>
        <v>48.13265824</v>
      </c>
      <c r="K229" s="1">
        <f t="shared" si="4"/>
        <v>1636607.584</v>
      </c>
    </row>
    <row r="230" ht="15.75" customHeight="1">
      <c r="A230" s="1">
        <v>228.0</v>
      </c>
      <c r="B230" s="7">
        <f>EXP(-Inputs!$B$9/12 * A230) * (1 - EXP(-Inputs!$B$9/12))</f>
        <v>0.001412047802</v>
      </c>
      <c r="C230" s="7">
        <f>EXP(-Inputs!$B$9/12 * A230)</f>
        <v>0.5655254387</v>
      </c>
      <c r="D230" s="8">
        <f>Inputs!$B$4^((A230+1)/12)</f>
        <v>0.9253438194</v>
      </c>
      <c r="E230" s="1">
        <f>IF(A230&lt;240, Inputs!$B$11 * D230, 0)</f>
        <v>92534.38194</v>
      </c>
      <c r="F230" s="1">
        <f> (1 - Inputs!$B$4^((MIN(A230,239)+1)/12)) / (1 - Inputs!$B$4^(1/12))</f>
        <v>220.3786671</v>
      </c>
      <c r="G230" s="1">
        <f>Inputs!$B$10*PremiumCalc_NS!D230</f>
        <v>92.53438194</v>
      </c>
      <c r="H230" s="1">
        <f t="shared" si="1"/>
        <v>58903.69949</v>
      </c>
      <c r="I230" s="1">
        <f t="shared" si="2"/>
        <v>33723.21683</v>
      </c>
      <c r="J230" s="1">
        <f t="shared" si="3"/>
        <v>47.61879419</v>
      </c>
      <c r="K230" s="1">
        <f t="shared" si="4"/>
        <v>1605858.922</v>
      </c>
    </row>
    <row r="231" ht="15.75" customHeight="1">
      <c r="A231" s="1">
        <v>229.0</v>
      </c>
      <c r="B231" s="7">
        <f>EXP(-Inputs!$B$9/12 * A231) * (1 - EXP(-Inputs!$B$9/12))</f>
        <v>0.001408522091</v>
      </c>
      <c r="C231" s="7">
        <f>EXP(-Inputs!$B$9/12 * A231)</f>
        <v>0.5641133909</v>
      </c>
      <c r="D231" s="8">
        <f>Inputs!$B$4^((A231+1)/12)</f>
        <v>0.925030347</v>
      </c>
      <c r="E231" s="1">
        <f>IF(A231&lt;240, Inputs!$B$11 * D231, 0)</f>
        <v>92503.0347</v>
      </c>
      <c r="F231" s="1">
        <f> (1 - Inputs!$B$4^((MIN(A231,239)+1)/12)) / (1 - Inputs!$B$4^(1/12))</f>
        <v>221.304011</v>
      </c>
      <c r="G231" s="1">
        <f>Inputs!$B$10*PremiumCalc_NS!D231</f>
        <v>92.5030347</v>
      </c>
      <c r="H231" s="1">
        <f t="shared" si="1"/>
        <v>59151.02912</v>
      </c>
      <c r="I231" s="1">
        <f t="shared" si="2"/>
        <v>33444.50861</v>
      </c>
      <c r="J231" s="1">
        <f t="shared" si="3"/>
        <v>47.1073292</v>
      </c>
      <c r="K231" s="1">
        <f t="shared" si="4"/>
        <v>1575481.477</v>
      </c>
    </row>
    <row r="232" ht="15.75" customHeight="1">
      <c r="A232" s="1">
        <v>230.0</v>
      </c>
      <c r="B232" s="7">
        <f>EXP(-Inputs!$B$9/12 * A232) * (1 - EXP(-Inputs!$B$9/12))</f>
        <v>0.001405005184</v>
      </c>
      <c r="C232" s="7">
        <f>EXP(-Inputs!$B$9/12 * A232)</f>
        <v>0.5627048688</v>
      </c>
      <c r="D232" s="8">
        <f>Inputs!$B$4^((A232+1)/12)</f>
        <v>0.9247169808</v>
      </c>
      <c r="E232" s="1">
        <f>IF(A232&lt;240, Inputs!$B$11 * D232, 0)</f>
        <v>92471.69808</v>
      </c>
      <c r="F232" s="1">
        <f> (1 - Inputs!$B$4^((MIN(A232,239)+1)/12)) / (1 - Inputs!$B$4^(1/12))</f>
        <v>222.2290413</v>
      </c>
      <c r="G232" s="1">
        <f>Inputs!$B$10*PremiumCalc_NS!D232</f>
        <v>92.47169808</v>
      </c>
      <c r="H232" s="1">
        <f t="shared" si="1"/>
        <v>59398.27497</v>
      </c>
      <c r="I232" s="1">
        <f t="shared" si="2"/>
        <v>33165.89481</v>
      </c>
      <c r="J232" s="1">
        <f t="shared" si="3"/>
        <v>46.59825413</v>
      </c>
      <c r="K232" s="1">
        <f t="shared" si="4"/>
        <v>1545472.795</v>
      </c>
    </row>
    <row r="233" ht="15.75" customHeight="1">
      <c r="A233" s="1">
        <v>231.0</v>
      </c>
      <c r="B233" s="7">
        <f>EXP(-Inputs!$B$9/12 * A233) * (1 - EXP(-Inputs!$B$9/12))</f>
        <v>0.001401497058</v>
      </c>
      <c r="C233" s="7">
        <f>EXP(-Inputs!$B$9/12 * A233)</f>
        <v>0.5612998636</v>
      </c>
      <c r="D233" s="8">
        <f>Inputs!$B$4^((A233+1)/12)</f>
        <v>0.9244037207</v>
      </c>
      <c r="E233" s="1">
        <f>IF(A233&lt;240, Inputs!$B$11 * D233, 0)</f>
        <v>92440.37207</v>
      </c>
      <c r="F233" s="1">
        <f> (1 - Inputs!$B$4^((MIN(A233,239)+1)/12)) / (1 - Inputs!$B$4^(1/12))</f>
        <v>223.1537583</v>
      </c>
      <c r="G233" s="1">
        <f>Inputs!$B$10*PremiumCalc_NS!D233</f>
        <v>92.44037207</v>
      </c>
      <c r="H233" s="1">
        <f t="shared" si="1"/>
        <v>59645.43705</v>
      </c>
      <c r="I233" s="1">
        <f t="shared" si="2"/>
        <v>32887.37539</v>
      </c>
      <c r="J233" s="1">
        <f t="shared" si="3"/>
        <v>46.09155984</v>
      </c>
      <c r="K233" s="1">
        <f t="shared" si="4"/>
        <v>1515830.431</v>
      </c>
    </row>
    <row r="234" ht="15.75" customHeight="1">
      <c r="A234" s="1">
        <v>232.0</v>
      </c>
      <c r="B234" s="7">
        <f>EXP(-Inputs!$B$9/12 * A234) * (1 - EXP(-Inputs!$B$9/12))</f>
        <v>0.001397997691</v>
      </c>
      <c r="C234" s="7">
        <f>EXP(-Inputs!$B$9/12 * A234)</f>
        <v>0.5598983666</v>
      </c>
      <c r="D234" s="8">
        <f>Inputs!$B$4^((A234+1)/12)</f>
        <v>0.9240905667</v>
      </c>
      <c r="E234" s="1">
        <f>IF(A234&lt;240, Inputs!$B$11 * D234, 0)</f>
        <v>92409.05667</v>
      </c>
      <c r="F234" s="1">
        <f> (1 - Inputs!$B$4^((MIN(A234,239)+1)/12)) / (1 - Inputs!$B$4^(1/12))</f>
        <v>224.078162</v>
      </c>
      <c r="G234" s="1">
        <f>Inputs!$B$10*PremiumCalc_NS!D234</f>
        <v>92.40905667</v>
      </c>
      <c r="H234" s="1">
        <f t="shared" si="1"/>
        <v>59892.51541</v>
      </c>
      <c r="I234" s="1">
        <f t="shared" si="2"/>
        <v>32608.95032</v>
      </c>
      <c r="J234" s="1">
        <f t="shared" si="3"/>
        <v>45.58723726</v>
      </c>
      <c r="K234" s="1">
        <f t="shared" si="4"/>
        <v>1486551.955</v>
      </c>
    </row>
    <row r="235" ht="15.75" customHeight="1">
      <c r="A235" s="1">
        <v>233.0</v>
      </c>
      <c r="B235" s="7">
        <f>EXP(-Inputs!$B$9/12 * A235) * (1 - EXP(-Inputs!$B$9/12))</f>
        <v>0.001394507062</v>
      </c>
      <c r="C235" s="7">
        <f>EXP(-Inputs!$B$9/12 * A235)</f>
        <v>0.5585003689</v>
      </c>
      <c r="D235" s="8">
        <f>Inputs!$B$4^((A235+1)/12)</f>
        <v>0.9237775189</v>
      </c>
      <c r="E235" s="1">
        <f>IF(A235&lt;240, Inputs!$B$11 * D235, 0)</f>
        <v>92377.75189</v>
      </c>
      <c r="F235" s="1">
        <f> (1 - Inputs!$B$4^((MIN(A235,239)+1)/12)) / (1 - Inputs!$B$4^(1/12))</f>
        <v>225.0022526</v>
      </c>
      <c r="G235" s="1">
        <f>Inputs!$B$10*PremiumCalc_NS!D235</f>
        <v>92.37775189</v>
      </c>
      <c r="H235" s="1">
        <f t="shared" si="1"/>
        <v>60139.51007</v>
      </c>
      <c r="I235" s="1">
        <f t="shared" si="2"/>
        <v>32330.61957</v>
      </c>
      <c r="J235" s="1">
        <f t="shared" si="3"/>
        <v>45.08527731</v>
      </c>
      <c r="K235" s="1">
        <f t="shared" si="4"/>
        <v>1457634.949</v>
      </c>
    </row>
    <row r="236" ht="15.75" customHeight="1">
      <c r="A236" s="1">
        <v>234.0</v>
      </c>
      <c r="B236" s="7">
        <f>EXP(-Inputs!$B$9/12 * A236) * (1 - EXP(-Inputs!$B$9/12))</f>
        <v>0.001391025149</v>
      </c>
      <c r="C236" s="7">
        <f>EXP(-Inputs!$B$9/12 * A236)</f>
        <v>0.5571058618</v>
      </c>
      <c r="D236" s="8">
        <f>Inputs!$B$4^((A236+1)/12)</f>
        <v>0.9234645771</v>
      </c>
      <c r="E236" s="1">
        <f>IF(A236&lt;240, Inputs!$B$11 * D236, 0)</f>
        <v>92346.45771</v>
      </c>
      <c r="F236" s="1">
        <f> (1 - Inputs!$B$4^((MIN(A236,239)+1)/12)) / (1 - Inputs!$B$4^(1/12))</f>
        <v>225.9260301</v>
      </c>
      <c r="G236" s="1">
        <f>Inputs!$B$10*PremiumCalc_NS!D236</f>
        <v>92.34645771</v>
      </c>
      <c r="H236" s="1">
        <f t="shared" si="1"/>
        <v>60386.42105</v>
      </c>
      <c r="I236" s="1">
        <f t="shared" si="2"/>
        <v>32052.38311</v>
      </c>
      <c r="J236" s="1">
        <f t="shared" si="3"/>
        <v>44.58567098</v>
      </c>
      <c r="K236" s="1">
        <f t="shared" si="4"/>
        <v>1429077.008</v>
      </c>
    </row>
    <row r="237" ht="15.75" customHeight="1">
      <c r="A237" s="1">
        <v>235.0</v>
      </c>
      <c r="B237" s="7">
        <f>EXP(-Inputs!$B$9/12 * A237) * (1 - EXP(-Inputs!$B$9/12))</f>
        <v>0.001387551929</v>
      </c>
      <c r="C237" s="7">
        <f>EXP(-Inputs!$B$9/12 * A237)</f>
        <v>0.5557148367</v>
      </c>
      <c r="D237" s="8">
        <f>Inputs!$B$4^((A237+1)/12)</f>
        <v>0.9231517412</v>
      </c>
      <c r="E237" s="1">
        <f>IF(A237&lt;240, Inputs!$B$11 * D237, 0)</f>
        <v>92315.17412</v>
      </c>
      <c r="F237" s="1">
        <f> (1 - Inputs!$B$4^((MIN(A237,239)+1)/12)) / (1 - Inputs!$B$4^(1/12))</f>
        <v>226.8494947</v>
      </c>
      <c r="G237" s="1">
        <f>Inputs!$B$10*PremiumCalc_NS!D237</f>
        <v>92.31517412</v>
      </c>
      <c r="H237" s="1">
        <f t="shared" si="1"/>
        <v>60633.24839</v>
      </c>
      <c r="I237" s="1">
        <f t="shared" si="2"/>
        <v>31774.24091</v>
      </c>
      <c r="J237" s="1">
        <f t="shared" si="3"/>
        <v>44.08840927</v>
      </c>
      <c r="K237" s="1">
        <f t="shared" si="4"/>
        <v>1400875.737</v>
      </c>
    </row>
    <row r="238" ht="15.75" customHeight="1">
      <c r="A238" s="1">
        <v>236.0</v>
      </c>
      <c r="B238" s="7">
        <f>EXP(-Inputs!$B$9/12 * A238) * (1 - EXP(-Inputs!$B$9/12))</f>
        <v>0.001384087382</v>
      </c>
      <c r="C238" s="7">
        <f>EXP(-Inputs!$B$9/12 * A238)</f>
        <v>0.5543272847</v>
      </c>
      <c r="D238" s="8">
        <f>Inputs!$B$4^((A238+1)/12)</f>
        <v>0.9228390114</v>
      </c>
      <c r="E238" s="1">
        <f>IF(A238&lt;240, Inputs!$B$11 * D238, 0)</f>
        <v>92283.90114</v>
      </c>
      <c r="F238" s="1">
        <f> (1 - Inputs!$B$4^((MIN(A238,239)+1)/12)) / (1 - Inputs!$B$4^(1/12))</f>
        <v>227.7726464</v>
      </c>
      <c r="G238" s="1">
        <f>Inputs!$B$10*PremiumCalc_NS!D238</f>
        <v>92.28390114</v>
      </c>
      <c r="H238" s="1">
        <f t="shared" si="1"/>
        <v>60879.99211</v>
      </c>
      <c r="I238" s="1">
        <f t="shared" si="2"/>
        <v>31496.19293</v>
      </c>
      <c r="J238" s="1">
        <f t="shared" si="3"/>
        <v>43.59348321</v>
      </c>
      <c r="K238" s="1">
        <f t="shared" si="4"/>
        <v>1373028.758</v>
      </c>
    </row>
    <row r="239" ht="15.75" customHeight="1">
      <c r="A239" s="1">
        <v>237.0</v>
      </c>
      <c r="B239" s="7">
        <f>EXP(-Inputs!$B$9/12 * A239) * (1 - EXP(-Inputs!$B$9/12))</f>
        <v>0.001380631485</v>
      </c>
      <c r="C239" s="7">
        <f>EXP(-Inputs!$B$9/12 * A239)</f>
        <v>0.5529431974</v>
      </c>
      <c r="D239" s="8">
        <f>Inputs!$B$4^((A239+1)/12)</f>
        <v>0.9225263875</v>
      </c>
      <c r="E239" s="1">
        <f>IF(A239&lt;240, Inputs!$B$11 * D239, 0)</f>
        <v>92252.63875</v>
      </c>
      <c r="F239" s="1">
        <f> (1 - Inputs!$B$4^((MIN(A239,239)+1)/12)) / (1 - Inputs!$B$4^(1/12))</f>
        <v>228.6954854</v>
      </c>
      <c r="G239" s="1">
        <f>Inputs!$B$10*PremiumCalc_NS!D239</f>
        <v>92.25263875</v>
      </c>
      <c r="H239" s="1">
        <f t="shared" si="1"/>
        <v>61126.65225</v>
      </c>
      <c r="I239" s="1">
        <f t="shared" si="2"/>
        <v>31218.23914</v>
      </c>
      <c r="J239" s="1">
        <f t="shared" si="3"/>
        <v>43.10088387</v>
      </c>
      <c r="K239" s="1">
        <f t="shared" si="4"/>
        <v>1345533.7</v>
      </c>
    </row>
    <row r="240" ht="15.75" customHeight="1">
      <c r="A240" s="1">
        <v>238.0</v>
      </c>
      <c r="B240" s="7">
        <f>EXP(-Inputs!$B$9/12 * A240) * (1 - EXP(-Inputs!$B$9/12))</f>
        <v>0.001377184217</v>
      </c>
      <c r="C240" s="7">
        <f>EXP(-Inputs!$B$9/12 * A240)</f>
        <v>0.5515625659</v>
      </c>
      <c r="D240" s="8">
        <f>Inputs!$B$4^((A240+1)/12)</f>
        <v>0.9222138695</v>
      </c>
      <c r="E240" s="1">
        <f>IF(A240&lt;240, Inputs!$B$11 * D240, 0)</f>
        <v>92221.38695</v>
      </c>
      <c r="F240" s="1">
        <f> (1 - Inputs!$B$4^((MIN(A240,239)+1)/12)) / (1 - Inputs!$B$4^(1/12))</f>
        <v>229.6180118</v>
      </c>
      <c r="G240" s="1">
        <f>Inputs!$B$10*PremiumCalc_NS!D240</f>
        <v>92.22138695</v>
      </c>
      <c r="H240" s="1">
        <f t="shared" si="1"/>
        <v>61373.22882</v>
      </c>
      <c r="I240" s="1">
        <f t="shared" si="2"/>
        <v>30940.37952</v>
      </c>
      <c r="J240" s="1">
        <f t="shared" si="3"/>
        <v>42.61060234</v>
      </c>
      <c r="K240" s="1">
        <f t="shared" si="4"/>
        <v>1318388.208</v>
      </c>
    </row>
    <row r="241" ht="15.75" customHeight="1">
      <c r="A241" s="1">
        <v>239.0</v>
      </c>
      <c r="B241" s="7">
        <f>EXP(-Inputs!$B$9/12 * A241) * (1 - EXP(-Inputs!$B$9/12))</f>
        <v>0.001373745557</v>
      </c>
      <c r="C241" s="7">
        <f>EXP(-Inputs!$B$9/12 * A241)</f>
        <v>0.5501853817</v>
      </c>
      <c r="D241" s="8">
        <f>Inputs!$B$4^((A241+1)/12)</f>
        <v>0.9219014574</v>
      </c>
      <c r="E241" s="1">
        <f>IF(A241&lt;240, Inputs!$B$11 * D241, 0)</f>
        <v>92190.14574</v>
      </c>
      <c r="F241" s="1">
        <f> (1 - Inputs!$B$4^((MIN(A241,239)+1)/12)) / (1 - Inputs!$B$4^(1/12))</f>
        <v>230.5402257</v>
      </c>
      <c r="G241" s="1">
        <f>Inputs!$B$10*PremiumCalc_NS!D241</f>
        <v>92.19014574</v>
      </c>
      <c r="H241" s="1">
        <f t="shared" si="1"/>
        <v>61619.72187</v>
      </c>
      <c r="I241" s="1">
        <f t="shared" si="2"/>
        <v>30662.61402</v>
      </c>
      <c r="J241" s="1">
        <f t="shared" si="3"/>
        <v>42.12262977</v>
      </c>
      <c r="K241" s="1">
        <f t="shared" si="4"/>
        <v>1291589.938</v>
      </c>
    </row>
    <row r="242" ht="15.75" customHeight="1">
      <c r="A242" s="1">
        <v>240.0</v>
      </c>
      <c r="B242" s="7">
        <f>EXP(-Inputs!$B$9/12 * A242)</f>
        <v>0.5488116361</v>
      </c>
      <c r="C242" s="7">
        <f>EXP(-Inputs!$B$9/12 * A242)</f>
        <v>0.5488116361</v>
      </c>
      <c r="D242" s="8">
        <f>Inputs!$B$4^((A242+1)/12)</f>
        <v>0.9215891511</v>
      </c>
      <c r="E242" s="1">
        <f>IF(A242&lt;240, Inputs!$B$11 * D242, 0)</f>
        <v>0</v>
      </c>
      <c r="F242" s="1">
        <f> (1 - Inputs!$B$4^((MIN(A242,239)+1)/12)) / (1 - Inputs!$B$4^(1/12))</f>
        <v>230.5402257</v>
      </c>
      <c r="G242" s="1">
        <f>Inputs!$B$10*PremiumCalc_NS!D242</f>
        <v>92.15891511</v>
      </c>
      <c r="H242" s="1">
        <f t="shared" si="1"/>
        <v>61619.72187</v>
      </c>
      <c r="I242" s="1">
        <f t="shared" si="2"/>
        <v>-61527.56295</v>
      </c>
      <c r="J242" s="1">
        <f t="shared" si="3"/>
        <v>-33767.04249</v>
      </c>
      <c r="K242" s="1">
        <f t="shared" si="4"/>
        <v>2077603832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29"/>
    <col customWidth="1" min="3" max="3" width="10.86"/>
    <col customWidth="1" min="4" max="4" width="14.29"/>
    <col customWidth="1" min="5" max="5" width="12.0"/>
    <col customWidth="1" min="6" max="6" width="14.71"/>
    <col customWidth="1" min="7" max="8" width="12.0"/>
    <col customWidth="1" min="9" max="10" width="12.71"/>
    <col customWidth="1" min="11" max="11" width="12.0"/>
    <col customWidth="1" min="12" max="13" width="8.71"/>
    <col customWidth="1" min="14" max="14" width="12.71"/>
    <col customWidth="1" min="15" max="26" width="8.71"/>
  </cols>
  <sheetData>
    <row r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M1" s="5" t="s">
        <v>24</v>
      </c>
      <c r="N1" s="6">
        <v>1240.7745238175783</v>
      </c>
    </row>
    <row r="2">
      <c r="A2" s="1">
        <v>0.0</v>
      </c>
      <c r="B2" s="7">
        <f>EXP(-Inputs!$B$7/12 * A2) * (1 - EXP(-Inputs!$B$7/12))</f>
        <v>0.007471945181</v>
      </c>
      <c r="C2" s="7">
        <f>EXP(-Inputs!$B$7/12 * A2)</f>
        <v>1</v>
      </c>
      <c r="D2" s="8">
        <f>Inputs!$B$4^((A2+1)/12)</f>
        <v>0.9996612368</v>
      </c>
      <c r="E2" s="1">
        <f>IF(A2&lt;240, Inputs!$B$11 * D2, 0)</f>
        <v>99966.12368</v>
      </c>
      <c r="F2" s="1">
        <f> (1 - Inputs!$B$4^((MIN(A2,239)+1)/12)) / (1 - Inputs!$B$4^(1/12))</f>
        <v>1</v>
      </c>
      <c r="G2" s="1">
        <f>Inputs!$B$10*PremiumCalc_NS!D2</f>
        <v>99.96612368</v>
      </c>
      <c r="H2" s="1">
        <f t="shared" ref="H2:H242" si="1">$N$1*F2</f>
        <v>1240.774524</v>
      </c>
      <c r="I2" s="1">
        <f t="shared" ref="I2:I242" si="2"> E2 + G2 - H2</f>
        <v>98825.31528</v>
      </c>
      <c r="J2" s="1">
        <f t="shared" ref="J2:J242" si="3"> B2 * I2</f>
        <v>738.4173383</v>
      </c>
      <c r="K2" s="1">
        <f t="shared" ref="K2:K242" si="4"> B2 * (I2^2)</f>
        <v>72974326.26</v>
      </c>
      <c r="M2" s="1" t="s">
        <v>25</v>
      </c>
      <c r="N2" s="1">
        <f>SUM(J2:J242)</f>
        <v>-6596.291703</v>
      </c>
    </row>
    <row r="3">
      <c r="A3" s="1">
        <v>1.0</v>
      </c>
      <c r="B3" s="7">
        <f>EXP(-Inputs!$B$7/12 * A3) * (1 - EXP(-Inputs!$B$7/12))</f>
        <v>0.007416115216</v>
      </c>
      <c r="C3" s="7">
        <f>EXP(-Inputs!$B$7/12 * A3)</f>
        <v>0.9925280548</v>
      </c>
      <c r="D3" s="8">
        <f>Inputs!$B$4^((A3+1)/12)</f>
        <v>0.9993225884</v>
      </c>
      <c r="E3" s="1">
        <f>IF(A3&lt;240, Inputs!$B$11 * D3, 0)</f>
        <v>99932.25884</v>
      </c>
      <c r="F3" s="1">
        <f> (1 - Inputs!$B$4^((MIN(A3,239)+1)/12)) / (1 - Inputs!$B$4^(1/12))</f>
        <v>1.999661237</v>
      </c>
      <c r="G3" s="1">
        <f>Inputs!$B$10*PremiumCalc_NS!D3</f>
        <v>99.93225884</v>
      </c>
      <c r="H3" s="1">
        <f t="shared" si="1"/>
        <v>2481.128719</v>
      </c>
      <c r="I3" s="1">
        <f t="shared" si="2"/>
        <v>97551.06238</v>
      </c>
      <c r="J3" s="1">
        <f t="shared" si="3"/>
        <v>723.449918</v>
      </c>
      <c r="K3" s="1">
        <f t="shared" si="4"/>
        <v>70573308.08</v>
      </c>
      <c r="M3" s="1" t="s">
        <v>26</v>
      </c>
      <c r="N3" s="1">
        <f>SUM(K2:K242)</f>
        <v>5342067085</v>
      </c>
    </row>
    <row r="4">
      <c r="A4" s="1">
        <v>2.0</v>
      </c>
      <c r="B4" s="7">
        <f>EXP(-Inputs!$B$7/12 * A4) * (1 - EXP(-Inputs!$B$7/12))</f>
        <v>0.00736070241</v>
      </c>
      <c r="C4" s="7">
        <f>EXP(-Inputs!$B$7/12 * A4)</f>
        <v>0.9851119396</v>
      </c>
      <c r="D4" s="8">
        <f>Inputs!$B$4^((A4+1)/12)</f>
        <v>0.9989840547</v>
      </c>
      <c r="E4" s="1">
        <f>IF(A4&lt;240, Inputs!$B$11 * D4, 0)</f>
        <v>99898.40547</v>
      </c>
      <c r="F4" s="1">
        <f> (1 - Inputs!$B$4^((MIN(A4,239)+1)/12)) / (1 - Inputs!$B$4^(1/12))</f>
        <v>2.998983825</v>
      </c>
      <c r="G4" s="1">
        <f>Inputs!$B$10*PremiumCalc_NS!D4</f>
        <v>99.89840547</v>
      </c>
      <c r="H4" s="1">
        <f t="shared" si="1"/>
        <v>3721.062728</v>
      </c>
      <c r="I4" s="1">
        <f t="shared" si="2"/>
        <v>96277.24114</v>
      </c>
      <c r="J4" s="1">
        <f t="shared" si="3"/>
        <v>708.6681209</v>
      </c>
      <c r="K4" s="1">
        <f t="shared" si="4"/>
        <v>68228611.57</v>
      </c>
      <c r="M4" s="1" t="s">
        <v>27</v>
      </c>
      <c r="N4" s="1">
        <f>N3-N2^2</f>
        <v>5298556020</v>
      </c>
    </row>
    <row r="5">
      <c r="A5" s="1">
        <v>3.0</v>
      </c>
      <c r="B5" s="7">
        <f>EXP(-Inputs!$B$7/12 * A5) * (1 - EXP(-Inputs!$B$7/12))</f>
        <v>0.007305703645</v>
      </c>
      <c r="C5" s="7">
        <f>EXP(-Inputs!$B$7/12 * A5)</f>
        <v>0.9777512372</v>
      </c>
      <c r="D5" s="8">
        <f>Inputs!$B$4^((A5+1)/12)</f>
        <v>0.9986456356</v>
      </c>
      <c r="E5" s="1">
        <f>IF(A5&lt;240, Inputs!$B$11 * D5, 0)</f>
        <v>99864.56356</v>
      </c>
      <c r="F5" s="1">
        <f> (1 - Inputs!$B$4^((MIN(A5,239)+1)/12)) / (1 - Inputs!$B$4^(1/12))</f>
        <v>3.99796788</v>
      </c>
      <c r="G5" s="1">
        <f>Inputs!$B$10*PremiumCalc_NS!D5</f>
        <v>99.86456356</v>
      </c>
      <c r="H5" s="1">
        <f t="shared" si="1"/>
        <v>4960.576692</v>
      </c>
      <c r="I5" s="1">
        <f t="shared" si="2"/>
        <v>95003.85144</v>
      </c>
      <c r="J5" s="1">
        <f t="shared" si="3"/>
        <v>694.0699837</v>
      </c>
      <c r="K5" s="1">
        <f t="shared" si="4"/>
        <v>65939321.62</v>
      </c>
      <c r="M5" s="1" t="s">
        <v>28</v>
      </c>
      <c r="N5" s="9">
        <f>_xlfn.NORM.INV(0.9,N2*Inputs!B6,(N4*Inputs!B6)^0.5)</f>
        <v>-0.001445747446</v>
      </c>
    </row>
    <row r="6">
      <c r="A6" s="1">
        <v>4.0</v>
      </c>
      <c r="B6" s="7">
        <f>EXP(-Inputs!$B$7/12 * A6) * (1 - EXP(-Inputs!$B$7/12))</f>
        <v>0.007251115828</v>
      </c>
      <c r="C6" s="7">
        <f>EXP(-Inputs!$B$7/12 * A6)</f>
        <v>0.9704455335</v>
      </c>
      <c r="D6" s="8">
        <f>Inputs!$B$4^((A6+1)/12)</f>
        <v>0.9983073313</v>
      </c>
      <c r="E6" s="1">
        <f>IF(A6&lt;240, Inputs!$B$11 * D6, 0)</f>
        <v>99830.73313</v>
      </c>
      <c r="F6" s="1">
        <f> (1 - Inputs!$B$4^((MIN(A6,239)+1)/12)) / (1 - Inputs!$B$4^(1/12))</f>
        <v>4.996613515</v>
      </c>
      <c r="G6" s="1">
        <f>Inputs!$B$10*PremiumCalc_NS!D6</f>
        <v>99.83073313</v>
      </c>
      <c r="H6" s="1">
        <f t="shared" si="1"/>
        <v>6199.670755</v>
      </c>
      <c r="I6" s="1">
        <f t="shared" si="2"/>
        <v>93730.8931</v>
      </c>
      <c r="J6" s="1">
        <f t="shared" si="3"/>
        <v>679.6535625</v>
      </c>
      <c r="K6" s="1">
        <f t="shared" si="4"/>
        <v>63704535.42</v>
      </c>
    </row>
    <row r="7">
      <c r="A7" s="1">
        <v>5.0</v>
      </c>
      <c r="B7" s="7">
        <f>EXP(-Inputs!$B$7/12 * A7) * (1 - EXP(-Inputs!$B$7/12))</f>
        <v>0.007196935888</v>
      </c>
      <c r="C7" s="7">
        <f>EXP(-Inputs!$B$7/12 * A7)</f>
        <v>0.9631944177</v>
      </c>
      <c r="D7" s="8">
        <f>Inputs!$B$4^((A7+1)/12)</f>
        <v>0.9979691415</v>
      </c>
      <c r="E7" s="1">
        <f>IF(A7&lt;240, Inputs!$B$11 * D7, 0)</f>
        <v>99796.91415</v>
      </c>
      <c r="F7" s="1">
        <f> (1 - Inputs!$B$4^((MIN(A7,239)+1)/12)) / (1 - Inputs!$B$4^(1/12))</f>
        <v>5.994920847</v>
      </c>
      <c r="G7" s="1">
        <f>Inputs!$B$10*PremiumCalc_NS!D7</f>
        <v>99.79691415</v>
      </c>
      <c r="H7" s="1">
        <f t="shared" si="1"/>
        <v>7438.345059</v>
      </c>
      <c r="I7" s="1">
        <f t="shared" si="2"/>
        <v>92458.366</v>
      </c>
      <c r="J7" s="1">
        <f t="shared" si="3"/>
        <v>665.4169324</v>
      </c>
      <c r="K7" s="1">
        <f t="shared" si="4"/>
        <v>61523362.28</v>
      </c>
    </row>
    <row r="8">
      <c r="A8" s="1">
        <v>6.0</v>
      </c>
      <c r="B8" s="7">
        <f>EXP(-Inputs!$B$7/12 * A8) * (1 - EXP(-Inputs!$B$7/12))</f>
        <v>0.007143160777</v>
      </c>
      <c r="C8" s="7">
        <f>EXP(-Inputs!$B$7/12 * A8)</f>
        <v>0.9559974818</v>
      </c>
      <c r="D8" s="8">
        <f>Inputs!$B$4^((A8+1)/12)</f>
        <v>0.9976310663</v>
      </c>
      <c r="E8" s="1">
        <f>IF(A8&lt;240, Inputs!$B$11 * D8, 0)</f>
        <v>99763.10663</v>
      </c>
      <c r="F8" s="1">
        <f> (1 - Inputs!$B$4^((MIN(A8,239)+1)/12)) / (1 - Inputs!$B$4^(1/12))</f>
        <v>6.992889988</v>
      </c>
      <c r="G8" s="1">
        <f>Inputs!$B$10*PremiumCalc_NS!D8</f>
        <v>99.76310663</v>
      </c>
      <c r="H8" s="1">
        <f t="shared" si="1"/>
        <v>8676.599745</v>
      </c>
      <c r="I8" s="1">
        <f t="shared" si="2"/>
        <v>91186.26999</v>
      </c>
      <c r="J8" s="1">
        <f t="shared" si="3"/>
        <v>651.3581872</v>
      </c>
      <c r="K8" s="1">
        <f t="shared" si="4"/>
        <v>59394923.52</v>
      </c>
    </row>
    <row r="9">
      <c r="A9" s="1">
        <v>7.0</v>
      </c>
      <c r="B9" s="7">
        <f>EXP(-Inputs!$B$7/12 * A9) * (1 - EXP(-Inputs!$B$7/12))</f>
        <v>0.007089787472</v>
      </c>
      <c r="C9" s="7">
        <f>EXP(-Inputs!$B$7/12 * A9)</f>
        <v>0.9488543211</v>
      </c>
      <c r="D9" s="8">
        <f>Inputs!$B$4^((A9+1)/12)</f>
        <v>0.9972931056</v>
      </c>
      <c r="E9" s="1">
        <f>IF(A9&lt;240, Inputs!$B$11 * D9, 0)</f>
        <v>99729.31056</v>
      </c>
      <c r="F9" s="1">
        <f> (1 - Inputs!$B$4^((MIN(A9,239)+1)/12)) / (1 - Inputs!$B$4^(1/12))</f>
        <v>7.990521055</v>
      </c>
      <c r="G9" s="1">
        <f>Inputs!$B$10*PremiumCalc_NS!D9</f>
        <v>99.72931056</v>
      </c>
      <c r="H9" s="1">
        <f t="shared" si="1"/>
        <v>9914.434956</v>
      </c>
      <c r="I9" s="1">
        <f t="shared" si="2"/>
        <v>89914.60491</v>
      </c>
      <c r="J9" s="1">
        <f t="shared" si="3"/>
        <v>637.4754394</v>
      </c>
      <c r="K9" s="1">
        <f t="shared" si="4"/>
        <v>57318352.28</v>
      </c>
    </row>
    <row r="10">
      <c r="A10" s="1">
        <v>8.0</v>
      </c>
      <c r="B10" s="7">
        <f>EXP(-Inputs!$B$7/12 * A10) * (1 - EXP(-Inputs!$B$7/12))</f>
        <v>0.007036812968</v>
      </c>
      <c r="C10" s="7">
        <f>EXP(-Inputs!$B$7/12 * A10)</f>
        <v>0.9417645336</v>
      </c>
      <c r="D10" s="8">
        <f>Inputs!$B$4^((A10+1)/12)</f>
        <v>0.9969552594</v>
      </c>
      <c r="E10" s="1">
        <f>IF(A10&lt;240, Inputs!$B$11 * D10, 0)</f>
        <v>99695.52594</v>
      </c>
      <c r="F10" s="1">
        <f> (1 - Inputs!$B$4^((MIN(A10,239)+1)/12)) / (1 - Inputs!$B$4^(1/12))</f>
        <v>8.98781416</v>
      </c>
      <c r="G10" s="1">
        <f>Inputs!$B$10*PremiumCalc_NS!D10</f>
        <v>99.69552594</v>
      </c>
      <c r="H10" s="1">
        <f t="shared" si="1"/>
        <v>11151.85083</v>
      </c>
      <c r="I10" s="1">
        <f t="shared" si="2"/>
        <v>88643.37063</v>
      </c>
      <c r="J10" s="1">
        <f t="shared" si="3"/>
        <v>623.76682</v>
      </c>
      <c r="K10" s="1">
        <f t="shared" si="4"/>
        <v>55292793.41</v>
      </c>
    </row>
    <row r="11">
      <c r="A11" s="1">
        <v>9.0</v>
      </c>
      <c r="B11" s="7">
        <f>EXP(-Inputs!$B$7/12 * A11) * (1 - EXP(-Inputs!$B$7/12))</f>
        <v>0.006984234287</v>
      </c>
      <c r="C11" s="7">
        <f>EXP(-Inputs!$B$7/12 * A11)</f>
        <v>0.9347277206</v>
      </c>
      <c r="D11" s="8">
        <f>Inputs!$B$4^((A11+1)/12)</f>
        <v>0.9966175276</v>
      </c>
      <c r="E11" s="1">
        <f>IF(A11&lt;240, Inputs!$B$11 * D11, 0)</f>
        <v>99661.75276</v>
      </c>
      <c r="F11" s="1">
        <f> (1 - Inputs!$B$4^((MIN(A11,239)+1)/12)) / (1 - Inputs!$B$4^(1/12))</f>
        <v>9.984769419</v>
      </c>
      <c r="G11" s="1">
        <f>Inputs!$B$10*PremiumCalc_NS!D11</f>
        <v>99.66175276</v>
      </c>
      <c r="H11" s="1">
        <f t="shared" si="1"/>
        <v>12388.84752</v>
      </c>
      <c r="I11" s="1">
        <f t="shared" si="2"/>
        <v>87372.567</v>
      </c>
      <c r="J11" s="1">
        <f t="shared" si="3"/>
        <v>610.2304782</v>
      </c>
      <c r="K11" s="1">
        <f t="shared" si="4"/>
        <v>53317403.34</v>
      </c>
    </row>
    <row r="12">
      <c r="A12" s="1">
        <v>10.0</v>
      </c>
      <c r="B12" s="7">
        <f>EXP(-Inputs!$B$7/12 * A12) * (1 - EXP(-Inputs!$B$7/12))</f>
        <v>0.006932048472</v>
      </c>
      <c r="C12" s="7">
        <f>EXP(-Inputs!$B$7/12 * A12)</f>
        <v>0.9277434863</v>
      </c>
      <c r="D12" s="8">
        <f>Inputs!$B$4^((A12+1)/12)</f>
        <v>0.9962799103</v>
      </c>
      <c r="E12" s="1">
        <f>IF(A12&lt;240, Inputs!$B$11 * D12, 0)</f>
        <v>99627.99103</v>
      </c>
      <c r="F12" s="1">
        <f> (1 - Inputs!$B$4^((MIN(A12,239)+1)/12)) / (1 - Inputs!$B$4^(1/12))</f>
        <v>10.98138695</v>
      </c>
      <c r="G12" s="1">
        <f>Inputs!$B$10*PremiumCalc_NS!D12</f>
        <v>99.62799103</v>
      </c>
      <c r="H12" s="1">
        <f t="shared" si="1"/>
        <v>13625.42516</v>
      </c>
      <c r="I12" s="1">
        <f t="shared" si="2"/>
        <v>86102.19386</v>
      </c>
      <c r="J12" s="1">
        <f t="shared" si="3"/>
        <v>596.8645814</v>
      </c>
      <c r="K12" s="1">
        <f t="shared" si="4"/>
        <v>51391349.9</v>
      </c>
    </row>
    <row r="13">
      <c r="A13" s="1">
        <v>11.0</v>
      </c>
      <c r="B13" s="7">
        <f>EXP(-Inputs!$B$7/12 * A13) * (1 - EXP(-Inputs!$B$7/12))</f>
        <v>0.006880252586</v>
      </c>
      <c r="C13" s="7">
        <f>EXP(-Inputs!$B$7/12 * A13)</f>
        <v>0.9208114379</v>
      </c>
      <c r="D13" s="8">
        <f>Inputs!$B$4^((A13+1)/12)</f>
        <v>0.9959424074</v>
      </c>
      <c r="E13" s="1">
        <f>IF(A13&lt;240, Inputs!$B$11 * D13, 0)</f>
        <v>99594.24074</v>
      </c>
      <c r="F13" s="1">
        <f> (1 - Inputs!$B$4^((MIN(A13,239)+1)/12)) / (1 - Inputs!$B$4^(1/12))</f>
        <v>11.97766686</v>
      </c>
      <c r="G13" s="1">
        <f>Inputs!$B$10*PremiumCalc_NS!D13</f>
        <v>99.59424074</v>
      </c>
      <c r="H13" s="1">
        <f t="shared" si="1"/>
        <v>14861.58389</v>
      </c>
      <c r="I13" s="1">
        <f t="shared" si="2"/>
        <v>84832.25108</v>
      </c>
      <c r="J13" s="1">
        <f t="shared" si="3"/>
        <v>583.6673149</v>
      </c>
      <c r="K13" s="1">
        <f t="shared" si="4"/>
        <v>49513812.2</v>
      </c>
    </row>
    <row r="14">
      <c r="A14" s="1">
        <v>12.0</v>
      </c>
      <c r="B14" s="7">
        <f>EXP(-Inputs!$B$7/12 * A14) * (1 - EXP(-Inputs!$B$7/12))</f>
        <v>0.006828843715</v>
      </c>
      <c r="C14" s="7">
        <f>EXP(-Inputs!$B$7/12 * A14)</f>
        <v>0.9139311853</v>
      </c>
      <c r="D14" s="8">
        <f>Inputs!$B$4^((A14+1)/12)</f>
        <v>0.9956050187</v>
      </c>
      <c r="E14" s="1">
        <f>IF(A14&lt;240, Inputs!$B$11 * D14, 0)</f>
        <v>99560.50187</v>
      </c>
      <c r="F14" s="1">
        <f> (1 - Inputs!$B$4^((MIN(A14,239)+1)/12)) / (1 - Inputs!$B$4^(1/12))</f>
        <v>12.97360926</v>
      </c>
      <c r="G14" s="1">
        <f>Inputs!$B$10*PremiumCalc_NS!D14</f>
        <v>99.56050187</v>
      </c>
      <c r="H14" s="1">
        <f t="shared" si="1"/>
        <v>16097.32386</v>
      </c>
      <c r="I14" s="1">
        <f t="shared" si="2"/>
        <v>83562.73852</v>
      </c>
      <c r="J14" s="1">
        <f t="shared" si="3"/>
        <v>570.6368818</v>
      </c>
      <c r="K14" s="1">
        <f t="shared" si="4"/>
        <v>47683980.54</v>
      </c>
    </row>
    <row r="15">
      <c r="A15" s="1">
        <v>13.0</v>
      </c>
      <c r="B15" s="7">
        <f>EXP(-Inputs!$B$7/12 * A15) * (1 - EXP(-Inputs!$B$7/12))</f>
        <v>0.00677781897</v>
      </c>
      <c r="C15" s="7">
        <f>EXP(-Inputs!$B$7/12 * A15)</f>
        <v>0.9071023416</v>
      </c>
      <c r="D15" s="8">
        <f>Inputs!$B$4^((A15+1)/12)</f>
        <v>0.9952677444</v>
      </c>
      <c r="E15" s="1">
        <f>IF(A15&lt;240, Inputs!$B$11 * D15, 0)</f>
        <v>99526.77444</v>
      </c>
      <c r="F15" s="1">
        <f> (1 - Inputs!$B$4^((MIN(A15,239)+1)/12)) / (1 - Inputs!$B$4^(1/12))</f>
        <v>13.96921428</v>
      </c>
      <c r="G15" s="1">
        <f>Inputs!$B$10*PremiumCalc_NS!D15</f>
        <v>99.52677444</v>
      </c>
      <c r="H15" s="1">
        <f t="shared" si="1"/>
        <v>17332.6452</v>
      </c>
      <c r="I15" s="1">
        <f t="shared" si="2"/>
        <v>82293.65601</v>
      </c>
      <c r="J15" s="1">
        <f t="shared" si="3"/>
        <v>557.7715028</v>
      </c>
      <c r="K15" s="1">
        <f t="shared" si="4"/>
        <v>45901056.18</v>
      </c>
    </row>
    <row r="16">
      <c r="A16" s="1">
        <v>14.0</v>
      </c>
      <c r="B16" s="7">
        <f>EXP(-Inputs!$B$7/12 * A16) * (1 - EXP(-Inputs!$B$7/12))</f>
        <v>0.006727175478</v>
      </c>
      <c r="C16" s="7">
        <f>EXP(-Inputs!$B$7/12 * A16)</f>
        <v>0.9003245226</v>
      </c>
      <c r="D16" s="8">
        <f>Inputs!$B$4^((A16+1)/12)</f>
        <v>0.9949305843</v>
      </c>
      <c r="E16" s="1">
        <f>IF(A16&lt;240, Inputs!$B$11 * D16, 0)</f>
        <v>99493.05843</v>
      </c>
      <c r="F16" s="1">
        <f> (1 - Inputs!$B$4^((MIN(A16,239)+1)/12)) / (1 - Inputs!$B$4^(1/12))</f>
        <v>14.96448203</v>
      </c>
      <c r="G16" s="1">
        <f>Inputs!$B$10*PremiumCalc_NS!D16</f>
        <v>99.49305843</v>
      </c>
      <c r="H16" s="1">
        <f t="shared" si="1"/>
        <v>18567.54806</v>
      </c>
      <c r="I16" s="1">
        <f t="shared" si="2"/>
        <v>81025.00343</v>
      </c>
      <c r="J16" s="1">
        <f t="shared" si="3"/>
        <v>545.0694161</v>
      </c>
      <c r="K16" s="1">
        <f t="shared" si="4"/>
        <v>44164251.31</v>
      </c>
    </row>
    <row r="17">
      <c r="A17" s="1">
        <v>15.0</v>
      </c>
      <c r="B17" s="7">
        <f>EXP(-Inputs!$B$7/12 * A17) * (1 - EXP(-Inputs!$B$7/12))</f>
        <v>0.006676910391</v>
      </c>
      <c r="C17" s="7">
        <f>EXP(-Inputs!$B$7/12 * A17)</f>
        <v>0.8935973471</v>
      </c>
      <c r="D17" s="8">
        <f>Inputs!$B$4^((A17+1)/12)</f>
        <v>0.9945935385</v>
      </c>
      <c r="E17" s="1">
        <f>IF(A17&lt;240, Inputs!$B$11 * D17, 0)</f>
        <v>99459.35385</v>
      </c>
      <c r="F17" s="1">
        <f> (1 - Inputs!$B$4^((MIN(A17,239)+1)/12)) / (1 - Inputs!$B$4^(1/12))</f>
        <v>15.95941261</v>
      </c>
      <c r="G17" s="1">
        <f>Inputs!$B$10*PremiumCalc_NS!D17</f>
        <v>99.45935385</v>
      </c>
      <c r="H17" s="1">
        <f t="shared" si="1"/>
        <v>19802.03258</v>
      </c>
      <c r="I17" s="1">
        <f t="shared" si="2"/>
        <v>79756.78061</v>
      </c>
      <c r="J17" s="1">
        <f t="shared" si="3"/>
        <v>532.5288773</v>
      </c>
      <c r="K17" s="1">
        <f t="shared" si="4"/>
        <v>42472788.84</v>
      </c>
    </row>
    <row r="18">
      <c r="A18" s="1">
        <v>16.0</v>
      </c>
      <c r="B18" s="7">
        <f>EXP(-Inputs!$B$7/12 * A18) * (1 - EXP(-Inputs!$B$7/12))</f>
        <v>0.006627020883</v>
      </c>
      <c r="C18" s="7">
        <f>EXP(-Inputs!$B$7/12 * A18)</f>
        <v>0.8869204367</v>
      </c>
      <c r="D18" s="8">
        <f>Inputs!$B$4^((A18+1)/12)</f>
        <v>0.9942566068</v>
      </c>
      <c r="E18" s="1">
        <f>IF(A18&lt;240, Inputs!$B$11 * D18, 0)</f>
        <v>99425.66068</v>
      </c>
      <c r="F18" s="1">
        <f> (1 - Inputs!$B$4^((MIN(A18,239)+1)/12)) / (1 - Inputs!$B$4^(1/12))</f>
        <v>16.95400615</v>
      </c>
      <c r="G18" s="1">
        <f>Inputs!$B$10*PremiumCalc_NS!D18</f>
        <v>99.42566068</v>
      </c>
      <c r="H18" s="1">
        <f t="shared" si="1"/>
        <v>21036.09891</v>
      </c>
      <c r="I18" s="1">
        <f t="shared" si="2"/>
        <v>78488.98743</v>
      </c>
      <c r="J18" s="1">
        <f t="shared" si="3"/>
        <v>520.1481588</v>
      </c>
      <c r="K18" s="1">
        <f t="shared" si="4"/>
        <v>40825902.3</v>
      </c>
    </row>
    <row r="19">
      <c r="A19" s="1">
        <v>17.0</v>
      </c>
      <c r="B19" s="7">
        <f>EXP(-Inputs!$B$7/12 * A19) * (1 - EXP(-Inputs!$B$7/12))</f>
        <v>0.006577504146</v>
      </c>
      <c r="C19" s="7">
        <f>EXP(-Inputs!$B$7/12 * A19)</f>
        <v>0.8802934158</v>
      </c>
      <c r="D19" s="8">
        <f>Inputs!$B$4^((A19+1)/12)</f>
        <v>0.9939197892</v>
      </c>
      <c r="E19" s="1">
        <f>IF(A19&lt;240, Inputs!$B$11 * D19, 0)</f>
        <v>99391.97892</v>
      </c>
      <c r="F19" s="1">
        <f> (1 - Inputs!$B$4^((MIN(A19,239)+1)/12)) / (1 - Inputs!$B$4^(1/12))</f>
        <v>17.94826276</v>
      </c>
      <c r="G19" s="1">
        <f>Inputs!$B$10*PremiumCalc_NS!D19</f>
        <v>99.39197892</v>
      </c>
      <c r="H19" s="1">
        <f t="shared" si="1"/>
        <v>22269.74718</v>
      </c>
      <c r="I19" s="1">
        <f t="shared" si="2"/>
        <v>77221.62373</v>
      </c>
      <c r="J19" s="1">
        <f t="shared" si="3"/>
        <v>507.9255502</v>
      </c>
      <c r="K19" s="1">
        <f t="shared" si="4"/>
        <v>39222835.72</v>
      </c>
    </row>
    <row r="20">
      <c r="A20" s="1">
        <v>18.0</v>
      </c>
      <c r="B20" s="7">
        <f>EXP(-Inputs!$B$7/12 * A20) * (1 - EXP(-Inputs!$B$7/12))</f>
        <v>0.006528357396</v>
      </c>
      <c r="C20" s="7">
        <f>EXP(-Inputs!$B$7/12 * A20)</f>
        <v>0.8737159117</v>
      </c>
      <c r="D20" s="8">
        <f>Inputs!$B$4^((A20+1)/12)</f>
        <v>0.9935830858</v>
      </c>
      <c r="E20" s="1">
        <f>IF(A20&lt;240, Inputs!$B$11 * D20, 0)</f>
        <v>99358.30858</v>
      </c>
      <c r="F20" s="1">
        <f> (1 - Inputs!$B$4^((MIN(A20,239)+1)/12)) / (1 - Inputs!$B$4^(1/12))</f>
        <v>18.94218255</v>
      </c>
      <c r="G20" s="1">
        <f>Inputs!$B$10*PremiumCalc_NS!D20</f>
        <v>99.35830858</v>
      </c>
      <c r="H20" s="1">
        <f t="shared" si="1"/>
        <v>23502.97753</v>
      </c>
      <c r="I20" s="1">
        <f t="shared" si="2"/>
        <v>75954.68936</v>
      </c>
      <c r="J20" s="1">
        <f t="shared" si="3"/>
        <v>495.859358</v>
      </c>
      <c r="K20" s="1">
        <f t="shared" si="4"/>
        <v>37662843.5</v>
      </c>
    </row>
    <row r="21" ht="15.75" customHeight="1">
      <c r="A21" s="1">
        <v>19.0</v>
      </c>
      <c r="B21" s="7">
        <f>EXP(-Inputs!$B$7/12 * A21) * (1 - EXP(-Inputs!$B$7/12))</f>
        <v>0.006479577867</v>
      </c>
      <c r="C21" s="7">
        <f>EXP(-Inputs!$B$7/12 * A21)</f>
        <v>0.8671875543</v>
      </c>
      <c r="D21" s="8">
        <f>Inputs!$B$4^((A21+1)/12)</f>
        <v>0.9932464964</v>
      </c>
      <c r="E21" s="1">
        <f>IF(A21&lt;240, Inputs!$B$11 * D21, 0)</f>
        <v>99324.64964</v>
      </c>
      <c r="F21" s="1">
        <f> (1 - Inputs!$B$4^((MIN(A21,239)+1)/12)) / (1 - Inputs!$B$4^(1/12))</f>
        <v>19.93576563</v>
      </c>
      <c r="G21" s="1">
        <f>Inputs!$B$10*PremiumCalc_NS!D21</f>
        <v>99.32464964</v>
      </c>
      <c r="H21" s="1">
        <f t="shared" si="1"/>
        <v>24735.79011</v>
      </c>
      <c r="I21" s="1">
        <f t="shared" si="2"/>
        <v>74688.18418</v>
      </c>
      <c r="J21" s="1">
        <f t="shared" si="3"/>
        <v>483.9479052</v>
      </c>
      <c r="K21" s="1">
        <f t="shared" si="4"/>
        <v>36145190.28</v>
      </c>
    </row>
    <row r="22" ht="15.75" customHeight="1">
      <c r="A22" s="1">
        <v>20.0</v>
      </c>
      <c r="B22" s="7">
        <f>EXP(-Inputs!$B$7/12 * A22) * (1 - EXP(-Inputs!$B$7/12))</f>
        <v>0.006431162817</v>
      </c>
      <c r="C22" s="7">
        <f>EXP(-Inputs!$B$7/12 * A22)</f>
        <v>0.8607079764</v>
      </c>
      <c r="D22" s="8">
        <f>Inputs!$B$4^((A22+1)/12)</f>
        <v>0.9929100211</v>
      </c>
      <c r="E22" s="1">
        <f>IF(A22&lt;240, Inputs!$B$11 * D22, 0)</f>
        <v>99291.00211</v>
      </c>
      <c r="F22" s="1">
        <f> (1 - Inputs!$B$4^((MIN(A22,239)+1)/12)) / (1 - Inputs!$B$4^(1/12))</f>
        <v>20.92901213</v>
      </c>
      <c r="G22" s="1">
        <f>Inputs!$B$10*PremiumCalc_NS!D22</f>
        <v>99.29100211</v>
      </c>
      <c r="H22" s="1">
        <f t="shared" si="1"/>
        <v>25968.18506</v>
      </c>
      <c r="I22" s="1">
        <f t="shared" si="2"/>
        <v>73422.10805</v>
      </c>
      <c r="J22" s="1">
        <f t="shared" si="3"/>
        <v>472.1895312</v>
      </c>
      <c r="K22" s="1">
        <f t="shared" si="4"/>
        <v>34669150.78</v>
      </c>
    </row>
    <row r="23" ht="15.75" customHeight="1">
      <c r="A23" s="1">
        <v>21.0</v>
      </c>
      <c r="B23" s="7">
        <f>EXP(-Inputs!$B$7/12 * A23) * (1 - EXP(-Inputs!$B$7/12))</f>
        <v>0.006383109521</v>
      </c>
      <c r="C23" s="7">
        <f>EXP(-Inputs!$B$7/12 * A23)</f>
        <v>0.8542768136</v>
      </c>
      <c r="D23" s="8">
        <f>Inputs!$B$4^((A23+1)/12)</f>
        <v>0.9925736597</v>
      </c>
      <c r="E23" s="1">
        <f>IF(A23&lt;240, Inputs!$B$11 * D23, 0)</f>
        <v>99257.36597</v>
      </c>
      <c r="F23" s="1">
        <f> (1 - Inputs!$B$4^((MIN(A23,239)+1)/12)) / (1 - Inputs!$B$4^(1/12))</f>
        <v>21.92192215</v>
      </c>
      <c r="G23" s="1">
        <f>Inputs!$B$10*PremiumCalc_NS!D23</f>
        <v>99.25736597</v>
      </c>
      <c r="H23" s="1">
        <f t="shared" si="1"/>
        <v>27200.16252</v>
      </c>
      <c r="I23" s="1">
        <f t="shared" si="2"/>
        <v>72156.46082</v>
      </c>
      <c r="J23" s="1">
        <f t="shared" si="3"/>
        <v>460.582592</v>
      </c>
      <c r="K23" s="1">
        <f t="shared" si="4"/>
        <v>33234009.75</v>
      </c>
    </row>
    <row r="24" ht="15.75" customHeight="1">
      <c r="A24" s="1">
        <v>22.0</v>
      </c>
      <c r="B24" s="7">
        <f>EXP(-Inputs!$B$7/12 * A24) * (1 - EXP(-Inputs!$B$7/12))</f>
        <v>0.006335415276</v>
      </c>
      <c r="C24" s="7">
        <f>EXP(-Inputs!$B$7/12 * A24)</f>
        <v>0.8478937041</v>
      </c>
      <c r="D24" s="8">
        <f>Inputs!$B$4^((A24+1)/12)</f>
        <v>0.9922374123</v>
      </c>
      <c r="E24" s="1">
        <f>IF(A24&lt;240, Inputs!$B$11 * D24, 0)</f>
        <v>99223.74123</v>
      </c>
      <c r="F24" s="1">
        <f> (1 - Inputs!$B$4^((MIN(A24,239)+1)/12)) / (1 - Inputs!$B$4^(1/12))</f>
        <v>22.91449581</v>
      </c>
      <c r="G24" s="1">
        <f>Inputs!$B$10*PremiumCalc_NS!D24</f>
        <v>99.22374123</v>
      </c>
      <c r="H24" s="1">
        <f t="shared" si="1"/>
        <v>28431.72263</v>
      </c>
      <c r="I24" s="1">
        <f t="shared" si="2"/>
        <v>70891.24234</v>
      </c>
      <c r="J24" s="1">
        <f t="shared" si="3"/>
        <v>449.1254597</v>
      </c>
      <c r="K24" s="1">
        <f t="shared" si="4"/>
        <v>31839061.8</v>
      </c>
    </row>
    <row r="25" ht="15.75" customHeight="1">
      <c r="A25" s="1">
        <v>23.0</v>
      </c>
      <c r="B25" s="7">
        <f>EXP(-Inputs!$B$7/12 * A25) * (1 - EXP(-Inputs!$B$7/12))</f>
        <v>0.006288077401</v>
      </c>
      <c r="C25" s="7">
        <f>EXP(-Inputs!$B$7/12 * A25)</f>
        <v>0.8415582888</v>
      </c>
      <c r="D25" s="8">
        <f>Inputs!$B$4^((A25+1)/12)</f>
        <v>0.9919012788</v>
      </c>
      <c r="E25" s="1">
        <f>IF(A25&lt;240, Inputs!$B$11 * D25, 0)</f>
        <v>99190.12788</v>
      </c>
      <c r="F25" s="1">
        <f> (1 - Inputs!$B$4^((MIN(A25,239)+1)/12)) / (1 - Inputs!$B$4^(1/12))</f>
        <v>23.90673322</v>
      </c>
      <c r="G25" s="1">
        <f>Inputs!$B$10*PremiumCalc_NS!D25</f>
        <v>99.19012788</v>
      </c>
      <c r="H25" s="1">
        <f t="shared" si="1"/>
        <v>29662.86553</v>
      </c>
      <c r="I25" s="1">
        <f t="shared" si="2"/>
        <v>69626.45247</v>
      </c>
      <c r="J25" s="1">
        <f t="shared" si="3"/>
        <v>437.8165223</v>
      </c>
      <c r="K25" s="1">
        <f t="shared" si="4"/>
        <v>30483611.28</v>
      </c>
    </row>
    <row r="26" ht="15.75" customHeight="1">
      <c r="A26" s="1">
        <v>24.0</v>
      </c>
      <c r="B26" s="7">
        <f>EXP(-Inputs!$B$7/12 * A26) * (1 - EXP(-Inputs!$B$7/12))</f>
        <v>0.006241093231</v>
      </c>
      <c r="C26" s="7">
        <f>EXP(-Inputs!$B$7/12 * A26)</f>
        <v>0.8352702114</v>
      </c>
      <c r="D26" s="8">
        <f>Inputs!$B$4^((A26+1)/12)</f>
        <v>0.9915652591</v>
      </c>
      <c r="E26" s="1">
        <f>IF(A26&lt;240, Inputs!$B$11 * D26, 0)</f>
        <v>99156.52591</v>
      </c>
      <c r="F26" s="1">
        <f> (1 - Inputs!$B$4^((MIN(A26,239)+1)/12)) / (1 - Inputs!$B$4^(1/12))</f>
        <v>24.8986345</v>
      </c>
      <c r="G26" s="1">
        <f>Inputs!$B$10*PremiumCalc_NS!D26</f>
        <v>99.15652591</v>
      </c>
      <c r="H26" s="1">
        <f t="shared" si="1"/>
        <v>30893.59137</v>
      </c>
      <c r="I26" s="1">
        <f t="shared" si="2"/>
        <v>68362.09107</v>
      </c>
      <c r="J26" s="1">
        <f t="shared" si="3"/>
        <v>426.6541838</v>
      </c>
      <c r="K26" s="1">
        <f t="shared" si="4"/>
        <v>29166972.17</v>
      </c>
    </row>
    <row r="27" ht="15.75" customHeight="1">
      <c r="A27" s="1">
        <v>25.0</v>
      </c>
      <c r="B27" s="7">
        <f>EXP(-Inputs!$B$7/12 * A27) * (1 - EXP(-Inputs!$B$7/12))</f>
        <v>0.006194460124</v>
      </c>
      <c r="C27" s="7">
        <f>EXP(-Inputs!$B$7/12 * A27)</f>
        <v>0.8290291182</v>
      </c>
      <c r="D27" s="8">
        <f>Inputs!$B$4^((A27+1)/12)</f>
        <v>0.9912293533</v>
      </c>
      <c r="E27" s="1">
        <f>IF(A27&lt;240, Inputs!$B$11 * D27, 0)</f>
        <v>99122.93533</v>
      </c>
      <c r="F27" s="1">
        <f> (1 - Inputs!$B$4^((MIN(A27,239)+1)/12)) / (1 - Inputs!$B$4^(1/12))</f>
        <v>25.89019976</v>
      </c>
      <c r="G27" s="1">
        <f>Inputs!$B$10*PremiumCalc_NS!D27</f>
        <v>99.12293533</v>
      </c>
      <c r="H27" s="1">
        <f t="shared" si="1"/>
        <v>32123.90028</v>
      </c>
      <c r="I27" s="1">
        <f t="shared" si="2"/>
        <v>67098.15799</v>
      </c>
      <c r="J27" s="1">
        <f t="shared" si="3"/>
        <v>415.6368641</v>
      </c>
      <c r="K27" s="1">
        <f t="shared" si="4"/>
        <v>27888467.97</v>
      </c>
    </row>
    <row r="28" ht="15.75" customHeight="1">
      <c r="A28" s="1">
        <v>26.0</v>
      </c>
      <c r="B28" s="7">
        <f>EXP(-Inputs!$B$7/12 * A28) * (1 - EXP(-Inputs!$B$7/12))</f>
        <v>0.006148175458</v>
      </c>
      <c r="C28" s="7">
        <f>EXP(-Inputs!$B$7/12 * A28)</f>
        <v>0.8228346581</v>
      </c>
      <c r="D28" s="8">
        <f>Inputs!$B$4^((A28+1)/12)</f>
        <v>0.9908935613</v>
      </c>
      <c r="E28" s="1">
        <f>IF(A28&lt;240, Inputs!$B$11 * D28, 0)</f>
        <v>99089.35613</v>
      </c>
      <c r="F28" s="1">
        <f> (1 - Inputs!$B$4^((MIN(A28,239)+1)/12)) / (1 - Inputs!$B$4^(1/12))</f>
        <v>26.88142911</v>
      </c>
      <c r="G28" s="1">
        <f>Inputs!$B$10*PremiumCalc_NS!D28</f>
        <v>99.08935613</v>
      </c>
      <c r="H28" s="1">
        <f t="shared" si="1"/>
        <v>33353.79241</v>
      </c>
      <c r="I28" s="1">
        <f t="shared" si="2"/>
        <v>65834.65308</v>
      </c>
      <c r="J28" s="1">
        <f t="shared" si="3"/>
        <v>404.7629983</v>
      </c>
      <c r="K28" s="1">
        <f t="shared" si="4"/>
        <v>26647431.57</v>
      </c>
    </row>
    <row r="29" ht="15.75" customHeight="1">
      <c r="A29" s="1">
        <v>27.0</v>
      </c>
      <c r="B29" s="7">
        <f>EXP(-Inputs!$B$7/12 * A29) * (1 - EXP(-Inputs!$B$7/12))</f>
        <v>0.006102236628</v>
      </c>
      <c r="C29" s="7">
        <f>EXP(-Inputs!$B$7/12 * A29)</f>
        <v>0.8166864826</v>
      </c>
      <c r="D29" s="8">
        <f>Inputs!$B$4^((A29+1)/12)</f>
        <v>0.990557883</v>
      </c>
      <c r="E29" s="1">
        <f>IF(A29&lt;240, Inputs!$B$11 * D29, 0)</f>
        <v>99055.7883</v>
      </c>
      <c r="F29" s="1">
        <f> (1 - Inputs!$B$4^((MIN(A29,239)+1)/12)) / (1 - Inputs!$B$4^(1/12))</f>
        <v>27.87232267</v>
      </c>
      <c r="G29" s="1">
        <f>Inputs!$B$10*PremiumCalc_NS!D29</f>
        <v>99.0557883</v>
      </c>
      <c r="H29" s="1">
        <f t="shared" si="1"/>
        <v>34583.26789</v>
      </c>
      <c r="I29" s="1">
        <f t="shared" si="2"/>
        <v>64571.5762</v>
      </c>
      <c r="J29" s="1">
        <f t="shared" si="3"/>
        <v>394.0310374</v>
      </c>
      <c r="K29" s="1">
        <f t="shared" si="4"/>
        <v>25443205.15</v>
      </c>
    </row>
    <row r="30" ht="15.75" customHeight="1">
      <c r="A30" s="1">
        <v>28.0</v>
      </c>
      <c r="B30" s="7">
        <f>EXP(-Inputs!$B$7/12 * A30) * (1 - EXP(-Inputs!$B$7/12))</f>
        <v>0.00605664105</v>
      </c>
      <c r="C30" s="7">
        <f>EXP(-Inputs!$B$7/12 * A30)</f>
        <v>0.810584246</v>
      </c>
      <c r="D30" s="8">
        <f>Inputs!$B$4^((A30+1)/12)</f>
        <v>0.9902223185</v>
      </c>
      <c r="E30" s="1">
        <f>IF(A30&lt;240, Inputs!$B$11 * D30, 0)</f>
        <v>99022.23185</v>
      </c>
      <c r="F30" s="1">
        <f> (1 - Inputs!$B$4^((MIN(A30,239)+1)/12)) / (1 - Inputs!$B$4^(1/12))</f>
        <v>28.86288056</v>
      </c>
      <c r="G30" s="1">
        <f>Inputs!$B$10*PremiumCalc_NS!D30</f>
        <v>99.02223185</v>
      </c>
      <c r="H30" s="1">
        <f t="shared" si="1"/>
        <v>35812.32688</v>
      </c>
      <c r="I30" s="1">
        <f t="shared" si="2"/>
        <v>63308.9272</v>
      </c>
      <c r="J30" s="1">
        <f t="shared" si="3"/>
        <v>383.4394473</v>
      </c>
      <c r="K30" s="1">
        <f t="shared" si="4"/>
        <v>24275140.06</v>
      </c>
    </row>
    <row r="31" ht="15.75" customHeight="1">
      <c r="A31" s="1">
        <v>29.0</v>
      </c>
      <c r="B31" s="7">
        <f>EXP(-Inputs!$B$7/12 * A31) * (1 - EXP(-Inputs!$B$7/12))</f>
        <v>0.00601138616</v>
      </c>
      <c r="C31" s="7">
        <f>EXP(-Inputs!$B$7/12 * A31)</f>
        <v>0.8045276049</v>
      </c>
      <c r="D31" s="8">
        <f>Inputs!$B$4^((A31+1)/12)</f>
        <v>0.9898868676</v>
      </c>
      <c r="E31" s="1">
        <f>IF(A31&lt;240, Inputs!$B$11 * D31, 0)</f>
        <v>98988.68676</v>
      </c>
      <c r="F31" s="1">
        <f> (1 - Inputs!$B$4^((MIN(A31,239)+1)/12)) / (1 - Inputs!$B$4^(1/12))</f>
        <v>29.85310288</v>
      </c>
      <c r="G31" s="1">
        <f>Inputs!$B$10*PremiumCalc_NS!D31</f>
        <v>98.98868676</v>
      </c>
      <c r="H31" s="1">
        <f t="shared" si="1"/>
        <v>37040.96951</v>
      </c>
      <c r="I31" s="1">
        <f t="shared" si="2"/>
        <v>62046.70594</v>
      </c>
      <c r="J31" s="1">
        <f t="shared" si="3"/>
        <v>372.9867094</v>
      </c>
      <c r="K31" s="1">
        <f t="shared" si="4"/>
        <v>23142596.68</v>
      </c>
    </row>
    <row r="32" ht="15.75" customHeight="1">
      <c r="A32" s="1">
        <v>30.0</v>
      </c>
      <c r="B32" s="7">
        <f>EXP(-Inputs!$B$7/12 * A32) * (1 - EXP(-Inputs!$B$7/12))</f>
        <v>0.005966469413</v>
      </c>
      <c r="C32" s="7">
        <f>EXP(-Inputs!$B$7/12 * A32)</f>
        <v>0.7985162188</v>
      </c>
      <c r="D32" s="8">
        <f>Inputs!$B$4^((A32+1)/12)</f>
        <v>0.9895515304</v>
      </c>
      <c r="E32" s="1">
        <f>IF(A32&lt;240, Inputs!$B$11 * D32, 0)</f>
        <v>98955.15304</v>
      </c>
      <c r="F32" s="1">
        <f> (1 - Inputs!$B$4^((MIN(A32,239)+1)/12)) / (1 - Inputs!$B$4^(1/12))</f>
        <v>30.84298974</v>
      </c>
      <c r="G32" s="1">
        <f>Inputs!$B$10*PremiumCalc_NS!D32</f>
        <v>98.95515304</v>
      </c>
      <c r="H32" s="1">
        <f t="shared" si="1"/>
        <v>38269.19591</v>
      </c>
      <c r="I32" s="1">
        <f t="shared" si="2"/>
        <v>60784.91228</v>
      </c>
      <c r="J32" s="1">
        <f t="shared" si="3"/>
        <v>362.6713199</v>
      </c>
      <c r="K32" s="1">
        <f t="shared" si="4"/>
        <v>22044944.36</v>
      </c>
    </row>
    <row r="33" ht="15.75" customHeight="1">
      <c r="A33" s="1">
        <v>31.0</v>
      </c>
      <c r="B33" s="7">
        <f>EXP(-Inputs!$B$7/12 * A33) * (1 - EXP(-Inputs!$B$7/12))</f>
        <v>0.00592188828</v>
      </c>
      <c r="C33" s="7">
        <f>EXP(-Inputs!$B$7/12 * A33)</f>
        <v>0.7925497493</v>
      </c>
      <c r="D33" s="8">
        <f>Inputs!$B$4^((A33+1)/12)</f>
        <v>0.9892163067</v>
      </c>
      <c r="E33" s="1">
        <f>IF(A33&lt;240, Inputs!$B$11 * D33, 0)</f>
        <v>98921.63067</v>
      </c>
      <c r="F33" s="1">
        <f> (1 - Inputs!$B$4^((MIN(A33,239)+1)/12)) / (1 - Inputs!$B$4^(1/12))</f>
        <v>31.83254127</v>
      </c>
      <c r="G33" s="1">
        <f>Inputs!$B$10*PremiumCalc_NS!D33</f>
        <v>98.92163067</v>
      </c>
      <c r="H33" s="1">
        <f t="shared" si="1"/>
        <v>39497.00624</v>
      </c>
      <c r="I33" s="1">
        <f t="shared" si="2"/>
        <v>59523.54606</v>
      </c>
      <c r="J33" s="1">
        <f t="shared" si="3"/>
        <v>352.4917898</v>
      </c>
      <c r="K33" s="1">
        <f t="shared" si="4"/>
        <v>20981561.29</v>
      </c>
    </row>
    <row r="34" ht="15.75" customHeight="1">
      <c r="A34" s="1">
        <v>32.0</v>
      </c>
      <c r="B34" s="7">
        <f>EXP(-Inputs!$B$7/12 * A34) * (1 - EXP(-Inputs!$B$7/12))</f>
        <v>0.005877640256</v>
      </c>
      <c r="C34" s="7">
        <f>EXP(-Inputs!$B$7/12 * A34)</f>
        <v>0.7866278611</v>
      </c>
      <c r="D34" s="8">
        <f>Inputs!$B$4^((A34+1)/12)</f>
        <v>0.9888811967</v>
      </c>
      <c r="E34" s="1">
        <f>IF(A34&lt;240, Inputs!$B$11 * D34, 0)</f>
        <v>98888.11967</v>
      </c>
      <c r="F34" s="1">
        <f> (1 - Inputs!$B$4^((MIN(A34,239)+1)/12)) / (1 - Inputs!$B$4^(1/12))</f>
        <v>32.82175758</v>
      </c>
      <c r="G34" s="1">
        <f>Inputs!$B$10*PremiumCalc_NS!D34</f>
        <v>98.88811967</v>
      </c>
      <c r="H34" s="1">
        <f t="shared" si="1"/>
        <v>40724.40063</v>
      </c>
      <c r="I34" s="1">
        <f t="shared" si="2"/>
        <v>58262.60715</v>
      </c>
      <c r="J34" s="1">
        <f t="shared" si="3"/>
        <v>342.4466452</v>
      </c>
      <c r="K34" s="1">
        <f t="shared" si="4"/>
        <v>19951834.36</v>
      </c>
    </row>
    <row r="35" ht="15.75" customHeight="1">
      <c r="A35" s="1">
        <v>33.0</v>
      </c>
      <c r="B35" s="7">
        <f>EXP(-Inputs!$B$7/12 * A35) * (1 - EXP(-Inputs!$B$7/12))</f>
        <v>0.00583372285</v>
      </c>
      <c r="C35" s="7">
        <f>EXP(-Inputs!$B$7/12 * A35)</f>
        <v>0.7807502208</v>
      </c>
      <c r="D35" s="8">
        <f>Inputs!$B$4^((A35+1)/12)</f>
        <v>0.9885462001</v>
      </c>
      <c r="E35" s="1">
        <f>IF(A35&lt;240, Inputs!$B$11 * D35, 0)</f>
        <v>98854.62001</v>
      </c>
      <c r="F35" s="1">
        <f> (1 - Inputs!$B$4^((MIN(A35,239)+1)/12)) / (1 - Inputs!$B$4^(1/12))</f>
        <v>33.81063878</v>
      </c>
      <c r="G35" s="1">
        <f>Inputs!$B$10*PremiumCalc_NS!D35</f>
        <v>98.85462001</v>
      </c>
      <c r="H35" s="1">
        <f t="shared" si="1"/>
        <v>41951.37923</v>
      </c>
      <c r="I35" s="1">
        <f t="shared" si="2"/>
        <v>57002.0954</v>
      </c>
      <c r="J35" s="1">
        <f t="shared" si="3"/>
        <v>332.5344264</v>
      </c>
      <c r="K35" s="1">
        <f t="shared" si="4"/>
        <v>18955159.1</v>
      </c>
    </row>
    <row r="36" ht="15.75" customHeight="1">
      <c r="A36" s="1">
        <v>34.0</v>
      </c>
      <c r="B36" s="7">
        <f>EXP(-Inputs!$B$7/12 * A36) * (1 - EXP(-Inputs!$B$7/12))</f>
        <v>0.005790133593</v>
      </c>
      <c r="C36" s="7">
        <f>EXP(-Inputs!$B$7/12 * A36)</f>
        <v>0.774916498</v>
      </c>
      <c r="D36" s="8">
        <f>Inputs!$B$4^((A36+1)/12)</f>
        <v>0.988211317</v>
      </c>
      <c r="E36" s="1">
        <f>IF(A36&lt;240, Inputs!$B$11 * D36, 0)</f>
        <v>98821.1317</v>
      </c>
      <c r="F36" s="1">
        <f> (1 - Inputs!$B$4^((MIN(A36,239)+1)/12)) / (1 - Inputs!$B$4^(1/12))</f>
        <v>34.79918498</v>
      </c>
      <c r="G36" s="1">
        <f>Inputs!$B$10*PremiumCalc_NS!D36</f>
        <v>98.8211317</v>
      </c>
      <c r="H36" s="1">
        <f t="shared" si="1"/>
        <v>43177.94217</v>
      </c>
      <c r="I36" s="1">
        <f t="shared" si="2"/>
        <v>55742.01067</v>
      </c>
      <c r="J36" s="1">
        <f t="shared" si="3"/>
        <v>322.7536885</v>
      </c>
      <c r="K36" s="1">
        <f t="shared" si="4"/>
        <v>17990939.55</v>
      </c>
    </row>
    <row r="37" ht="15.75" customHeight="1">
      <c r="A37" s="1">
        <v>35.0</v>
      </c>
      <c r="B37" s="7">
        <f>EXP(-Inputs!$B$7/12 * A37) * (1 - EXP(-Inputs!$B$7/12))</f>
        <v>0.005746870032</v>
      </c>
      <c r="C37" s="7">
        <f>EXP(-Inputs!$B$7/12 * A37)</f>
        <v>0.7691263644</v>
      </c>
      <c r="D37" s="8">
        <f>Inputs!$B$4^((A37+1)/12)</f>
        <v>0.9878765474</v>
      </c>
      <c r="E37" s="1">
        <f>IF(A37&lt;240, Inputs!$B$11 * D37, 0)</f>
        <v>98787.65474</v>
      </c>
      <c r="F37" s="1">
        <f> (1 - Inputs!$B$4^((MIN(A37,239)+1)/12)) / (1 - Inputs!$B$4^(1/12))</f>
        <v>35.78739629</v>
      </c>
      <c r="G37" s="1">
        <f>Inputs!$B$10*PremiumCalc_NS!D37</f>
        <v>98.78765474</v>
      </c>
      <c r="H37" s="1">
        <f t="shared" si="1"/>
        <v>44404.0896</v>
      </c>
      <c r="I37" s="1">
        <f t="shared" si="2"/>
        <v>54482.3528</v>
      </c>
      <c r="J37" s="1">
        <f t="shared" si="3"/>
        <v>313.1030006</v>
      </c>
      <c r="K37" s="1">
        <f t="shared" si="4"/>
        <v>17058588.14</v>
      </c>
    </row>
    <row r="38" ht="15.75" customHeight="1">
      <c r="A38" s="1">
        <v>36.0</v>
      </c>
      <c r="B38" s="7">
        <f>EXP(-Inputs!$B$7/12 * A38) * (1 - EXP(-Inputs!$B$7/12))</f>
        <v>0.005703929734</v>
      </c>
      <c r="C38" s="7">
        <f>EXP(-Inputs!$B$7/12 * A38)</f>
        <v>0.7633794943</v>
      </c>
      <c r="D38" s="8">
        <f>Inputs!$B$4^((A38+1)/12)</f>
        <v>0.9875418912</v>
      </c>
      <c r="E38" s="1">
        <f>IF(A38&lt;240, Inputs!$B$11 * D38, 0)</f>
        <v>98754.18912</v>
      </c>
      <c r="F38" s="1">
        <f> (1 - Inputs!$B$4^((MIN(A38,239)+1)/12)) / (1 - Inputs!$B$4^(1/12))</f>
        <v>36.77527284</v>
      </c>
      <c r="G38" s="1">
        <f>Inputs!$B$10*PremiumCalc_NS!D38</f>
        <v>98.75418912</v>
      </c>
      <c r="H38" s="1">
        <f t="shared" si="1"/>
        <v>45629.82165</v>
      </c>
      <c r="I38" s="1">
        <f t="shared" si="2"/>
        <v>53223.12166</v>
      </c>
      <c r="J38" s="1">
        <f t="shared" si="3"/>
        <v>303.5809462</v>
      </c>
      <c r="K38" s="1">
        <f t="shared" si="4"/>
        <v>16157525.63</v>
      </c>
    </row>
    <row r="39" ht="15.75" customHeight="1">
      <c r="A39" s="1">
        <v>37.0</v>
      </c>
      <c r="B39" s="7">
        <f>EXP(-Inputs!$B$7/12 * A39) * (1 - EXP(-Inputs!$B$7/12))</f>
        <v>0.005661310284</v>
      </c>
      <c r="C39" s="7">
        <f>EXP(-Inputs!$B$7/12 * A39)</f>
        <v>0.7576755646</v>
      </c>
      <c r="D39" s="8">
        <f>Inputs!$B$4^((A39+1)/12)</f>
        <v>0.9872073484</v>
      </c>
      <c r="E39" s="1">
        <f>IF(A39&lt;240, Inputs!$B$11 * D39, 0)</f>
        <v>98720.73484</v>
      </c>
      <c r="F39" s="1">
        <f> (1 - Inputs!$B$4^((MIN(A39,239)+1)/12)) / (1 - Inputs!$B$4^(1/12))</f>
        <v>37.76281473</v>
      </c>
      <c r="G39" s="1">
        <f>Inputs!$B$10*PremiumCalc_NS!D39</f>
        <v>98.72073484</v>
      </c>
      <c r="H39" s="1">
        <f t="shared" si="1"/>
        <v>46855.13847</v>
      </c>
      <c r="I39" s="1">
        <f t="shared" si="2"/>
        <v>51964.3171</v>
      </c>
      <c r="J39" s="1">
        <f t="shared" si="3"/>
        <v>294.1861228</v>
      </c>
      <c r="K39" s="1">
        <f t="shared" si="4"/>
        <v>15287180.97</v>
      </c>
    </row>
    <row r="40" ht="15.75" customHeight="1">
      <c r="A40" s="1">
        <v>38.0</v>
      </c>
      <c r="B40" s="7">
        <f>EXP(-Inputs!$B$7/12 * A40) * (1 - EXP(-Inputs!$B$7/12))</f>
        <v>0.005619009284</v>
      </c>
      <c r="C40" s="7">
        <f>EXP(-Inputs!$B$7/12 * A40)</f>
        <v>0.7520142543</v>
      </c>
      <c r="D40" s="8">
        <f>Inputs!$B$4^((A40+1)/12)</f>
        <v>0.9868729189</v>
      </c>
      <c r="E40" s="1">
        <f>IF(A40&lt;240, Inputs!$B$11 * D40, 0)</f>
        <v>98687.29189</v>
      </c>
      <c r="F40" s="1">
        <f> (1 - Inputs!$B$4^((MIN(A40,239)+1)/12)) / (1 - Inputs!$B$4^(1/12))</f>
        <v>38.75002208</v>
      </c>
      <c r="G40" s="1">
        <f>Inputs!$B$10*PremiumCalc_NS!D40</f>
        <v>98.68729189</v>
      </c>
      <c r="H40" s="1">
        <f t="shared" si="1"/>
        <v>48080.0402</v>
      </c>
      <c r="I40" s="1">
        <f t="shared" si="2"/>
        <v>50705.93898</v>
      </c>
      <c r="J40" s="1">
        <f t="shared" si="3"/>
        <v>284.9171419</v>
      </c>
      <c r="K40" s="1">
        <f t="shared" si="4"/>
        <v>14446991.21</v>
      </c>
    </row>
    <row r="41" ht="15.75" customHeight="1">
      <c r="A41" s="1">
        <v>39.0</v>
      </c>
      <c r="B41" s="7">
        <f>EXP(-Inputs!$B$7/12 * A41) * (1 - EXP(-Inputs!$B$7/12))</f>
        <v>0.005577024354</v>
      </c>
      <c r="C41" s="7">
        <f>EXP(-Inputs!$B$7/12 * A41)</f>
        <v>0.746395245</v>
      </c>
      <c r="D41" s="8">
        <f>Inputs!$B$4^((A41+1)/12)</f>
        <v>0.9865386026</v>
      </c>
      <c r="E41" s="1">
        <f>IF(A41&lt;240, Inputs!$B$11 * D41, 0)</f>
        <v>98653.86026</v>
      </c>
      <c r="F41" s="1">
        <f> (1 - Inputs!$B$4^((MIN(A41,239)+1)/12)) / (1 - Inputs!$B$4^(1/12))</f>
        <v>39.736895</v>
      </c>
      <c r="G41" s="1">
        <f>Inputs!$B$10*PremiumCalc_NS!D41</f>
        <v>98.65386026</v>
      </c>
      <c r="H41" s="1">
        <f t="shared" si="1"/>
        <v>49304.52697</v>
      </c>
      <c r="I41" s="1">
        <f t="shared" si="2"/>
        <v>49447.98715</v>
      </c>
      <c r="J41" s="1">
        <f t="shared" si="3"/>
        <v>275.7726286</v>
      </c>
      <c r="K41" s="1">
        <f t="shared" si="4"/>
        <v>13636401.4</v>
      </c>
    </row>
    <row r="42" ht="15.75" customHeight="1">
      <c r="A42" s="1">
        <v>40.0</v>
      </c>
      <c r="B42" s="7">
        <f>EXP(-Inputs!$B$7/12 * A42) * (1 - EXP(-Inputs!$B$7/12))</f>
        <v>0.005535353134</v>
      </c>
      <c r="C42" s="7">
        <f>EXP(-Inputs!$B$7/12 * A42)</f>
        <v>0.7408182207</v>
      </c>
      <c r="D42" s="8">
        <f>Inputs!$B$4^((A42+1)/12)</f>
        <v>0.9862043997</v>
      </c>
      <c r="E42" s="1">
        <f>IF(A42&lt;240, Inputs!$B$11 * D42, 0)</f>
        <v>98620.43997</v>
      </c>
      <c r="F42" s="1">
        <f> (1 - Inputs!$B$4^((MIN(A42,239)+1)/12)) / (1 - Inputs!$B$4^(1/12))</f>
        <v>40.7234336</v>
      </c>
      <c r="G42" s="1">
        <f>Inputs!$B$10*PremiumCalc_NS!D42</f>
        <v>98.62043997</v>
      </c>
      <c r="H42" s="1">
        <f t="shared" si="1"/>
        <v>50528.59894</v>
      </c>
      <c r="I42" s="1">
        <f t="shared" si="2"/>
        <v>48190.46147</v>
      </c>
      <c r="J42" s="1">
        <f t="shared" si="3"/>
        <v>266.7512219</v>
      </c>
      <c r="K42" s="1">
        <f t="shared" si="4"/>
        <v>12854864.48</v>
      </c>
    </row>
    <row r="43" ht="15.75" customHeight="1">
      <c r="A43" s="1">
        <v>41.0</v>
      </c>
      <c r="B43" s="7">
        <f>EXP(-Inputs!$B$7/12 * A43) * (1 - EXP(-Inputs!$B$7/12))</f>
        <v>0.005493993279</v>
      </c>
      <c r="C43" s="7">
        <f>EXP(-Inputs!$B$7/12 * A43)</f>
        <v>0.7352828675</v>
      </c>
      <c r="D43" s="8">
        <f>Inputs!$B$4^((A43+1)/12)</f>
        <v>0.9858703099</v>
      </c>
      <c r="E43" s="1">
        <f>IF(A43&lt;240, Inputs!$B$11 * D43, 0)</f>
        <v>98587.03099</v>
      </c>
      <c r="F43" s="1">
        <f> (1 - Inputs!$B$4^((MIN(A43,239)+1)/12)) / (1 - Inputs!$B$4^(1/12))</f>
        <v>41.709638</v>
      </c>
      <c r="G43" s="1">
        <f>Inputs!$B$10*PremiumCalc_NS!D43</f>
        <v>98.58703099</v>
      </c>
      <c r="H43" s="1">
        <f t="shared" si="1"/>
        <v>51752.25623</v>
      </c>
      <c r="I43" s="1">
        <f t="shared" si="2"/>
        <v>46933.36179</v>
      </c>
      <c r="J43" s="1">
        <f t="shared" si="3"/>
        <v>257.8515742</v>
      </c>
      <c r="K43" s="1">
        <f t="shared" si="4"/>
        <v>12101841.22</v>
      </c>
    </row>
    <row r="44" ht="15.75" customHeight="1">
      <c r="A44" s="1">
        <v>42.0</v>
      </c>
      <c r="B44" s="7">
        <f>EXP(-Inputs!$B$7/12 * A44) * (1 - EXP(-Inputs!$B$7/12))</f>
        <v>0.005452942462</v>
      </c>
      <c r="C44" s="7">
        <f>EXP(-Inputs!$B$7/12 * A44)</f>
        <v>0.7297888743</v>
      </c>
      <c r="D44" s="8">
        <f>Inputs!$B$4^((A44+1)/12)</f>
        <v>0.9855363333</v>
      </c>
      <c r="E44" s="1">
        <f>IF(A44&lt;240, Inputs!$B$11 * D44, 0)</f>
        <v>98553.63333</v>
      </c>
      <c r="F44" s="1">
        <f> (1 - Inputs!$B$4^((MIN(A44,239)+1)/12)) / (1 - Inputs!$B$4^(1/12))</f>
        <v>42.69550831</v>
      </c>
      <c r="G44" s="1">
        <f>Inputs!$B$10*PremiumCalc_NS!D44</f>
        <v>98.55363333</v>
      </c>
      <c r="H44" s="1">
        <f t="shared" si="1"/>
        <v>52975.499</v>
      </c>
      <c r="I44" s="1">
        <f t="shared" si="2"/>
        <v>45676.68797</v>
      </c>
      <c r="J44" s="1">
        <f t="shared" si="3"/>
        <v>249.0723514</v>
      </c>
      <c r="K44" s="1">
        <f t="shared" si="4"/>
        <v>11376800.08</v>
      </c>
    </row>
    <row r="45" ht="15.75" customHeight="1">
      <c r="A45" s="1">
        <v>43.0</v>
      </c>
      <c r="B45" s="7">
        <f>EXP(-Inputs!$B$7/12 * A45) * (1 - EXP(-Inputs!$B$7/12))</f>
        <v>0.005412198375</v>
      </c>
      <c r="C45" s="7">
        <f>EXP(-Inputs!$B$7/12 * A45)</f>
        <v>0.7243359318</v>
      </c>
      <c r="D45" s="8">
        <f>Inputs!$B$4^((A45+1)/12)</f>
        <v>0.9852024699</v>
      </c>
      <c r="E45" s="1">
        <f>IF(A45&lt;240, Inputs!$B$11 * D45, 0)</f>
        <v>98520.24699</v>
      </c>
      <c r="F45" s="1">
        <f> (1 - Inputs!$B$4^((MIN(A45,239)+1)/12)) / (1 - Inputs!$B$4^(1/12))</f>
        <v>43.68104465</v>
      </c>
      <c r="G45" s="1">
        <f>Inputs!$B$10*PremiumCalc_NS!D45</f>
        <v>98.52024699</v>
      </c>
      <c r="H45" s="1">
        <f t="shared" si="1"/>
        <v>54198.32737</v>
      </c>
      <c r="I45" s="1">
        <f t="shared" si="2"/>
        <v>44420.43987</v>
      </c>
      <c r="J45" s="1">
        <f t="shared" si="3"/>
        <v>240.4122325</v>
      </c>
      <c r="K45" s="1">
        <f t="shared" si="4"/>
        <v>10679217.12</v>
      </c>
    </row>
    <row r="46" ht="15.75" customHeight="1">
      <c r="A46" s="1">
        <v>44.0</v>
      </c>
      <c r="B46" s="7">
        <f>EXP(-Inputs!$B$7/12 * A46) * (1 - EXP(-Inputs!$B$7/12))</f>
        <v>0.005371758725</v>
      </c>
      <c r="C46" s="7">
        <f>EXP(-Inputs!$B$7/12 * A46)</f>
        <v>0.7189237334</v>
      </c>
      <c r="D46" s="8">
        <f>Inputs!$B$4^((A46+1)/12)</f>
        <v>0.9848687196</v>
      </c>
      <c r="E46" s="1">
        <f>IF(A46&lt;240, Inputs!$B$11 * D46, 0)</f>
        <v>98486.87196</v>
      </c>
      <c r="F46" s="1">
        <f> (1 - Inputs!$B$4^((MIN(A46,239)+1)/12)) / (1 - Inputs!$B$4^(1/12))</f>
        <v>44.66624712</v>
      </c>
      <c r="G46" s="1">
        <f>Inputs!$B$10*PremiumCalc_NS!D46</f>
        <v>98.48687196</v>
      </c>
      <c r="H46" s="1">
        <f t="shared" si="1"/>
        <v>55420.7415</v>
      </c>
      <c r="I46" s="1">
        <f t="shared" si="2"/>
        <v>43164.61733</v>
      </c>
      <c r="J46" s="1">
        <f t="shared" si="3"/>
        <v>231.8699098</v>
      </c>
      <c r="K46" s="1">
        <f t="shared" si="4"/>
        <v>10008575.93</v>
      </c>
    </row>
    <row r="47" ht="15.75" customHeight="1">
      <c r="A47" s="1">
        <v>45.0</v>
      </c>
      <c r="B47" s="7">
        <f>EXP(-Inputs!$B$7/12 * A47) * (1 - EXP(-Inputs!$B$7/12))</f>
        <v>0.005331621239</v>
      </c>
      <c r="C47" s="7">
        <f>EXP(-Inputs!$B$7/12 * A47)</f>
        <v>0.7135519747</v>
      </c>
      <c r="D47" s="8">
        <f>Inputs!$B$4^((A47+1)/12)</f>
        <v>0.9845350823</v>
      </c>
      <c r="E47" s="1">
        <f>IF(A47&lt;240, Inputs!$B$11 * D47, 0)</f>
        <v>98453.50823</v>
      </c>
      <c r="F47" s="1">
        <f> (1 - Inputs!$B$4^((MIN(A47,239)+1)/12)) / (1 - Inputs!$B$4^(1/12))</f>
        <v>45.65111584</v>
      </c>
      <c r="G47" s="1">
        <f>Inputs!$B$10*PremiumCalc_NS!D47</f>
        <v>98.45350823</v>
      </c>
      <c r="H47" s="1">
        <f t="shared" si="1"/>
        <v>56642.74151</v>
      </c>
      <c r="I47" s="1">
        <f t="shared" si="2"/>
        <v>41909.22023</v>
      </c>
      <c r="J47" s="1">
        <f t="shared" si="3"/>
        <v>223.4440887</v>
      </c>
      <c r="K47" s="1">
        <f t="shared" si="4"/>
        <v>9364367.52</v>
      </c>
    </row>
    <row r="48" ht="15.75" customHeight="1">
      <c r="A48" s="1">
        <v>46.0</v>
      </c>
      <c r="B48" s="7">
        <f>EXP(-Inputs!$B$7/12 * A48) * (1 - EXP(-Inputs!$B$7/12))</f>
        <v>0.005291783657</v>
      </c>
      <c r="C48" s="7">
        <f>EXP(-Inputs!$B$7/12 * A48)</f>
        <v>0.7082203535</v>
      </c>
      <c r="D48" s="8">
        <f>Inputs!$B$4^((A48+1)/12)</f>
        <v>0.9842015581</v>
      </c>
      <c r="E48" s="1">
        <f>IF(A48&lt;240, Inputs!$B$11 * D48, 0)</f>
        <v>98420.15581</v>
      </c>
      <c r="F48" s="1">
        <f> (1 - Inputs!$B$4^((MIN(A48,239)+1)/12)) / (1 - Inputs!$B$4^(1/12))</f>
        <v>46.63565092</v>
      </c>
      <c r="G48" s="1">
        <f>Inputs!$B$10*PremiumCalc_NS!D48</f>
        <v>98.42015581</v>
      </c>
      <c r="H48" s="1">
        <f t="shared" si="1"/>
        <v>57864.32756</v>
      </c>
      <c r="I48" s="1">
        <f t="shared" si="2"/>
        <v>40654.2484</v>
      </c>
      <c r="J48" s="1">
        <f t="shared" si="3"/>
        <v>215.1334873</v>
      </c>
      <c r="K48" s="1">
        <f t="shared" si="4"/>
        <v>8746090.232</v>
      </c>
    </row>
    <row r="49" ht="15.75" customHeight="1">
      <c r="A49" s="1">
        <v>47.0</v>
      </c>
      <c r="B49" s="7">
        <f>EXP(-Inputs!$B$7/12 * A49) * (1 - EXP(-Inputs!$B$7/12))</f>
        <v>0.00525224374</v>
      </c>
      <c r="C49" s="7">
        <f>EXP(-Inputs!$B$7/12 * A49)</f>
        <v>0.7029285698</v>
      </c>
      <c r="D49" s="8">
        <f>Inputs!$B$4^((A49+1)/12)</f>
        <v>0.9838681468</v>
      </c>
      <c r="E49" s="1">
        <f>IF(A49&lt;240, Inputs!$B$11 * D49, 0)</f>
        <v>98386.81468</v>
      </c>
      <c r="F49" s="1">
        <f> (1 - Inputs!$B$4^((MIN(A49,239)+1)/12)) / (1 - Inputs!$B$4^(1/12))</f>
        <v>47.61985248</v>
      </c>
      <c r="G49" s="1">
        <f>Inputs!$B$10*PremiumCalc_NS!D49</f>
        <v>98.38681468</v>
      </c>
      <c r="H49" s="1">
        <f t="shared" si="1"/>
        <v>59085.49978</v>
      </c>
      <c r="I49" s="1">
        <f t="shared" si="2"/>
        <v>39399.70172</v>
      </c>
      <c r="J49" s="1">
        <f t="shared" si="3"/>
        <v>206.9368367</v>
      </c>
      <c r="K49" s="1">
        <f t="shared" si="4"/>
        <v>8153249.639</v>
      </c>
    </row>
    <row r="50" ht="15.75" customHeight="1">
      <c r="A50" s="1">
        <v>48.0</v>
      </c>
      <c r="B50" s="7">
        <f>EXP(-Inputs!$B$7/12 * A50) * (1 - EXP(-Inputs!$B$7/12))</f>
        <v>0.005212999262</v>
      </c>
      <c r="C50" s="7">
        <f>EXP(-Inputs!$B$7/12 * A50)</f>
        <v>0.6976763261</v>
      </c>
      <c r="D50" s="8">
        <f>Inputs!$B$4^((A50+1)/12)</f>
        <v>0.9835348485</v>
      </c>
      <c r="E50" s="1">
        <f>IF(A50&lt;240, Inputs!$B$11 * D50, 0)</f>
        <v>98353.48485</v>
      </c>
      <c r="F50" s="1">
        <f> (1 - Inputs!$B$4^((MIN(A50,239)+1)/12)) / (1 - Inputs!$B$4^(1/12))</f>
        <v>48.60372062</v>
      </c>
      <c r="G50" s="1">
        <f>Inputs!$B$10*PremiumCalc_NS!D50</f>
        <v>98.35348485</v>
      </c>
      <c r="H50" s="1">
        <f t="shared" si="1"/>
        <v>60306.25831</v>
      </c>
      <c r="I50" s="1">
        <f t="shared" si="2"/>
        <v>38145.58002</v>
      </c>
      <c r="J50" s="1">
        <f t="shared" si="3"/>
        <v>198.8528805</v>
      </c>
      <c r="K50" s="1">
        <f t="shared" si="4"/>
        <v>7585358.467</v>
      </c>
    </row>
    <row r="51" ht="15.75" customHeight="1">
      <c r="A51" s="1">
        <v>49.0</v>
      </c>
      <c r="B51" s="7">
        <f>EXP(-Inputs!$B$7/12 * A51) * (1 - EXP(-Inputs!$B$7/12))</f>
        <v>0.005174048018</v>
      </c>
      <c r="C51" s="7">
        <f>EXP(-Inputs!$B$7/12 * A51)</f>
        <v>0.6924633268</v>
      </c>
      <c r="D51" s="8">
        <f>Inputs!$B$4^((A51+1)/12)</f>
        <v>0.9832016631</v>
      </c>
      <c r="E51" s="1">
        <f>IF(A51&lt;240, Inputs!$B$11 * D51, 0)</f>
        <v>98320.16631</v>
      </c>
      <c r="F51" s="1">
        <f> (1 - Inputs!$B$4^((MIN(A51,239)+1)/12)) / (1 - Inputs!$B$4^(1/12))</f>
        <v>49.58725547</v>
      </c>
      <c r="G51" s="1">
        <f>Inputs!$B$10*PremiumCalc_NS!D51</f>
        <v>98.32016631</v>
      </c>
      <c r="H51" s="1">
        <f t="shared" si="1"/>
        <v>61526.60329</v>
      </c>
      <c r="I51" s="1">
        <f t="shared" si="2"/>
        <v>36891.88318</v>
      </c>
      <c r="J51" s="1">
        <f t="shared" si="3"/>
        <v>190.880375</v>
      </c>
      <c r="K51" s="1">
        <f t="shared" si="4"/>
        <v>7041936.497</v>
      </c>
    </row>
    <row r="52" ht="15.75" customHeight="1">
      <c r="A52" s="1">
        <v>50.0</v>
      </c>
      <c r="B52" s="7">
        <f>EXP(-Inputs!$B$7/12 * A52) * (1 - EXP(-Inputs!$B$7/12))</f>
        <v>0.005135387815</v>
      </c>
      <c r="C52" s="7">
        <f>EXP(-Inputs!$B$7/12 * A52)</f>
        <v>0.6872892788</v>
      </c>
      <c r="D52" s="8">
        <f>Inputs!$B$4^((A52+1)/12)</f>
        <v>0.9828685906</v>
      </c>
      <c r="E52" s="1">
        <f>IF(A52&lt;240, Inputs!$B$11 * D52, 0)</f>
        <v>98286.85906</v>
      </c>
      <c r="F52" s="1">
        <f> (1 - Inputs!$B$4^((MIN(A52,239)+1)/12)) / (1 - Inputs!$B$4^(1/12))</f>
        <v>50.57045713</v>
      </c>
      <c r="G52" s="1">
        <f>Inputs!$B$10*PremiumCalc_NS!D52</f>
        <v>98.28685906</v>
      </c>
      <c r="H52" s="1">
        <f t="shared" si="1"/>
        <v>62746.53487</v>
      </c>
      <c r="I52" s="1">
        <f t="shared" si="2"/>
        <v>35638.61104</v>
      </c>
      <c r="J52" s="1">
        <f t="shared" si="3"/>
        <v>183.0180889</v>
      </c>
      <c r="K52" s="1">
        <f t="shared" si="4"/>
        <v>6522510.484</v>
      </c>
    </row>
    <row r="53" ht="15.75" customHeight="1">
      <c r="A53" s="1">
        <v>51.0</v>
      </c>
      <c r="B53" s="7">
        <f>EXP(-Inputs!$B$7/12 * A53) * (1 - EXP(-Inputs!$B$7/12))</f>
        <v>0.005097016478</v>
      </c>
      <c r="C53" s="7">
        <f>EXP(-Inputs!$B$7/12 * A53)</f>
        <v>0.682153891</v>
      </c>
      <c r="D53" s="8">
        <f>Inputs!$B$4^((A53+1)/12)</f>
        <v>0.9825356309</v>
      </c>
      <c r="E53" s="1">
        <f>IF(A53&lt;240, Inputs!$B$11 * D53, 0)</f>
        <v>98253.56309</v>
      </c>
      <c r="F53" s="1">
        <f> (1 - Inputs!$B$4^((MIN(A53,239)+1)/12)) / (1 - Inputs!$B$4^(1/12))</f>
        <v>51.55332572</v>
      </c>
      <c r="G53" s="1">
        <f>Inputs!$B$10*PremiumCalc_NS!D53</f>
        <v>98.25356309</v>
      </c>
      <c r="H53" s="1">
        <f t="shared" si="1"/>
        <v>63966.05318</v>
      </c>
      <c r="I53" s="1">
        <f t="shared" si="2"/>
        <v>34385.76347</v>
      </c>
      <c r="J53" s="1">
        <f t="shared" si="3"/>
        <v>175.264803</v>
      </c>
      <c r="K53" s="1">
        <f t="shared" si="4"/>
        <v>6026614.062</v>
      </c>
    </row>
    <row r="54" ht="15.75" customHeight="1">
      <c r="A54" s="1">
        <v>52.0</v>
      </c>
      <c r="B54" s="7">
        <f>EXP(-Inputs!$B$7/12 * A54) * (1 - EXP(-Inputs!$B$7/12))</f>
        <v>0.005058931851</v>
      </c>
      <c r="C54" s="7">
        <f>EXP(-Inputs!$B$7/12 * A54)</f>
        <v>0.6770568745</v>
      </c>
      <c r="D54" s="8">
        <f>Inputs!$B$4^((A54+1)/12)</f>
        <v>0.9822027839</v>
      </c>
      <c r="E54" s="1">
        <f>IF(A54&lt;240, Inputs!$B$11 * D54, 0)</f>
        <v>98220.27839</v>
      </c>
      <c r="F54" s="1">
        <f> (1 - Inputs!$B$4^((MIN(A54,239)+1)/12)) / (1 - Inputs!$B$4^(1/12))</f>
        <v>52.53586136</v>
      </c>
      <c r="G54" s="1">
        <f>Inputs!$B$10*PremiumCalc_NS!D54</f>
        <v>98.22027839</v>
      </c>
      <c r="H54" s="1">
        <f t="shared" si="1"/>
        <v>65185.15836</v>
      </c>
      <c r="I54" s="1">
        <f t="shared" si="2"/>
        <v>33133.34032</v>
      </c>
      <c r="J54" s="1">
        <f t="shared" si="3"/>
        <v>167.6193106</v>
      </c>
      <c r="K54" s="1">
        <f t="shared" si="4"/>
        <v>5553787.663</v>
      </c>
    </row>
    <row r="55" ht="15.75" customHeight="1">
      <c r="A55" s="1">
        <v>53.0</v>
      </c>
      <c r="B55" s="7">
        <f>EXP(-Inputs!$B$7/12 * A55) * (1 - EXP(-Inputs!$B$7/12))</f>
        <v>0.005021131789</v>
      </c>
      <c r="C55" s="7">
        <f>EXP(-Inputs!$B$7/12 * A55)</f>
        <v>0.6719979426</v>
      </c>
      <c r="D55" s="8">
        <f>Inputs!$B$4^((A55+1)/12)</f>
        <v>0.9818700498</v>
      </c>
      <c r="E55" s="1">
        <f>IF(A55&lt;240, Inputs!$B$11 * D55, 0)</f>
        <v>98187.00498</v>
      </c>
      <c r="F55" s="1">
        <f> (1 - Inputs!$B$4^((MIN(A55,239)+1)/12)) / (1 - Inputs!$B$4^(1/12))</f>
        <v>53.51806414</v>
      </c>
      <c r="G55" s="1">
        <f>Inputs!$B$10*PremiumCalc_NS!D55</f>
        <v>98.18700498</v>
      </c>
      <c r="H55" s="1">
        <f t="shared" si="1"/>
        <v>66403.85055</v>
      </c>
      <c r="I55" s="1">
        <f t="shared" si="2"/>
        <v>31881.34144</v>
      </c>
      <c r="J55" s="1">
        <f t="shared" si="3"/>
        <v>160.080417</v>
      </c>
      <c r="K55" s="1">
        <f t="shared" si="4"/>
        <v>5103578.431</v>
      </c>
    </row>
    <row r="56" ht="15.75" customHeight="1">
      <c r="A56" s="1">
        <v>54.0</v>
      </c>
      <c r="B56" s="7">
        <f>EXP(-Inputs!$B$7/12 * A56) * (1 - EXP(-Inputs!$B$7/12))</f>
        <v>0.004983614168</v>
      </c>
      <c r="C56" s="7">
        <f>EXP(-Inputs!$B$7/12 * A56)</f>
        <v>0.6669768109</v>
      </c>
      <c r="D56" s="8">
        <f>Inputs!$B$4^((A56+1)/12)</f>
        <v>0.9815374284</v>
      </c>
      <c r="E56" s="1">
        <f>IF(A56&lt;240, Inputs!$B$11 * D56, 0)</f>
        <v>98153.74284</v>
      </c>
      <c r="F56" s="1">
        <f> (1 - Inputs!$B$4^((MIN(A56,239)+1)/12)) / (1 - Inputs!$B$4^(1/12))</f>
        <v>54.49993419</v>
      </c>
      <c r="G56" s="1">
        <f>Inputs!$B$10*PremiumCalc_NS!D56</f>
        <v>98.15374284</v>
      </c>
      <c r="H56" s="1">
        <f t="shared" si="1"/>
        <v>67622.12989</v>
      </c>
      <c r="I56" s="1">
        <f t="shared" si="2"/>
        <v>30629.76669</v>
      </c>
      <c r="J56" s="1">
        <f t="shared" si="3"/>
        <v>152.6469392</v>
      </c>
      <c r="K56" s="1">
        <f t="shared" si="4"/>
        <v>4675540.134</v>
      </c>
    </row>
    <row r="57" ht="15.75" customHeight="1">
      <c r="A57" s="1">
        <v>55.0</v>
      </c>
      <c r="B57" s="7">
        <f>EXP(-Inputs!$B$7/12 * A57) * (1 - EXP(-Inputs!$B$7/12))</f>
        <v>0.004946376876</v>
      </c>
      <c r="C57" s="7">
        <f>EXP(-Inputs!$B$7/12 * A57)</f>
        <v>0.6619931967</v>
      </c>
      <c r="D57" s="8">
        <f>Inputs!$B$4^((A57+1)/12)</f>
        <v>0.9812049196</v>
      </c>
      <c r="E57" s="1">
        <f>IF(A57&lt;240, Inputs!$B$11 * D57, 0)</f>
        <v>98120.49196</v>
      </c>
      <c r="F57" s="1">
        <f> (1 - Inputs!$B$4^((MIN(A57,239)+1)/12)) / (1 - Inputs!$B$4^(1/12))</f>
        <v>55.48147162</v>
      </c>
      <c r="G57" s="1">
        <f>Inputs!$B$10*PremiumCalc_NS!D57</f>
        <v>98.12049196</v>
      </c>
      <c r="H57" s="1">
        <f t="shared" si="1"/>
        <v>68839.99653</v>
      </c>
      <c r="I57" s="1">
        <f t="shared" si="2"/>
        <v>29378.61593</v>
      </c>
      <c r="J57" s="1">
        <f t="shared" si="3"/>
        <v>145.3177065</v>
      </c>
      <c r="K57" s="1">
        <f t="shared" si="4"/>
        <v>4269233.085</v>
      </c>
    </row>
    <row r="58" ht="15.75" customHeight="1">
      <c r="A58" s="1">
        <v>56.0</v>
      </c>
      <c r="B58" s="7">
        <f>EXP(-Inputs!$B$7/12 * A58) * (1 - EXP(-Inputs!$B$7/12))</f>
        <v>0.004909417819</v>
      </c>
      <c r="C58" s="7">
        <f>EXP(-Inputs!$B$7/12 * A58)</f>
        <v>0.6570468198</v>
      </c>
      <c r="D58" s="8">
        <f>Inputs!$B$4^((A58+1)/12)</f>
        <v>0.9808725235</v>
      </c>
      <c r="E58" s="1">
        <f>IF(A58&lt;240, Inputs!$B$11 * D58, 0)</f>
        <v>98087.25235</v>
      </c>
      <c r="F58" s="1">
        <f> (1 - Inputs!$B$4^((MIN(A58,239)+1)/12)) / (1 - Inputs!$B$4^(1/12))</f>
        <v>56.46267654</v>
      </c>
      <c r="G58" s="1">
        <f>Inputs!$B$10*PremiumCalc_NS!D58</f>
        <v>98.08725235</v>
      </c>
      <c r="H58" s="1">
        <f t="shared" si="1"/>
        <v>70057.45059</v>
      </c>
      <c r="I58" s="1">
        <f t="shared" si="2"/>
        <v>28127.88901</v>
      </c>
      <c r="J58" s="1">
        <f t="shared" si="3"/>
        <v>138.0915595</v>
      </c>
      <c r="K58" s="1">
        <f t="shared" si="4"/>
        <v>3884224.059</v>
      </c>
    </row>
    <row r="59" ht="15.75" customHeight="1">
      <c r="A59" s="1">
        <v>57.0</v>
      </c>
      <c r="B59" s="7">
        <f>EXP(-Inputs!$B$7/12 * A59) * (1 - EXP(-Inputs!$B$7/12))</f>
        <v>0.004872734918</v>
      </c>
      <c r="C59" s="7">
        <f>EXP(-Inputs!$B$7/12 * A59)</f>
        <v>0.652137402</v>
      </c>
      <c r="D59" s="8">
        <f>Inputs!$B$4^((A59+1)/12)</f>
        <v>0.98054024</v>
      </c>
      <c r="E59" s="1">
        <f>IF(A59&lt;240, Inputs!$B$11 * D59, 0)</f>
        <v>98054.024</v>
      </c>
      <c r="F59" s="1">
        <f> (1 - Inputs!$B$4^((MIN(A59,239)+1)/12)) / (1 - Inputs!$B$4^(1/12))</f>
        <v>57.44354906</v>
      </c>
      <c r="G59" s="1">
        <f>Inputs!$B$10*PremiumCalc_NS!D59</f>
        <v>98.054024</v>
      </c>
      <c r="H59" s="1">
        <f t="shared" si="1"/>
        <v>71274.49223</v>
      </c>
      <c r="I59" s="1">
        <f t="shared" si="2"/>
        <v>26877.58579</v>
      </c>
      <c r="J59" s="1">
        <f t="shared" si="3"/>
        <v>130.9673508</v>
      </c>
      <c r="K59" s="1">
        <f t="shared" si="4"/>
        <v>3520086.207</v>
      </c>
    </row>
    <row r="60" ht="15.75" customHeight="1">
      <c r="A60" s="1">
        <v>58.0</v>
      </c>
      <c r="B60" s="7">
        <f>EXP(-Inputs!$B$7/12 * A60) * (1 - EXP(-Inputs!$B$7/12))</f>
        <v>0.00483632611</v>
      </c>
      <c r="C60" s="7">
        <f>EXP(-Inputs!$B$7/12 * A60)</f>
        <v>0.6472646671</v>
      </c>
      <c r="D60" s="8">
        <f>Inputs!$B$4^((A60+1)/12)</f>
        <v>0.9802080691</v>
      </c>
      <c r="E60" s="1">
        <f>IF(A60&lt;240, Inputs!$B$11 * D60, 0)</f>
        <v>98020.80691</v>
      </c>
      <c r="F60" s="1">
        <f> (1 - Inputs!$B$4^((MIN(A60,239)+1)/12)) / (1 - Inputs!$B$4^(1/12))</f>
        <v>58.4240893</v>
      </c>
      <c r="G60" s="1">
        <f>Inputs!$B$10*PremiumCalc_NS!D60</f>
        <v>98.02080691</v>
      </c>
      <c r="H60" s="1">
        <f t="shared" si="1"/>
        <v>72491.12158</v>
      </c>
      <c r="I60" s="1">
        <f t="shared" si="2"/>
        <v>25627.70613</v>
      </c>
      <c r="J60" s="1">
        <f t="shared" si="3"/>
        <v>123.9439443</v>
      </c>
      <c r="K60" s="1">
        <f t="shared" si="4"/>
        <v>3176398.981</v>
      </c>
    </row>
    <row r="61" ht="15.75" customHeight="1">
      <c r="A61" s="1">
        <v>59.0</v>
      </c>
      <c r="B61" s="7">
        <f>EXP(-Inputs!$B$7/12 * A61) * (1 - EXP(-Inputs!$B$7/12))</f>
        <v>0.004800189346</v>
      </c>
      <c r="C61" s="7">
        <f>EXP(-Inputs!$B$7/12 * A61)</f>
        <v>0.642428341</v>
      </c>
      <c r="D61" s="8">
        <f>Inputs!$B$4^((A61+1)/12)</f>
        <v>0.9798760106</v>
      </c>
      <c r="E61" s="1">
        <f>IF(A61&lt;240, Inputs!$B$11 * D61, 0)</f>
        <v>97987.60106</v>
      </c>
      <c r="F61" s="1">
        <f> (1 - Inputs!$B$4^((MIN(A61,239)+1)/12)) / (1 - Inputs!$B$4^(1/12))</f>
        <v>59.40429737</v>
      </c>
      <c r="G61" s="1">
        <f>Inputs!$B$10*PremiumCalc_NS!D61</f>
        <v>97.98760106</v>
      </c>
      <c r="H61" s="1">
        <f t="shared" si="1"/>
        <v>73707.33878</v>
      </c>
      <c r="I61" s="1">
        <f t="shared" si="2"/>
        <v>24378.24988</v>
      </c>
      <c r="J61" s="1">
        <f t="shared" si="3"/>
        <v>117.0202154</v>
      </c>
      <c r="K61" s="1">
        <f t="shared" si="4"/>
        <v>2852748.052</v>
      </c>
    </row>
    <row r="62" ht="15.75" customHeight="1">
      <c r="A62" s="1">
        <v>60.0</v>
      </c>
      <c r="B62" s="7">
        <f>EXP(-Inputs!$B$7/12 * A62) * (1 - EXP(-Inputs!$B$7/12))</f>
        <v>0.004764322595</v>
      </c>
      <c r="C62" s="7">
        <f>EXP(-Inputs!$B$7/12 * A62)</f>
        <v>0.6376281516</v>
      </c>
      <c r="D62" s="8">
        <f>Inputs!$B$4^((A62+1)/12)</f>
        <v>0.9795440647</v>
      </c>
      <c r="E62" s="1">
        <f>IF(A62&lt;240, Inputs!$B$11 * D62, 0)</f>
        <v>97954.40647</v>
      </c>
      <c r="F62" s="1">
        <f> (1 - Inputs!$B$4^((MIN(A62,239)+1)/12)) / (1 - Inputs!$B$4^(1/12))</f>
        <v>60.38417338</v>
      </c>
      <c r="G62" s="1">
        <f>Inputs!$B$10*PremiumCalc_NS!D62</f>
        <v>97.95440647</v>
      </c>
      <c r="H62" s="1">
        <f t="shared" si="1"/>
        <v>74923.14397</v>
      </c>
      <c r="I62" s="1">
        <f t="shared" si="2"/>
        <v>23129.21691</v>
      </c>
      <c r="J62" s="1">
        <f t="shared" si="3"/>
        <v>110.1950507</v>
      </c>
      <c r="K62" s="1">
        <f t="shared" si="4"/>
        <v>2548725.23</v>
      </c>
    </row>
    <row r="63" ht="15.75" customHeight="1">
      <c r="A63" s="1">
        <v>61.0</v>
      </c>
      <c r="B63" s="7">
        <f>EXP(-Inputs!$B$7/12 * A63) * (1 - EXP(-Inputs!$B$7/12))</f>
        <v>0.004728723837</v>
      </c>
      <c r="C63" s="7">
        <f>EXP(-Inputs!$B$7/12 * A63)</f>
        <v>0.632863829</v>
      </c>
      <c r="D63" s="8">
        <f>Inputs!$B$4^((A63+1)/12)</f>
        <v>0.9792122312</v>
      </c>
      <c r="E63" s="1">
        <f>IF(A63&lt;240, Inputs!$B$11 * D63, 0)</f>
        <v>97921.22312</v>
      </c>
      <c r="F63" s="1">
        <f> (1 - Inputs!$B$4^((MIN(A63,239)+1)/12)) / (1 - Inputs!$B$4^(1/12))</f>
        <v>61.36371745</v>
      </c>
      <c r="G63" s="1">
        <f>Inputs!$B$10*PremiumCalc_NS!D63</f>
        <v>97.92122312</v>
      </c>
      <c r="H63" s="1">
        <f t="shared" si="1"/>
        <v>76138.53729</v>
      </c>
      <c r="I63" s="1">
        <f t="shared" si="2"/>
        <v>21880.60706</v>
      </c>
      <c r="J63" s="1">
        <f t="shared" si="3"/>
        <v>103.4673482</v>
      </c>
      <c r="K63" s="1">
        <f t="shared" si="4"/>
        <v>2263928.388</v>
      </c>
    </row>
    <row r="64" ht="15.75" customHeight="1">
      <c r="A64" s="1">
        <v>62.0</v>
      </c>
      <c r="B64" s="7">
        <f>EXP(-Inputs!$B$7/12 * A64) * (1 - EXP(-Inputs!$B$7/12))</f>
        <v>0.004693391072</v>
      </c>
      <c r="C64" s="7">
        <f>EXP(-Inputs!$B$7/12 * A64)</f>
        <v>0.6281351052</v>
      </c>
      <c r="D64" s="8">
        <f>Inputs!$B$4^((A64+1)/12)</f>
        <v>0.9788805102</v>
      </c>
      <c r="E64" s="1">
        <f>IF(A64&lt;240, Inputs!$B$11 * D64, 0)</f>
        <v>97888.05102</v>
      </c>
      <c r="F64" s="1">
        <f> (1 - Inputs!$B$4^((MIN(A64,239)+1)/12)) / (1 - Inputs!$B$4^(1/12))</f>
        <v>62.34292968</v>
      </c>
      <c r="G64" s="1">
        <f>Inputs!$B$10*PremiumCalc_NS!D64</f>
        <v>97.88805102</v>
      </c>
      <c r="H64" s="1">
        <f t="shared" si="1"/>
        <v>77353.51888</v>
      </c>
      <c r="I64" s="1">
        <f t="shared" si="2"/>
        <v>20632.42019</v>
      </c>
      <c r="J64" s="1">
        <f t="shared" si="3"/>
        <v>96.8360167</v>
      </c>
      <c r="K64" s="1">
        <f t="shared" si="4"/>
        <v>1997961.386</v>
      </c>
    </row>
    <row r="65" ht="15.75" customHeight="1">
      <c r="A65" s="1">
        <v>63.0</v>
      </c>
      <c r="B65" s="7">
        <f>EXP(-Inputs!$B$7/12 * A65) * (1 - EXP(-Inputs!$B$7/12))</f>
        <v>0.004658322311</v>
      </c>
      <c r="C65" s="7">
        <f>EXP(-Inputs!$B$7/12 * A65)</f>
        <v>0.6234417141</v>
      </c>
      <c r="D65" s="8">
        <f>Inputs!$B$4^((A65+1)/12)</f>
        <v>0.9785489015</v>
      </c>
      <c r="E65" s="1">
        <f>IF(A65&lt;240, Inputs!$B$11 * D65, 0)</f>
        <v>97854.89015</v>
      </c>
      <c r="F65" s="1">
        <f> (1 - Inputs!$B$4^((MIN(A65,239)+1)/12)) / (1 - Inputs!$B$4^(1/12))</f>
        <v>63.32181019</v>
      </c>
      <c r="G65" s="1">
        <f>Inputs!$B$10*PremiumCalc_NS!D65</f>
        <v>97.85489015</v>
      </c>
      <c r="H65" s="1">
        <f t="shared" si="1"/>
        <v>78568.08888</v>
      </c>
      <c r="I65" s="1">
        <f t="shared" si="2"/>
        <v>19384.65616</v>
      </c>
      <c r="J65" s="1">
        <f t="shared" si="3"/>
        <v>90.29997628</v>
      </c>
      <c r="K65" s="1">
        <f t="shared" si="4"/>
        <v>1750433.991</v>
      </c>
    </row>
    <row r="66" ht="15.75" customHeight="1">
      <c r="A66" s="1">
        <v>64.0</v>
      </c>
      <c r="B66" s="7">
        <f>EXP(-Inputs!$B$7/12 * A66) * (1 - EXP(-Inputs!$B$7/12))</f>
        <v>0.004623515582</v>
      </c>
      <c r="C66" s="7">
        <f>EXP(-Inputs!$B$7/12 * A66)</f>
        <v>0.6187833918</v>
      </c>
      <c r="D66" s="8">
        <f>Inputs!$B$4^((A66+1)/12)</f>
        <v>0.9782174052</v>
      </c>
      <c r="E66" s="1">
        <f>IF(A66&lt;240, Inputs!$B$11 * D66, 0)</f>
        <v>97821.74052</v>
      </c>
      <c r="F66" s="1">
        <f> (1 - Inputs!$B$4^((MIN(A66,239)+1)/12)) / (1 - Inputs!$B$4^(1/12))</f>
        <v>64.30035909</v>
      </c>
      <c r="G66" s="1">
        <f>Inputs!$B$10*PremiumCalc_NS!D66</f>
        <v>97.82174052</v>
      </c>
      <c r="H66" s="1">
        <f t="shared" si="1"/>
        <v>79782.24743</v>
      </c>
      <c r="I66" s="1">
        <f t="shared" si="2"/>
        <v>18137.31483</v>
      </c>
      <c r="J66" s="1">
        <f t="shared" si="3"/>
        <v>83.85815773</v>
      </c>
      <c r="K66" s="1">
        <f t="shared" si="4"/>
        <v>1520961.807</v>
      </c>
    </row>
    <row r="67" ht="15.75" customHeight="1">
      <c r="A67" s="1">
        <v>65.0</v>
      </c>
      <c r="B67" s="7">
        <f>EXP(-Inputs!$B$7/12 * A67) * (1 - EXP(-Inputs!$B$7/12))</f>
        <v>0.004588968927</v>
      </c>
      <c r="C67" s="7">
        <f>EXP(-Inputs!$B$7/12 * A67)</f>
        <v>0.6141598762</v>
      </c>
      <c r="D67" s="8">
        <f>Inputs!$B$4^((A67+1)/12)</f>
        <v>0.9778860211</v>
      </c>
      <c r="E67" s="1">
        <f>IF(A67&lt;240, Inputs!$B$11 * D67, 0)</f>
        <v>97788.60211</v>
      </c>
      <c r="F67" s="1">
        <f> (1 - Inputs!$B$4^((MIN(A67,239)+1)/12)) / (1 - Inputs!$B$4^(1/12))</f>
        <v>65.27857649</v>
      </c>
      <c r="G67" s="1">
        <f>Inputs!$B$10*PremiumCalc_NS!D67</f>
        <v>97.78860211</v>
      </c>
      <c r="H67" s="1">
        <f t="shared" si="1"/>
        <v>80995.99466</v>
      </c>
      <c r="I67" s="1">
        <f t="shared" si="2"/>
        <v>16890.39605</v>
      </c>
      <c r="J67" s="1">
        <f t="shared" si="3"/>
        <v>77.50950264</v>
      </c>
      <c r="K67" s="1">
        <f t="shared" si="4"/>
        <v>1309166.197</v>
      </c>
    </row>
    <row r="68" ht="15.75" customHeight="1">
      <c r="A68" s="1">
        <v>66.0</v>
      </c>
      <c r="B68" s="7">
        <f>EXP(-Inputs!$B$7/12 * A68) * (1 - EXP(-Inputs!$B$7/12))</f>
        <v>0.004554680403</v>
      </c>
      <c r="C68" s="7">
        <f>EXP(-Inputs!$B$7/12 * A68)</f>
        <v>0.6095709073</v>
      </c>
      <c r="D68" s="8">
        <f>Inputs!$B$4^((A68+1)/12)</f>
        <v>0.9775547493</v>
      </c>
      <c r="E68" s="1">
        <f>IF(A68&lt;240, Inputs!$B$11 * D68, 0)</f>
        <v>97755.47493</v>
      </c>
      <c r="F68" s="1">
        <f> (1 - Inputs!$B$4^((MIN(A68,239)+1)/12)) / (1 - Inputs!$B$4^(1/12))</f>
        <v>66.25646251</v>
      </c>
      <c r="G68" s="1">
        <f>Inputs!$B$10*PremiumCalc_NS!D68</f>
        <v>97.75547493</v>
      </c>
      <c r="H68" s="1">
        <f t="shared" si="1"/>
        <v>82209.33073</v>
      </c>
      <c r="I68" s="1">
        <f t="shared" si="2"/>
        <v>15643.89968</v>
      </c>
      <c r="J68" s="1">
        <f t="shared" si="3"/>
        <v>71.2529633</v>
      </c>
      <c r="K68" s="1">
        <f t="shared" si="4"/>
        <v>1114674.21</v>
      </c>
    </row>
    <row r="69" ht="15.75" customHeight="1">
      <c r="A69" s="1">
        <v>67.0</v>
      </c>
      <c r="B69" s="7">
        <f>EXP(-Inputs!$B$7/12 * A69) * (1 - EXP(-Inputs!$B$7/12))</f>
        <v>0.004520648081</v>
      </c>
      <c r="C69" s="7">
        <f>EXP(-Inputs!$B$7/12 * A69)</f>
        <v>0.6050162269</v>
      </c>
      <c r="D69" s="8">
        <f>Inputs!$B$4^((A69+1)/12)</f>
        <v>0.9772235897</v>
      </c>
      <c r="E69" s="1">
        <f>IF(A69&lt;240, Inputs!$B$11 * D69, 0)</f>
        <v>97722.35897</v>
      </c>
      <c r="F69" s="1">
        <f> (1 - Inputs!$B$4^((MIN(A69,239)+1)/12)) / (1 - Inputs!$B$4^(1/12))</f>
        <v>67.23401726</v>
      </c>
      <c r="G69" s="1">
        <f>Inputs!$B$10*PremiumCalc_NS!D69</f>
        <v>97.72235897</v>
      </c>
      <c r="H69" s="1">
        <f t="shared" si="1"/>
        <v>83422.25575</v>
      </c>
      <c r="I69" s="1">
        <f t="shared" si="2"/>
        <v>14397.82558</v>
      </c>
      <c r="J69" s="1">
        <f t="shared" si="3"/>
        <v>65.08750257</v>
      </c>
      <c r="K69" s="1">
        <f t="shared" si="4"/>
        <v>937118.5094</v>
      </c>
    </row>
    <row r="70" ht="15.75" customHeight="1">
      <c r="A70" s="1">
        <v>68.0</v>
      </c>
      <c r="B70" s="7">
        <f>EXP(-Inputs!$B$7/12 * A70) * (1 - EXP(-Inputs!$B$7/12))</f>
        <v>0.004486870046</v>
      </c>
      <c r="C70" s="7">
        <f>EXP(-Inputs!$B$7/12 * A70)</f>
        <v>0.6004955788</v>
      </c>
      <c r="D70" s="8">
        <f>Inputs!$B$4^((A70+1)/12)</f>
        <v>0.9768925424</v>
      </c>
      <c r="E70" s="1">
        <f>IF(A70&lt;240, Inputs!$B$11 * D70, 0)</f>
        <v>97689.25424</v>
      </c>
      <c r="F70" s="1">
        <f> (1 - Inputs!$B$4^((MIN(A70,239)+1)/12)) / (1 - Inputs!$B$4^(1/12))</f>
        <v>68.21124085</v>
      </c>
      <c r="G70" s="1">
        <f>Inputs!$B$10*PremiumCalc_NS!D70</f>
        <v>97.68925424</v>
      </c>
      <c r="H70" s="1">
        <f t="shared" si="1"/>
        <v>84634.76989</v>
      </c>
      <c r="I70" s="1">
        <f t="shared" si="2"/>
        <v>13152.1736</v>
      </c>
      <c r="J70" s="1">
        <f t="shared" si="3"/>
        <v>59.01209378</v>
      </c>
      <c r="K70" s="1">
        <f t="shared" si="4"/>
        <v>776137.302</v>
      </c>
    </row>
    <row r="71" ht="15.75" customHeight="1">
      <c r="A71" s="1">
        <v>69.0</v>
      </c>
      <c r="B71" s="7">
        <f>EXP(-Inputs!$B$7/12 * A71) * (1 - EXP(-Inputs!$B$7/12))</f>
        <v>0.004453344399</v>
      </c>
      <c r="C71" s="7">
        <f>EXP(-Inputs!$B$7/12 * A71)</f>
        <v>0.5960087088</v>
      </c>
      <c r="D71" s="8">
        <f>Inputs!$B$4^((A71+1)/12)</f>
        <v>0.9765616071</v>
      </c>
      <c r="E71" s="1">
        <f>IF(A71&lt;240, Inputs!$B$11 * D71, 0)</f>
        <v>97656.16071</v>
      </c>
      <c r="F71" s="1">
        <f> (1 - Inputs!$B$4^((MIN(A71,239)+1)/12)) / (1 - Inputs!$B$4^(1/12))</f>
        <v>69.1881334</v>
      </c>
      <c r="G71" s="1">
        <f>Inputs!$B$10*PremiumCalc_NS!D71</f>
        <v>97.65616071</v>
      </c>
      <c r="H71" s="1">
        <f t="shared" si="1"/>
        <v>85846.87327</v>
      </c>
      <c r="I71" s="1">
        <f t="shared" si="2"/>
        <v>11906.94361</v>
      </c>
      <c r="J71" s="1">
        <f t="shared" si="3"/>
        <v>53.02572062</v>
      </c>
      <c r="K71" s="1">
        <f t="shared" si="4"/>
        <v>631374.2651</v>
      </c>
    </row>
    <row r="72" ht="15.75" customHeight="1">
      <c r="A72" s="1">
        <v>70.0</v>
      </c>
      <c r="B72" s="7">
        <f>EXP(-Inputs!$B$7/12 * A72) * (1 - EXP(-Inputs!$B$7/12))</f>
        <v>0.004420069254</v>
      </c>
      <c r="C72" s="7">
        <f>EXP(-Inputs!$B$7/12 * A72)</f>
        <v>0.5915553644</v>
      </c>
      <c r="D72" s="8">
        <f>Inputs!$B$4^((A72+1)/12)</f>
        <v>0.976230784</v>
      </c>
      <c r="E72" s="1">
        <f>IF(A72&lt;240, Inputs!$B$11 * D72, 0)</f>
        <v>97623.0784</v>
      </c>
      <c r="F72" s="1">
        <f> (1 - Inputs!$B$4^((MIN(A72,239)+1)/12)) / (1 - Inputs!$B$4^(1/12))</f>
        <v>70.164695</v>
      </c>
      <c r="G72" s="1">
        <f>Inputs!$B$10*PremiumCalc_NS!D72</f>
        <v>97.6230784</v>
      </c>
      <c r="H72" s="1">
        <f t="shared" si="1"/>
        <v>87058.56603</v>
      </c>
      <c r="I72" s="1">
        <f t="shared" si="2"/>
        <v>10662.13545</v>
      </c>
      <c r="J72" s="1">
        <f t="shared" si="3"/>
        <v>47.12737707</v>
      </c>
      <c r="K72" s="1">
        <f t="shared" si="4"/>
        <v>502478.4777</v>
      </c>
    </row>
    <row r="73" ht="15.75" customHeight="1">
      <c r="A73" s="1">
        <v>71.0</v>
      </c>
      <c r="B73" s="7">
        <f>EXP(-Inputs!$B$7/12 * A73) * (1 - EXP(-Inputs!$B$7/12))</f>
        <v>0.004387042739</v>
      </c>
      <c r="C73" s="7">
        <f>EXP(-Inputs!$B$7/12 * A73)</f>
        <v>0.5871352951</v>
      </c>
      <c r="D73" s="8">
        <f>Inputs!$B$4^((A73+1)/12)</f>
        <v>0.9759000729</v>
      </c>
      <c r="E73" s="1">
        <f>IF(A73&lt;240, Inputs!$B$11 * D73, 0)</f>
        <v>97590.00729</v>
      </c>
      <c r="F73" s="1">
        <f> (1 - Inputs!$B$4^((MIN(A73,239)+1)/12)) / (1 - Inputs!$B$4^(1/12))</f>
        <v>71.14092579</v>
      </c>
      <c r="G73" s="1">
        <f>Inputs!$B$10*PremiumCalc_NS!D73</f>
        <v>97.59000729</v>
      </c>
      <c r="H73" s="1">
        <f t="shared" si="1"/>
        <v>88269.84832</v>
      </c>
      <c r="I73" s="1">
        <f t="shared" si="2"/>
        <v>9417.748985</v>
      </c>
      <c r="J73" s="1">
        <f t="shared" si="3"/>
        <v>41.3160673</v>
      </c>
      <c r="K73" s="1">
        <f t="shared" si="4"/>
        <v>389104.3509</v>
      </c>
    </row>
    <row r="74" ht="15.75" customHeight="1">
      <c r="A74" s="1">
        <v>72.0</v>
      </c>
      <c r="B74" s="7">
        <f>EXP(-Inputs!$B$7/12 * A74) * (1 - EXP(-Inputs!$B$7/12))</f>
        <v>0.004354262996</v>
      </c>
      <c r="C74" s="7">
        <f>EXP(-Inputs!$B$7/12 * A74)</f>
        <v>0.5827482524</v>
      </c>
      <c r="D74" s="8">
        <f>Inputs!$B$4^((A74+1)/12)</f>
        <v>0.9755694739</v>
      </c>
      <c r="E74" s="1">
        <f>IF(A74&lt;240, Inputs!$B$11 * D74, 0)</f>
        <v>97556.94739</v>
      </c>
      <c r="F74" s="1">
        <f> (1 - Inputs!$B$4^((MIN(A74,239)+1)/12)) / (1 - Inputs!$B$4^(1/12))</f>
        <v>72.11682586</v>
      </c>
      <c r="G74" s="1">
        <f>Inputs!$B$10*PremiumCalc_NS!D74</f>
        <v>97.55694739</v>
      </c>
      <c r="H74" s="1">
        <f t="shared" si="1"/>
        <v>89480.72027</v>
      </c>
      <c r="I74" s="1">
        <f t="shared" si="2"/>
        <v>8173.784074</v>
      </c>
      <c r="J74" s="1">
        <f t="shared" si="3"/>
        <v>35.59080553</v>
      </c>
      <c r="K74" s="1">
        <f t="shared" si="4"/>
        <v>290911.5595</v>
      </c>
    </row>
    <row r="75" ht="15.75" customHeight="1">
      <c r="A75" s="1">
        <v>73.0</v>
      </c>
      <c r="B75" s="7">
        <f>EXP(-Inputs!$B$7/12 * A75) * (1 - EXP(-Inputs!$B$7/12))</f>
        <v>0.004321728182</v>
      </c>
      <c r="C75" s="7">
        <f>EXP(-Inputs!$B$7/12 * A75)</f>
        <v>0.5783939894</v>
      </c>
      <c r="D75" s="8">
        <f>Inputs!$B$4^((A75+1)/12)</f>
        <v>0.9752389869</v>
      </c>
      <c r="E75" s="1">
        <f>IF(A75&lt;240, Inputs!$B$11 * D75, 0)</f>
        <v>97523.89869</v>
      </c>
      <c r="F75" s="1">
        <f> (1 - Inputs!$B$4^((MIN(A75,239)+1)/12)) / (1 - Inputs!$B$4^(1/12))</f>
        <v>73.09239533</v>
      </c>
      <c r="G75" s="1">
        <f>Inputs!$B$10*PremiumCalc_NS!D75</f>
        <v>97.52389869</v>
      </c>
      <c r="H75" s="1">
        <f t="shared" si="1"/>
        <v>90691.18201</v>
      </c>
      <c r="I75" s="1">
        <f t="shared" si="2"/>
        <v>6930.240573</v>
      </c>
      <c r="J75" s="1">
        <f t="shared" si="3"/>
        <v>29.95061599</v>
      </c>
      <c r="K75" s="1">
        <f t="shared" si="4"/>
        <v>207564.9741</v>
      </c>
    </row>
    <row r="76" ht="15.75" customHeight="1">
      <c r="A76" s="1">
        <v>74.0</v>
      </c>
      <c r="B76" s="7">
        <f>EXP(-Inputs!$B$7/12 * A76) * (1 - EXP(-Inputs!$B$7/12))</f>
        <v>0.004289436466</v>
      </c>
      <c r="C76" s="7">
        <f>EXP(-Inputs!$B$7/12 * A76)</f>
        <v>0.5740722612</v>
      </c>
      <c r="D76" s="8">
        <f>Inputs!$B$4^((A76+1)/12)</f>
        <v>0.9749086118</v>
      </c>
      <c r="E76" s="1">
        <f>IF(A76&lt;240, Inputs!$B$11 * D76, 0)</f>
        <v>97490.86118</v>
      </c>
      <c r="F76" s="1">
        <f> (1 - Inputs!$B$4^((MIN(A76,239)+1)/12)) / (1 - Inputs!$B$4^(1/12))</f>
        <v>74.06763432</v>
      </c>
      <c r="G76" s="1">
        <f>Inputs!$B$10*PremiumCalc_NS!D76</f>
        <v>97.49086118</v>
      </c>
      <c r="H76" s="1">
        <f t="shared" si="1"/>
        <v>91901.2337</v>
      </c>
      <c r="I76" s="1">
        <f t="shared" si="2"/>
        <v>5687.118339</v>
      </c>
      <c r="J76" s="1">
        <f t="shared" si="3"/>
        <v>24.39453279</v>
      </c>
      <c r="K76" s="1">
        <f t="shared" si="4"/>
        <v>138734.5948</v>
      </c>
    </row>
    <row r="77" ht="15.75" customHeight="1">
      <c r="A77" s="1">
        <v>75.0</v>
      </c>
      <c r="B77" s="7">
        <f>EXP(-Inputs!$B$7/12 * A77) * (1 - EXP(-Inputs!$B$7/12))</f>
        <v>0.004257386031</v>
      </c>
      <c r="C77" s="7">
        <f>EXP(-Inputs!$B$7/12 * A77)</f>
        <v>0.5697828247</v>
      </c>
      <c r="D77" s="8">
        <f>Inputs!$B$4^((A77+1)/12)</f>
        <v>0.9745783487</v>
      </c>
      <c r="E77" s="1">
        <f>IF(A77&lt;240, Inputs!$B$11 * D77, 0)</f>
        <v>97457.83487</v>
      </c>
      <c r="F77" s="1">
        <f> (1 - Inputs!$B$4^((MIN(A77,239)+1)/12)) / (1 - Inputs!$B$4^(1/12))</f>
        <v>75.04254293</v>
      </c>
      <c r="G77" s="1">
        <f>Inputs!$B$10*PremiumCalc_NS!D77</f>
        <v>97.45783487</v>
      </c>
      <c r="H77" s="1">
        <f t="shared" si="1"/>
        <v>93110.87547</v>
      </c>
      <c r="I77" s="1">
        <f t="shared" si="2"/>
        <v>4444.417229</v>
      </c>
      <c r="J77" s="1">
        <f t="shared" si="3"/>
        <v>18.92159983</v>
      </c>
      <c r="K77" s="1">
        <f t="shared" si="4"/>
        <v>84095.48428</v>
      </c>
    </row>
    <row r="78" ht="15.75" customHeight="1">
      <c r="A78" s="1">
        <v>76.0</v>
      </c>
      <c r="B78" s="7">
        <f>EXP(-Inputs!$B$7/12 * A78) * (1 - EXP(-Inputs!$B$7/12))</f>
        <v>0.004225575076</v>
      </c>
      <c r="C78" s="7">
        <f>EXP(-Inputs!$B$7/12 * A78)</f>
        <v>0.5655254387</v>
      </c>
      <c r="D78" s="8">
        <f>Inputs!$B$4^((A78+1)/12)</f>
        <v>0.9742481974</v>
      </c>
      <c r="E78" s="1">
        <f>IF(A78&lt;240, Inputs!$B$11 * D78, 0)</f>
        <v>97424.81974</v>
      </c>
      <c r="F78" s="1">
        <f> (1 - Inputs!$B$4^((MIN(A78,239)+1)/12)) / (1 - Inputs!$B$4^(1/12))</f>
        <v>76.01712128</v>
      </c>
      <c r="G78" s="1">
        <f>Inputs!$B$10*PremiumCalc_NS!D78</f>
        <v>97.42481974</v>
      </c>
      <c r="H78" s="1">
        <f t="shared" si="1"/>
        <v>94320.10746</v>
      </c>
      <c r="I78" s="1">
        <f t="shared" si="2"/>
        <v>3202.1371</v>
      </c>
      <c r="J78" s="1">
        <f t="shared" si="3"/>
        <v>13.53087072</v>
      </c>
      <c r="K78" s="1">
        <f t="shared" si="4"/>
        <v>43327.70314</v>
      </c>
    </row>
    <row r="79" ht="15.75" customHeight="1">
      <c r="A79" s="1">
        <v>77.0</v>
      </c>
      <c r="B79" s="7">
        <f>EXP(-Inputs!$B$7/12 * A79) * (1 - EXP(-Inputs!$B$7/12))</f>
        <v>0.004194001811</v>
      </c>
      <c r="C79" s="7">
        <f>EXP(-Inputs!$B$7/12 * A79)</f>
        <v>0.5612998636</v>
      </c>
      <c r="D79" s="8">
        <f>Inputs!$B$4^((A79+1)/12)</f>
        <v>0.973918158</v>
      </c>
      <c r="E79" s="1">
        <f>IF(A79&lt;240, Inputs!$B$11 * D79, 0)</f>
        <v>97391.8158</v>
      </c>
      <c r="F79" s="1">
        <f> (1 - Inputs!$B$4^((MIN(A79,239)+1)/12)) / (1 - Inputs!$B$4^(1/12))</f>
        <v>76.99136948</v>
      </c>
      <c r="G79" s="1">
        <f>Inputs!$B$10*PremiumCalc_NS!D79</f>
        <v>97.3918158</v>
      </c>
      <c r="H79" s="1">
        <f t="shared" si="1"/>
        <v>95528.9298</v>
      </c>
      <c r="I79" s="1">
        <f t="shared" si="2"/>
        <v>1960.27781</v>
      </c>
      <c r="J79" s="1">
        <f t="shared" si="3"/>
        <v>8.221408686</v>
      </c>
      <c r="K79" s="1">
        <f t="shared" si="4"/>
        <v>16116.24502</v>
      </c>
    </row>
    <row r="80" ht="15.75" customHeight="1">
      <c r="A80" s="1">
        <v>78.0</v>
      </c>
      <c r="B80" s="7">
        <f>EXP(-Inputs!$B$7/12 * A80) * (1 - EXP(-Inputs!$B$7/12))</f>
        <v>0.004162664459</v>
      </c>
      <c r="C80" s="7">
        <f>EXP(-Inputs!$B$7/12 * A80)</f>
        <v>0.5571058618</v>
      </c>
      <c r="D80" s="8">
        <f>Inputs!$B$4^((A80+1)/12)</f>
        <v>0.9735882303</v>
      </c>
      <c r="E80" s="1">
        <f>IF(A80&lt;240, Inputs!$B$11 * D80, 0)</f>
        <v>97358.82303</v>
      </c>
      <c r="F80" s="1">
        <f> (1 - Inputs!$B$4^((MIN(A80,239)+1)/12)) / (1 - Inputs!$B$4^(1/12))</f>
        <v>77.96528764</v>
      </c>
      <c r="G80" s="1">
        <f>Inputs!$B$10*PremiumCalc_NS!D80</f>
        <v>97.35882303</v>
      </c>
      <c r="H80" s="1">
        <f t="shared" si="1"/>
        <v>96737.34264</v>
      </c>
      <c r="I80" s="1">
        <f t="shared" si="2"/>
        <v>718.8392164</v>
      </c>
      <c r="J80" s="1">
        <f t="shared" si="3"/>
        <v>2.992286458</v>
      </c>
      <c r="K80" s="1">
        <f t="shared" si="4"/>
        <v>2150.972853</v>
      </c>
    </row>
    <row r="81" ht="15.75" customHeight="1">
      <c r="A81" s="1">
        <v>79.0</v>
      </c>
      <c r="B81" s="7">
        <f>EXP(-Inputs!$B$7/12 * A81) * (1 - EXP(-Inputs!$B$7/12))</f>
        <v>0.004131561259</v>
      </c>
      <c r="C81" s="7">
        <f>EXP(-Inputs!$B$7/12 * A81)</f>
        <v>0.5529431974</v>
      </c>
      <c r="D81" s="8">
        <f>Inputs!$B$4^((A81+1)/12)</f>
        <v>0.9732584145</v>
      </c>
      <c r="E81" s="1">
        <f>IF(A81&lt;240, Inputs!$B$11 * D81, 0)</f>
        <v>97325.84145</v>
      </c>
      <c r="F81" s="1">
        <f> (1 - Inputs!$B$4^((MIN(A81,239)+1)/12)) / (1 - Inputs!$B$4^(1/12))</f>
        <v>78.93887587</v>
      </c>
      <c r="G81" s="1">
        <f>Inputs!$B$10*PremiumCalc_NS!D81</f>
        <v>97.32584145</v>
      </c>
      <c r="H81" s="1">
        <f t="shared" si="1"/>
        <v>97945.34611</v>
      </c>
      <c r="I81" s="1">
        <f t="shared" si="2"/>
        <v>-522.1788236</v>
      </c>
      <c r="J81" s="1">
        <f t="shared" si="3"/>
        <v>-2.157413798</v>
      </c>
      <c r="K81" s="1">
        <f t="shared" si="4"/>
        <v>1126.555799</v>
      </c>
    </row>
    <row r="82" ht="15.75" customHeight="1">
      <c r="A82" s="1">
        <v>80.0</v>
      </c>
      <c r="B82" s="7">
        <f>EXP(-Inputs!$B$7/12 * A82) * (1 - EXP(-Inputs!$B$7/12))</f>
        <v>0.00410069046</v>
      </c>
      <c r="C82" s="7">
        <f>EXP(-Inputs!$B$7/12 * A82)</f>
        <v>0.5488116361</v>
      </c>
      <c r="D82" s="8">
        <f>Inputs!$B$4^((A82+1)/12)</f>
        <v>0.9729287104</v>
      </c>
      <c r="E82" s="1">
        <f>IF(A82&lt;240, Inputs!$B$11 * D82, 0)</f>
        <v>97292.87104</v>
      </c>
      <c r="F82" s="1">
        <f> (1 - Inputs!$B$4^((MIN(A82,239)+1)/12)) / (1 - Inputs!$B$4^(1/12))</f>
        <v>79.91213428</v>
      </c>
      <c r="G82" s="1">
        <f>Inputs!$B$10*PremiumCalc_NS!D82</f>
        <v>97.29287104</v>
      </c>
      <c r="H82" s="1">
        <f t="shared" si="1"/>
        <v>99152.94036</v>
      </c>
      <c r="I82" s="1">
        <f t="shared" si="2"/>
        <v>-1762.776452</v>
      </c>
      <c r="J82" s="1">
        <f t="shared" si="3"/>
        <v>-7.228600581</v>
      </c>
      <c r="K82" s="1">
        <f t="shared" si="4"/>
        <v>12742.40689</v>
      </c>
    </row>
    <row r="83" ht="15.75" customHeight="1">
      <c r="A83" s="1">
        <v>81.0</v>
      </c>
      <c r="B83" s="7">
        <f>EXP(-Inputs!$B$7/12 * A83) * (1 - EXP(-Inputs!$B$7/12))</f>
        <v>0.004070050325</v>
      </c>
      <c r="C83" s="7">
        <f>EXP(-Inputs!$B$7/12 * A83)</f>
        <v>0.5447109456</v>
      </c>
      <c r="D83" s="8">
        <f>Inputs!$B$4^((A83+1)/12)</f>
        <v>0.9725991179</v>
      </c>
      <c r="E83" s="1">
        <f>IF(A83&lt;240, Inputs!$B$11 * D83, 0)</f>
        <v>97259.91179</v>
      </c>
      <c r="F83" s="1">
        <f> (1 - Inputs!$B$4^((MIN(A83,239)+1)/12)) / (1 - Inputs!$B$4^(1/12))</f>
        <v>80.88506299</v>
      </c>
      <c r="G83" s="1">
        <f>Inputs!$B$10*PremiumCalc_NS!D83</f>
        <v>97.25991179</v>
      </c>
      <c r="H83" s="1">
        <f t="shared" si="1"/>
        <v>100360.1255</v>
      </c>
      <c r="I83" s="1">
        <f t="shared" si="2"/>
        <v>-3002.953813</v>
      </c>
      <c r="J83" s="1">
        <f t="shared" si="3"/>
        <v>-12.22217314</v>
      </c>
      <c r="K83" s="1">
        <f t="shared" si="4"/>
        <v>36702.62143</v>
      </c>
    </row>
    <row r="84" ht="15.75" customHeight="1">
      <c r="A84" s="1">
        <v>82.0</v>
      </c>
      <c r="B84" s="7">
        <f>EXP(-Inputs!$B$7/12 * A84) * (1 - EXP(-Inputs!$B$7/12))</f>
        <v>0.004039639132</v>
      </c>
      <c r="C84" s="7">
        <f>EXP(-Inputs!$B$7/12 * A84)</f>
        <v>0.5406408953</v>
      </c>
      <c r="D84" s="8">
        <f>Inputs!$B$4^((A84+1)/12)</f>
        <v>0.9722696372</v>
      </c>
      <c r="E84" s="1">
        <f>IF(A84&lt;240, Inputs!$B$11 * D84, 0)</f>
        <v>97226.96372</v>
      </c>
      <c r="F84" s="1">
        <f> (1 - Inputs!$B$4^((MIN(A84,239)+1)/12)) / (1 - Inputs!$B$4^(1/12))</f>
        <v>81.85766211</v>
      </c>
      <c r="G84" s="1">
        <f>Inputs!$B$10*PremiumCalc_NS!D84</f>
        <v>97.22696372</v>
      </c>
      <c r="H84" s="1">
        <f t="shared" si="1"/>
        <v>101566.9017</v>
      </c>
      <c r="I84" s="1">
        <f t="shared" si="2"/>
        <v>-4242.711046</v>
      </c>
      <c r="J84" s="1">
        <f t="shared" si="3"/>
        <v>-17.13902157</v>
      </c>
      <c r="K84" s="1">
        <f t="shared" si="4"/>
        <v>72715.91613</v>
      </c>
    </row>
    <row r="85" ht="15.75" customHeight="1">
      <c r="A85" s="1">
        <v>83.0</v>
      </c>
      <c r="B85" s="7">
        <f>EXP(-Inputs!$B$7/12 * A85) * (1 - EXP(-Inputs!$B$7/12))</f>
        <v>0.00400945517</v>
      </c>
      <c r="C85" s="7">
        <f>EXP(-Inputs!$B$7/12 * A85)</f>
        <v>0.5366012562</v>
      </c>
      <c r="D85" s="8">
        <f>Inputs!$B$4^((A85+1)/12)</f>
        <v>0.971940268</v>
      </c>
      <c r="E85" s="1">
        <f>IF(A85&lt;240, Inputs!$B$11 * D85, 0)</f>
        <v>97194.0268</v>
      </c>
      <c r="F85" s="1">
        <f> (1 - Inputs!$B$4^((MIN(A85,239)+1)/12)) / (1 - Inputs!$B$4^(1/12))</f>
        <v>82.82993175</v>
      </c>
      <c r="G85" s="1">
        <f>Inputs!$B$10*PremiumCalc_NS!D85</f>
        <v>97.1940268</v>
      </c>
      <c r="H85" s="1">
        <f t="shared" si="1"/>
        <v>102773.2691</v>
      </c>
      <c r="I85" s="1">
        <f t="shared" si="2"/>
        <v>-5482.048296</v>
      </c>
      <c r="J85" s="1">
        <f t="shared" si="3"/>
        <v>-21.98002688</v>
      </c>
      <c r="K85" s="1">
        <f t="shared" si="4"/>
        <v>120495.5689</v>
      </c>
    </row>
    <row r="86" ht="15.75" customHeight="1">
      <c r="A86" s="1">
        <v>84.0</v>
      </c>
      <c r="B86" s="7">
        <f>EXP(-Inputs!$B$7/12 * A86) * (1 - EXP(-Inputs!$B$7/12))</f>
        <v>0.003979496741</v>
      </c>
      <c r="C86" s="7">
        <f>EXP(-Inputs!$B$7/12 * A86)</f>
        <v>0.532591801</v>
      </c>
      <c r="D86" s="8">
        <f>Inputs!$B$4^((A86+1)/12)</f>
        <v>0.9716110104</v>
      </c>
      <c r="E86" s="1">
        <f>IF(A86&lt;240, Inputs!$B$11 * D86, 0)</f>
        <v>97161.10104</v>
      </c>
      <c r="F86" s="1">
        <f> (1 - Inputs!$B$4^((MIN(A86,239)+1)/12)) / (1 - Inputs!$B$4^(1/12))</f>
        <v>83.80187201</v>
      </c>
      <c r="G86" s="1">
        <f>Inputs!$B$10*PremiumCalc_NS!D86</f>
        <v>97.16110104</v>
      </c>
      <c r="H86" s="1">
        <f t="shared" si="1"/>
        <v>103979.2278</v>
      </c>
      <c r="I86" s="1">
        <f t="shared" si="2"/>
        <v>-6720.965703</v>
      </c>
      <c r="J86" s="1">
        <f t="shared" si="3"/>
        <v>-26.74606111</v>
      </c>
      <c r="K86" s="1">
        <f t="shared" si="4"/>
        <v>179759.3594</v>
      </c>
    </row>
    <row r="87" ht="15.75" customHeight="1">
      <c r="A87" s="1">
        <v>85.0</v>
      </c>
      <c r="B87" s="7">
        <f>EXP(-Inputs!$B$7/12 * A87) * (1 - EXP(-Inputs!$B$7/12))</f>
        <v>0.003949762159</v>
      </c>
      <c r="C87" s="7">
        <f>EXP(-Inputs!$B$7/12 * A87)</f>
        <v>0.5286123043</v>
      </c>
      <c r="D87" s="8">
        <f>Inputs!$B$4^((A87+1)/12)</f>
        <v>0.9712818644</v>
      </c>
      <c r="E87" s="1">
        <f>IF(A87&lt;240, Inputs!$B$11 * D87, 0)</f>
        <v>97128.18644</v>
      </c>
      <c r="F87" s="1">
        <f> (1 - Inputs!$B$4^((MIN(A87,239)+1)/12)) / (1 - Inputs!$B$4^(1/12))</f>
        <v>84.77348303</v>
      </c>
      <c r="G87" s="1">
        <f>Inputs!$B$10*PremiumCalc_NS!D87</f>
        <v>97.12818644</v>
      </c>
      <c r="H87" s="1">
        <f t="shared" si="1"/>
        <v>105184.778</v>
      </c>
      <c r="I87" s="1">
        <f t="shared" si="2"/>
        <v>-7959.463411</v>
      </c>
      <c r="J87" s="1">
        <f t="shared" si="3"/>
        <v>-31.43798739</v>
      </c>
      <c r="K87" s="1">
        <f t="shared" si="4"/>
        <v>250229.5104</v>
      </c>
    </row>
    <row r="88" ht="15.75" customHeight="1">
      <c r="A88" s="1">
        <v>86.0</v>
      </c>
      <c r="B88" s="7">
        <f>EXP(-Inputs!$B$7/12 * A88) * (1 - EXP(-Inputs!$B$7/12))</f>
        <v>0.003920249753</v>
      </c>
      <c r="C88" s="7">
        <f>EXP(-Inputs!$B$7/12 * A88)</f>
        <v>0.5246625421</v>
      </c>
      <c r="D88" s="8">
        <f>Inputs!$B$4^((A88+1)/12)</f>
        <v>0.9709528298</v>
      </c>
      <c r="E88" s="1">
        <f>IF(A88&lt;240, Inputs!$B$11 * D88, 0)</f>
        <v>97095.28298</v>
      </c>
      <c r="F88" s="1">
        <f> (1 - Inputs!$B$4^((MIN(A88,239)+1)/12)) / (1 - Inputs!$B$4^(1/12))</f>
        <v>85.74476489</v>
      </c>
      <c r="G88" s="1">
        <f>Inputs!$B$10*PremiumCalc_NS!D88</f>
        <v>97.09528298</v>
      </c>
      <c r="H88" s="1">
        <f t="shared" si="1"/>
        <v>106389.9198</v>
      </c>
      <c r="I88" s="1">
        <f t="shared" si="2"/>
        <v>-9197.541562</v>
      </c>
      <c r="J88" s="1">
        <f t="shared" si="3"/>
        <v>-36.05666004</v>
      </c>
      <c r="K88" s="1">
        <f t="shared" si="4"/>
        <v>331632.6293</v>
      </c>
    </row>
    <row r="89" ht="15.75" customHeight="1">
      <c r="A89" s="1">
        <v>87.0</v>
      </c>
      <c r="B89" s="7">
        <f>EXP(-Inputs!$B$7/12 * A89) * (1 - EXP(-Inputs!$B$7/12))</f>
        <v>0.003890957862</v>
      </c>
      <c r="C89" s="7">
        <f>EXP(-Inputs!$B$7/12 * A89)</f>
        <v>0.5207422924</v>
      </c>
      <c r="D89" s="8">
        <f>Inputs!$B$4^((A89+1)/12)</f>
        <v>0.9706239067</v>
      </c>
      <c r="E89" s="1">
        <f>IF(A89&lt;240, Inputs!$B$11 * D89, 0)</f>
        <v>97062.39067</v>
      </c>
      <c r="F89" s="1">
        <f> (1 - Inputs!$B$4^((MIN(A89,239)+1)/12)) / (1 - Inputs!$B$4^(1/12))</f>
        <v>86.71571772</v>
      </c>
      <c r="G89" s="1">
        <f>Inputs!$B$10*PremiumCalc_NS!D89</f>
        <v>97.06239067</v>
      </c>
      <c r="H89" s="1">
        <f t="shared" si="1"/>
        <v>107594.6534</v>
      </c>
      <c r="I89" s="1">
        <f t="shared" si="2"/>
        <v>-10435.2003</v>
      </c>
      <c r="J89" s="1">
        <f t="shared" si="3"/>
        <v>-40.60292464</v>
      </c>
      <c r="K89" s="1">
        <f t="shared" si="4"/>
        <v>423699.6512</v>
      </c>
    </row>
    <row r="90" ht="15.75" customHeight="1">
      <c r="A90" s="1">
        <v>88.0</v>
      </c>
      <c r="B90" s="7">
        <f>EXP(-Inputs!$B$7/12 * A90) * (1 - EXP(-Inputs!$B$7/12))</f>
        <v>0.003861884838</v>
      </c>
      <c r="C90" s="7">
        <f>EXP(-Inputs!$B$7/12 * A90)</f>
        <v>0.5168513345</v>
      </c>
      <c r="D90" s="8">
        <f>Inputs!$B$4^((A90+1)/12)</f>
        <v>0.9702950951</v>
      </c>
      <c r="E90" s="1">
        <f>IF(A90&lt;240, Inputs!$B$11 * D90, 0)</f>
        <v>97029.50951</v>
      </c>
      <c r="F90" s="1">
        <f> (1 - Inputs!$B$4^((MIN(A90,239)+1)/12)) / (1 - Inputs!$B$4^(1/12))</f>
        <v>87.68634163</v>
      </c>
      <c r="G90" s="1">
        <f>Inputs!$B$10*PremiumCalc_NS!D90</f>
        <v>97.02950951</v>
      </c>
      <c r="H90" s="1">
        <f t="shared" si="1"/>
        <v>108798.9788</v>
      </c>
      <c r="I90" s="1">
        <f t="shared" si="2"/>
        <v>-11672.43976</v>
      </c>
      <c r="J90" s="1">
        <f t="shared" si="3"/>
        <v>-45.07761813</v>
      </c>
      <c r="K90" s="1">
        <f t="shared" si="4"/>
        <v>526165.7821</v>
      </c>
    </row>
    <row r="91" ht="15.75" customHeight="1">
      <c r="A91" s="1">
        <v>89.0</v>
      </c>
      <c r="B91" s="7">
        <f>EXP(-Inputs!$B$7/12 * A91) * (1 - EXP(-Inputs!$B$7/12))</f>
        <v>0.003833029046</v>
      </c>
      <c r="C91" s="7">
        <f>EXP(-Inputs!$B$7/12 * A91)</f>
        <v>0.5129894497</v>
      </c>
      <c r="D91" s="8">
        <f>Inputs!$B$4^((A91+1)/12)</f>
        <v>0.9699663948</v>
      </c>
      <c r="E91" s="1">
        <f>IF(A91&lt;240, Inputs!$B$11 * D91, 0)</f>
        <v>96996.63948</v>
      </c>
      <c r="F91" s="1">
        <f> (1 - Inputs!$B$4^((MIN(A91,239)+1)/12)) / (1 - Inputs!$B$4^(1/12))</f>
        <v>88.65663672</v>
      </c>
      <c r="G91" s="1">
        <f>Inputs!$B$10*PremiumCalc_NS!D91</f>
        <v>96.99663948</v>
      </c>
      <c r="H91" s="1">
        <f t="shared" si="1"/>
        <v>110002.8962</v>
      </c>
      <c r="I91" s="1">
        <f t="shared" si="2"/>
        <v>-12909.26009</v>
      </c>
      <c r="J91" s="1">
        <f t="shared" si="3"/>
        <v>-49.48156889</v>
      </c>
      <c r="K91" s="1">
        <f t="shared" si="4"/>
        <v>638770.4425</v>
      </c>
    </row>
    <row r="92" ht="15.75" customHeight="1">
      <c r="A92" s="1">
        <v>90.0</v>
      </c>
      <c r="B92" s="7">
        <f>EXP(-Inputs!$B$7/12 * A92) * (1 - EXP(-Inputs!$B$7/12))</f>
        <v>0.003804388863</v>
      </c>
      <c r="C92" s="7">
        <f>EXP(-Inputs!$B$7/12 * A92)</f>
        <v>0.5091564206</v>
      </c>
      <c r="D92" s="8">
        <f>Inputs!$B$4^((A92+1)/12)</f>
        <v>0.9696378059</v>
      </c>
      <c r="E92" s="1">
        <f>IF(A92&lt;240, Inputs!$B$11 * D92, 0)</f>
        <v>96963.78059</v>
      </c>
      <c r="F92" s="1">
        <f> (1 - Inputs!$B$4^((MIN(A92,239)+1)/12)) / (1 - Inputs!$B$4^(1/12))</f>
        <v>89.62660312</v>
      </c>
      <c r="G92" s="1">
        <f>Inputs!$B$10*PremiumCalc_NS!D92</f>
        <v>96.96378059</v>
      </c>
      <c r="H92" s="1">
        <f t="shared" si="1"/>
        <v>111206.4058</v>
      </c>
      <c r="I92" s="1">
        <f t="shared" si="2"/>
        <v>-14145.66143</v>
      </c>
      <c r="J92" s="1">
        <f t="shared" si="3"/>
        <v>-53.81559681</v>
      </c>
      <c r="K92" s="1">
        <f t="shared" si="4"/>
        <v>761257.2123</v>
      </c>
    </row>
    <row r="93" ht="15.75" customHeight="1">
      <c r="A93" s="1">
        <v>91.0</v>
      </c>
      <c r="B93" s="7">
        <f>EXP(-Inputs!$B$7/12 * A93) * (1 - EXP(-Inputs!$B$7/12))</f>
        <v>0.003775962678</v>
      </c>
      <c r="C93" s="7">
        <f>EXP(-Inputs!$B$7/12 * A93)</f>
        <v>0.5053520317</v>
      </c>
      <c r="D93" s="8">
        <f>Inputs!$B$4^((A93+1)/12)</f>
        <v>0.9693093283</v>
      </c>
      <c r="E93" s="1">
        <f>IF(A93&lt;240, Inputs!$B$11 * D93, 0)</f>
        <v>96930.93283</v>
      </c>
      <c r="F93" s="1">
        <f> (1 - Inputs!$B$4^((MIN(A93,239)+1)/12)) / (1 - Inputs!$B$4^(1/12))</f>
        <v>90.59624092</v>
      </c>
      <c r="G93" s="1">
        <f>Inputs!$B$10*PremiumCalc_NS!D93</f>
        <v>96.93093283</v>
      </c>
      <c r="H93" s="1">
        <f t="shared" si="1"/>
        <v>112409.5077</v>
      </c>
      <c r="I93" s="1">
        <f t="shared" si="2"/>
        <v>-15381.64393</v>
      </c>
      <c r="J93" s="1">
        <f t="shared" si="3"/>
        <v>-58.0805134</v>
      </c>
      <c r="K93" s="1">
        <f t="shared" si="4"/>
        <v>893373.7761</v>
      </c>
    </row>
    <row r="94" ht="15.75" customHeight="1">
      <c r="A94" s="1">
        <v>92.0</v>
      </c>
      <c r="B94" s="7">
        <f>EXP(-Inputs!$B$7/12 * A94) * (1 - EXP(-Inputs!$B$7/12))</f>
        <v>0.003747748892</v>
      </c>
      <c r="C94" s="7">
        <f>EXP(-Inputs!$B$7/12 * A94)</f>
        <v>0.5015760691</v>
      </c>
      <c r="D94" s="8">
        <f>Inputs!$B$4^((A94+1)/12)</f>
        <v>0.968980962</v>
      </c>
      <c r="E94" s="1">
        <f>IF(A94&lt;240, Inputs!$B$11 * D94, 0)</f>
        <v>96898.0962</v>
      </c>
      <c r="F94" s="1">
        <f> (1 - Inputs!$B$4^((MIN(A94,239)+1)/12)) / (1 - Inputs!$B$4^(1/12))</f>
        <v>91.56555025</v>
      </c>
      <c r="G94" s="1">
        <f>Inputs!$B$10*PremiumCalc_NS!D94</f>
        <v>96.8980962</v>
      </c>
      <c r="H94" s="1">
        <f t="shared" si="1"/>
        <v>113612.202</v>
      </c>
      <c r="I94" s="1">
        <f t="shared" si="2"/>
        <v>-16617.20772</v>
      </c>
      <c r="J94" s="1">
        <f t="shared" si="3"/>
        <v>-62.2771218</v>
      </c>
      <c r="K94" s="1">
        <f t="shared" si="4"/>
        <v>1034871.869</v>
      </c>
    </row>
    <row r="95" ht="15.75" customHeight="1">
      <c r="A95" s="1">
        <v>93.0</v>
      </c>
      <c r="B95" s="7">
        <f>EXP(-Inputs!$B$7/12 * A95) * (1 - EXP(-Inputs!$B$7/12))</f>
        <v>0.003719745918</v>
      </c>
      <c r="C95" s="7">
        <f>EXP(-Inputs!$B$7/12 * A95)</f>
        <v>0.4978283202</v>
      </c>
      <c r="D95" s="8">
        <f>Inputs!$B$4^((A95+1)/12)</f>
        <v>0.9686527069</v>
      </c>
      <c r="E95" s="1">
        <f>IF(A95&lt;240, Inputs!$B$11 * D95, 0)</f>
        <v>96865.27069</v>
      </c>
      <c r="F95" s="1">
        <f> (1 - Inputs!$B$4^((MIN(A95,239)+1)/12)) / (1 - Inputs!$B$4^(1/12))</f>
        <v>92.53453121</v>
      </c>
      <c r="G95" s="1">
        <f>Inputs!$B$10*PremiumCalc_NS!D95</f>
        <v>96.86527069</v>
      </c>
      <c r="H95" s="1">
        <f t="shared" si="1"/>
        <v>114814.4889</v>
      </c>
      <c r="I95" s="1">
        <f t="shared" si="2"/>
        <v>-17852.35294</v>
      </c>
      <c r="J95" s="1">
        <f t="shared" si="3"/>
        <v>-66.40621697</v>
      </c>
      <c r="K95" s="1">
        <f t="shared" si="4"/>
        <v>1185507.223</v>
      </c>
    </row>
    <row r="96" ht="15.75" customHeight="1">
      <c r="A96" s="1">
        <v>94.0</v>
      </c>
      <c r="B96" s="7">
        <f>EXP(-Inputs!$B$7/12 * A96) * (1 - EXP(-Inputs!$B$7/12))</f>
        <v>0.00369195218</v>
      </c>
      <c r="C96" s="7">
        <f>EXP(-Inputs!$B$7/12 * A96)</f>
        <v>0.4941085743</v>
      </c>
      <c r="D96" s="8">
        <f>Inputs!$B$4^((A96+1)/12)</f>
        <v>0.968324563</v>
      </c>
      <c r="E96" s="1">
        <f>IF(A96&lt;240, Inputs!$B$11 * D96, 0)</f>
        <v>96832.4563</v>
      </c>
      <c r="F96" s="1">
        <f> (1 - Inputs!$B$4^((MIN(A96,239)+1)/12)) / (1 - Inputs!$B$4^(1/12))</f>
        <v>93.50318392</v>
      </c>
      <c r="G96" s="1">
        <f>Inputs!$B$10*PremiumCalc_NS!D96</f>
        <v>96.8324563</v>
      </c>
      <c r="H96" s="1">
        <f t="shared" si="1"/>
        <v>116016.3685</v>
      </c>
      <c r="I96" s="1">
        <f t="shared" si="2"/>
        <v>-19087.07974</v>
      </c>
      <c r="J96" s="1">
        <f t="shared" si="3"/>
        <v>-70.46858568</v>
      </c>
      <c r="K96" s="1">
        <f t="shared" si="4"/>
        <v>1345039.514</v>
      </c>
    </row>
    <row r="97" ht="15.75" customHeight="1">
      <c r="A97" s="1">
        <v>95.0</v>
      </c>
      <c r="B97" s="7">
        <f>EXP(-Inputs!$B$7/12 * A97) * (1 - EXP(-Inputs!$B$7/12))</f>
        <v>0.003664366116</v>
      </c>
      <c r="C97" s="7">
        <f>EXP(-Inputs!$B$7/12 * A97)</f>
        <v>0.4904166221</v>
      </c>
      <c r="D97" s="8">
        <f>Inputs!$B$4^((A97+1)/12)</f>
        <v>0.9679965303</v>
      </c>
      <c r="E97" s="1">
        <f>IF(A97&lt;240, Inputs!$B$11 * D97, 0)</f>
        <v>96799.65303</v>
      </c>
      <c r="F97" s="1">
        <f> (1 - Inputs!$B$4^((MIN(A97,239)+1)/12)) / (1 - Inputs!$B$4^(1/12))</f>
        <v>94.47150848</v>
      </c>
      <c r="G97" s="1">
        <f>Inputs!$B$10*PremiumCalc_NS!D97</f>
        <v>96.79965303</v>
      </c>
      <c r="H97" s="1">
        <f t="shared" si="1"/>
        <v>117217.841</v>
      </c>
      <c r="I97" s="1">
        <f t="shared" si="2"/>
        <v>-20321.38827</v>
      </c>
      <c r="J97" s="1">
        <f t="shared" si="3"/>
        <v>-74.4650066</v>
      </c>
      <c r="K97" s="1">
        <f t="shared" si="4"/>
        <v>1513232.311</v>
      </c>
    </row>
    <row r="98" ht="15.75" customHeight="1">
      <c r="A98" s="1">
        <v>96.0</v>
      </c>
      <c r="B98" s="7">
        <f>EXP(-Inputs!$B$7/12 * A98) * (1 - EXP(-Inputs!$B$7/12))</f>
        <v>0.003636986173</v>
      </c>
      <c r="C98" s="7">
        <f>EXP(-Inputs!$B$7/12 * A98)</f>
        <v>0.486752256</v>
      </c>
      <c r="D98" s="8">
        <f>Inputs!$B$4^((A98+1)/12)</f>
        <v>0.9676686087</v>
      </c>
      <c r="E98" s="1">
        <f>IF(A98&lt;240, Inputs!$B$11 * D98, 0)</f>
        <v>96766.86087</v>
      </c>
      <c r="F98" s="1">
        <f> (1 - Inputs!$B$4^((MIN(A98,239)+1)/12)) / (1 - Inputs!$B$4^(1/12))</f>
        <v>95.43950501</v>
      </c>
      <c r="G98" s="1">
        <f>Inputs!$B$10*PremiumCalc_NS!D98</f>
        <v>96.76686087</v>
      </c>
      <c r="H98" s="1">
        <f t="shared" si="1"/>
        <v>118418.9064</v>
      </c>
      <c r="I98" s="1">
        <f t="shared" si="2"/>
        <v>-21555.27865</v>
      </c>
      <c r="J98" s="1">
        <f t="shared" si="3"/>
        <v>-78.39625042</v>
      </c>
      <c r="K98" s="1">
        <f t="shared" si="4"/>
        <v>1689853.023</v>
      </c>
    </row>
    <row r="99" ht="15.75" customHeight="1">
      <c r="A99" s="1">
        <v>97.0</v>
      </c>
      <c r="B99" s="7">
        <f>EXP(-Inputs!$B$7/12 * A99) * (1 - EXP(-Inputs!$B$7/12))</f>
        <v>0.003609810812</v>
      </c>
      <c r="C99" s="7">
        <f>EXP(-Inputs!$B$7/12 * A99)</f>
        <v>0.4831152698</v>
      </c>
      <c r="D99" s="8">
        <f>Inputs!$B$4^((A99+1)/12)</f>
        <v>0.9673407982</v>
      </c>
      <c r="E99" s="1">
        <f>IF(A99&lt;240, Inputs!$B$11 * D99, 0)</f>
        <v>96734.07982</v>
      </c>
      <c r="F99" s="1">
        <f> (1 - Inputs!$B$4^((MIN(A99,239)+1)/12)) / (1 - Inputs!$B$4^(1/12))</f>
        <v>96.40717362</v>
      </c>
      <c r="G99" s="1">
        <f>Inputs!$B$10*PremiumCalc_NS!D99</f>
        <v>96.73407982</v>
      </c>
      <c r="H99" s="1">
        <f t="shared" si="1"/>
        <v>119619.5649</v>
      </c>
      <c r="I99" s="1">
        <f t="shared" si="2"/>
        <v>-22788.75104</v>
      </c>
      <c r="J99" s="1">
        <f t="shared" si="3"/>
        <v>-82.2630799</v>
      </c>
      <c r="K99" s="1">
        <f t="shared" si="4"/>
        <v>1874672.848</v>
      </c>
    </row>
    <row r="100" ht="15.75" customHeight="1">
      <c r="A100" s="1">
        <v>98.0</v>
      </c>
      <c r="B100" s="7">
        <f>EXP(-Inputs!$B$7/12 * A100) * (1 - EXP(-Inputs!$B$7/12))</f>
        <v>0.003582838503</v>
      </c>
      <c r="C100" s="7">
        <f>EXP(-Inputs!$B$7/12 * A100)</f>
        <v>0.479505459</v>
      </c>
      <c r="D100" s="8">
        <f>Inputs!$B$4^((A100+1)/12)</f>
        <v>0.9670130987</v>
      </c>
      <c r="E100" s="1">
        <f>IF(A100&lt;240, Inputs!$B$11 * D100, 0)</f>
        <v>96701.30987</v>
      </c>
      <c r="F100" s="1">
        <f> (1 - Inputs!$B$4^((MIN(A100,239)+1)/12)) / (1 - Inputs!$B$4^(1/12))</f>
        <v>97.37451442</v>
      </c>
      <c r="G100" s="1">
        <f>Inputs!$B$10*PremiumCalc_NS!D100</f>
        <v>96.70130987</v>
      </c>
      <c r="H100" s="1">
        <f t="shared" si="1"/>
        <v>120819.8168</v>
      </c>
      <c r="I100" s="1">
        <f t="shared" si="2"/>
        <v>-24021.80558</v>
      </c>
      <c r="J100" s="1">
        <f t="shared" si="3"/>
        <v>-86.06624994</v>
      </c>
      <c r="K100" s="1">
        <f t="shared" si="4"/>
        <v>2067466.723</v>
      </c>
    </row>
    <row r="101" ht="15.75" customHeight="1">
      <c r="A101" s="1">
        <v>99.0</v>
      </c>
      <c r="B101" s="7">
        <f>EXP(-Inputs!$B$7/12 * A101) * (1 - EXP(-Inputs!$B$7/12))</f>
        <v>0.00355606773</v>
      </c>
      <c r="C101" s="7">
        <f>EXP(-Inputs!$B$7/12 * A101)</f>
        <v>0.4759226205</v>
      </c>
      <c r="D101" s="8">
        <f>Inputs!$B$4^((A101+1)/12)</f>
        <v>0.9666855103</v>
      </c>
      <c r="E101" s="1">
        <f>IF(A101&lt;240, Inputs!$B$11 * D101, 0)</f>
        <v>96668.55103</v>
      </c>
      <c r="F101" s="1">
        <f> (1 - Inputs!$B$4^((MIN(A101,239)+1)/12)) / (1 - Inputs!$B$4^(1/12))</f>
        <v>98.34152752</v>
      </c>
      <c r="G101" s="1">
        <f>Inputs!$B$10*PremiumCalc_NS!D101</f>
        <v>96.66855103</v>
      </c>
      <c r="H101" s="1">
        <f t="shared" si="1"/>
        <v>122019.662</v>
      </c>
      <c r="I101" s="1">
        <f t="shared" si="2"/>
        <v>-25254.4424</v>
      </c>
      <c r="J101" s="1">
        <f t="shared" si="3"/>
        <v>-89.80650766</v>
      </c>
      <c r="K101" s="1">
        <f t="shared" si="4"/>
        <v>2268013.275</v>
      </c>
    </row>
    <row r="102" ht="15.75" customHeight="1">
      <c r="A102" s="1">
        <v>100.0</v>
      </c>
      <c r="B102" s="7">
        <f>EXP(-Inputs!$B$7/12 * A102) * (1 - EXP(-Inputs!$B$7/12))</f>
        <v>0.003529496987</v>
      </c>
      <c r="C102" s="7">
        <f>EXP(-Inputs!$B$7/12 * A102)</f>
        <v>0.4723665527</v>
      </c>
      <c r="D102" s="8">
        <f>Inputs!$B$4^((A102+1)/12)</f>
        <v>0.9663580328</v>
      </c>
      <c r="E102" s="1">
        <f>IF(A102&lt;240, Inputs!$B$11 * D102, 0)</f>
        <v>96635.80328</v>
      </c>
      <c r="F102" s="1">
        <f> (1 - Inputs!$B$4^((MIN(A102,239)+1)/12)) / (1 - Inputs!$B$4^(1/12))</f>
        <v>99.30821303</v>
      </c>
      <c r="G102" s="1">
        <f>Inputs!$B$10*PremiumCalc_NS!D102</f>
        <v>96.63580328</v>
      </c>
      <c r="H102" s="1">
        <f t="shared" si="1"/>
        <v>123219.1007</v>
      </c>
      <c r="I102" s="1">
        <f t="shared" si="2"/>
        <v>-26486.66164</v>
      </c>
      <c r="J102" s="1">
        <f t="shared" si="3"/>
        <v>-93.48459248</v>
      </c>
      <c r="K102" s="1">
        <f t="shared" si="4"/>
        <v>2476094.77</v>
      </c>
    </row>
    <row r="103" ht="15.75" customHeight="1">
      <c r="A103" s="1">
        <v>101.0</v>
      </c>
      <c r="B103" s="7">
        <f>EXP(-Inputs!$B$7/12 * A103) * (1 - EXP(-Inputs!$B$7/12))</f>
        <v>0.003503124779</v>
      </c>
      <c r="C103" s="7">
        <f>EXP(-Inputs!$B$7/12 * A103)</f>
        <v>0.4688370558</v>
      </c>
      <c r="D103" s="8">
        <f>Inputs!$B$4^((A103+1)/12)</f>
        <v>0.9660306663</v>
      </c>
      <c r="E103" s="1">
        <f>IF(A103&lt;240, Inputs!$B$11 * D103, 0)</f>
        <v>96603.06663</v>
      </c>
      <c r="F103" s="1">
        <f> (1 - Inputs!$B$4^((MIN(A103,239)+1)/12)) / (1 - Inputs!$B$4^(1/12))</f>
        <v>100.2745711</v>
      </c>
      <c r="G103" s="1">
        <f>Inputs!$B$10*PremiumCalc_NS!D103</f>
        <v>96.60306663</v>
      </c>
      <c r="H103" s="1">
        <f t="shared" si="1"/>
        <v>124418.1332</v>
      </c>
      <c r="I103" s="1">
        <f t="shared" si="2"/>
        <v>-27718.46346</v>
      </c>
      <c r="J103" s="1">
        <f t="shared" si="3"/>
        <v>-97.1012362</v>
      </c>
      <c r="K103" s="1">
        <f t="shared" si="4"/>
        <v>2691497.068</v>
      </c>
    </row>
    <row r="104" ht="15.75" customHeight="1">
      <c r="A104" s="1">
        <v>102.0</v>
      </c>
      <c r="B104" s="7">
        <f>EXP(-Inputs!$B$7/12 * A104) * (1 - EXP(-Inputs!$B$7/12))</f>
        <v>0.003476949623</v>
      </c>
      <c r="C104" s="7">
        <f>EXP(-Inputs!$B$7/12 * A104)</f>
        <v>0.465333931</v>
      </c>
      <c r="D104" s="8">
        <f>Inputs!$B$4^((A104+1)/12)</f>
        <v>0.9657034107</v>
      </c>
      <c r="E104" s="1">
        <f>IF(A104&lt;240, Inputs!$B$11 * D104, 0)</f>
        <v>96570.34107</v>
      </c>
      <c r="F104" s="1">
        <f> (1 - Inputs!$B$4^((MIN(A104,239)+1)/12)) / (1 - Inputs!$B$4^(1/12))</f>
        <v>101.2406017</v>
      </c>
      <c r="G104" s="1">
        <f>Inputs!$B$10*PremiumCalc_NS!D104</f>
        <v>96.57034107</v>
      </c>
      <c r="H104" s="1">
        <f t="shared" si="1"/>
        <v>125616.7594</v>
      </c>
      <c r="I104" s="1">
        <f t="shared" si="2"/>
        <v>-28949.84799</v>
      </c>
      <c r="J104" s="1">
        <f t="shared" si="3"/>
        <v>-100.6571631</v>
      </c>
      <c r="K104" s="1">
        <f t="shared" si="4"/>
        <v>2914009.57</v>
      </c>
    </row>
    <row r="105" ht="15.75" customHeight="1">
      <c r="A105" s="1">
        <v>103.0</v>
      </c>
      <c r="B105" s="7">
        <f>EXP(-Inputs!$B$7/12 * A105) * (1 - EXP(-Inputs!$B$7/12))</f>
        <v>0.003450970046</v>
      </c>
      <c r="C105" s="7">
        <f>EXP(-Inputs!$B$7/12 * A105)</f>
        <v>0.4618569814</v>
      </c>
      <c r="D105" s="8">
        <f>Inputs!$B$4^((A105+1)/12)</f>
        <v>0.9653762659</v>
      </c>
      <c r="E105" s="1">
        <f>IF(A105&lt;240, Inputs!$B$11 * D105, 0)</f>
        <v>96537.62659</v>
      </c>
      <c r="F105" s="1">
        <f> (1 - Inputs!$B$4^((MIN(A105,239)+1)/12)) / (1 - Inputs!$B$4^(1/12))</f>
        <v>102.2063051</v>
      </c>
      <c r="G105" s="1">
        <f>Inputs!$B$10*PremiumCalc_NS!D105</f>
        <v>96.53762659</v>
      </c>
      <c r="H105" s="1">
        <f t="shared" si="1"/>
        <v>126814.9796</v>
      </c>
      <c r="I105" s="1">
        <f t="shared" si="2"/>
        <v>-30180.81537</v>
      </c>
      <c r="J105" s="1">
        <f t="shared" si="3"/>
        <v>-104.1530898</v>
      </c>
      <c r="K105" s="1">
        <f t="shared" si="4"/>
        <v>3143425.174</v>
      </c>
    </row>
    <row r="106" ht="15.75" customHeight="1">
      <c r="A106" s="1">
        <v>104.0</v>
      </c>
      <c r="B106" s="7">
        <f>EXP(-Inputs!$B$7/12 * A106) * (1 - EXP(-Inputs!$B$7/12))</f>
        <v>0.003425184587</v>
      </c>
      <c r="C106" s="7">
        <f>EXP(-Inputs!$B$7/12 * A106)</f>
        <v>0.4584060113</v>
      </c>
      <c r="D106" s="8">
        <f>Inputs!$B$4^((A106+1)/12)</f>
        <v>0.965049232</v>
      </c>
      <c r="E106" s="1">
        <f>IF(A106&lt;240, Inputs!$B$11 * D106, 0)</f>
        <v>96504.9232</v>
      </c>
      <c r="F106" s="1">
        <f> (1 - Inputs!$B$4^((MIN(A106,239)+1)/12)) / (1 - Inputs!$B$4^(1/12))</f>
        <v>103.1716814</v>
      </c>
      <c r="G106" s="1">
        <f>Inputs!$B$10*PremiumCalc_NS!D106</f>
        <v>96.5049232</v>
      </c>
      <c r="H106" s="1">
        <f t="shared" si="1"/>
        <v>128012.7939</v>
      </c>
      <c r="I106" s="1">
        <f t="shared" si="2"/>
        <v>-31411.36575</v>
      </c>
      <c r="J106" s="1">
        <f t="shared" si="3"/>
        <v>-107.5897258</v>
      </c>
      <c r="K106" s="1">
        <f t="shared" si="4"/>
        <v>3379540.228</v>
      </c>
    </row>
    <row r="107" ht="15.75" customHeight="1">
      <c r="A107" s="1">
        <v>105.0</v>
      </c>
      <c r="B107" s="7">
        <f>EXP(-Inputs!$B$7/12 * A107) * (1 - EXP(-Inputs!$B$7/12))</f>
        <v>0.003399591796</v>
      </c>
      <c r="C107" s="7">
        <f>EXP(-Inputs!$B$7/12 * A107)</f>
        <v>0.4549808267</v>
      </c>
      <c r="D107" s="8">
        <f>Inputs!$B$4^((A107+1)/12)</f>
        <v>0.9647223088</v>
      </c>
      <c r="E107" s="1">
        <f>IF(A107&lt;240, Inputs!$B$11 * D107, 0)</f>
        <v>96472.23088</v>
      </c>
      <c r="F107" s="1">
        <f> (1 - Inputs!$B$4^((MIN(A107,239)+1)/12)) / (1 - Inputs!$B$4^(1/12))</f>
        <v>104.1367306</v>
      </c>
      <c r="G107" s="1">
        <f>Inputs!$B$10*PremiumCalc_NS!D107</f>
        <v>96.47223088</v>
      </c>
      <c r="H107" s="1">
        <f t="shared" si="1"/>
        <v>129210.2024</v>
      </c>
      <c r="I107" s="1">
        <f t="shared" si="2"/>
        <v>-32641.49926</v>
      </c>
      <c r="J107" s="1">
        <f t="shared" si="3"/>
        <v>-110.9677731</v>
      </c>
      <c r="K107" s="1">
        <f t="shared" si="4"/>
        <v>3622154.482</v>
      </c>
    </row>
    <row r="108" ht="15.75" customHeight="1">
      <c r="A108" s="1">
        <v>106.0</v>
      </c>
      <c r="B108" s="7">
        <f>EXP(-Inputs!$B$7/12 * A108) * (1 - EXP(-Inputs!$B$7/12))</f>
        <v>0.003374190232</v>
      </c>
      <c r="C108" s="7">
        <f>EXP(-Inputs!$B$7/12 * A108)</f>
        <v>0.4515812349</v>
      </c>
      <c r="D108" s="8">
        <f>Inputs!$B$4^((A108+1)/12)</f>
        <v>0.9643954964</v>
      </c>
      <c r="E108" s="1">
        <f>IF(A108&lt;240, Inputs!$B$11 * D108, 0)</f>
        <v>96439.54964</v>
      </c>
      <c r="F108" s="1">
        <f> (1 - Inputs!$B$4^((MIN(A108,239)+1)/12)) / (1 - Inputs!$B$4^(1/12))</f>
        <v>105.1014529</v>
      </c>
      <c r="G108" s="1">
        <f>Inputs!$B$10*PremiumCalc_NS!D108</f>
        <v>96.43954964</v>
      </c>
      <c r="H108" s="1">
        <f t="shared" si="1"/>
        <v>130407.2052</v>
      </c>
      <c r="I108" s="1">
        <f t="shared" si="2"/>
        <v>-33871.21604</v>
      </c>
      <c r="J108" s="1">
        <f t="shared" si="3"/>
        <v>-114.2879263</v>
      </c>
      <c r="K108" s="1">
        <f t="shared" si="4"/>
        <v>3871071.043</v>
      </c>
    </row>
    <row r="109" ht="15.75" customHeight="1">
      <c r="A109" s="1">
        <v>107.0</v>
      </c>
      <c r="B109" s="7">
        <f>EXP(-Inputs!$B$7/12 * A109) * (1 - EXP(-Inputs!$B$7/12))</f>
        <v>0.003348978468</v>
      </c>
      <c r="C109" s="7">
        <f>EXP(-Inputs!$B$7/12 * A109)</f>
        <v>0.4482070447</v>
      </c>
      <c r="D109" s="8">
        <f>Inputs!$B$4^((A109+1)/12)</f>
        <v>0.9640687947</v>
      </c>
      <c r="E109" s="1">
        <f>IF(A109&lt;240, Inputs!$B$11 * D109, 0)</f>
        <v>96406.87947</v>
      </c>
      <c r="F109" s="1">
        <f> (1 - Inputs!$B$4^((MIN(A109,239)+1)/12)) / (1 - Inputs!$B$4^(1/12))</f>
        <v>106.0658484</v>
      </c>
      <c r="G109" s="1">
        <f>Inputs!$B$10*PremiumCalc_NS!D109</f>
        <v>96.40687947</v>
      </c>
      <c r="H109" s="1">
        <f t="shared" si="1"/>
        <v>131603.8026</v>
      </c>
      <c r="I109" s="1">
        <f t="shared" si="2"/>
        <v>-35100.51624</v>
      </c>
      <c r="J109" s="1">
        <f t="shared" si="3"/>
        <v>-117.5508731</v>
      </c>
      <c r="K109" s="1">
        <f t="shared" si="4"/>
        <v>4126096.331</v>
      </c>
    </row>
    <row r="110" ht="15.75" customHeight="1">
      <c r="A110" s="1">
        <v>108.0</v>
      </c>
      <c r="B110" s="7">
        <f>EXP(-Inputs!$B$7/12 * A110) * (1 - EXP(-Inputs!$B$7/12))</f>
        <v>0.003323955084</v>
      </c>
      <c r="C110" s="7">
        <f>EXP(-Inputs!$B$7/12 * A110)</f>
        <v>0.4448580662</v>
      </c>
      <c r="D110" s="8">
        <f>Inputs!$B$4^((A110+1)/12)</f>
        <v>0.9637422037</v>
      </c>
      <c r="E110" s="1">
        <f>IF(A110&lt;240, Inputs!$B$11 * D110, 0)</f>
        <v>96374.22037</v>
      </c>
      <c r="F110" s="1">
        <f> (1 - Inputs!$B$4^((MIN(A110,239)+1)/12)) / (1 - Inputs!$B$4^(1/12))</f>
        <v>107.0299172</v>
      </c>
      <c r="G110" s="1">
        <f>Inputs!$B$10*PremiumCalc_NS!D110</f>
        <v>96.37422037</v>
      </c>
      <c r="H110" s="1">
        <f t="shared" si="1"/>
        <v>132799.9946</v>
      </c>
      <c r="I110" s="1">
        <f t="shared" si="2"/>
        <v>-36329.40001</v>
      </c>
      <c r="J110" s="1">
        <f t="shared" si="3"/>
        <v>-120.7572938</v>
      </c>
      <c r="K110" s="1">
        <f t="shared" si="4"/>
        <v>4387040.032</v>
      </c>
    </row>
    <row r="111" ht="15.75" customHeight="1">
      <c r="A111" s="1">
        <v>109.0</v>
      </c>
      <c r="B111" s="7">
        <f>EXP(-Inputs!$B$7/12 * A111) * (1 - EXP(-Inputs!$B$7/12))</f>
        <v>0.003299118674</v>
      </c>
      <c r="C111" s="7">
        <f>EXP(-Inputs!$B$7/12 * A111)</f>
        <v>0.4415341111</v>
      </c>
      <c r="D111" s="8">
        <f>Inputs!$B$4^((A111+1)/12)</f>
        <v>0.9634157233</v>
      </c>
      <c r="E111" s="1">
        <f>IF(A111&lt;240, Inputs!$B$11 * D111, 0)</f>
        <v>96341.57233</v>
      </c>
      <c r="F111" s="1">
        <f> (1 - Inputs!$B$4^((MIN(A111,239)+1)/12)) / (1 - Inputs!$B$4^(1/12))</f>
        <v>107.9936594</v>
      </c>
      <c r="G111" s="1">
        <f>Inputs!$B$10*PremiumCalc_NS!D111</f>
        <v>96.34157233</v>
      </c>
      <c r="H111" s="1">
        <f t="shared" si="1"/>
        <v>133995.7814</v>
      </c>
      <c r="I111" s="1">
        <f t="shared" si="2"/>
        <v>-37557.86747</v>
      </c>
      <c r="J111" s="1">
        <f t="shared" si="3"/>
        <v>-123.9078619</v>
      </c>
      <c r="K111" s="1">
        <f t="shared" si="4"/>
        <v>4653715.055</v>
      </c>
    </row>
    <row r="112" ht="15.75" customHeight="1">
      <c r="A112" s="1">
        <v>110.0</v>
      </c>
      <c r="B112" s="7">
        <f>EXP(-Inputs!$B$7/12 * A112) * (1 - EXP(-Inputs!$B$7/12))</f>
        <v>0.00327446784</v>
      </c>
      <c r="C112" s="7">
        <f>EXP(-Inputs!$B$7/12 * A112)</f>
        <v>0.4382349925</v>
      </c>
      <c r="D112" s="8">
        <f>Inputs!$B$4^((A112+1)/12)</f>
        <v>0.9630893535</v>
      </c>
      <c r="E112" s="1">
        <f>IF(A112&lt;240, Inputs!$B$11 * D112, 0)</f>
        <v>96308.93535</v>
      </c>
      <c r="F112" s="1">
        <f> (1 - Inputs!$B$4^((MIN(A112,239)+1)/12)) / (1 - Inputs!$B$4^(1/12))</f>
        <v>108.9570752</v>
      </c>
      <c r="G112" s="1">
        <f>Inputs!$B$10*PremiumCalc_NS!D112</f>
        <v>96.30893535</v>
      </c>
      <c r="H112" s="1">
        <f t="shared" si="1"/>
        <v>135191.1631</v>
      </c>
      <c r="I112" s="1">
        <f t="shared" si="2"/>
        <v>-38785.91877</v>
      </c>
      <c r="J112" s="1">
        <f t="shared" si="3"/>
        <v>-127.0032436</v>
      </c>
      <c r="K112" s="1">
        <f t="shared" si="4"/>
        <v>4925937.491</v>
      </c>
    </row>
    <row r="113" ht="15.75" customHeight="1">
      <c r="A113" s="1">
        <v>111.0</v>
      </c>
      <c r="B113" s="7">
        <f>EXP(-Inputs!$B$7/12 * A113) * (1 - EXP(-Inputs!$B$7/12))</f>
        <v>0.003250001196</v>
      </c>
      <c r="C113" s="7">
        <f>EXP(-Inputs!$B$7/12 * A113)</f>
        <v>0.4349605246</v>
      </c>
      <c r="D113" s="8">
        <f>Inputs!$B$4^((A113+1)/12)</f>
        <v>0.9627630943</v>
      </c>
      <c r="E113" s="1">
        <f>IF(A113&lt;240, Inputs!$B$11 * D113, 0)</f>
        <v>96276.30943</v>
      </c>
      <c r="F113" s="1">
        <f> (1 - Inputs!$B$4^((MIN(A113,239)+1)/12)) / (1 - Inputs!$B$4^(1/12))</f>
        <v>109.9201645</v>
      </c>
      <c r="G113" s="1">
        <f>Inputs!$B$10*PremiumCalc_NS!D113</f>
        <v>96.27630943</v>
      </c>
      <c r="H113" s="1">
        <f t="shared" si="1"/>
        <v>136386.1398</v>
      </c>
      <c r="I113" s="1">
        <f t="shared" si="2"/>
        <v>-40013.55405</v>
      </c>
      <c r="J113" s="1">
        <f t="shared" si="3"/>
        <v>-130.0440985</v>
      </c>
      <c r="K113" s="1">
        <f t="shared" si="4"/>
        <v>5203526.564</v>
      </c>
    </row>
    <row r="114" ht="15.75" customHeight="1">
      <c r="A114" s="1">
        <v>112.0</v>
      </c>
      <c r="B114" s="7">
        <f>EXP(-Inputs!$B$7/12 * A114) * (1 - EXP(-Inputs!$B$7/12))</f>
        <v>0.003225717365</v>
      </c>
      <c r="C114" s="7">
        <f>EXP(-Inputs!$B$7/12 * A114)</f>
        <v>0.4317105234</v>
      </c>
      <c r="D114" s="8">
        <f>Inputs!$B$4^((A114+1)/12)</f>
        <v>0.9624369456</v>
      </c>
      <c r="E114" s="1">
        <f>IF(A114&lt;240, Inputs!$B$11 * D114, 0)</f>
        <v>96243.69456</v>
      </c>
      <c r="F114" s="1">
        <f> (1 - Inputs!$B$4^((MIN(A114,239)+1)/12)) / (1 - Inputs!$B$4^(1/12))</f>
        <v>110.8829276</v>
      </c>
      <c r="G114" s="1">
        <f>Inputs!$B$10*PremiumCalc_NS!D114</f>
        <v>96.24369456</v>
      </c>
      <c r="H114" s="1">
        <f t="shared" si="1"/>
        <v>137580.7117</v>
      </c>
      <c r="I114" s="1">
        <f t="shared" si="2"/>
        <v>-41240.77345</v>
      </c>
      <c r="J114" s="1">
        <f t="shared" si="3"/>
        <v>-133.0310791</v>
      </c>
      <c r="K114" s="1">
        <f t="shared" si="4"/>
        <v>5486304.594</v>
      </c>
    </row>
    <row r="115" ht="15.75" customHeight="1">
      <c r="A115" s="1">
        <v>113.0</v>
      </c>
      <c r="B115" s="7">
        <f>EXP(-Inputs!$B$7/12 * A115) * (1 - EXP(-Inputs!$B$7/12))</f>
        <v>0.003201614982</v>
      </c>
      <c r="C115" s="7">
        <f>EXP(-Inputs!$B$7/12 * A115)</f>
        <v>0.4284848061</v>
      </c>
      <c r="D115" s="8">
        <f>Inputs!$B$4^((A115+1)/12)</f>
        <v>0.9621109074</v>
      </c>
      <c r="E115" s="1">
        <f>IF(A115&lt;240, Inputs!$B$11 * D115, 0)</f>
        <v>96211.09074</v>
      </c>
      <c r="F115" s="1">
        <f> (1 - Inputs!$B$4^((MIN(A115,239)+1)/12)) / (1 - Inputs!$B$4^(1/12))</f>
        <v>111.8453646</v>
      </c>
      <c r="G115" s="1">
        <f>Inputs!$B$10*PremiumCalc_NS!D115</f>
        <v>96.21109074</v>
      </c>
      <c r="H115" s="1">
        <f t="shared" si="1"/>
        <v>138774.8789</v>
      </c>
      <c r="I115" s="1">
        <f t="shared" si="2"/>
        <v>-42467.57712</v>
      </c>
      <c r="J115" s="1">
        <f t="shared" si="3"/>
        <v>-135.9648311</v>
      </c>
      <c r="K115" s="1">
        <f t="shared" si="4"/>
        <v>5774096.952</v>
      </c>
    </row>
    <row r="116" ht="15.75" customHeight="1">
      <c r="A116" s="1">
        <v>114.0</v>
      </c>
      <c r="B116" s="7">
        <f>EXP(-Inputs!$B$7/12 * A116) * (1 - EXP(-Inputs!$B$7/12))</f>
        <v>0.00317769269</v>
      </c>
      <c r="C116" s="7">
        <f>EXP(-Inputs!$B$7/12 * A116)</f>
        <v>0.4252831911</v>
      </c>
      <c r="D116" s="8">
        <f>Inputs!$B$4^((A116+1)/12)</f>
        <v>0.9617849796</v>
      </c>
      <c r="E116" s="1">
        <f>IF(A116&lt;240, Inputs!$B$11 * D116, 0)</f>
        <v>96178.49796</v>
      </c>
      <c r="F116" s="1">
        <f> (1 - Inputs!$B$4^((MIN(A116,239)+1)/12)) / (1 - Inputs!$B$4^(1/12))</f>
        <v>112.8074755</v>
      </c>
      <c r="G116" s="1">
        <f>Inputs!$B$10*PremiumCalc_NS!D116</f>
        <v>96.17849796</v>
      </c>
      <c r="H116" s="1">
        <f t="shared" si="1"/>
        <v>139968.6417</v>
      </c>
      <c r="I116" s="1">
        <f t="shared" si="2"/>
        <v>-43693.96519</v>
      </c>
      <c r="J116" s="1">
        <f t="shared" si="3"/>
        <v>-138.8459938</v>
      </c>
      <c r="K116" s="1">
        <f t="shared" si="4"/>
        <v>6066732.02</v>
      </c>
    </row>
    <row r="117" ht="15.75" customHeight="1">
      <c r="A117" s="1">
        <v>115.0</v>
      </c>
      <c r="B117" s="7">
        <f>EXP(-Inputs!$B$7/12 * A117) * (1 - EXP(-Inputs!$B$7/12))</f>
        <v>0.003153949145</v>
      </c>
      <c r="C117" s="7">
        <f>EXP(-Inputs!$B$7/12 * A117)</f>
        <v>0.4221054984</v>
      </c>
      <c r="D117" s="8">
        <f>Inputs!$B$4^((A117+1)/12)</f>
        <v>0.9614591623</v>
      </c>
      <c r="E117" s="1">
        <f>IF(A117&lt;240, Inputs!$B$11 * D117, 0)</f>
        <v>96145.91623</v>
      </c>
      <c r="F117" s="1">
        <f> (1 - Inputs!$B$4^((MIN(A117,239)+1)/12)) / (1 - Inputs!$B$4^(1/12))</f>
        <v>113.7692604</v>
      </c>
      <c r="G117" s="1">
        <f>Inputs!$B$10*PremiumCalc_NS!D117</f>
        <v>96.14591623</v>
      </c>
      <c r="H117" s="1">
        <f t="shared" si="1"/>
        <v>141162</v>
      </c>
      <c r="I117" s="1">
        <f t="shared" si="2"/>
        <v>-44919.93781</v>
      </c>
      <c r="J117" s="1">
        <f t="shared" si="3"/>
        <v>-141.6751994</v>
      </c>
      <c r="K117" s="1">
        <f t="shared" si="4"/>
        <v>6364041.147</v>
      </c>
    </row>
    <row r="118" ht="15.75" customHeight="1">
      <c r="A118" s="1">
        <v>116.0</v>
      </c>
      <c r="B118" s="7">
        <f>EXP(-Inputs!$B$7/12 * A118) * (1 - EXP(-Inputs!$B$7/12))</f>
        <v>0.003130383009</v>
      </c>
      <c r="C118" s="7">
        <f>EXP(-Inputs!$B$7/12 * A118)</f>
        <v>0.4189515492</v>
      </c>
      <c r="D118" s="8">
        <f>Inputs!$B$4^((A118+1)/12)</f>
        <v>0.9611334553</v>
      </c>
      <c r="E118" s="1">
        <f>IF(A118&lt;240, Inputs!$B$11 * D118, 0)</f>
        <v>96113.34553</v>
      </c>
      <c r="F118" s="1">
        <f> (1 - Inputs!$B$4^((MIN(A118,239)+1)/12)) / (1 - Inputs!$B$4^(1/12))</f>
        <v>114.7307196</v>
      </c>
      <c r="G118" s="1">
        <f>Inputs!$B$10*PremiumCalc_NS!D118</f>
        <v>96.11334553</v>
      </c>
      <c r="H118" s="1">
        <f t="shared" si="1"/>
        <v>142354.954</v>
      </c>
      <c r="I118" s="1">
        <f t="shared" si="2"/>
        <v>-46145.49511</v>
      </c>
      <c r="J118" s="1">
        <f t="shared" si="3"/>
        <v>-144.4530739</v>
      </c>
      <c r="K118" s="1">
        <f t="shared" si="4"/>
        <v>6665858.614</v>
      </c>
    </row>
    <row r="119" ht="15.75" customHeight="1">
      <c r="A119" s="1">
        <v>117.0</v>
      </c>
      <c r="B119" s="7">
        <f>EXP(-Inputs!$B$7/12 * A119) * (1 - EXP(-Inputs!$B$7/12))</f>
        <v>0.003106992959</v>
      </c>
      <c r="C119" s="7">
        <f>EXP(-Inputs!$B$7/12 * A119)</f>
        <v>0.4158211662</v>
      </c>
      <c r="D119" s="8">
        <f>Inputs!$B$4^((A119+1)/12)</f>
        <v>0.9608078586</v>
      </c>
      <c r="E119" s="1">
        <f>IF(A119&lt;240, Inputs!$B$11 * D119, 0)</f>
        <v>96080.78586</v>
      </c>
      <c r="F119" s="1">
        <f> (1 - Inputs!$B$4^((MIN(A119,239)+1)/12)) / (1 - Inputs!$B$4^(1/12))</f>
        <v>115.6918531</v>
      </c>
      <c r="G119" s="1">
        <f>Inputs!$B$10*PremiumCalc_NS!D119</f>
        <v>96.08078586</v>
      </c>
      <c r="H119" s="1">
        <f t="shared" si="1"/>
        <v>143547.5039</v>
      </c>
      <c r="I119" s="1">
        <f t="shared" si="2"/>
        <v>-47370.63724</v>
      </c>
      <c r="J119" s="1">
        <f t="shared" si="3"/>
        <v>-147.1802364</v>
      </c>
      <c r="K119" s="1">
        <f t="shared" si="4"/>
        <v>6972021.586</v>
      </c>
    </row>
    <row r="120" ht="15.75" customHeight="1">
      <c r="A120" s="1">
        <v>118.0</v>
      </c>
      <c r="B120" s="7">
        <f>EXP(-Inputs!$B$7/12 * A120) * (1 - EXP(-Inputs!$B$7/12))</f>
        <v>0.003083777678</v>
      </c>
      <c r="C120" s="7">
        <f>EXP(-Inputs!$B$7/12 * A120)</f>
        <v>0.4127141733</v>
      </c>
      <c r="D120" s="8">
        <f>Inputs!$B$4^((A120+1)/12)</f>
        <v>0.9604823723</v>
      </c>
      <c r="E120" s="1">
        <f>IF(A120&lt;240, Inputs!$B$11 * D120, 0)</f>
        <v>96048.23723</v>
      </c>
      <c r="F120" s="1">
        <f> (1 - Inputs!$B$4^((MIN(A120,239)+1)/12)) / (1 - Inputs!$B$4^(1/12))</f>
        <v>116.6526609</v>
      </c>
      <c r="G120" s="1">
        <f>Inputs!$B$10*PremiumCalc_NS!D120</f>
        <v>96.04823723</v>
      </c>
      <c r="H120" s="1">
        <f t="shared" si="1"/>
        <v>144739.6498</v>
      </c>
      <c r="I120" s="1">
        <f t="shared" si="2"/>
        <v>-48595.36434</v>
      </c>
      <c r="J120" s="1">
        <f t="shared" si="3"/>
        <v>-149.8572998</v>
      </c>
      <c r="K120" s="1">
        <f t="shared" si="4"/>
        <v>7282370.082</v>
      </c>
    </row>
    <row r="121" ht="15.75" customHeight="1">
      <c r="A121" s="1">
        <v>119.0</v>
      </c>
      <c r="B121" s="7">
        <f>EXP(-Inputs!$B$7/12 * A121) * (1 - EXP(-Inputs!$B$7/12))</f>
        <v>0.00306073586</v>
      </c>
      <c r="C121" s="7">
        <f>EXP(-Inputs!$B$7/12 * A121)</f>
        <v>0.4096303956</v>
      </c>
      <c r="D121" s="8">
        <f>Inputs!$B$4^((A121+1)/12)</f>
        <v>0.9601569962</v>
      </c>
      <c r="E121" s="1">
        <f>IF(A121&lt;240, Inputs!$B$11 * D121, 0)</f>
        <v>96015.69962</v>
      </c>
      <c r="F121" s="1">
        <f> (1 - Inputs!$B$4^((MIN(A121,239)+1)/12)) / (1 - Inputs!$B$4^(1/12))</f>
        <v>117.6131433</v>
      </c>
      <c r="G121" s="1">
        <f>Inputs!$B$10*PremiumCalc_NS!D121</f>
        <v>96.01569962</v>
      </c>
      <c r="H121" s="1">
        <f t="shared" si="1"/>
        <v>145931.3919</v>
      </c>
      <c r="I121" s="1">
        <f t="shared" si="2"/>
        <v>-49819.67654</v>
      </c>
      <c r="J121" s="1">
        <f t="shared" si="3"/>
        <v>-152.4848705</v>
      </c>
      <c r="K121" s="1">
        <f t="shared" si="4"/>
        <v>7596746.927</v>
      </c>
    </row>
    <row r="122" ht="15.75" customHeight="1">
      <c r="A122" s="1">
        <v>120.0</v>
      </c>
      <c r="B122" s="7">
        <f>EXP(-Inputs!$B$7/12 * A122) * (1 - EXP(-Inputs!$B$7/12))</f>
        <v>0.00303786621</v>
      </c>
      <c r="C122" s="7">
        <f>EXP(-Inputs!$B$7/12 * A122)</f>
        <v>0.4065696597</v>
      </c>
      <c r="D122" s="8">
        <f>Inputs!$B$4^((A122+1)/12)</f>
        <v>0.9598317304</v>
      </c>
      <c r="E122" s="1">
        <f>IF(A122&lt;240, Inputs!$B$11 * D122, 0)</f>
        <v>95983.17304</v>
      </c>
      <c r="F122" s="1">
        <f> (1 - Inputs!$B$4^((MIN(A122,239)+1)/12)) / (1 - Inputs!$B$4^(1/12))</f>
        <v>118.5733003</v>
      </c>
      <c r="G122" s="1">
        <f>Inputs!$B$10*PremiumCalc_NS!D122</f>
        <v>95.98317304</v>
      </c>
      <c r="H122" s="1">
        <f t="shared" si="1"/>
        <v>147122.7302</v>
      </c>
      <c r="I122" s="1">
        <f t="shared" si="2"/>
        <v>-51043.57399</v>
      </c>
      <c r="J122" s="1">
        <f t="shared" si="3"/>
        <v>-155.0635487</v>
      </c>
      <c r="K122" s="1">
        <f t="shared" si="4"/>
        <v>7914997.719</v>
      </c>
    </row>
    <row r="123" ht="15.75" customHeight="1">
      <c r="A123" s="1">
        <v>121.0</v>
      </c>
      <c r="B123" s="7">
        <f>EXP(-Inputs!$B$7/12 * A123) * (1 - EXP(-Inputs!$B$7/12))</f>
        <v>0.00301516744</v>
      </c>
      <c r="C123" s="7">
        <f>EXP(-Inputs!$B$7/12 * A123)</f>
        <v>0.4035317935</v>
      </c>
      <c r="D123" s="8">
        <f>Inputs!$B$4^((A123+1)/12)</f>
        <v>0.9595065747</v>
      </c>
      <c r="E123" s="1">
        <f>IF(A123&lt;240, Inputs!$B$11 * D123, 0)</f>
        <v>95950.65747</v>
      </c>
      <c r="F123" s="1">
        <f> (1 - Inputs!$B$4^((MIN(A123,239)+1)/12)) / (1 - Inputs!$B$4^(1/12))</f>
        <v>119.533132</v>
      </c>
      <c r="G123" s="1">
        <f>Inputs!$B$10*PremiumCalc_NS!D123</f>
        <v>95.95065747</v>
      </c>
      <c r="H123" s="1">
        <f t="shared" si="1"/>
        <v>148313.665</v>
      </c>
      <c r="I123" s="1">
        <f t="shared" si="2"/>
        <v>-52267.05683</v>
      </c>
      <c r="J123" s="1">
        <f t="shared" si="3"/>
        <v>-157.5939279</v>
      </c>
      <c r="K123" s="1">
        <f t="shared" si="4"/>
        <v>8236970.788</v>
      </c>
    </row>
    <row r="124" ht="15.75" customHeight="1">
      <c r="A124" s="1">
        <v>122.0</v>
      </c>
      <c r="B124" s="7">
        <f>EXP(-Inputs!$B$7/12 * A124) * (1 - EXP(-Inputs!$B$7/12))</f>
        <v>0.002992638274</v>
      </c>
      <c r="C124" s="7">
        <f>EXP(-Inputs!$B$7/12 * A124)</f>
        <v>0.4005166261</v>
      </c>
      <c r="D124" s="8">
        <f>Inputs!$B$4^((A124+1)/12)</f>
        <v>0.9591815292</v>
      </c>
      <c r="E124" s="1">
        <f>IF(A124&lt;240, Inputs!$B$11 * D124, 0)</f>
        <v>95918.15292</v>
      </c>
      <c r="F124" s="1">
        <f> (1 - Inputs!$B$4^((MIN(A124,239)+1)/12)) / (1 - Inputs!$B$4^(1/12))</f>
        <v>120.4926386</v>
      </c>
      <c r="G124" s="1">
        <f>Inputs!$B$10*PremiumCalc_NS!D124</f>
        <v>95.91815292</v>
      </c>
      <c r="H124" s="1">
        <f t="shared" si="1"/>
        <v>149504.1963</v>
      </c>
      <c r="I124" s="1">
        <f t="shared" si="2"/>
        <v>-53490.1252</v>
      </c>
      <c r="J124" s="1">
        <f t="shared" si="3"/>
        <v>-160.076596</v>
      </c>
      <c r="K124" s="1">
        <f t="shared" si="4"/>
        <v>8562517.159</v>
      </c>
    </row>
    <row r="125" ht="15.75" customHeight="1">
      <c r="A125" s="1">
        <v>123.0</v>
      </c>
      <c r="B125" s="7">
        <f>EXP(-Inputs!$B$7/12 * A125) * (1 - EXP(-Inputs!$B$7/12))</f>
        <v>0.002970277445</v>
      </c>
      <c r="C125" s="7">
        <f>EXP(-Inputs!$B$7/12 * A125)</f>
        <v>0.3975239878</v>
      </c>
      <c r="D125" s="8">
        <f>Inputs!$B$4^((A125+1)/12)</f>
        <v>0.9588565938</v>
      </c>
      <c r="E125" s="1">
        <f>IF(A125&lt;240, Inputs!$B$11 * D125, 0)</f>
        <v>95885.65938</v>
      </c>
      <c r="F125" s="1">
        <f> (1 - Inputs!$B$4^((MIN(A125,239)+1)/12)) / (1 - Inputs!$B$4^(1/12))</f>
        <v>121.4518201</v>
      </c>
      <c r="G125" s="1">
        <f>Inputs!$B$10*PremiumCalc_NS!D125</f>
        <v>95.88565938</v>
      </c>
      <c r="H125" s="1">
        <f t="shared" si="1"/>
        <v>150694.3243</v>
      </c>
      <c r="I125" s="1">
        <f t="shared" si="2"/>
        <v>-54712.77924</v>
      </c>
      <c r="J125" s="1">
        <f t="shared" si="3"/>
        <v>-162.5121341</v>
      </c>
      <c r="K125" s="1">
        <f t="shared" si="4"/>
        <v>8891490.518</v>
      </c>
    </row>
    <row r="126" ht="15.75" customHeight="1">
      <c r="A126" s="1">
        <v>124.0</v>
      </c>
      <c r="B126" s="7">
        <f>EXP(-Inputs!$B$7/12 * A126) * (1 - EXP(-Inputs!$B$7/12))</f>
        <v>0.002948083695</v>
      </c>
      <c r="C126" s="7">
        <f>EXP(-Inputs!$B$7/12 * A126)</f>
        <v>0.3945537104</v>
      </c>
      <c r="D126" s="8">
        <f>Inputs!$B$4^((A126+1)/12)</f>
        <v>0.9585317685</v>
      </c>
      <c r="E126" s="1">
        <f>IF(A126&lt;240, Inputs!$B$11 * D126, 0)</f>
        <v>95853.17685</v>
      </c>
      <c r="F126" s="1">
        <f> (1 - Inputs!$B$4^((MIN(A126,239)+1)/12)) / (1 - Inputs!$B$4^(1/12))</f>
        <v>122.4106767</v>
      </c>
      <c r="G126" s="1">
        <f>Inputs!$B$10*PremiumCalc_NS!D126</f>
        <v>95.85317685</v>
      </c>
      <c r="H126" s="1">
        <f t="shared" si="1"/>
        <v>151884.0491</v>
      </c>
      <c r="I126" s="1">
        <f t="shared" si="2"/>
        <v>-55935.01909</v>
      </c>
      <c r="J126" s="1">
        <f t="shared" si="3"/>
        <v>-164.9011177</v>
      </c>
      <c r="K126" s="1">
        <f t="shared" si="4"/>
        <v>9223747.168</v>
      </c>
    </row>
    <row r="127" ht="15.75" customHeight="1">
      <c r="A127" s="1">
        <v>125.0</v>
      </c>
      <c r="B127" s="7">
        <f>EXP(-Inputs!$B$7/12 * A127) * (1 - EXP(-Inputs!$B$7/12))</f>
        <v>0.002926055775</v>
      </c>
      <c r="C127" s="7">
        <f>EXP(-Inputs!$B$7/12 * A127)</f>
        <v>0.3916056267</v>
      </c>
      <c r="D127" s="8">
        <f>Inputs!$B$4^((A127+1)/12)</f>
        <v>0.9582070532</v>
      </c>
      <c r="E127" s="1">
        <f>IF(A127&lt;240, Inputs!$B$11 * D127, 0)</f>
        <v>95820.70532</v>
      </c>
      <c r="F127" s="1">
        <f> (1 - Inputs!$B$4^((MIN(A127,239)+1)/12)) / (1 - Inputs!$B$4^(1/12))</f>
        <v>123.3692085</v>
      </c>
      <c r="G127" s="1">
        <f>Inputs!$B$10*PremiumCalc_NS!D127</f>
        <v>95.82070532</v>
      </c>
      <c r="H127" s="1">
        <f t="shared" si="1"/>
        <v>153073.3709</v>
      </c>
      <c r="I127" s="1">
        <f t="shared" si="2"/>
        <v>-57156.84488</v>
      </c>
      <c r="J127" s="1">
        <f t="shared" si="3"/>
        <v>-167.2441161</v>
      </c>
      <c r="K127" s="1">
        <f t="shared" si="4"/>
        <v>9559145.999</v>
      </c>
    </row>
    <row r="128" ht="15.75" customHeight="1">
      <c r="A128" s="1">
        <v>126.0</v>
      </c>
      <c r="B128" s="7">
        <f>EXP(-Inputs!$B$7/12 * A128) * (1 - EXP(-Inputs!$B$7/12))</f>
        <v>0.002904192447</v>
      </c>
      <c r="C128" s="7">
        <f>EXP(-Inputs!$B$7/12 * A128)</f>
        <v>0.3886795709</v>
      </c>
      <c r="D128" s="8">
        <f>Inputs!$B$4^((A128+1)/12)</f>
        <v>0.9578824479</v>
      </c>
      <c r="E128" s="1">
        <f>IF(A128&lt;240, Inputs!$B$11 * D128, 0)</f>
        <v>95788.24479</v>
      </c>
      <c r="F128" s="1">
        <f> (1 - Inputs!$B$4^((MIN(A128,239)+1)/12)) / (1 - Inputs!$B$4^(1/12))</f>
        <v>124.3274155</v>
      </c>
      <c r="G128" s="1">
        <f>Inputs!$B$10*PremiumCalc_NS!D128</f>
        <v>95.78824479</v>
      </c>
      <c r="H128" s="1">
        <f t="shared" si="1"/>
        <v>154262.2898</v>
      </c>
      <c r="I128" s="1">
        <f t="shared" si="2"/>
        <v>-58378.25677</v>
      </c>
      <c r="J128" s="1">
        <f t="shared" si="3"/>
        <v>-169.5416924</v>
      </c>
      <c r="K128" s="1">
        <f t="shared" si="4"/>
        <v>9897548.451</v>
      </c>
    </row>
    <row r="129" ht="15.75" customHeight="1">
      <c r="A129" s="1">
        <v>127.0</v>
      </c>
      <c r="B129" s="7">
        <f>EXP(-Inputs!$B$7/12 * A129) * (1 - EXP(-Inputs!$B$7/12))</f>
        <v>0.00288249248</v>
      </c>
      <c r="C129" s="7">
        <f>EXP(-Inputs!$B$7/12 * A129)</f>
        <v>0.3857753785</v>
      </c>
      <c r="D129" s="8">
        <f>Inputs!$B$4^((A129+1)/12)</f>
        <v>0.9575579526</v>
      </c>
      <c r="E129" s="1">
        <f>IF(A129&lt;240, Inputs!$B$11 * D129, 0)</f>
        <v>95755.79526</v>
      </c>
      <c r="F129" s="1">
        <f> (1 - Inputs!$B$4^((MIN(A129,239)+1)/12)) / (1 - Inputs!$B$4^(1/12))</f>
        <v>125.285298</v>
      </c>
      <c r="G129" s="1">
        <f>Inputs!$B$10*PremiumCalc_NS!D129</f>
        <v>95.75579526</v>
      </c>
      <c r="H129" s="1">
        <f t="shared" si="1"/>
        <v>155450.8059</v>
      </c>
      <c r="I129" s="1">
        <f t="shared" si="2"/>
        <v>-59599.25489</v>
      </c>
      <c r="J129" s="1">
        <f t="shared" si="3"/>
        <v>-171.794404</v>
      </c>
      <c r="K129" s="1">
        <f t="shared" si="4"/>
        <v>10238818.47</v>
      </c>
    </row>
    <row r="130" ht="15.75" customHeight="1">
      <c r="A130" s="1">
        <v>128.0</v>
      </c>
      <c r="B130" s="7">
        <f>EXP(-Inputs!$B$7/12 * A130) * (1 - EXP(-Inputs!$B$7/12))</f>
        <v>0.002860954654</v>
      </c>
      <c r="C130" s="7">
        <f>EXP(-Inputs!$B$7/12 * A130)</f>
        <v>0.382892886</v>
      </c>
      <c r="D130" s="8">
        <f>Inputs!$B$4^((A130+1)/12)</f>
        <v>0.9572335672</v>
      </c>
      <c r="E130" s="1">
        <f>IF(A130&lt;240, Inputs!$B$11 * D130, 0)</f>
        <v>95723.35672</v>
      </c>
      <c r="F130" s="1">
        <f> (1 - Inputs!$B$4^((MIN(A130,239)+1)/12)) / (1 - Inputs!$B$4^(1/12))</f>
        <v>126.2428559</v>
      </c>
      <c r="G130" s="1">
        <f>Inputs!$B$10*PremiumCalc_NS!D130</f>
        <v>95.72335672</v>
      </c>
      <c r="H130" s="1">
        <f t="shared" si="1"/>
        <v>156638.9195</v>
      </c>
      <c r="I130" s="1">
        <f t="shared" si="2"/>
        <v>-60819.83938</v>
      </c>
      <c r="J130" s="1">
        <f t="shared" si="3"/>
        <v>-174.0028025</v>
      </c>
      <c r="K130" s="1">
        <f t="shared" si="4"/>
        <v>10582822.5</v>
      </c>
    </row>
    <row r="131" ht="15.75" customHeight="1">
      <c r="A131" s="1">
        <v>129.0</v>
      </c>
      <c r="B131" s="7">
        <f>EXP(-Inputs!$B$7/12 * A131) * (1 - EXP(-Inputs!$B$7/12))</f>
        <v>0.002839577758</v>
      </c>
      <c r="C131" s="7">
        <f>EXP(-Inputs!$B$7/12 * A131)</f>
        <v>0.3800319313</v>
      </c>
      <c r="D131" s="8">
        <f>Inputs!$B$4^((A131+1)/12)</f>
        <v>0.9569092917</v>
      </c>
      <c r="E131" s="1">
        <f>IF(A131&lt;240, Inputs!$B$11 * D131, 0)</f>
        <v>95690.92917</v>
      </c>
      <c r="F131" s="1">
        <f> (1 - Inputs!$B$4^((MIN(A131,239)+1)/12)) / (1 - Inputs!$B$4^(1/12))</f>
        <v>127.2000895</v>
      </c>
      <c r="G131" s="1">
        <f>Inputs!$B$10*PremiumCalc_NS!D131</f>
        <v>95.69092917</v>
      </c>
      <c r="H131" s="1">
        <f t="shared" si="1"/>
        <v>157826.6305</v>
      </c>
      <c r="I131" s="1">
        <f t="shared" si="2"/>
        <v>-62040.01038</v>
      </c>
      <c r="J131" s="1">
        <f t="shared" si="3"/>
        <v>-176.1674336</v>
      </c>
      <c r="K131" s="1">
        <f t="shared" si="4"/>
        <v>10929429.41</v>
      </c>
    </row>
    <row r="132" ht="15.75" customHeight="1">
      <c r="A132" s="1">
        <v>130.0</v>
      </c>
      <c r="B132" s="7">
        <f>EXP(-Inputs!$B$7/12 * A132) * (1 - EXP(-Inputs!$B$7/12))</f>
        <v>0.002818360588</v>
      </c>
      <c r="C132" s="7">
        <f>EXP(-Inputs!$B$7/12 * A132)</f>
        <v>0.3771923536</v>
      </c>
      <c r="D132" s="8">
        <f>Inputs!$B$4^((A132+1)/12)</f>
        <v>0.9565851261</v>
      </c>
      <c r="E132" s="1">
        <f>IF(A132&lt;240, Inputs!$B$11 * D132, 0)</f>
        <v>95658.51261</v>
      </c>
      <c r="F132" s="1">
        <f> (1 - Inputs!$B$4^((MIN(A132,239)+1)/12)) / (1 - Inputs!$B$4^(1/12))</f>
        <v>128.1569988</v>
      </c>
      <c r="G132" s="1">
        <f>Inputs!$B$10*PremiumCalc_NS!D132</f>
        <v>95.65851261</v>
      </c>
      <c r="H132" s="1">
        <f t="shared" si="1"/>
        <v>159013.9392</v>
      </c>
      <c r="I132" s="1">
        <f t="shared" si="2"/>
        <v>-63259.76803</v>
      </c>
      <c r="J132" s="1">
        <f t="shared" si="3"/>
        <v>-178.2888371</v>
      </c>
      <c r="K132" s="1">
        <f t="shared" si="4"/>
        <v>11278510.48</v>
      </c>
    </row>
    <row r="133" ht="15.75" customHeight="1">
      <c r="A133" s="1">
        <v>131.0</v>
      </c>
      <c r="B133" s="7">
        <f>EXP(-Inputs!$B$7/12 * A133) * (1 - EXP(-Inputs!$B$7/12))</f>
        <v>0.002797301953</v>
      </c>
      <c r="C133" s="7">
        <f>EXP(-Inputs!$B$7/12 * A133)</f>
        <v>0.374373993</v>
      </c>
      <c r="D133" s="8">
        <f>Inputs!$B$4^((A133+1)/12)</f>
        <v>0.9562610703</v>
      </c>
      <c r="E133" s="1">
        <f>IF(A133&lt;240, Inputs!$B$11 * D133, 0)</f>
        <v>95626.10703</v>
      </c>
      <c r="F133" s="1">
        <f> (1 - Inputs!$B$4^((MIN(A133,239)+1)/12)) / (1 - Inputs!$B$4^(1/12))</f>
        <v>129.1135839</v>
      </c>
      <c r="G133" s="1">
        <f>Inputs!$B$10*PremiumCalc_NS!D133</f>
        <v>95.62610703</v>
      </c>
      <c r="H133" s="1">
        <f t="shared" si="1"/>
        <v>160200.8456</v>
      </c>
      <c r="I133" s="1">
        <f t="shared" si="2"/>
        <v>-64479.11248</v>
      </c>
      <c r="J133" s="1">
        <f t="shared" si="3"/>
        <v>-180.3675472</v>
      </c>
      <c r="K133" s="1">
        <f t="shared" si="4"/>
        <v>11629939.37</v>
      </c>
    </row>
    <row r="134" ht="15.75" customHeight="1">
      <c r="A134" s="1">
        <v>132.0</v>
      </c>
      <c r="B134" s="7">
        <f>EXP(-Inputs!$B$7/12 * A134) * (1 - EXP(-Inputs!$B$7/12))</f>
        <v>0.002776400666</v>
      </c>
      <c r="C134" s="7">
        <f>EXP(-Inputs!$B$7/12 * A134)</f>
        <v>0.371576691</v>
      </c>
      <c r="D134" s="8">
        <f>Inputs!$B$4^((A134+1)/12)</f>
        <v>0.9559371242</v>
      </c>
      <c r="E134" s="1">
        <f>IF(A134&lt;240, Inputs!$B$11 * D134, 0)</f>
        <v>95593.71242</v>
      </c>
      <c r="F134" s="1">
        <f> (1 - Inputs!$B$4^((MIN(A134,239)+1)/12)) / (1 - Inputs!$B$4^(1/12))</f>
        <v>130.069845</v>
      </c>
      <c r="G134" s="1">
        <f>Inputs!$B$10*PremiumCalc_NS!D134</f>
        <v>95.59371242</v>
      </c>
      <c r="H134" s="1">
        <f t="shared" si="1"/>
        <v>161387.35</v>
      </c>
      <c r="I134" s="1">
        <f t="shared" si="2"/>
        <v>-65698.04385</v>
      </c>
      <c r="J134" s="1">
        <f t="shared" si="3"/>
        <v>-182.4040927</v>
      </c>
      <c r="K134" s="1">
        <f t="shared" si="4"/>
        <v>11983592.08</v>
      </c>
    </row>
    <row r="135" ht="15.75" customHeight="1">
      <c r="A135" s="1">
        <v>133.0</v>
      </c>
      <c r="B135" s="7">
        <f>EXP(-Inputs!$B$7/12 * A135) * (1 - EXP(-Inputs!$B$7/12))</f>
        <v>0.002755655552</v>
      </c>
      <c r="C135" s="7">
        <f>EXP(-Inputs!$B$7/12 * A135)</f>
        <v>0.3688002904</v>
      </c>
      <c r="D135" s="8">
        <f>Inputs!$B$4^((A135+1)/12)</f>
        <v>0.9556132879</v>
      </c>
      <c r="E135" s="1">
        <f>IF(A135&lt;240, Inputs!$B$11 * D135, 0)</f>
        <v>95561.32879</v>
      </c>
      <c r="F135" s="1">
        <f> (1 - Inputs!$B$4^((MIN(A135,239)+1)/12)) / (1 - Inputs!$B$4^(1/12))</f>
        <v>131.0257821</v>
      </c>
      <c r="G135" s="1">
        <f>Inputs!$B$10*PremiumCalc_NS!D135</f>
        <v>95.56132879</v>
      </c>
      <c r="H135" s="1">
        <f t="shared" si="1"/>
        <v>162573.4524</v>
      </c>
      <c r="I135" s="1">
        <f t="shared" si="2"/>
        <v>-66916.5623</v>
      </c>
      <c r="J135" s="1">
        <f t="shared" si="3"/>
        <v>-184.3989964</v>
      </c>
      <c r="K135" s="1">
        <f t="shared" si="4"/>
        <v>12339346.93</v>
      </c>
    </row>
    <row r="136" ht="15.75" customHeight="1">
      <c r="A136" s="1">
        <v>134.0</v>
      </c>
      <c r="B136" s="7">
        <f>EXP(-Inputs!$B$7/12 * A136) * (1 - EXP(-Inputs!$B$7/12))</f>
        <v>0.002735065445</v>
      </c>
      <c r="C136" s="7">
        <f>EXP(-Inputs!$B$7/12 * A136)</f>
        <v>0.3660446348</v>
      </c>
      <c r="D136" s="8">
        <f>Inputs!$B$4^((A136+1)/12)</f>
        <v>0.9552895613</v>
      </c>
      <c r="E136" s="1">
        <f>IF(A136&lt;240, Inputs!$B$11 * D136, 0)</f>
        <v>95528.95613</v>
      </c>
      <c r="F136" s="1">
        <f> (1 - Inputs!$B$4^((MIN(A136,239)+1)/12)) / (1 - Inputs!$B$4^(1/12))</f>
        <v>131.9813954</v>
      </c>
      <c r="G136" s="1">
        <f>Inputs!$B$10*PremiumCalc_NS!D136</f>
        <v>95.52895613</v>
      </c>
      <c r="H136" s="1">
        <f t="shared" si="1"/>
        <v>163759.153</v>
      </c>
      <c r="I136" s="1">
        <f t="shared" si="2"/>
        <v>-68134.66795</v>
      </c>
      <c r="J136" s="1">
        <f t="shared" si="3"/>
        <v>-186.3527759</v>
      </c>
      <c r="K136" s="1">
        <f t="shared" si="4"/>
        <v>12697084.51</v>
      </c>
    </row>
    <row r="137" ht="15.75" customHeight="1">
      <c r="A137" s="1">
        <v>135.0</v>
      </c>
      <c r="B137" s="7">
        <f>EXP(-Inputs!$B$7/12 * A137) * (1 - EXP(-Inputs!$B$7/12))</f>
        <v>0.002714629186</v>
      </c>
      <c r="C137" s="7">
        <f>EXP(-Inputs!$B$7/12 * A137)</f>
        <v>0.3633095694</v>
      </c>
      <c r="D137" s="8">
        <f>Inputs!$B$4^((A137+1)/12)</f>
        <v>0.9549659444</v>
      </c>
      <c r="E137" s="1">
        <f>IF(A137&lt;240, Inputs!$B$11 * D137, 0)</f>
        <v>95496.59444</v>
      </c>
      <c r="F137" s="1">
        <f> (1 - Inputs!$B$4^((MIN(A137,239)+1)/12)) / (1 - Inputs!$B$4^(1/12))</f>
        <v>132.936685</v>
      </c>
      <c r="G137" s="1">
        <f>Inputs!$B$10*PremiumCalc_NS!D137</f>
        <v>95.49659444</v>
      </c>
      <c r="H137" s="1">
        <f t="shared" si="1"/>
        <v>164944.452</v>
      </c>
      <c r="I137" s="1">
        <f t="shared" si="2"/>
        <v>-69352.36096</v>
      </c>
      <c r="J137" s="1">
        <f t="shared" si="3"/>
        <v>-188.2659432</v>
      </c>
      <c r="K137" s="1">
        <f t="shared" si="4"/>
        <v>13056687.65</v>
      </c>
    </row>
    <row r="138" ht="15.75" customHeight="1">
      <c r="A138" s="1">
        <v>136.0</v>
      </c>
      <c r="B138" s="7">
        <f>EXP(-Inputs!$B$7/12 * A138) * (1 - EXP(-Inputs!$B$7/12))</f>
        <v>0.002694345625</v>
      </c>
      <c r="C138" s="7">
        <f>EXP(-Inputs!$B$7/12 * A138)</f>
        <v>0.3605949402</v>
      </c>
      <c r="D138" s="8">
        <f>Inputs!$B$4^((A138+1)/12)</f>
        <v>0.954642437</v>
      </c>
      <c r="E138" s="1">
        <f>IF(A138&lt;240, Inputs!$B$11 * D138, 0)</f>
        <v>95464.2437</v>
      </c>
      <c r="F138" s="1">
        <f> (1 - Inputs!$B$4^((MIN(A138,239)+1)/12)) / (1 - Inputs!$B$4^(1/12))</f>
        <v>133.8916509</v>
      </c>
      <c r="G138" s="1">
        <f>Inputs!$B$10*PremiumCalc_NS!D138</f>
        <v>95.4642437</v>
      </c>
      <c r="H138" s="1">
        <f t="shared" si="1"/>
        <v>166129.3494</v>
      </c>
      <c r="I138" s="1">
        <f t="shared" si="2"/>
        <v>-70569.64145</v>
      </c>
      <c r="J138" s="1">
        <f t="shared" si="3"/>
        <v>-190.1390047</v>
      </c>
      <c r="K138" s="1">
        <f t="shared" si="4"/>
        <v>13418041.39</v>
      </c>
    </row>
    <row r="139" ht="15.75" customHeight="1">
      <c r="A139" s="1">
        <v>137.0</v>
      </c>
      <c r="B139" s="7">
        <f>EXP(-Inputs!$B$7/12 * A139) * (1 - EXP(-Inputs!$B$7/12))</f>
        <v>0.002674213623</v>
      </c>
      <c r="C139" s="7">
        <f>EXP(-Inputs!$B$7/12 * A139)</f>
        <v>0.3579005945</v>
      </c>
      <c r="D139" s="8">
        <f>Inputs!$B$4^((A139+1)/12)</f>
        <v>0.9543190393</v>
      </c>
      <c r="E139" s="1">
        <f>IF(A139&lt;240, Inputs!$B$11 * D139, 0)</f>
        <v>95431.90393</v>
      </c>
      <c r="F139" s="1">
        <f> (1 - Inputs!$B$4^((MIN(A139,239)+1)/12)) / (1 - Inputs!$B$4^(1/12))</f>
        <v>134.8462933</v>
      </c>
      <c r="G139" s="1">
        <f>Inputs!$B$10*PremiumCalc_NS!D139</f>
        <v>95.43190393</v>
      </c>
      <c r="H139" s="1">
        <f t="shared" si="1"/>
        <v>167313.8454</v>
      </c>
      <c r="I139" s="1">
        <f t="shared" si="2"/>
        <v>-71786.50958</v>
      </c>
      <c r="J139" s="1">
        <f t="shared" si="3"/>
        <v>-191.9724618</v>
      </c>
      <c r="K139" s="1">
        <f t="shared" si="4"/>
        <v>13781032.97</v>
      </c>
    </row>
    <row r="140" ht="15.75" customHeight="1">
      <c r="A140" s="1">
        <v>138.0</v>
      </c>
      <c r="B140" s="7">
        <f>EXP(-Inputs!$B$7/12 * A140) * (1 - EXP(-Inputs!$B$7/12))</f>
        <v>0.002654232045</v>
      </c>
      <c r="C140" s="7">
        <f>EXP(-Inputs!$B$7/12 * A140)</f>
        <v>0.3552263809</v>
      </c>
      <c r="D140" s="8">
        <f>Inputs!$B$4^((A140+1)/12)</f>
        <v>0.9539957512</v>
      </c>
      <c r="E140" s="1">
        <f>IF(A140&lt;240, Inputs!$B$11 * D140, 0)</f>
        <v>95399.57512</v>
      </c>
      <c r="F140" s="1">
        <f> (1 - Inputs!$B$4^((MIN(A140,239)+1)/12)) / (1 - Inputs!$B$4^(1/12))</f>
        <v>135.8006124</v>
      </c>
      <c r="G140" s="1">
        <f>Inputs!$B$10*PremiumCalc_NS!D140</f>
        <v>95.39957512</v>
      </c>
      <c r="H140" s="1">
        <f t="shared" si="1"/>
        <v>168497.9402</v>
      </c>
      <c r="I140" s="1">
        <f t="shared" si="2"/>
        <v>-73002.96548</v>
      </c>
      <c r="J140" s="1">
        <f t="shared" si="3"/>
        <v>-193.7668104</v>
      </c>
      <c r="K140" s="1">
        <f t="shared" si="4"/>
        <v>14145551.77</v>
      </c>
    </row>
    <row r="141" ht="15.75" customHeight="1">
      <c r="A141" s="1">
        <v>139.0</v>
      </c>
      <c r="B141" s="7">
        <f>EXP(-Inputs!$B$7/12 * A141) * (1 - EXP(-Inputs!$B$7/12))</f>
        <v>0.002634399769</v>
      </c>
      <c r="C141" s="7">
        <f>EXP(-Inputs!$B$7/12 * A141)</f>
        <v>0.3525721489</v>
      </c>
      <c r="D141" s="8">
        <f>Inputs!$B$4^((A141+1)/12)</f>
        <v>0.9536725725</v>
      </c>
      <c r="E141" s="1">
        <f>IF(A141&lt;240, Inputs!$B$11 * D141, 0)</f>
        <v>95367.25725</v>
      </c>
      <c r="F141" s="1">
        <f> (1 - Inputs!$B$4^((MIN(A141,239)+1)/12)) / (1 - Inputs!$B$4^(1/12))</f>
        <v>136.7546081</v>
      </c>
      <c r="G141" s="1">
        <f>Inputs!$B$10*PremiumCalc_NS!D141</f>
        <v>95.36725725</v>
      </c>
      <c r="H141" s="1">
        <f t="shared" si="1"/>
        <v>169681.6338</v>
      </c>
      <c r="I141" s="1">
        <f t="shared" si="2"/>
        <v>-74219.00928</v>
      </c>
      <c r="J141" s="1">
        <f t="shared" si="3"/>
        <v>-195.5225409</v>
      </c>
      <c r="K141" s="1">
        <f t="shared" si="4"/>
        <v>14511489.28</v>
      </c>
    </row>
    <row r="142" ht="15.75" customHeight="1">
      <c r="A142" s="1">
        <v>140.0</v>
      </c>
      <c r="B142" s="7">
        <f>EXP(-Inputs!$B$7/12 * A142) * (1 - EXP(-Inputs!$B$7/12))</f>
        <v>0.002614715678</v>
      </c>
      <c r="C142" s="7">
        <f>EXP(-Inputs!$B$7/12 * A142)</f>
        <v>0.3499377491</v>
      </c>
      <c r="D142" s="8">
        <f>Inputs!$B$4^((A142+1)/12)</f>
        <v>0.9533495034</v>
      </c>
      <c r="E142" s="1">
        <f>IF(A142&lt;240, Inputs!$B$11 * D142, 0)</f>
        <v>95334.95034</v>
      </c>
      <c r="F142" s="1">
        <f> (1 - Inputs!$B$4^((MIN(A142,239)+1)/12)) / (1 - Inputs!$B$4^(1/12))</f>
        <v>137.7082807</v>
      </c>
      <c r="G142" s="1">
        <f>Inputs!$B$10*PremiumCalc_NS!D142</f>
        <v>95.33495034</v>
      </c>
      <c r="H142" s="1">
        <f t="shared" si="1"/>
        <v>170864.9264</v>
      </c>
      <c r="I142" s="1">
        <f t="shared" si="2"/>
        <v>-75434.64114</v>
      </c>
      <c r="J142" s="1">
        <f t="shared" si="3"/>
        <v>-197.2401389</v>
      </c>
      <c r="K142" s="1">
        <f t="shared" si="4"/>
        <v>14878739.09</v>
      </c>
    </row>
    <row r="143" ht="15.75" customHeight="1">
      <c r="A143" s="1">
        <v>141.0</v>
      </c>
      <c r="B143" s="7">
        <f>EXP(-Inputs!$B$7/12 * A143) * (1 - EXP(-Inputs!$B$7/12))</f>
        <v>0.002595178666</v>
      </c>
      <c r="C143" s="7">
        <f>EXP(-Inputs!$B$7/12 * A143)</f>
        <v>0.3473230334</v>
      </c>
      <c r="D143" s="8">
        <f>Inputs!$B$4^((A143+1)/12)</f>
        <v>0.9530265436</v>
      </c>
      <c r="E143" s="1">
        <f>IF(A143&lt;240, Inputs!$B$11 * D143, 0)</f>
        <v>95302.65436</v>
      </c>
      <c r="F143" s="1">
        <f> (1 - Inputs!$B$4^((MIN(A143,239)+1)/12)) / (1 - Inputs!$B$4^(1/12))</f>
        <v>138.6616302</v>
      </c>
      <c r="G143" s="1">
        <f>Inputs!$B$10*PremiumCalc_NS!D143</f>
        <v>95.30265436</v>
      </c>
      <c r="H143" s="1">
        <f t="shared" si="1"/>
        <v>172047.8182</v>
      </c>
      <c r="I143" s="1">
        <f t="shared" si="2"/>
        <v>-76649.86118</v>
      </c>
      <c r="J143" s="1">
        <f t="shared" si="3"/>
        <v>-198.9200845</v>
      </c>
      <c r="K143" s="1">
        <f t="shared" si="4"/>
        <v>15247196.86</v>
      </c>
    </row>
    <row r="144" ht="15.75" customHeight="1">
      <c r="A144" s="1">
        <v>142.0</v>
      </c>
      <c r="B144" s="7">
        <f>EXP(-Inputs!$B$7/12 * A144) * (1 - EXP(-Inputs!$B$7/12))</f>
        <v>0.002575787633</v>
      </c>
      <c r="C144" s="7">
        <f>EXP(-Inputs!$B$7/12 * A144)</f>
        <v>0.3447278548</v>
      </c>
      <c r="D144" s="8">
        <f>Inputs!$B$4^((A144+1)/12)</f>
        <v>0.9527036933</v>
      </c>
      <c r="E144" s="1">
        <f>IF(A144&lt;240, Inputs!$B$11 * D144, 0)</f>
        <v>95270.36933</v>
      </c>
      <c r="F144" s="1">
        <f> (1 - Inputs!$B$4^((MIN(A144,239)+1)/12)) / (1 - Inputs!$B$4^(1/12))</f>
        <v>139.6146568</v>
      </c>
      <c r="G144" s="1">
        <f>Inputs!$B$10*PremiumCalc_NS!D144</f>
        <v>95.27036933</v>
      </c>
      <c r="H144" s="1">
        <f t="shared" si="1"/>
        <v>173230.3093</v>
      </c>
      <c r="I144" s="1">
        <f t="shared" si="2"/>
        <v>-77864.66956</v>
      </c>
      <c r="J144" s="1">
        <f t="shared" si="3"/>
        <v>-200.5628529</v>
      </c>
      <c r="K144" s="1">
        <f t="shared" si="4"/>
        <v>15616760.27</v>
      </c>
    </row>
    <row r="145" ht="15.75" customHeight="1">
      <c r="A145" s="1">
        <v>143.0</v>
      </c>
      <c r="B145" s="7">
        <f>EXP(-Inputs!$B$7/12 * A145) * (1 - EXP(-Inputs!$B$7/12))</f>
        <v>0.002556541489</v>
      </c>
      <c r="C145" s="7">
        <f>EXP(-Inputs!$B$7/12 * A145)</f>
        <v>0.3421520671</v>
      </c>
      <c r="D145" s="8">
        <f>Inputs!$B$4^((A145+1)/12)</f>
        <v>0.9523809524</v>
      </c>
      <c r="E145" s="1">
        <f>IF(A145&lt;240, Inputs!$B$11 * D145, 0)</f>
        <v>95238.09524</v>
      </c>
      <c r="F145" s="1">
        <f> (1 - Inputs!$B$4^((MIN(A145,239)+1)/12)) / (1 - Inputs!$B$4^(1/12))</f>
        <v>140.5673605</v>
      </c>
      <c r="G145" s="1">
        <f>Inputs!$B$10*PremiumCalc_NS!D145</f>
        <v>95.23809524</v>
      </c>
      <c r="H145" s="1">
        <f t="shared" si="1"/>
        <v>174412.3997</v>
      </c>
      <c r="I145" s="1">
        <f t="shared" si="2"/>
        <v>-79079.0664</v>
      </c>
      <c r="J145" s="1">
        <f t="shared" si="3"/>
        <v>-202.1689142</v>
      </c>
      <c r="K145" s="1">
        <f t="shared" si="4"/>
        <v>15987328.99</v>
      </c>
    </row>
    <row r="146" ht="15.75" customHeight="1">
      <c r="A146" s="1">
        <v>144.0</v>
      </c>
      <c r="B146" s="7">
        <f>EXP(-Inputs!$B$7/12 * A146) * (1 - EXP(-Inputs!$B$7/12))</f>
        <v>0.002537439151</v>
      </c>
      <c r="C146" s="7">
        <f>EXP(-Inputs!$B$7/12 * A146)</f>
        <v>0.3395955256</v>
      </c>
      <c r="D146" s="8">
        <f>Inputs!$B$4^((A146+1)/12)</f>
        <v>0.9520583208</v>
      </c>
      <c r="E146" s="1">
        <f>IF(A146&lt;240, Inputs!$B$11 * D146, 0)</f>
        <v>95205.83208</v>
      </c>
      <c r="F146" s="1">
        <f> (1 - Inputs!$B$4^((MIN(A146,239)+1)/12)) / (1 - Inputs!$B$4^(1/12))</f>
        <v>141.5197414</v>
      </c>
      <c r="G146" s="1">
        <f>Inputs!$B$10*PremiumCalc_NS!D146</f>
        <v>95.20583208</v>
      </c>
      <c r="H146" s="1">
        <f t="shared" si="1"/>
        <v>175594.0898</v>
      </c>
      <c r="I146" s="1">
        <f t="shared" si="2"/>
        <v>-80293.05184</v>
      </c>
      <c r="J146" s="1">
        <f t="shared" si="3"/>
        <v>-203.7387333</v>
      </c>
      <c r="K146" s="1">
        <f t="shared" si="4"/>
        <v>16358804.68</v>
      </c>
    </row>
    <row r="147" ht="15.75" customHeight="1">
      <c r="A147" s="1">
        <v>145.0</v>
      </c>
      <c r="B147" s="7">
        <f>EXP(-Inputs!$B$7/12 * A147) * (1 - EXP(-Inputs!$B$7/12))</f>
        <v>0.002518479545</v>
      </c>
      <c r="C147" s="7">
        <f>EXP(-Inputs!$B$7/12 * A147)</f>
        <v>0.3370580865</v>
      </c>
      <c r="D147" s="8">
        <f>Inputs!$B$4^((A147+1)/12)</f>
        <v>0.9517357985</v>
      </c>
      <c r="E147" s="1">
        <f>IF(A147&lt;240, Inputs!$B$11 * D147, 0)</f>
        <v>95173.57985</v>
      </c>
      <c r="F147" s="1">
        <f> (1 - Inputs!$B$4^((MIN(A147,239)+1)/12)) / (1 - Inputs!$B$4^(1/12))</f>
        <v>142.4717997</v>
      </c>
      <c r="G147" s="1">
        <f>Inputs!$B$10*PremiumCalc_NS!D147</f>
        <v>95.17357985</v>
      </c>
      <c r="H147" s="1">
        <f t="shared" si="1"/>
        <v>176775.3795</v>
      </c>
      <c r="I147" s="1">
        <f t="shared" si="2"/>
        <v>-81506.62604</v>
      </c>
      <c r="J147" s="1">
        <f t="shared" si="3"/>
        <v>-205.2727705</v>
      </c>
      <c r="K147" s="1">
        <f t="shared" si="4"/>
        <v>16731090.94</v>
      </c>
    </row>
    <row r="148" ht="15.75" customHeight="1">
      <c r="A148" s="1">
        <v>146.0</v>
      </c>
      <c r="B148" s="7">
        <f>EXP(-Inputs!$B$7/12 * A148) * (1 - EXP(-Inputs!$B$7/12))</f>
        <v>0.002499661604</v>
      </c>
      <c r="C148" s="7">
        <f>EXP(-Inputs!$B$7/12 * A148)</f>
        <v>0.3345396069</v>
      </c>
      <c r="D148" s="8">
        <f>Inputs!$B$4^((A148+1)/12)</f>
        <v>0.9514133854</v>
      </c>
      <c r="E148" s="1">
        <f>IF(A148&lt;240, Inputs!$B$11 * D148, 0)</f>
        <v>95141.33854</v>
      </c>
      <c r="F148" s="1">
        <f> (1 - Inputs!$B$4^((MIN(A148,239)+1)/12)) / (1 - Inputs!$B$4^(1/12))</f>
        <v>143.4235355</v>
      </c>
      <c r="G148" s="1">
        <f>Inputs!$B$10*PremiumCalc_NS!D148</f>
        <v>95.14133854</v>
      </c>
      <c r="H148" s="1">
        <f t="shared" si="1"/>
        <v>177956.269</v>
      </c>
      <c r="I148" s="1">
        <f t="shared" si="2"/>
        <v>-82719.78912</v>
      </c>
      <c r="J148" s="1">
        <f t="shared" si="3"/>
        <v>-206.7714807</v>
      </c>
      <c r="K148" s="1">
        <f t="shared" si="4"/>
        <v>17104093.28</v>
      </c>
    </row>
    <row r="149" ht="15.75" customHeight="1">
      <c r="A149" s="1">
        <v>147.0</v>
      </c>
      <c r="B149" s="7">
        <f>EXP(-Inputs!$B$7/12 * A149) * (1 - EXP(-Inputs!$B$7/12))</f>
        <v>0.002480984269</v>
      </c>
      <c r="C149" s="7">
        <f>EXP(-Inputs!$B$7/12 * A149)</f>
        <v>0.3320399453</v>
      </c>
      <c r="D149" s="8">
        <f>Inputs!$B$4^((A149+1)/12)</f>
        <v>0.9510910816</v>
      </c>
      <c r="E149" s="1">
        <f>IF(A149&lt;240, Inputs!$B$11 * D149, 0)</f>
        <v>95109.10816</v>
      </c>
      <c r="F149" s="1">
        <f> (1 - Inputs!$B$4^((MIN(A149,239)+1)/12)) / (1 - Inputs!$B$4^(1/12))</f>
        <v>144.3749489</v>
      </c>
      <c r="G149" s="1">
        <f>Inputs!$B$10*PremiumCalc_NS!D149</f>
        <v>95.10910816</v>
      </c>
      <c r="H149" s="1">
        <f t="shared" si="1"/>
        <v>179136.7585</v>
      </c>
      <c r="I149" s="1">
        <f t="shared" si="2"/>
        <v>-83932.54122</v>
      </c>
      <c r="J149" s="1">
        <f t="shared" si="3"/>
        <v>-208.2353145</v>
      </c>
      <c r="K149" s="1">
        <f t="shared" si="4"/>
        <v>17477719.11</v>
      </c>
    </row>
    <row r="150" ht="15.75" customHeight="1">
      <c r="A150" s="1">
        <v>148.0</v>
      </c>
      <c r="B150" s="7">
        <f>EXP(-Inputs!$B$7/12 * A150) * (1 - EXP(-Inputs!$B$7/12))</f>
        <v>0.002462446491</v>
      </c>
      <c r="C150" s="7">
        <f>EXP(-Inputs!$B$7/12 * A150)</f>
        <v>0.3295589611</v>
      </c>
      <c r="D150" s="8">
        <f>Inputs!$B$4^((A150+1)/12)</f>
        <v>0.9507688869</v>
      </c>
      <c r="E150" s="1">
        <f>IF(A150&lt;240, Inputs!$B$11 * D150, 0)</f>
        <v>95076.88869</v>
      </c>
      <c r="F150" s="1">
        <f> (1 - Inputs!$B$4^((MIN(A150,239)+1)/12)) / (1 - Inputs!$B$4^(1/12))</f>
        <v>145.32604</v>
      </c>
      <c r="G150" s="1">
        <f>Inputs!$B$10*PremiumCalc_NS!D150</f>
        <v>95.07688869</v>
      </c>
      <c r="H150" s="1">
        <f t="shared" si="1"/>
        <v>180316.8481</v>
      </c>
      <c r="I150" s="1">
        <f t="shared" si="2"/>
        <v>-85144.88249</v>
      </c>
      <c r="J150" s="1">
        <f t="shared" si="3"/>
        <v>-209.6647171</v>
      </c>
      <c r="K150" s="1">
        <f t="shared" si="4"/>
        <v>17851877.7</v>
      </c>
    </row>
    <row r="151" ht="15.75" customHeight="1">
      <c r="A151" s="1">
        <v>149.0</v>
      </c>
      <c r="B151" s="7">
        <f>EXP(-Inputs!$B$7/12 * A151) * (1 - EXP(-Inputs!$B$7/12))</f>
        <v>0.002444047226</v>
      </c>
      <c r="C151" s="7">
        <f>EXP(-Inputs!$B$7/12 * A151)</f>
        <v>0.3270965146</v>
      </c>
      <c r="D151" s="8">
        <f>Inputs!$B$4^((A151+1)/12)</f>
        <v>0.9504468014</v>
      </c>
      <c r="E151" s="1">
        <f>IF(A151&lt;240, Inputs!$B$11 * D151, 0)</f>
        <v>95044.68014</v>
      </c>
      <c r="F151" s="1">
        <f> (1 - Inputs!$B$4^((MIN(A151,239)+1)/12)) / (1 - Inputs!$B$4^(1/12))</f>
        <v>146.2768089</v>
      </c>
      <c r="G151" s="1">
        <f>Inputs!$B$10*PremiumCalc_NS!D151</f>
        <v>95.04468014</v>
      </c>
      <c r="H151" s="1">
        <f t="shared" si="1"/>
        <v>181496.5379</v>
      </c>
      <c r="I151" s="1">
        <f t="shared" si="2"/>
        <v>-86356.81306</v>
      </c>
      <c r="J151" s="1">
        <f t="shared" si="3"/>
        <v>-211.0601294</v>
      </c>
      <c r="K151" s="1">
        <f t="shared" si="4"/>
        <v>18226480.14</v>
      </c>
    </row>
    <row r="152" ht="15.75" customHeight="1">
      <c r="A152" s="1">
        <v>150.0</v>
      </c>
      <c r="B152" s="7">
        <f>EXP(-Inputs!$B$7/12 * A152) * (1 - EXP(-Inputs!$B$7/12))</f>
        <v>0.002425785439</v>
      </c>
      <c r="C152" s="7">
        <f>EXP(-Inputs!$B$7/12 * A152)</f>
        <v>0.3246524674</v>
      </c>
      <c r="D152" s="8">
        <f>Inputs!$B$4^((A152+1)/12)</f>
        <v>0.950124825</v>
      </c>
      <c r="E152" s="1">
        <f>IF(A152&lt;240, Inputs!$B$11 * D152, 0)</f>
        <v>95012.4825</v>
      </c>
      <c r="F152" s="1">
        <f> (1 - Inputs!$B$4^((MIN(A152,239)+1)/12)) / (1 - Inputs!$B$4^(1/12))</f>
        <v>147.2272557</v>
      </c>
      <c r="G152" s="1">
        <f>Inputs!$B$10*PremiumCalc_NS!D152</f>
        <v>95.0124825</v>
      </c>
      <c r="H152" s="1">
        <f t="shared" si="1"/>
        <v>182675.8281</v>
      </c>
      <c r="I152" s="1">
        <f t="shared" si="2"/>
        <v>-87568.33307</v>
      </c>
      <c r="J152" s="1">
        <f t="shared" si="3"/>
        <v>-212.4219873</v>
      </c>
      <c r="K152" s="1">
        <f t="shared" si="4"/>
        <v>18601439.33</v>
      </c>
    </row>
    <row r="153" ht="15.75" customHeight="1">
      <c r="A153" s="1">
        <v>151.0</v>
      </c>
      <c r="B153" s="7">
        <f>EXP(-Inputs!$B$7/12 * A153) * (1 - EXP(-Inputs!$B$7/12))</f>
        <v>0.002407660103</v>
      </c>
      <c r="C153" s="7">
        <f>EXP(-Inputs!$B$7/12 * A153)</f>
        <v>0.3222266819</v>
      </c>
      <c r="D153" s="8">
        <f>Inputs!$B$4^((A153+1)/12)</f>
        <v>0.9498029577</v>
      </c>
      <c r="E153" s="1">
        <f>IF(A153&lt;240, Inputs!$B$11 * D153, 0)</f>
        <v>94980.29577</v>
      </c>
      <c r="F153" s="1">
        <f> (1 - Inputs!$B$4^((MIN(A153,239)+1)/12)) / (1 - Inputs!$B$4^(1/12))</f>
        <v>148.1773805</v>
      </c>
      <c r="G153" s="1">
        <f>Inputs!$B$10*PremiumCalc_NS!D153</f>
        <v>94.98029577</v>
      </c>
      <c r="H153" s="1">
        <f t="shared" si="1"/>
        <v>183854.7187</v>
      </c>
      <c r="I153" s="1">
        <f t="shared" si="2"/>
        <v>-88779.44267</v>
      </c>
      <c r="J153" s="1">
        <f t="shared" si="3"/>
        <v>-213.7507221</v>
      </c>
      <c r="K153" s="1">
        <f t="shared" si="4"/>
        <v>18976669.98</v>
      </c>
    </row>
    <row r="154" ht="15.75" customHeight="1">
      <c r="A154" s="1">
        <v>152.0</v>
      </c>
      <c r="B154" s="7">
        <f>EXP(-Inputs!$B$7/12 * A154) * (1 - EXP(-Inputs!$B$7/12))</f>
        <v>0.002389670199</v>
      </c>
      <c r="C154" s="7">
        <f>EXP(-Inputs!$B$7/12 * A154)</f>
        <v>0.3198190218</v>
      </c>
      <c r="D154" s="8">
        <f>Inputs!$B$4^((A154+1)/12)</f>
        <v>0.9494811994</v>
      </c>
      <c r="E154" s="1">
        <f>IF(A154&lt;240, Inputs!$B$11 * D154, 0)</f>
        <v>94948.11994</v>
      </c>
      <c r="F154" s="1">
        <f> (1 - Inputs!$B$4^((MIN(A154,239)+1)/12)) / (1 - Inputs!$B$4^(1/12))</f>
        <v>149.1271835</v>
      </c>
      <c r="G154" s="1">
        <f>Inputs!$B$10*PremiumCalc_NS!D154</f>
        <v>94.94811994</v>
      </c>
      <c r="H154" s="1">
        <f t="shared" si="1"/>
        <v>185033.21</v>
      </c>
      <c r="I154" s="1">
        <f t="shared" si="2"/>
        <v>-89990.14199</v>
      </c>
      <c r="J154" s="1">
        <f t="shared" si="3"/>
        <v>-215.0467605</v>
      </c>
      <c r="K154" s="1">
        <f t="shared" si="4"/>
        <v>19352088.51</v>
      </c>
    </row>
    <row r="155" ht="15.75" customHeight="1">
      <c r="A155" s="1">
        <v>153.0</v>
      </c>
      <c r="B155" s="7">
        <f>EXP(-Inputs!$B$7/12 * A155) * (1 - EXP(-Inputs!$B$7/12))</f>
        <v>0.002371814714</v>
      </c>
      <c r="C155" s="7">
        <f>EXP(-Inputs!$B$7/12 * A155)</f>
        <v>0.3174293516</v>
      </c>
      <c r="D155" s="8">
        <f>Inputs!$B$4^((A155+1)/12)</f>
        <v>0.9491595501</v>
      </c>
      <c r="E155" s="1">
        <f>IF(A155&lt;240, Inputs!$B$11 * D155, 0)</f>
        <v>94915.95501</v>
      </c>
      <c r="F155" s="1">
        <f> (1 - Inputs!$B$4^((MIN(A155,239)+1)/12)) / (1 - Inputs!$B$4^(1/12))</f>
        <v>150.0766647</v>
      </c>
      <c r="G155" s="1">
        <f>Inputs!$B$10*PremiumCalc_NS!D155</f>
        <v>94.91595501</v>
      </c>
      <c r="H155" s="1">
        <f t="shared" si="1"/>
        <v>186211.3021</v>
      </c>
      <c r="I155" s="1">
        <f t="shared" si="2"/>
        <v>-91200.43116</v>
      </c>
      <c r="J155" s="1">
        <f t="shared" si="3"/>
        <v>-216.3105246</v>
      </c>
      <c r="K155" s="1">
        <f t="shared" si="4"/>
        <v>19727613.1</v>
      </c>
    </row>
    <row r="156" ht="15.75" customHeight="1">
      <c r="A156" s="1">
        <v>154.0</v>
      </c>
      <c r="B156" s="7">
        <f>EXP(-Inputs!$B$7/12 * A156) * (1 - EXP(-Inputs!$B$7/12))</f>
        <v>0.002354092645</v>
      </c>
      <c r="C156" s="7">
        <f>EXP(-Inputs!$B$7/12 * A156)</f>
        <v>0.3150575369</v>
      </c>
      <c r="D156" s="8">
        <f>Inputs!$B$4^((A156+1)/12)</f>
        <v>0.9488380098</v>
      </c>
      <c r="E156" s="1">
        <f>IF(A156&lt;240, Inputs!$B$11 * D156, 0)</f>
        <v>94883.80098</v>
      </c>
      <c r="F156" s="1">
        <f> (1 - Inputs!$B$4^((MIN(A156,239)+1)/12)) / (1 - Inputs!$B$4^(1/12))</f>
        <v>151.0258242</v>
      </c>
      <c r="G156" s="1">
        <f>Inputs!$B$10*PremiumCalc_NS!D156</f>
        <v>94.88380098</v>
      </c>
      <c r="H156" s="1">
        <f t="shared" si="1"/>
        <v>187388.9951</v>
      </c>
      <c r="I156" s="1">
        <f t="shared" si="2"/>
        <v>-92410.31034</v>
      </c>
      <c r="J156" s="1">
        <f t="shared" si="3"/>
        <v>-217.5424318</v>
      </c>
      <c r="K156" s="1">
        <f t="shared" si="4"/>
        <v>20103163.64</v>
      </c>
    </row>
    <row r="157" ht="15.75" customHeight="1">
      <c r="A157" s="1">
        <v>155.0</v>
      </c>
      <c r="B157" s="7">
        <f>EXP(-Inputs!$B$7/12 * A157) * (1 - EXP(-Inputs!$B$7/12))</f>
        <v>0.002336502993</v>
      </c>
      <c r="C157" s="7">
        <f>EXP(-Inputs!$B$7/12 * A157)</f>
        <v>0.3127034443</v>
      </c>
      <c r="D157" s="8">
        <f>Inputs!$B$4^((A157+1)/12)</f>
        <v>0.9485165784</v>
      </c>
      <c r="E157" s="1">
        <f>IF(A157&lt;240, Inputs!$B$11 * D157, 0)</f>
        <v>94851.65784</v>
      </c>
      <c r="F157" s="1">
        <f> (1 - Inputs!$B$4^((MIN(A157,239)+1)/12)) / (1 - Inputs!$B$4^(1/12))</f>
        <v>151.9746622</v>
      </c>
      <c r="G157" s="1">
        <f>Inputs!$B$10*PremiumCalc_NS!D157</f>
        <v>94.85165784</v>
      </c>
      <c r="H157" s="1">
        <f t="shared" si="1"/>
        <v>188566.2891</v>
      </c>
      <c r="I157" s="1">
        <f t="shared" si="2"/>
        <v>-93619.77965</v>
      </c>
      <c r="J157" s="1">
        <f t="shared" si="3"/>
        <v>-218.7428954</v>
      </c>
      <c r="K157" s="1">
        <f t="shared" si="4"/>
        <v>20478661.67</v>
      </c>
    </row>
    <row r="158" ht="15.75" customHeight="1">
      <c r="A158" s="1">
        <v>156.0</v>
      </c>
      <c r="B158" s="7">
        <f>EXP(-Inputs!$B$7/12 * A158) * (1 - EXP(-Inputs!$B$7/12))</f>
        <v>0.002319044771</v>
      </c>
      <c r="C158" s="7">
        <f>EXP(-Inputs!$B$7/12 * A158)</f>
        <v>0.3103669413</v>
      </c>
      <c r="D158" s="8">
        <f>Inputs!$B$4^((A158+1)/12)</f>
        <v>0.9481952559</v>
      </c>
      <c r="E158" s="1">
        <f>IF(A158&lt;240, Inputs!$B$11 * D158, 0)</f>
        <v>94819.52559</v>
      </c>
      <c r="F158" s="1">
        <f> (1 - Inputs!$B$4^((MIN(A158,239)+1)/12)) / (1 - Inputs!$B$4^(1/12))</f>
        <v>152.9231788</v>
      </c>
      <c r="G158" s="1">
        <f>Inputs!$B$10*PremiumCalc_NS!D158</f>
        <v>94.81952559</v>
      </c>
      <c r="H158" s="1">
        <f t="shared" si="1"/>
        <v>189743.1844</v>
      </c>
      <c r="I158" s="1">
        <f t="shared" si="2"/>
        <v>-94828.83924</v>
      </c>
      <c r="J158" s="1">
        <f t="shared" si="3"/>
        <v>-219.9123238</v>
      </c>
      <c r="K158" s="1">
        <f t="shared" si="4"/>
        <v>20854030.4</v>
      </c>
    </row>
    <row r="159" ht="15.75" customHeight="1">
      <c r="A159" s="1">
        <v>157.0</v>
      </c>
      <c r="B159" s="7">
        <f>EXP(-Inputs!$B$7/12 * A159) * (1 - EXP(-Inputs!$B$7/12))</f>
        <v>0.002301716996</v>
      </c>
      <c r="C159" s="7">
        <f>EXP(-Inputs!$B$7/12 * A159)</f>
        <v>0.3080478965</v>
      </c>
      <c r="D159" s="8">
        <f>Inputs!$B$4^((A159+1)/12)</f>
        <v>0.9478740423</v>
      </c>
      <c r="E159" s="1">
        <f>IF(A159&lt;240, Inputs!$B$11 * D159, 0)</f>
        <v>94787.40423</v>
      </c>
      <c r="F159" s="1">
        <f> (1 - Inputs!$B$4^((MIN(A159,239)+1)/12)) / (1 - Inputs!$B$4^(1/12))</f>
        <v>153.8713741</v>
      </c>
      <c r="G159" s="1">
        <f>Inputs!$B$10*PremiumCalc_NS!D159</f>
        <v>94.78740423</v>
      </c>
      <c r="H159" s="1">
        <f t="shared" si="1"/>
        <v>190919.6809</v>
      </c>
      <c r="I159" s="1">
        <f t="shared" si="2"/>
        <v>-96037.48924</v>
      </c>
      <c r="J159" s="1">
        <f t="shared" si="3"/>
        <v>-221.0511212</v>
      </c>
      <c r="K159" s="1">
        <f t="shared" si="4"/>
        <v>21229194.67</v>
      </c>
    </row>
    <row r="160" ht="15.75" customHeight="1">
      <c r="A160" s="1">
        <v>158.0</v>
      </c>
      <c r="B160" s="7">
        <f>EXP(-Inputs!$B$7/12 * A160) * (1 - EXP(-Inputs!$B$7/12))</f>
        <v>0.002284518692</v>
      </c>
      <c r="C160" s="7">
        <f>EXP(-Inputs!$B$7/12 * A160)</f>
        <v>0.3057461795</v>
      </c>
      <c r="D160" s="8">
        <f>Inputs!$B$4^((A160+1)/12)</f>
        <v>0.9475529374</v>
      </c>
      <c r="E160" s="1">
        <f>IF(A160&lt;240, Inputs!$B$11 * D160, 0)</f>
        <v>94755.29374</v>
      </c>
      <c r="F160" s="1">
        <f> (1 - Inputs!$B$4^((MIN(A160,239)+1)/12)) / (1 - Inputs!$B$4^(1/12))</f>
        <v>154.8192481</v>
      </c>
      <c r="G160" s="1">
        <f>Inputs!$B$10*PremiumCalc_NS!D160</f>
        <v>94.75529374</v>
      </c>
      <c r="H160" s="1">
        <f t="shared" si="1"/>
        <v>192095.7788</v>
      </c>
      <c r="I160" s="1">
        <f t="shared" si="2"/>
        <v>-97245.7298</v>
      </c>
      <c r="J160" s="1">
        <f t="shared" si="3"/>
        <v>-222.1596875</v>
      </c>
      <c r="K160" s="1">
        <f t="shared" si="4"/>
        <v>21604080.94</v>
      </c>
    </row>
    <row r="161" ht="15.75" customHeight="1">
      <c r="A161" s="1">
        <v>159.0</v>
      </c>
      <c r="B161" s="7">
        <f>EXP(-Inputs!$B$7/12 * A161) * (1 - EXP(-Inputs!$B$7/12))</f>
        <v>0.002267448894</v>
      </c>
      <c r="C161" s="7">
        <f>EXP(-Inputs!$B$7/12 * A161)</f>
        <v>0.3034616608</v>
      </c>
      <c r="D161" s="8">
        <f>Inputs!$B$4^((A161+1)/12)</f>
        <v>0.9472319414</v>
      </c>
      <c r="E161" s="1">
        <f>IF(A161&lt;240, Inputs!$B$11 * D161, 0)</f>
        <v>94723.19414</v>
      </c>
      <c r="F161" s="1">
        <f> (1 - Inputs!$B$4^((MIN(A161,239)+1)/12)) / (1 - Inputs!$B$4^(1/12))</f>
        <v>155.766801</v>
      </c>
      <c r="G161" s="1">
        <f>Inputs!$B$10*PremiumCalc_NS!D161</f>
        <v>94.72319414</v>
      </c>
      <c r="H161" s="1">
        <f t="shared" si="1"/>
        <v>193271.4784</v>
      </c>
      <c r="I161" s="1">
        <f t="shared" si="2"/>
        <v>-98453.56105</v>
      </c>
      <c r="J161" s="1">
        <f t="shared" si="3"/>
        <v>-223.2384181</v>
      </c>
      <c r="K161" s="1">
        <f t="shared" si="4"/>
        <v>21978617.23</v>
      </c>
    </row>
    <row r="162" ht="15.75" customHeight="1">
      <c r="A162" s="1">
        <v>160.0</v>
      </c>
      <c r="B162" s="7">
        <f>EXP(-Inputs!$B$7/12 * A162) * (1 - EXP(-Inputs!$B$7/12))</f>
        <v>0.00225050664</v>
      </c>
      <c r="C162" s="7">
        <f>EXP(-Inputs!$B$7/12 * A162)</f>
        <v>0.3011942119</v>
      </c>
      <c r="D162" s="8">
        <f>Inputs!$B$4^((A162+1)/12)</f>
        <v>0.9469110541</v>
      </c>
      <c r="E162" s="1">
        <f>IF(A162&lt;240, Inputs!$B$11 * D162, 0)</f>
        <v>94691.10541</v>
      </c>
      <c r="F162" s="1">
        <f> (1 - Inputs!$B$4^((MIN(A162,239)+1)/12)) / (1 - Inputs!$B$4^(1/12))</f>
        <v>156.714033</v>
      </c>
      <c r="G162" s="1">
        <f>Inputs!$B$10*PremiumCalc_NS!D162</f>
        <v>94.69110541</v>
      </c>
      <c r="H162" s="1">
        <f t="shared" si="1"/>
        <v>194446.7796</v>
      </c>
      <c r="I162" s="1">
        <f t="shared" si="2"/>
        <v>-99660.98313</v>
      </c>
      <c r="J162" s="1">
        <f t="shared" si="3"/>
        <v>-224.2877043</v>
      </c>
      <c r="K162" s="1">
        <f t="shared" si="4"/>
        <v>22352733.11</v>
      </c>
    </row>
    <row r="163" ht="15.75" customHeight="1">
      <c r="A163" s="1">
        <v>161.0</v>
      </c>
      <c r="B163" s="7">
        <f>EXP(-Inputs!$B$7/12 * A163) * (1 - EXP(-Inputs!$B$7/12))</f>
        <v>0.002233690978</v>
      </c>
      <c r="C163" s="7">
        <f>EXP(-Inputs!$B$7/12 * A163)</f>
        <v>0.2989437053</v>
      </c>
      <c r="D163" s="8">
        <f>Inputs!$B$4^((A163+1)/12)</f>
        <v>0.9465902755</v>
      </c>
      <c r="E163" s="1">
        <f>IF(A163&lt;240, Inputs!$B$11 * D163, 0)</f>
        <v>94659.02755</v>
      </c>
      <c r="F163" s="1">
        <f> (1 - Inputs!$B$4^((MIN(A163,239)+1)/12)) / (1 - Inputs!$B$4^(1/12))</f>
        <v>157.660944</v>
      </c>
      <c r="G163" s="1">
        <f>Inputs!$B$10*PremiumCalc_NS!D163</f>
        <v>94.65902755</v>
      </c>
      <c r="H163" s="1">
        <f t="shared" si="1"/>
        <v>195621.6828</v>
      </c>
      <c r="I163" s="1">
        <f t="shared" si="2"/>
        <v>-100867.9962</v>
      </c>
      <c r="J163" s="1">
        <f t="shared" si="3"/>
        <v>-225.307933</v>
      </c>
      <c r="K163" s="1">
        <f t="shared" si="4"/>
        <v>22726359.73</v>
      </c>
    </row>
    <row r="164" ht="15.75" customHeight="1">
      <c r="A164" s="1">
        <v>162.0</v>
      </c>
      <c r="B164" s="7">
        <f>EXP(-Inputs!$B$7/12 * A164) * (1 - EXP(-Inputs!$B$7/12))</f>
        <v>0.002217000961</v>
      </c>
      <c r="C164" s="7">
        <f>EXP(-Inputs!$B$7/12 * A164)</f>
        <v>0.2967100143</v>
      </c>
      <c r="D164" s="8">
        <f>Inputs!$B$4^((A164+1)/12)</f>
        <v>0.9462696055</v>
      </c>
      <c r="E164" s="1">
        <f>IF(A164&lt;240, Inputs!$B$11 * D164, 0)</f>
        <v>94626.96055</v>
      </c>
      <c r="F164" s="1">
        <f> (1 - Inputs!$B$4^((MIN(A164,239)+1)/12)) / (1 - Inputs!$B$4^(1/12))</f>
        <v>158.6075343</v>
      </c>
      <c r="G164" s="1">
        <f>Inputs!$B$10*PremiumCalc_NS!D164</f>
        <v>94.62696055</v>
      </c>
      <c r="H164" s="1">
        <f t="shared" si="1"/>
        <v>196796.1879</v>
      </c>
      <c r="I164" s="1">
        <f t="shared" si="2"/>
        <v>-102074.6003</v>
      </c>
      <c r="J164" s="1">
        <f t="shared" si="3"/>
        <v>-226.2994871</v>
      </c>
      <c r="K164" s="1">
        <f t="shared" si="4"/>
        <v>23099429.7</v>
      </c>
    </row>
    <row r="165" ht="15.75" customHeight="1">
      <c r="A165" s="1">
        <v>163.0</v>
      </c>
      <c r="B165" s="7">
        <f>EXP(-Inputs!$B$7/12 * A165) * (1 - EXP(-Inputs!$B$7/12))</f>
        <v>0.002200435652</v>
      </c>
      <c r="C165" s="7">
        <f>EXP(-Inputs!$B$7/12 * A165)</f>
        <v>0.2944930133</v>
      </c>
      <c r="D165" s="8">
        <f>Inputs!$B$4^((A165+1)/12)</f>
        <v>0.9459490442</v>
      </c>
      <c r="E165" s="1">
        <f>IF(A165&lt;240, Inputs!$B$11 * D165, 0)</f>
        <v>94594.90442</v>
      </c>
      <c r="F165" s="1">
        <f> (1 - Inputs!$B$4^((MIN(A165,239)+1)/12)) / (1 - Inputs!$B$4^(1/12))</f>
        <v>159.5538039</v>
      </c>
      <c r="G165" s="1">
        <f>Inputs!$B$10*PremiumCalc_NS!D165</f>
        <v>94.59490442</v>
      </c>
      <c r="H165" s="1">
        <f t="shared" si="1"/>
        <v>197970.2951</v>
      </c>
      <c r="I165" s="1">
        <f t="shared" si="2"/>
        <v>-103280.7957</v>
      </c>
      <c r="J165" s="1">
        <f t="shared" si="3"/>
        <v>-227.2627451</v>
      </c>
      <c r="K165" s="1">
        <f t="shared" si="4"/>
        <v>23471877.16</v>
      </c>
    </row>
    <row r="166" ht="15.75" customHeight="1">
      <c r="A166" s="1">
        <v>164.0</v>
      </c>
      <c r="B166" s="7">
        <f>EXP(-Inputs!$B$7/12 * A166) * (1 - EXP(-Inputs!$B$7/12))</f>
        <v>0.002183994117</v>
      </c>
      <c r="C166" s="7">
        <f>EXP(-Inputs!$B$7/12 * A166)</f>
        <v>0.2922925777</v>
      </c>
      <c r="D166" s="8">
        <f>Inputs!$B$4^((A166+1)/12)</f>
        <v>0.9456285915</v>
      </c>
      <c r="E166" s="1">
        <f>IF(A166&lt;240, Inputs!$B$11 * D166, 0)</f>
        <v>94562.85915</v>
      </c>
      <c r="F166" s="1">
        <f> (1 - Inputs!$B$4^((MIN(A166,239)+1)/12)) / (1 - Inputs!$B$4^(1/12))</f>
        <v>160.499753</v>
      </c>
      <c r="G166" s="1">
        <f>Inputs!$B$10*PremiumCalc_NS!D166</f>
        <v>94.56285915</v>
      </c>
      <c r="H166" s="1">
        <f t="shared" si="1"/>
        <v>199144.0045</v>
      </c>
      <c r="I166" s="1">
        <f t="shared" si="2"/>
        <v>-104486.5825</v>
      </c>
      <c r="J166" s="1">
        <f t="shared" si="3"/>
        <v>-228.1980816</v>
      </c>
      <c r="K166" s="1">
        <f t="shared" si="4"/>
        <v>23843637.69</v>
      </c>
    </row>
    <row r="167" ht="15.75" customHeight="1">
      <c r="A167" s="1">
        <v>165.0</v>
      </c>
      <c r="B167" s="7">
        <f>EXP(-Inputs!$B$7/12 * A167) * (1 - EXP(-Inputs!$B$7/12))</f>
        <v>0.002167675433</v>
      </c>
      <c r="C167" s="7">
        <f>EXP(-Inputs!$B$7/12 * A167)</f>
        <v>0.2901085836</v>
      </c>
      <c r="D167" s="8">
        <f>Inputs!$B$4^((A167+1)/12)</f>
        <v>0.9453082473</v>
      </c>
      <c r="E167" s="1">
        <f>IF(A167&lt;240, Inputs!$B$11 * D167, 0)</f>
        <v>94530.82473</v>
      </c>
      <c r="F167" s="1">
        <f> (1 - Inputs!$B$4^((MIN(A167,239)+1)/12)) / (1 - Inputs!$B$4^(1/12))</f>
        <v>161.4453815</v>
      </c>
      <c r="G167" s="1">
        <f>Inputs!$B$10*PremiumCalc_NS!D167</f>
        <v>94.53082473</v>
      </c>
      <c r="H167" s="1">
        <f t="shared" si="1"/>
        <v>200317.3164</v>
      </c>
      <c r="I167" s="1">
        <f t="shared" si="2"/>
        <v>-105691.9609</v>
      </c>
      <c r="J167" s="1">
        <f t="shared" si="3"/>
        <v>-229.105867</v>
      </c>
      <c r="K167" s="1">
        <f t="shared" si="4"/>
        <v>24214648.33</v>
      </c>
    </row>
    <row r="168" ht="15.75" customHeight="1">
      <c r="A168" s="1">
        <v>166.0</v>
      </c>
      <c r="B168" s="7">
        <f>EXP(-Inputs!$B$7/12 * A168) * (1 - EXP(-Inputs!$B$7/12))</f>
        <v>0.002151478681</v>
      </c>
      <c r="C168" s="7">
        <f>EXP(-Inputs!$B$7/12 * A168)</f>
        <v>0.2879409081</v>
      </c>
      <c r="D168" s="8">
        <f>Inputs!$B$4^((A168+1)/12)</f>
        <v>0.9449880117</v>
      </c>
      <c r="E168" s="1">
        <f>IF(A168&lt;240, Inputs!$B$11 * D168, 0)</f>
        <v>94498.80117</v>
      </c>
      <c r="F168" s="1">
        <f> (1 - Inputs!$B$4^((MIN(A168,239)+1)/12)) / (1 - Inputs!$B$4^(1/12))</f>
        <v>162.3906898</v>
      </c>
      <c r="G168" s="1">
        <f>Inputs!$B$10*PremiumCalc_NS!D168</f>
        <v>94.49880117</v>
      </c>
      <c r="H168" s="1">
        <f t="shared" si="1"/>
        <v>201490.2308</v>
      </c>
      <c r="I168" s="1">
        <f t="shared" si="2"/>
        <v>-106896.9308</v>
      </c>
      <c r="J168" s="1">
        <f t="shared" si="3"/>
        <v>-229.9864677</v>
      </c>
      <c r="K168" s="1">
        <f t="shared" si="4"/>
        <v>24584847.53</v>
      </c>
    </row>
    <row r="169" ht="15.75" customHeight="1">
      <c r="A169" s="1">
        <v>167.0</v>
      </c>
      <c r="B169" s="7">
        <f>EXP(-Inputs!$B$7/12 * A169) * (1 - EXP(-Inputs!$B$7/12))</f>
        <v>0.00213540295</v>
      </c>
      <c r="C169" s="7">
        <f>EXP(-Inputs!$B$7/12 * A169)</f>
        <v>0.2857894294</v>
      </c>
      <c r="D169" s="8">
        <f>Inputs!$B$4^((A169+1)/12)</f>
        <v>0.9446678845</v>
      </c>
      <c r="E169" s="1">
        <f>IF(A169&lt;240, Inputs!$B$11 * D169, 0)</f>
        <v>94466.78845</v>
      </c>
      <c r="F169" s="1">
        <f> (1 - Inputs!$B$4^((MIN(A169,239)+1)/12)) / (1 - Inputs!$B$4^(1/12))</f>
        <v>163.3356778</v>
      </c>
      <c r="G169" s="1">
        <f>Inputs!$B$10*PremiumCalc_NS!D169</f>
        <v>94.46678845</v>
      </c>
      <c r="H169" s="1">
        <f t="shared" si="1"/>
        <v>202662.7479</v>
      </c>
      <c r="I169" s="1">
        <f t="shared" si="2"/>
        <v>-108101.4926</v>
      </c>
      <c r="J169" s="1">
        <f t="shared" si="3"/>
        <v>-230.8402462</v>
      </c>
      <c r="K169" s="1">
        <f t="shared" si="4"/>
        <v>24954175.17</v>
      </c>
    </row>
    <row r="170" ht="15.75" customHeight="1">
      <c r="A170" s="1">
        <v>168.0</v>
      </c>
      <c r="B170" s="7">
        <f>EXP(-Inputs!$B$7/12 * A170) * (1 - EXP(-Inputs!$B$7/12))</f>
        <v>0.002119447336</v>
      </c>
      <c r="C170" s="7">
        <f>EXP(-Inputs!$B$7/12 * A170)</f>
        <v>0.2836540265</v>
      </c>
      <c r="D170" s="8">
        <f>Inputs!$B$4^((A170+1)/12)</f>
        <v>0.9443478658</v>
      </c>
      <c r="E170" s="1">
        <f>IF(A170&lt;240, Inputs!$B$11 * D170, 0)</f>
        <v>94434.78658</v>
      </c>
      <c r="F170" s="1">
        <f> (1 - Inputs!$B$4^((MIN(A170,239)+1)/12)) / (1 - Inputs!$B$4^(1/12))</f>
        <v>164.2803457</v>
      </c>
      <c r="G170" s="1">
        <f>Inputs!$B$10*PremiumCalc_NS!D170</f>
        <v>94.43478658</v>
      </c>
      <c r="H170" s="1">
        <f t="shared" si="1"/>
        <v>203834.8677</v>
      </c>
      <c r="I170" s="1">
        <f t="shared" si="2"/>
        <v>-109305.6463</v>
      </c>
      <c r="J170" s="1">
        <f t="shared" si="3"/>
        <v>-231.667561</v>
      </c>
      <c r="K170" s="1">
        <f t="shared" si="4"/>
        <v>25322572.48</v>
      </c>
    </row>
    <row r="171" ht="15.75" customHeight="1">
      <c r="A171" s="1">
        <v>169.0</v>
      </c>
      <c r="B171" s="7">
        <f>EXP(-Inputs!$B$7/12 * A171) * (1 - EXP(-Inputs!$B$7/12))</f>
        <v>0.002103610942</v>
      </c>
      <c r="C171" s="7">
        <f>EXP(-Inputs!$B$7/12 * A171)</f>
        <v>0.2815345792</v>
      </c>
      <c r="D171" s="8">
        <f>Inputs!$B$4^((A171+1)/12)</f>
        <v>0.9440279555</v>
      </c>
      <c r="E171" s="1">
        <f>IF(A171&lt;240, Inputs!$B$11 * D171, 0)</f>
        <v>94402.79555</v>
      </c>
      <c r="F171" s="1">
        <f> (1 - Inputs!$B$4^((MIN(A171,239)+1)/12)) / (1 - Inputs!$B$4^(1/12))</f>
        <v>165.2246936</v>
      </c>
      <c r="G171" s="1">
        <f>Inputs!$B$10*PremiumCalc_NS!D171</f>
        <v>94.40279555</v>
      </c>
      <c r="H171" s="1">
        <f t="shared" si="1"/>
        <v>205006.5905</v>
      </c>
      <c r="I171" s="1">
        <f t="shared" si="2"/>
        <v>-110509.3921</v>
      </c>
      <c r="J171" s="1">
        <f t="shared" si="3"/>
        <v>-232.4687665</v>
      </c>
      <c r="K171" s="1">
        <f t="shared" si="4"/>
        <v>25689982.07</v>
      </c>
    </row>
    <row r="172" ht="15.75" customHeight="1">
      <c r="A172" s="1">
        <v>170.0</v>
      </c>
      <c r="B172" s="7">
        <f>EXP(-Inputs!$B$7/12 * A172) * (1 - EXP(-Inputs!$B$7/12))</f>
        <v>0.002087892876</v>
      </c>
      <c r="C172" s="7">
        <f>EXP(-Inputs!$B$7/12 * A172)</f>
        <v>0.2794309682</v>
      </c>
      <c r="D172" s="8">
        <f>Inputs!$B$4^((A172+1)/12)</f>
        <v>0.9437081536</v>
      </c>
      <c r="E172" s="1">
        <f>IF(A172&lt;240, Inputs!$B$11 * D172, 0)</f>
        <v>94370.81536</v>
      </c>
      <c r="F172" s="1">
        <f> (1 - Inputs!$B$4^((MIN(A172,239)+1)/12)) / (1 - Inputs!$B$4^(1/12))</f>
        <v>166.1687215</v>
      </c>
      <c r="G172" s="1">
        <f>Inputs!$B$10*PremiumCalc_NS!D172</f>
        <v>94.37081536</v>
      </c>
      <c r="H172" s="1">
        <f t="shared" si="1"/>
        <v>206177.9163</v>
      </c>
      <c r="I172" s="1">
        <f t="shared" si="2"/>
        <v>-111712.7301</v>
      </c>
      <c r="J172" s="1">
        <f t="shared" si="3"/>
        <v>-233.2442134</v>
      </c>
      <c r="K172" s="1">
        <f t="shared" si="4"/>
        <v>26056347.87</v>
      </c>
    </row>
    <row r="173" ht="15.75" customHeight="1">
      <c r="A173" s="1">
        <v>171.0</v>
      </c>
      <c r="B173" s="7">
        <f>EXP(-Inputs!$B$7/12 * A173) * (1 - EXP(-Inputs!$B$7/12))</f>
        <v>0.002072292255</v>
      </c>
      <c r="C173" s="7">
        <f>EXP(-Inputs!$B$7/12 * A173)</f>
        <v>0.2773430753</v>
      </c>
      <c r="D173" s="8">
        <f>Inputs!$B$4^((A173+1)/12)</f>
        <v>0.94338846</v>
      </c>
      <c r="E173" s="1">
        <f>IF(A173&lt;240, Inputs!$B$11 * D173, 0)</f>
        <v>94338.846</v>
      </c>
      <c r="F173" s="1">
        <f> (1 - Inputs!$B$4^((MIN(A173,239)+1)/12)) / (1 - Inputs!$B$4^(1/12))</f>
        <v>167.1124297</v>
      </c>
      <c r="G173" s="1">
        <f>Inputs!$B$10*PremiumCalc_NS!D173</f>
        <v>94.338846</v>
      </c>
      <c r="H173" s="1">
        <f t="shared" si="1"/>
        <v>207348.8453</v>
      </c>
      <c r="I173" s="1">
        <f t="shared" si="2"/>
        <v>-112915.6605</v>
      </c>
      <c r="J173" s="1">
        <f t="shared" si="3"/>
        <v>-233.9942487</v>
      </c>
      <c r="K173" s="1">
        <f t="shared" si="4"/>
        <v>26421615.15</v>
      </c>
    </row>
    <row r="174" ht="15.75" customHeight="1">
      <c r="A174" s="1">
        <v>172.0</v>
      </c>
      <c r="B174" s="7">
        <f>EXP(-Inputs!$B$7/12 * A174) * (1 - EXP(-Inputs!$B$7/12))</f>
        <v>0.002056808201</v>
      </c>
      <c r="C174" s="7">
        <f>EXP(-Inputs!$B$7/12 * A174)</f>
        <v>0.2752707831</v>
      </c>
      <c r="D174" s="8">
        <f>Inputs!$B$4^((A174+1)/12)</f>
        <v>0.9430688747</v>
      </c>
      <c r="E174" s="1">
        <f>IF(A174&lt;240, Inputs!$B$11 * D174, 0)</f>
        <v>94306.88747</v>
      </c>
      <c r="F174" s="1">
        <f> (1 - Inputs!$B$4^((MIN(A174,239)+1)/12)) / (1 - Inputs!$B$4^(1/12))</f>
        <v>168.0558181</v>
      </c>
      <c r="G174" s="1">
        <f>Inputs!$B$10*PremiumCalc_NS!D174</f>
        <v>94.30688747</v>
      </c>
      <c r="H174" s="1">
        <f t="shared" si="1"/>
        <v>208519.3777</v>
      </c>
      <c r="I174" s="1">
        <f t="shared" si="2"/>
        <v>-114118.1833</v>
      </c>
      <c r="J174" s="1">
        <f t="shared" si="3"/>
        <v>-234.7192154</v>
      </c>
      <c r="K174" s="1">
        <f t="shared" si="4"/>
        <v>26785730.46</v>
      </c>
    </row>
    <row r="175" ht="15.75" customHeight="1">
      <c r="A175" s="1">
        <v>173.0</v>
      </c>
      <c r="B175" s="7">
        <f>EXP(-Inputs!$B$7/12 * A175) * (1 - EXP(-Inputs!$B$7/12))</f>
        <v>0.002041439843</v>
      </c>
      <c r="C175" s="7">
        <f>EXP(-Inputs!$B$7/12 * A175)</f>
        <v>0.2732139749</v>
      </c>
      <c r="D175" s="8">
        <f>Inputs!$B$4^((A175+1)/12)</f>
        <v>0.9427493977</v>
      </c>
      <c r="E175" s="1">
        <f>IF(A175&lt;240, Inputs!$B$11 * D175, 0)</f>
        <v>94274.93977</v>
      </c>
      <c r="F175" s="1">
        <f> (1 - Inputs!$B$4^((MIN(A175,239)+1)/12)) / (1 - Inputs!$B$4^(1/12))</f>
        <v>168.998887</v>
      </c>
      <c r="G175" s="1">
        <f>Inputs!$B$10*PremiumCalc_NS!D175</f>
        <v>94.27493977</v>
      </c>
      <c r="H175" s="1">
        <f t="shared" si="1"/>
        <v>209689.5135</v>
      </c>
      <c r="I175" s="1">
        <f t="shared" si="2"/>
        <v>-115320.2988</v>
      </c>
      <c r="J175" s="1">
        <f t="shared" si="3"/>
        <v>-235.4194527</v>
      </c>
      <c r="K175" s="1">
        <f t="shared" si="4"/>
        <v>27148641.64</v>
      </c>
    </row>
    <row r="176" ht="15.75" customHeight="1">
      <c r="A176" s="1">
        <v>174.0</v>
      </c>
      <c r="B176" s="7">
        <f>EXP(-Inputs!$B$7/12 * A176) * (1 - EXP(-Inputs!$B$7/12))</f>
        <v>0.002026186316</v>
      </c>
      <c r="C176" s="7">
        <f>EXP(-Inputs!$B$7/12 * A176)</f>
        <v>0.271172535</v>
      </c>
      <c r="D176" s="8">
        <f>Inputs!$B$4^((A176+1)/12)</f>
        <v>0.9424300289</v>
      </c>
      <c r="E176" s="1">
        <f>IF(A176&lt;240, Inputs!$B$11 * D176, 0)</f>
        <v>94243.00289</v>
      </c>
      <c r="F176" s="1">
        <f> (1 - Inputs!$B$4^((MIN(A176,239)+1)/12)) / (1 - Inputs!$B$4^(1/12))</f>
        <v>169.9416364</v>
      </c>
      <c r="G176" s="1">
        <f>Inputs!$B$10*PremiumCalc_NS!D176</f>
        <v>94.24300289</v>
      </c>
      <c r="H176" s="1">
        <f t="shared" si="1"/>
        <v>210859.253</v>
      </c>
      <c r="I176" s="1">
        <f t="shared" si="2"/>
        <v>-116522.0071</v>
      </c>
      <c r="J176" s="1">
        <f t="shared" si="3"/>
        <v>-236.0952963</v>
      </c>
      <c r="K176" s="1">
        <f t="shared" si="4"/>
        <v>27510297.79</v>
      </c>
    </row>
    <row r="177" ht="15.75" customHeight="1">
      <c r="A177" s="1">
        <v>175.0</v>
      </c>
      <c r="B177" s="7">
        <f>EXP(-Inputs!$B$7/12 * A177) * (1 - EXP(-Inputs!$B$7/12))</f>
        <v>0.002011046763</v>
      </c>
      <c r="C177" s="7">
        <f>EXP(-Inputs!$B$7/12 * A177)</f>
        <v>0.2691463487</v>
      </c>
      <c r="D177" s="8">
        <f>Inputs!$B$4^((A177+1)/12)</f>
        <v>0.9421107683</v>
      </c>
      <c r="E177" s="1">
        <f>IF(A177&lt;240, Inputs!$B$11 * D177, 0)</f>
        <v>94211.07683</v>
      </c>
      <c r="F177" s="1">
        <f> (1 - Inputs!$B$4^((MIN(A177,239)+1)/12)) / (1 - Inputs!$B$4^(1/12))</f>
        <v>170.8840664</v>
      </c>
      <c r="G177" s="1">
        <f>Inputs!$B$10*PremiumCalc_NS!D177</f>
        <v>94.21107683</v>
      </c>
      <c r="H177" s="1">
        <f t="shared" si="1"/>
        <v>212028.5961</v>
      </c>
      <c r="I177" s="1">
        <f t="shared" si="2"/>
        <v>-117723.3082</v>
      </c>
      <c r="J177" s="1">
        <f t="shared" si="3"/>
        <v>-236.747078</v>
      </c>
      <c r="K177" s="1">
        <f t="shared" si="4"/>
        <v>27870649.24</v>
      </c>
    </row>
    <row r="178" ht="15.75" customHeight="1">
      <c r="A178" s="1">
        <v>176.0</v>
      </c>
      <c r="B178" s="7">
        <f>EXP(-Inputs!$B$7/12 * A178) * (1 - EXP(-Inputs!$B$7/12))</f>
        <v>0.001996020332</v>
      </c>
      <c r="C178" s="7">
        <f>EXP(-Inputs!$B$7/12 * A178)</f>
        <v>0.267135302</v>
      </c>
      <c r="D178" s="8">
        <f>Inputs!$B$4^((A178+1)/12)</f>
        <v>0.9417916159</v>
      </c>
      <c r="E178" s="1">
        <f>IF(A178&lt;240, Inputs!$B$11 * D178, 0)</f>
        <v>94179.16159</v>
      </c>
      <c r="F178" s="1">
        <f> (1 - Inputs!$B$4^((MIN(A178,239)+1)/12)) / (1 - Inputs!$B$4^(1/12))</f>
        <v>171.8261772</v>
      </c>
      <c r="G178" s="1">
        <f>Inputs!$B$10*PremiumCalc_NS!D178</f>
        <v>94.17916159</v>
      </c>
      <c r="H178" s="1">
        <f t="shared" si="1"/>
        <v>213197.5432</v>
      </c>
      <c r="I178" s="1">
        <f t="shared" si="2"/>
        <v>-118924.2024</v>
      </c>
      <c r="J178" s="1">
        <f t="shared" si="3"/>
        <v>-237.3751261</v>
      </c>
      <c r="K178" s="1">
        <f t="shared" si="4"/>
        <v>28229647.55</v>
      </c>
    </row>
    <row r="179" ht="15.75" customHeight="1">
      <c r="A179" s="1">
        <v>177.0</v>
      </c>
      <c r="B179" s="7">
        <f>EXP(-Inputs!$B$7/12 * A179) * (1 - EXP(-Inputs!$B$7/12))</f>
        <v>0.001981106178</v>
      </c>
      <c r="C179" s="7">
        <f>EXP(-Inputs!$B$7/12 * A179)</f>
        <v>0.2651392816</v>
      </c>
      <c r="D179" s="8">
        <f>Inputs!$B$4^((A179+1)/12)</f>
        <v>0.9414725715</v>
      </c>
      <c r="E179" s="1">
        <f>IF(A179&lt;240, Inputs!$B$11 * D179, 0)</f>
        <v>94147.25715</v>
      </c>
      <c r="F179" s="1">
        <f> (1 - Inputs!$B$4^((MIN(A179,239)+1)/12)) / (1 - Inputs!$B$4^(1/12))</f>
        <v>172.7679688</v>
      </c>
      <c r="G179" s="1">
        <f>Inputs!$B$10*PremiumCalc_NS!D179</f>
        <v>94.14725715</v>
      </c>
      <c r="H179" s="1">
        <f t="shared" si="1"/>
        <v>214366.0942</v>
      </c>
      <c r="I179" s="1">
        <f t="shared" si="2"/>
        <v>-120124.6898</v>
      </c>
      <c r="J179" s="1">
        <f t="shared" si="3"/>
        <v>-237.9797651</v>
      </c>
      <c r="K179" s="1">
        <f t="shared" si="4"/>
        <v>28587245.47</v>
      </c>
    </row>
    <row r="180" ht="15.75" customHeight="1">
      <c r="A180" s="1">
        <v>178.0</v>
      </c>
      <c r="B180" s="7">
        <f>EXP(-Inputs!$B$7/12 * A180) * (1 - EXP(-Inputs!$B$7/12))</f>
        <v>0.001966303461</v>
      </c>
      <c r="C180" s="7">
        <f>EXP(-Inputs!$B$7/12 * A180)</f>
        <v>0.2631581755</v>
      </c>
      <c r="D180" s="8">
        <f>Inputs!$B$4^((A180+1)/12)</f>
        <v>0.9411536353</v>
      </c>
      <c r="E180" s="1">
        <f>IF(A180&lt;240, Inputs!$B$11 * D180, 0)</f>
        <v>94115.36353</v>
      </c>
      <c r="F180" s="1">
        <f> (1 - Inputs!$B$4^((MIN(A180,239)+1)/12)) / (1 - Inputs!$B$4^(1/12))</f>
        <v>173.7094414</v>
      </c>
      <c r="G180" s="1">
        <f>Inputs!$B$10*PremiumCalc_NS!D180</f>
        <v>94.11536353</v>
      </c>
      <c r="H180" s="1">
        <f t="shared" si="1"/>
        <v>215534.2494</v>
      </c>
      <c r="I180" s="1">
        <f t="shared" si="2"/>
        <v>-121324.7705</v>
      </c>
      <c r="J180" s="1">
        <f t="shared" si="3"/>
        <v>-238.5613162</v>
      </c>
      <c r="K180" s="1">
        <f t="shared" si="4"/>
        <v>28943396.94</v>
      </c>
    </row>
    <row r="181" ht="15.75" customHeight="1">
      <c r="A181" s="1">
        <v>179.0</v>
      </c>
      <c r="B181" s="7">
        <f>EXP(-Inputs!$B$7/12 * A181) * (1 - EXP(-Inputs!$B$7/12))</f>
        <v>0.001951611349</v>
      </c>
      <c r="C181" s="7">
        <f>EXP(-Inputs!$B$7/12 * A181)</f>
        <v>0.261191872</v>
      </c>
      <c r="D181" s="8">
        <f>Inputs!$B$4^((A181+1)/12)</f>
        <v>0.9408348071</v>
      </c>
      <c r="E181" s="1">
        <f>IF(A181&lt;240, Inputs!$B$11 * D181, 0)</f>
        <v>94083.48071</v>
      </c>
      <c r="F181" s="1">
        <f> (1 - Inputs!$B$4^((MIN(A181,239)+1)/12)) / (1 - Inputs!$B$4^(1/12))</f>
        <v>174.650595</v>
      </c>
      <c r="G181" s="1">
        <f>Inputs!$B$10*PremiumCalc_NS!D181</f>
        <v>94.08348071</v>
      </c>
      <c r="H181" s="1">
        <f t="shared" si="1"/>
        <v>216702.0089</v>
      </c>
      <c r="I181" s="1">
        <f t="shared" si="2"/>
        <v>-122524.4447</v>
      </c>
      <c r="J181" s="1">
        <f t="shared" si="3"/>
        <v>-239.1200968</v>
      </c>
      <c r="K181" s="1">
        <f t="shared" si="4"/>
        <v>29298057.07</v>
      </c>
    </row>
    <row r="182" ht="15.75" customHeight="1">
      <c r="A182" s="1">
        <v>180.0</v>
      </c>
      <c r="B182" s="7">
        <f>EXP(-Inputs!$B$7/12 * A182) * (1 - EXP(-Inputs!$B$7/12))</f>
        <v>0.001937029016</v>
      </c>
      <c r="C182" s="7">
        <f>EXP(-Inputs!$B$7/12 * A182)</f>
        <v>0.2592402606</v>
      </c>
      <c r="D182" s="8">
        <f>Inputs!$B$4^((A182+1)/12)</f>
        <v>0.9405160869</v>
      </c>
      <c r="E182" s="1">
        <f>IF(A182&lt;240, Inputs!$B$11 * D182, 0)</f>
        <v>94051.60869</v>
      </c>
      <c r="F182" s="1">
        <f> (1 - Inputs!$B$4^((MIN(A182,239)+1)/12)) / (1 - Inputs!$B$4^(1/12))</f>
        <v>175.5914298</v>
      </c>
      <c r="G182" s="1">
        <f>Inputs!$B$10*PremiumCalc_NS!D182</f>
        <v>94.05160869</v>
      </c>
      <c r="H182" s="1">
        <f t="shared" si="1"/>
        <v>217869.3727</v>
      </c>
      <c r="I182" s="1">
        <f t="shared" si="2"/>
        <v>-123723.7124</v>
      </c>
      <c r="J182" s="1">
        <f t="shared" si="3"/>
        <v>-239.656421</v>
      </c>
      <c r="K182" s="1">
        <f t="shared" si="4"/>
        <v>29651182.11</v>
      </c>
    </row>
    <row r="183" ht="15.75" customHeight="1">
      <c r="A183" s="1">
        <v>181.0</v>
      </c>
      <c r="B183" s="7">
        <f>EXP(-Inputs!$B$7/12 * A183) * (1 - EXP(-Inputs!$B$7/12))</f>
        <v>0.001922555642</v>
      </c>
      <c r="C183" s="7">
        <f>EXP(-Inputs!$B$7/12 * A183)</f>
        <v>0.2573032316</v>
      </c>
      <c r="D183" s="8">
        <f>Inputs!$B$4^((A183+1)/12)</f>
        <v>0.9401974746</v>
      </c>
      <c r="E183" s="1">
        <f>IF(A183&lt;240, Inputs!$B$11 * D183, 0)</f>
        <v>94019.74746</v>
      </c>
      <c r="F183" s="1">
        <f> (1 - Inputs!$B$4^((MIN(A183,239)+1)/12)) / (1 - Inputs!$B$4^(1/12))</f>
        <v>176.5319459</v>
      </c>
      <c r="G183" s="1">
        <f>Inputs!$B$10*PremiumCalc_NS!D183</f>
        <v>94.01974746</v>
      </c>
      <c r="H183" s="1">
        <f t="shared" si="1"/>
        <v>219036.3411</v>
      </c>
      <c r="I183" s="1">
        <f t="shared" si="2"/>
        <v>-124922.5739</v>
      </c>
      <c r="J183" s="1">
        <f t="shared" si="3"/>
        <v>-240.1705992</v>
      </c>
      <c r="K183" s="1">
        <f t="shared" si="4"/>
        <v>30002729.44</v>
      </c>
    </row>
    <row r="184" ht="15.75" customHeight="1">
      <c r="A184" s="1">
        <v>182.0</v>
      </c>
      <c r="B184" s="7">
        <f>EXP(-Inputs!$B$7/12 * A184) * (1 - EXP(-Inputs!$B$7/12))</f>
        <v>0.001908190411</v>
      </c>
      <c r="C184" s="7">
        <f>EXP(-Inputs!$B$7/12 * A184)</f>
        <v>0.255380676</v>
      </c>
      <c r="D184" s="8">
        <f>Inputs!$B$4^((A184+1)/12)</f>
        <v>0.9398789703</v>
      </c>
      <c r="E184" s="1">
        <f>IF(A184&lt;240, Inputs!$B$11 * D184, 0)</f>
        <v>93987.89703</v>
      </c>
      <c r="F184" s="1">
        <f> (1 - Inputs!$B$4^((MIN(A184,239)+1)/12)) / (1 - Inputs!$B$4^(1/12))</f>
        <v>177.4721434</v>
      </c>
      <c r="G184" s="1">
        <f>Inputs!$B$10*PremiumCalc_NS!D184</f>
        <v>93.98789703</v>
      </c>
      <c r="H184" s="1">
        <f t="shared" si="1"/>
        <v>220202.9142</v>
      </c>
      <c r="I184" s="1">
        <f t="shared" si="2"/>
        <v>-126121.0293</v>
      </c>
      <c r="J184" s="1">
        <f t="shared" si="3"/>
        <v>-240.6629387</v>
      </c>
      <c r="K184" s="1">
        <f t="shared" si="4"/>
        <v>30352657.54</v>
      </c>
    </row>
    <row r="185" ht="15.75" customHeight="1">
      <c r="A185" s="1">
        <v>183.0</v>
      </c>
      <c r="B185" s="7">
        <f>EXP(-Inputs!$B$7/12 * A185) * (1 - EXP(-Inputs!$B$7/12))</f>
        <v>0.001893932517</v>
      </c>
      <c r="C185" s="7">
        <f>EXP(-Inputs!$B$7/12 * A185)</f>
        <v>0.2534724856</v>
      </c>
      <c r="D185" s="8">
        <f>Inputs!$B$4^((A185+1)/12)</f>
        <v>0.9395605739</v>
      </c>
      <c r="E185" s="1">
        <f>IF(A185&lt;240, Inputs!$B$11 * D185, 0)</f>
        <v>93956.05739</v>
      </c>
      <c r="F185" s="1">
        <f> (1 - Inputs!$B$4^((MIN(A185,239)+1)/12)) / (1 - Inputs!$B$4^(1/12))</f>
        <v>178.4120224</v>
      </c>
      <c r="G185" s="1">
        <f>Inputs!$B$10*PremiumCalc_NS!D185</f>
        <v>93.95605739</v>
      </c>
      <c r="H185" s="1">
        <f t="shared" si="1"/>
        <v>221369.0921</v>
      </c>
      <c r="I185" s="1">
        <f t="shared" si="2"/>
        <v>-127319.0786</v>
      </c>
      <c r="J185" s="1">
        <f t="shared" si="3"/>
        <v>-241.1337431</v>
      </c>
      <c r="K185" s="1">
        <f t="shared" si="4"/>
        <v>30700925.99</v>
      </c>
    </row>
    <row r="186" ht="15.75" customHeight="1">
      <c r="A186" s="1">
        <v>184.0</v>
      </c>
      <c r="B186" s="7">
        <f>EXP(-Inputs!$B$7/12 * A186) * (1 - EXP(-Inputs!$B$7/12))</f>
        <v>0.001879781157</v>
      </c>
      <c r="C186" s="7">
        <f>EXP(-Inputs!$B$7/12 * A186)</f>
        <v>0.2515785531</v>
      </c>
      <c r="D186" s="8">
        <f>Inputs!$B$4^((A186+1)/12)</f>
        <v>0.9392422854</v>
      </c>
      <c r="E186" s="1">
        <f>IF(A186&lt;240, Inputs!$B$11 * D186, 0)</f>
        <v>93924.22854</v>
      </c>
      <c r="F186" s="1">
        <f> (1 - Inputs!$B$4^((MIN(A186,239)+1)/12)) / (1 - Inputs!$B$4^(1/12))</f>
        <v>179.3515829</v>
      </c>
      <c r="G186" s="1">
        <f>Inputs!$B$10*PremiumCalc_NS!D186</f>
        <v>93.92422854</v>
      </c>
      <c r="H186" s="1">
        <f t="shared" si="1"/>
        <v>222534.8749</v>
      </c>
      <c r="I186" s="1">
        <f t="shared" si="2"/>
        <v>-128516.7221</v>
      </c>
      <c r="J186" s="1">
        <f t="shared" si="3"/>
        <v>-241.5833127</v>
      </c>
      <c r="K186" s="1">
        <f t="shared" si="4"/>
        <v>31047495.47</v>
      </c>
    </row>
    <row r="187" ht="15.75" customHeight="1">
      <c r="A187" s="1">
        <v>185.0</v>
      </c>
      <c r="B187" s="7">
        <f>EXP(-Inputs!$B$7/12 * A187) * (1 - EXP(-Inputs!$B$7/12))</f>
        <v>0.001865735535</v>
      </c>
      <c r="C187" s="7">
        <f>EXP(-Inputs!$B$7/12 * A187)</f>
        <v>0.2496987719</v>
      </c>
      <c r="D187" s="8">
        <f>Inputs!$B$4^((A187+1)/12)</f>
        <v>0.9389241047</v>
      </c>
      <c r="E187" s="1">
        <f>IF(A187&lt;240, Inputs!$B$11 * D187, 0)</f>
        <v>93892.41047</v>
      </c>
      <c r="F187" s="1">
        <f> (1 - Inputs!$B$4^((MIN(A187,239)+1)/12)) / (1 - Inputs!$B$4^(1/12))</f>
        <v>180.2908252</v>
      </c>
      <c r="G187" s="1">
        <f>Inputs!$B$10*PremiumCalc_NS!D187</f>
        <v>93.89241047</v>
      </c>
      <c r="H187" s="1">
        <f t="shared" si="1"/>
        <v>223700.2628</v>
      </c>
      <c r="I187" s="1">
        <f t="shared" si="2"/>
        <v>-129713.9599</v>
      </c>
      <c r="J187" s="1">
        <f t="shared" si="3"/>
        <v>-242.0119445</v>
      </c>
      <c r="K187" s="1">
        <f t="shared" si="4"/>
        <v>31392327.67</v>
      </c>
    </row>
    <row r="188" ht="15.75" customHeight="1">
      <c r="A188" s="1">
        <v>186.0</v>
      </c>
      <c r="B188" s="7">
        <f>EXP(-Inputs!$B$7/12 * A188) * (1 - EXP(-Inputs!$B$7/12))</f>
        <v>0.001851794862</v>
      </c>
      <c r="C188" s="7">
        <f>EXP(-Inputs!$B$7/12 * A188)</f>
        <v>0.2478330364</v>
      </c>
      <c r="D188" s="8">
        <f>Inputs!$B$4^((A188+1)/12)</f>
        <v>0.9386060318</v>
      </c>
      <c r="E188" s="1">
        <f>IF(A188&lt;240, Inputs!$B$11 * D188, 0)</f>
        <v>93860.60318</v>
      </c>
      <c r="F188" s="1">
        <f> (1 - Inputs!$B$4^((MIN(A188,239)+1)/12)) / (1 - Inputs!$B$4^(1/12))</f>
        <v>181.2297493</v>
      </c>
      <c r="G188" s="1">
        <f>Inputs!$B$10*PremiumCalc_NS!D188</f>
        <v>93.86060318</v>
      </c>
      <c r="H188" s="1">
        <f t="shared" si="1"/>
        <v>224865.2559</v>
      </c>
      <c r="I188" s="1">
        <f t="shared" si="2"/>
        <v>-130910.7921</v>
      </c>
      <c r="J188" s="1">
        <f t="shared" si="3"/>
        <v>-242.4199322</v>
      </c>
      <c r="K188" s="1">
        <f t="shared" si="4"/>
        <v>31735385.36</v>
      </c>
    </row>
    <row r="189" ht="15.75" customHeight="1">
      <c r="A189" s="1">
        <v>187.0</v>
      </c>
      <c r="B189" s="7">
        <f>EXP(-Inputs!$B$7/12 * A189) * (1 - EXP(-Inputs!$B$7/12))</f>
        <v>0.001837958352</v>
      </c>
      <c r="C189" s="7">
        <f>EXP(-Inputs!$B$7/12 * A189)</f>
        <v>0.2459812415</v>
      </c>
      <c r="D189" s="8">
        <f>Inputs!$B$4^((A189+1)/12)</f>
        <v>0.9382880666</v>
      </c>
      <c r="E189" s="1">
        <f>IF(A189&lt;240, Inputs!$B$11 * D189, 0)</f>
        <v>93828.80666</v>
      </c>
      <c r="F189" s="1">
        <f> (1 - Inputs!$B$4^((MIN(A189,239)+1)/12)) / (1 - Inputs!$B$4^(1/12))</f>
        <v>182.1683554</v>
      </c>
      <c r="G189" s="1">
        <f>Inputs!$B$10*PremiumCalc_NS!D189</f>
        <v>93.82880666</v>
      </c>
      <c r="H189" s="1">
        <f t="shared" si="1"/>
        <v>226029.8544</v>
      </c>
      <c r="I189" s="1">
        <f t="shared" si="2"/>
        <v>-132107.2189</v>
      </c>
      <c r="J189" s="1">
        <f t="shared" si="3"/>
        <v>-242.8075663</v>
      </c>
      <c r="K189" s="1">
        <f t="shared" si="4"/>
        <v>32076632.32</v>
      </c>
    </row>
    <row r="190" ht="15.75" customHeight="1">
      <c r="A190" s="1">
        <v>188.0</v>
      </c>
      <c r="B190" s="7">
        <f>EXP(-Inputs!$B$7/12 * A190) * (1 - EXP(-Inputs!$B$7/12))</f>
        <v>0.001824225228</v>
      </c>
      <c r="C190" s="7">
        <f>EXP(-Inputs!$B$7/12 * A190)</f>
        <v>0.2441432832</v>
      </c>
      <c r="D190" s="8">
        <f>Inputs!$B$4^((A190+1)/12)</f>
        <v>0.9379702091</v>
      </c>
      <c r="E190" s="1">
        <f>IF(A190&lt;240, Inputs!$B$11 * D190, 0)</f>
        <v>93797.02091</v>
      </c>
      <c r="F190" s="1">
        <f> (1 - Inputs!$B$4^((MIN(A190,239)+1)/12)) / (1 - Inputs!$B$4^(1/12))</f>
        <v>183.1066434</v>
      </c>
      <c r="G190" s="1">
        <f>Inputs!$B$10*PremiumCalc_NS!D190</f>
        <v>93.79702091</v>
      </c>
      <c r="H190" s="1">
        <f t="shared" si="1"/>
        <v>227194.0583</v>
      </c>
      <c r="I190" s="1">
        <f t="shared" si="2"/>
        <v>-133303.2404</v>
      </c>
      <c r="J190" s="1">
        <f t="shared" si="3"/>
        <v>-243.175134</v>
      </c>
      <c r="K190" s="1">
        <f t="shared" si="4"/>
        <v>32416033.34</v>
      </c>
    </row>
    <row r="191" ht="15.75" customHeight="1">
      <c r="A191" s="1">
        <v>189.0</v>
      </c>
      <c r="B191" s="7">
        <f>EXP(-Inputs!$B$7/12 * A191) * (1 - EXP(-Inputs!$B$7/12))</f>
        <v>0.001810594717</v>
      </c>
      <c r="C191" s="7">
        <f>EXP(-Inputs!$B$7/12 * A191)</f>
        <v>0.2423190579</v>
      </c>
      <c r="D191" s="8">
        <f>Inputs!$B$4^((A191+1)/12)</f>
        <v>0.9376524593</v>
      </c>
      <c r="E191" s="1">
        <f>IF(A191&lt;240, Inputs!$B$11 * D191, 0)</f>
        <v>93765.24593</v>
      </c>
      <c r="F191" s="1">
        <f> (1 - Inputs!$B$4^((MIN(A191,239)+1)/12)) / (1 - Inputs!$B$4^(1/12))</f>
        <v>184.0446136</v>
      </c>
      <c r="G191" s="1">
        <f>Inputs!$B$10*PremiumCalc_NS!D191</f>
        <v>93.76524593</v>
      </c>
      <c r="H191" s="1">
        <f t="shared" si="1"/>
        <v>228357.8678</v>
      </c>
      <c r="I191" s="1">
        <f t="shared" si="2"/>
        <v>-134498.8567</v>
      </c>
      <c r="J191" s="1">
        <f t="shared" si="3"/>
        <v>-243.5229193</v>
      </c>
      <c r="K191" s="1">
        <f t="shared" si="4"/>
        <v>32753554.22</v>
      </c>
    </row>
    <row r="192" ht="15.75" customHeight="1">
      <c r="A192" s="1">
        <v>190.0</v>
      </c>
      <c r="B192" s="7">
        <f>EXP(-Inputs!$B$7/12 * A192) * (1 - EXP(-Inputs!$B$7/12))</f>
        <v>0.001797066053</v>
      </c>
      <c r="C192" s="7">
        <f>EXP(-Inputs!$B$7/12 * A192)</f>
        <v>0.2405084632</v>
      </c>
      <c r="D192" s="8">
        <f>Inputs!$B$4^((A192+1)/12)</f>
        <v>0.9373348172</v>
      </c>
      <c r="E192" s="1">
        <f>IF(A192&lt;240, Inputs!$B$11 * D192, 0)</f>
        <v>93733.48172</v>
      </c>
      <c r="F192" s="1">
        <f> (1 - Inputs!$B$4^((MIN(A192,239)+1)/12)) / (1 - Inputs!$B$4^(1/12))</f>
        <v>184.9822661</v>
      </c>
      <c r="G192" s="1">
        <f>Inputs!$B$10*PremiumCalc_NS!D192</f>
        <v>93.73348172</v>
      </c>
      <c r="H192" s="1">
        <f t="shared" si="1"/>
        <v>229521.2831</v>
      </c>
      <c r="I192" s="1">
        <f t="shared" si="2"/>
        <v>-135694.0679</v>
      </c>
      <c r="J192" s="1">
        <f t="shared" si="3"/>
        <v>-243.851203</v>
      </c>
      <c r="K192" s="1">
        <f t="shared" si="4"/>
        <v>33089161.7</v>
      </c>
    </row>
    <row r="193" ht="15.75" customHeight="1">
      <c r="A193" s="1">
        <v>191.0</v>
      </c>
      <c r="B193" s="7">
        <f>EXP(-Inputs!$B$7/12 * A193) * (1 - EXP(-Inputs!$B$7/12))</f>
        <v>0.001783638474</v>
      </c>
      <c r="C193" s="7">
        <f>EXP(-Inputs!$B$7/12 * A193)</f>
        <v>0.2387113972</v>
      </c>
      <c r="D193" s="8">
        <f>Inputs!$B$4^((A193+1)/12)</f>
        <v>0.9370172827</v>
      </c>
      <c r="E193" s="1">
        <f>IF(A193&lt;240, Inputs!$B$11 * D193, 0)</f>
        <v>93701.72827</v>
      </c>
      <c r="F193" s="1">
        <f> (1 - Inputs!$B$4^((MIN(A193,239)+1)/12)) / (1 - Inputs!$B$4^(1/12))</f>
        <v>185.9196009</v>
      </c>
      <c r="G193" s="1">
        <f>Inputs!$B$10*PremiumCalc_NS!D193</f>
        <v>93.70172827</v>
      </c>
      <c r="H193" s="1">
        <f t="shared" si="1"/>
        <v>230684.3043</v>
      </c>
      <c r="I193" s="1">
        <f t="shared" si="2"/>
        <v>-136888.8743</v>
      </c>
      <c r="J193" s="1">
        <f t="shared" si="3"/>
        <v>-244.1602628</v>
      </c>
      <c r="K193" s="1">
        <f t="shared" si="4"/>
        <v>33422823.52</v>
      </c>
    </row>
    <row r="194" ht="15.75" customHeight="1">
      <c r="A194" s="1">
        <v>192.0</v>
      </c>
      <c r="B194" s="7">
        <f>EXP(-Inputs!$B$7/12 * A194) * (1 - EXP(-Inputs!$B$7/12))</f>
        <v>0.001770311225</v>
      </c>
      <c r="C194" s="7">
        <f>EXP(-Inputs!$B$7/12 * A194)</f>
        <v>0.2369277587</v>
      </c>
      <c r="D194" s="8">
        <f>Inputs!$B$4^((A194+1)/12)</f>
        <v>0.9366998557</v>
      </c>
      <c r="E194" s="1">
        <f>IF(A194&lt;240, Inputs!$B$11 * D194, 0)</f>
        <v>93669.98557</v>
      </c>
      <c r="F194" s="1">
        <f> (1 - Inputs!$B$4^((MIN(A194,239)+1)/12)) / (1 - Inputs!$B$4^(1/12))</f>
        <v>186.8566182</v>
      </c>
      <c r="G194" s="1">
        <f>Inputs!$B$10*PremiumCalc_NS!D194</f>
        <v>93.66998557</v>
      </c>
      <c r="H194" s="1">
        <f t="shared" si="1"/>
        <v>231846.9315</v>
      </c>
      <c r="I194" s="1">
        <f t="shared" si="2"/>
        <v>-138083.2759</v>
      </c>
      <c r="J194" s="1">
        <f t="shared" si="3"/>
        <v>-244.4503733</v>
      </c>
      <c r="K194" s="1">
        <f t="shared" si="4"/>
        <v>33754508.33</v>
      </c>
    </row>
    <row r="195" ht="15.75" customHeight="1">
      <c r="A195" s="1">
        <v>193.0</v>
      </c>
      <c r="B195" s="7">
        <f>EXP(-Inputs!$B$7/12 * A195) * (1 - EXP(-Inputs!$B$7/12))</f>
        <v>0.001757083556</v>
      </c>
      <c r="C195" s="7">
        <f>EXP(-Inputs!$B$7/12 * A195)</f>
        <v>0.2351574475</v>
      </c>
      <c r="D195" s="8">
        <f>Inputs!$B$4^((A195+1)/12)</f>
        <v>0.9363825363</v>
      </c>
      <c r="E195" s="1">
        <f>IF(A195&lt;240, Inputs!$B$11 * D195, 0)</f>
        <v>93638.25363</v>
      </c>
      <c r="F195" s="1">
        <f> (1 - Inputs!$B$4^((MIN(A195,239)+1)/12)) / (1 - Inputs!$B$4^(1/12))</f>
        <v>187.793318</v>
      </c>
      <c r="G195" s="1">
        <f>Inputs!$B$10*PremiumCalc_NS!D195</f>
        <v>93.63825363</v>
      </c>
      <c r="H195" s="1">
        <f t="shared" si="1"/>
        <v>233009.1648</v>
      </c>
      <c r="I195" s="1">
        <f t="shared" si="2"/>
        <v>-139277.2729</v>
      </c>
      <c r="J195" s="1">
        <f t="shared" si="3"/>
        <v>-244.721806</v>
      </c>
      <c r="K195" s="1">
        <f t="shared" si="4"/>
        <v>34084185.75</v>
      </c>
    </row>
    <row r="196" ht="15.75" customHeight="1">
      <c r="A196" s="1">
        <v>194.0</v>
      </c>
      <c r="B196" s="7">
        <f>EXP(-Inputs!$B$7/12 * A196) * (1 - EXP(-Inputs!$B$7/12))</f>
        <v>0.001743954724</v>
      </c>
      <c r="C196" s="7">
        <f>EXP(-Inputs!$B$7/12 * A196)</f>
        <v>0.2334003639</v>
      </c>
      <c r="D196" s="8">
        <f>Inputs!$B$4^((A196+1)/12)</f>
        <v>0.9360653243</v>
      </c>
      <c r="E196" s="1">
        <f>IF(A196&lt;240, Inputs!$B$11 * D196, 0)</f>
        <v>93606.53243</v>
      </c>
      <c r="F196" s="1">
        <f> (1 - Inputs!$B$4^((MIN(A196,239)+1)/12)) / (1 - Inputs!$B$4^(1/12))</f>
        <v>188.7297006</v>
      </c>
      <c r="G196" s="1">
        <f>Inputs!$B$10*PremiumCalc_NS!D196</f>
        <v>93.60653243</v>
      </c>
      <c r="H196" s="1">
        <f t="shared" si="1"/>
        <v>234171.0044</v>
      </c>
      <c r="I196" s="1">
        <f t="shared" si="2"/>
        <v>-140470.8654</v>
      </c>
      <c r="J196" s="1">
        <f t="shared" si="3"/>
        <v>-244.9748293</v>
      </c>
      <c r="K196" s="1">
        <f t="shared" si="4"/>
        <v>34411826.28</v>
      </c>
    </row>
    <row r="197" ht="15.75" customHeight="1">
      <c r="A197" s="1">
        <v>195.0</v>
      </c>
      <c r="B197" s="7">
        <f>EXP(-Inputs!$B$7/12 * A197) * (1 - EXP(-Inputs!$B$7/12))</f>
        <v>0.00173092399</v>
      </c>
      <c r="C197" s="7">
        <f>EXP(-Inputs!$B$7/12 * A197)</f>
        <v>0.2316564092</v>
      </c>
      <c r="D197" s="8">
        <f>Inputs!$B$4^((A197+1)/12)</f>
        <v>0.9357482199</v>
      </c>
      <c r="E197" s="1">
        <f>IF(A197&lt;240, Inputs!$B$11 * D197, 0)</f>
        <v>93574.82199</v>
      </c>
      <c r="F197" s="1">
        <f> (1 - Inputs!$B$4^((MIN(A197,239)+1)/12)) / (1 - Inputs!$B$4^(1/12))</f>
        <v>189.6657659</v>
      </c>
      <c r="G197" s="1">
        <f>Inputs!$B$10*PremiumCalc_NS!D197</f>
        <v>93.57482199</v>
      </c>
      <c r="H197" s="1">
        <f t="shared" si="1"/>
        <v>235332.4504</v>
      </c>
      <c r="I197" s="1">
        <f t="shared" si="2"/>
        <v>-141664.0536</v>
      </c>
      <c r="J197" s="1">
        <f t="shared" si="3"/>
        <v>-245.2097089</v>
      </c>
      <c r="K197" s="1">
        <f t="shared" si="4"/>
        <v>34737401.33</v>
      </c>
    </row>
    <row r="198" ht="15.75" customHeight="1">
      <c r="A198" s="1">
        <v>196.0</v>
      </c>
      <c r="B198" s="7">
        <f>EXP(-Inputs!$B$7/12 * A198) * (1 - EXP(-Inputs!$B$7/12))</f>
        <v>0.001717990621</v>
      </c>
      <c r="C198" s="7">
        <f>EXP(-Inputs!$B$7/12 * A198)</f>
        <v>0.2299254852</v>
      </c>
      <c r="D198" s="8">
        <f>Inputs!$B$4^((A198+1)/12)</f>
        <v>0.9354312228</v>
      </c>
      <c r="E198" s="1">
        <f>IF(A198&lt;240, Inputs!$B$11 * D198, 0)</f>
        <v>93543.12228</v>
      </c>
      <c r="F198" s="1">
        <f> (1 - Inputs!$B$4^((MIN(A198,239)+1)/12)) / (1 - Inputs!$B$4^(1/12))</f>
        <v>190.6015141</v>
      </c>
      <c r="G198" s="1">
        <f>Inputs!$B$10*PremiumCalc_NS!D198</f>
        <v>93.54312228</v>
      </c>
      <c r="H198" s="1">
        <f t="shared" si="1"/>
        <v>236493.5029</v>
      </c>
      <c r="I198" s="1">
        <f t="shared" si="2"/>
        <v>-142856.8375</v>
      </c>
      <c r="J198" s="1">
        <f t="shared" si="3"/>
        <v>-245.426707</v>
      </c>
      <c r="K198" s="1">
        <f t="shared" si="4"/>
        <v>35060883.21</v>
      </c>
    </row>
    <row r="199" ht="15.75" customHeight="1">
      <c r="A199" s="1">
        <v>197.0</v>
      </c>
      <c r="B199" s="7">
        <f>EXP(-Inputs!$B$7/12 * A199) * (1 - EXP(-Inputs!$B$7/12))</f>
        <v>0.001705153889</v>
      </c>
      <c r="C199" s="7">
        <f>EXP(-Inputs!$B$7/12 * A199)</f>
        <v>0.2282074946</v>
      </c>
      <c r="D199" s="8">
        <f>Inputs!$B$4^((A199+1)/12)</f>
        <v>0.9351143331</v>
      </c>
      <c r="E199" s="1">
        <f>IF(A199&lt;240, Inputs!$B$11 * D199, 0)</f>
        <v>93511.43331</v>
      </c>
      <c r="F199" s="1">
        <f> (1 - Inputs!$B$4^((MIN(A199,239)+1)/12)) / (1 - Inputs!$B$4^(1/12))</f>
        <v>191.5369453</v>
      </c>
      <c r="G199" s="1">
        <f>Inputs!$B$10*PremiumCalc_NS!D199</f>
        <v>93.51143331</v>
      </c>
      <c r="H199" s="1">
        <f t="shared" si="1"/>
        <v>237654.1622</v>
      </c>
      <c r="I199" s="1">
        <f t="shared" si="2"/>
        <v>-144049.2174</v>
      </c>
      <c r="J199" s="1">
        <f t="shared" si="3"/>
        <v>-245.6260833</v>
      </c>
      <c r="K199" s="1">
        <f t="shared" si="4"/>
        <v>35382245.08</v>
      </c>
    </row>
    <row r="200" ht="15.75" customHeight="1">
      <c r="A200" s="1">
        <v>198.0</v>
      </c>
      <c r="B200" s="7">
        <f>EXP(-Inputs!$B$7/12 * A200) * (1 - EXP(-Inputs!$B$7/12))</f>
        <v>0.001692413073</v>
      </c>
      <c r="C200" s="7">
        <f>EXP(-Inputs!$B$7/12 * A200)</f>
        <v>0.2265023407</v>
      </c>
      <c r="D200" s="8">
        <f>Inputs!$B$4^((A200+1)/12)</f>
        <v>0.9347975508</v>
      </c>
      <c r="E200" s="1">
        <f>IF(A200&lt;240, Inputs!$B$11 * D200, 0)</f>
        <v>93479.75508</v>
      </c>
      <c r="F200" s="1">
        <f> (1 - Inputs!$B$4^((MIN(A200,239)+1)/12)) / (1 - Inputs!$B$4^(1/12))</f>
        <v>192.4720597</v>
      </c>
      <c r="G200" s="1">
        <f>Inputs!$B$10*PremiumCalc_NS!D200</f>
        <v>93.47975508</v>
      </c>
      <c r="H200" s="1">
        <f t="shared" si="1"/>
        <v>238814.4282</v>
      </c>
      <c r="I200" s="1">
        <f t="shared" si="2"/>
        <v>-145241.1934</v>
      </c>
      <c r="J200" s="1">
        <f t="shared" si="3"/>
        <v>-245.8080944</v>
      </c>
      <c r="K200" s="1">
        <f t="shared" si="4"/>
        <v>35701460.96</v>
      </c>
    </row>
    <row r="201" ht="15.75" customHeight="1">
      <c r="A201" s="1">
        <v>199.0</v>
      </c>
      <c r="B201" s="7">
        <f>EXP(-Inputs!$B$7/12 * A201) * (1 - EXP(-Inputs!$B$7/12))</f>
        <v>0.001679767455</v>
      </c>
      <c r="C201" s="7">
        <f>EXP(-Inputs!$B$7/12 * A201)</f>
        <v>0.2248099276</v>
      </c>
      <c r="D201" s="8">
        <f>Inputs!$B$4^((A201+1)/12)</f>
        <v>0.9344808758</v>
      </c>
      <c r="E201" s="1">
        <f>IF(A201&lt;240, Inputs!$B$11 * D201, 0)</f>
        <v>93448.08758</v>
      </c>
      <c r="F201" s="1">
        <f> (1 - Inputs!$B$4^((MIN(A201,239)+1)/12)) / (1 - Inputs!$B$4^(1/12))</f>
        <v>193.4068572</v>
      </c>
      <c r="G201" s="1">
        <f>Inputs!$B$10*PremiumCalc_NS!D201</f>
        <v>93.44808758</v>
      </c>
      <c r="H201" s="1">
        <f t="shared" si="1"/>
        <v>239974.3012</v>
      </c>
      <c r="I201" s="1">
        <f t="shared" si="2"/>
        <v>-146432.7655</v>
      </c>
      <c r="J201" s="1">
        <f t="shared" si="3"/>
        <v>-245.9729939</v>
      </c>
      <c r="K201" s="1">
        <f t="shared" si="4"/>
        <v>36018505.74</v>
      </c>
    </row>
    <row r="202" ht="15.75" customHeight="1">
      <c r="A202" s="1">
        <v>200.0</v>
      </c>
      <c r="B202" s="7">
        <f>EXP(-Inputs!$B$7/12 * A202) * (1 - EXP(-Inputs!$B$7/12))</f>
        <v>0.001667216325</v>
      </c>
      <c r="C202" s="7">
        <f>EXP(-Inputs!$B$7/12 * A202)</f>
        <v>0.2231301601</v>
      </c>
      <c r="D202" s="8">
        <f>Inputs!$B$4^((A202+1)/12)</f>
        <v>0.9341643081</v>
      </c>
      <c r="E202" s="1">
        <f>IF(A202&lt;240, Inputs!$B$11 * D202, 0)</f>
        <v>93416.43081</v>
      </c>
      <c r="F202" s="1">
        <f> (1 - Inputs!$B$4^((MIN(A202,239)+1)/12)) / (1 - Inputs!$B$4^(1/12))</f>
        <v>194.3413381</v>
      </c>
      <c r="G202" s="1">
        <f>Inputs!$B$10*PremiumCalc_NS!D202</f>
        <v>93.41643081</v>
      </c>
      <c r="H202" s="1">
        <f t="shared" si="1"/>
        <v>241133.7812</v>
      </c>
      <c r="I202" s="1">
        <f t="shared" si="2"/>
        <v>-147623.934</v>
      </c>
      <c r="J202" s="1">
        <f t="shared" si="3"/>
        <v>-246.1210327</v>
      </c>
      <c r="K202" s="1">
        <f t="shared" si="4"/>
        <v>36333355.09</v>
      </c>
    </row>
    <row r="203" ht="15.75" customHeight="1">
      <c r="A203" s="1">
        <v>201.0</v>
      </c>
      <c r="B203" s="7">
        <f>EXP(-Inputs!$B$7/12 * A203) * (1 - EXP(-Inputs!$B$7/12))</f>
        <v>0.001654758976</v>
      </c>
      <c r="C203" s="7">
        <f>EXP(-Inputs!$B$7/12 * A203)</f>
        <v>0.2214629438</v>
      </c>
      <c r="D203" s="8">
        <f>Inputs!$B$4^((A203+1)/12)</f>
        <v>0.9338478476</v>
      </c>
      <c r="E203" s="1">
        <f>IF(A203&lt;240, Inputs!$B$11 * D203, 0)</f>
        <v>93384.78476</v>
      </c>
      <c r="F203" s="1">
        <f> (1 - Inputs!$B$4^((MIN(A203,239)+1)/12)) / (1 - Inputs!$B$4^(1/12))</f>
        <v>195.2755024</v>
      </c>
      <c r="G203" s="1">
        <f>Inputs!$B$10*PremiumCalc_NS!D203</f>
        <v>93.38478476</v>
      </c>
      <c r="H203" s="1">
        <f t="shared" si="1"/>
        <v>242292.8685</v>
      </c>
      <c r="I203" s="1">
        <f t="shared" si="2"/>
        <v>-148814.699</v>
      </c>
      <c r="J203" s="1">
        <f t="shared" si="3"/>
        <v>-246.2524589</v>
      </c>
      <c r="K203" s="1">
        <f t="shared" si="4"/>
        <v>36645985.54</v>
      </c>
    </row>
    <row r="204" ht="15.75" customHeight="1">
      <c r="A204" s="1">
        <v>202.0</v>
      </c>
      <c r="B204" s="7">
        <f>EXP(-Inputs!$B$7/12 * A204) * (1 - EXP(-Inputs!$B$7/12))</f>
        <v>0.001642394707</v>
      </c>
      <c r="C204" s="7">
        <f>EXP(-Inputs!$B$7/12 * A204)</f>
        <v>0.2198081848</v>
      </c>
      <c r="D204" s="8">
        <f>Inputs!$B$4^((A204+1)/12)</f>
        <v>0.9335314943</v>
      </c>
      <c r="E204" s="1">
        <f>IF(A204&lt;240, Inputs!$B$11 * D204, 0)</f>
        <v>93353.14943</v>
      </c>
      <c r="F204" s="1">
        <f> (1 - Inputs!$B$4^((MIN(A204,239)+1)/12)) / (1 - Inputs!$B$4^(1/12))</f>
        <v>196.2093503</v>
      </c>
      <c r="G204" s="1">
        <f>Inputs!$B$10*PremiumCalc_NS!D204</f>
        <v>93.35314943</v>
      </c>
      <c r="H204" s="1">
        <f t="shared" si="1"/>
        <v>243451.5631</v>
      </c>
      <c r="I204" s="1">
        <f t="shared" si="2"/>
        <v>-150005.0606</v>
      </c>
      <c r="J204" s="1">
        <f t="shared" si="3"/>
        <v>-246.3675176</v>
      </c>
      <c r="K204" s="1">
        <f t="shared" si="4"/>
        <v>36956374.39</v>
      </c>
    </row>
    <row r="205" ht="15.75" customHeight="1">
      <c r="A205" s="1">
        <v>203.0</v>
      </c>
      <c r="B205" s="7">
        <f>EXP(-Inputs!$B$7/12 * A205) * (1 - EXP(-Inputs!$B$7/12))</f>
        <v>0.001630122824</v>
      </c>
      <c r="C205" s="7">
        <f>EXP(-Inputs!$B$7/12 * A205)</f>
        <v>0.2181657901</v>
      </c>
      <c r="D205" s="8">
        <f>Inputs!$B$4^((A205+1)/12)</f>
        <v>0.9332152482</v>
      </c>
      <c r="E205" s="1">
        <f>IF(A205&lt;240, Inputs!$B$11 * D205, 0)</f>
        <v>93321.52482</v>
      </c>
      <c r="F205" s="1">
        <f> (1 - Inputs!$B$4^((MIN(A205,239)+1)/12)) / (1 - Inputs!$B$4^(1/12))</f>
        <v>197.1428818</v>
      </c>
      <c r="G205" s="1">
        <f>Inputs!$B$10*PremiumCalc_NS!D205</f>
        <v>93.32152482</v>
      </c>
      <c r="H205" s="1">
        <f t="shared" si="1"/>
        <v>244609.8652</v>
      </c>
      <c r="I205" s="1">
        <f t="shared" si="2"/>
        <v>-151195.0189</v>
      </c>
      <c r="J205" s="1">
        <f t="shared" si="3"/>
        <v>-246.4664512</v>
      </c>
      <c r="K205" s="1">
        <f t="shared" si="4"/>
        <v>37264499.74</v>
      </c>
    </row>
    <row r="206" ht="15.75" customHeight="1">
      <c r="A206" s="1">
        <v>204.0</v>
      </c>
      <c r="B206" s="7">
        <f>EXP(-Inputs!$B$7/12 * A206) * (1 - EXP(-Inputs!$B$7/12))</f>
        <v>0.001617942636</v>
      </c>
      <c r="C206" s="7">
        <f>EXP(-Inputs!$B$7/12 * A206)</f>
        <v>0.2165356673</v>
      </c>
      <c r="D206" s="8">
        <f>Inputs!$B$4^((A206+1)/12)</f>
        <v>0.9328991093</v>
      </c>
      <c r="E206" s="1">
        <f>IF(A206&lt;240, Inputs!$B$11 * D206, 0)</f>
        <v>93289.91093</v>
      </c>
      <c r="F206" s="1">
        <f> (1 - Inputs!$B$4^((MIN(A206,239)+1)/12)) / (1 - Inputs!$B$4^(1/12))</f>
        <v>198.076097</v>
      </c>
      <c r="G206" s="1">
        <f>Inputs!$B$10*PremiumCalc_NS!D206</f>
        <v>93.28991093</v>
      </c>
      <c r="H206" s="1">
        <f t="shared" si="1"/>
        <v>245767.7749</v>
      </c>
      <c r="I206" s="1">
        <f t="shared" si="2"/>
        <v>-152384.5741</v>
      </c>
      <c r="J206" s="1">
        <f t="shared" si="3"/>
        <v>-246.5494995</v>
      </c>
      <c r="K206" s="1">
        <f t="shared" si="4"/>
        <v>37570340.48</v>
      </c>
    </row>
    <row r="207" ht="15.75" customHeight="1">
      <c r="A207" s="1">
        <v>205.0</v>
      </c>
      <c r="B207" s="7">
        <f>EXP(-Inputs!$B$7/12 * A207) * (1 - EXP(-Inputs!$B$7/12))</f>
        <v>0.001605853457</v>
      </c>
      <c r="C207" s="7">
        <f>EXP(-Inputs!$B$7/12 * A207)</f>
        <v>0.2149177247</v>
      </c>
      <c r="D207" s="8">
        <f>Inputs!$B$4^((A207+1)/12)</f>
        <v>0.9325830774</v>
      </c>
      <c r="E207" s="1">
        <f>IF(A207&lt;240, Inputs!$B$11 * D207, 0)</f>
        <v>93258.30774</v>
      </c>
      <c r="F207" s="1">
        <f> (1 - Inputs!$B$4^((MIN(A207,239)+1)/12)) / (1 - Inputs!$B$4^(1/12))</f>
        <v>199.0089961</v>
      </c>
      <c r="G207" s="1">
        <f>Inputs!$B$10*PremiumCalc_NS!D207</f>
        <v>93.25830774</v>
      </c>
      <c r="H207" s="1">
        <f t="shared" si="1"/>
        <v>246925.2924</v>
      </c>
      <c r="I207" s="1">
        <f t="shared" si="2"/>
        <v>-153573.7263</v>
      </c>
      <c r="J207" s="1">
        <f t="shared" si="3"/>
        <v>-246.6168994</v>
      </c>
      <c r="K207" s="1">
        <f t="shared" si="4"/>
        <v>37873876.22</v>
      </c>
    </row>
    <row r="208" ht="15.75" customHeight="1">
      <c r="A208" s="1">
        <v>206.0</v>
      </c>
      <c r="B208" s="7">
        <f>EXP(-Inputs!$B$7/12 * A208) * (1 - EXP(-Inputs!$B$7/12))</f>
        <v>0.001593854608</v>
      </c>
      <c r="C208" s="7">
        <f>EXP(-Inputs!$B$7/12 * A208)</f>
        <v>0.2133118712</v>
      </c>
      <c r="D208" s="8">
        <f>Inputs!$B$4^((A208+1)/12)</f>
        <v>0.9322671526</v>
      </c>
      <c r="E208" s="1">
        <f>IF(A208&lt;240, Inputs!$B$11 * D208, 0)</f>
        <v>93226.71526</v>
      </c>
      <c r="F208" s="1">
        <f> (1 - Inputs!$B$4^((MIN(A208,239)+1)/12)) / (1 - Inputs!$B$4^(1/12))</f>
        <v>199.9415792</v>
      </c>
      <c r="G208" s="1">
        <f>Inputs!$B$10*PremiumCalc_NS!D208</f>
        <v>93.22671526</v>
      </c>
      <c r="H208" s="1">
        <f t="shared" si="1"/>
        <v>248082.4177</v>
      </c>
      <c r="I208" s="1">
        <f t="shared" si="2"/>
        <v>-154762.4757</v>
      </c>
      <c r="J208" s="1">
        <f t="shared" si="3"/>
        <v>-246.6688851</v>
      </c>
      <c r="K208" s="1">
        <f t="shared" si="4"/>
        <v>38175087.35</v>
      </c>
    </row>
    <row r="209" ht="15.75" customHeight="1">
      <c r="A209" s="1">
        <v>207.0</v>
      </c>
      <c r="B209" s="7">
        <f>EXP(-Inputs!$B$7/12 * A209) * (1 - EXP(-Inputs!$B$7/12))</f>
        <v>0.001581945414</v>
      </c>
      <c r="C209" s="7">
        <f>EXP(-Inputs!$B$7/12 * A209)</f>
        <v>0.2117180166</v>
      </c>
      <c r="D209" s="8">
        <f>Inputs!$B$4^((A209+1)/12)</f>
        <v>0.9319513348</v>
      </c>
      <c r="E209" s="1">
        <f>IF(A209&lt;240, Inputs!$B$11 * D209, 0)</f>
        <v>93195.13348</v>
      </c>
      <c r="F209" s="1">
        <f> (1 - Inputs!$B$4^((MIN(A209,239)+1)/12)) / (1 - Inputs!$B$4^(1/12))</f>
        <v>200.8738463</v>
      </c>
      <c r="G209" s="1">
        <f>Inputs!$B$10*PremiumCalc_NS!D209</f>
        <v>93.19513348</v>
      </c>
      <c r="H209" s="1">
        <f t="shared" si="1"/>
        <v>249239.151</v>
      </c>
      <c r="I209" s="1">
        <f t="shared" si="2"/>
        <v>-155950.8224</v>
      </c>
      <c r="J209" s="1">
        <f t="shared" si="3"/>
        <v>-246.7056884</v>
      </c>
      <c r="K209" s="1">
        <f t="shared" si="4"/>
        <v>38473955</v>
      </c>
    </row>
    <row r="210" ht="15.75" customHeight="1">
      <c r="A210" s="1">
        <v>208.0</v>
      </c>
      <c r="B210" s="7">
        <f>EXP(-Inputs!$B$7/12 * A210) * (1 - EXP(-Inputs!$B$7/12))</f>
        <v>0.001570125205</v>
      </c>
      <c r="C210" s="7">
        <f>EXP(-Inputs!$B$7/12 * A210)</f>
        <v>0.2101360712</v>
      </c>
      <c r="D210" s="8">
        <f>Inputs!$B$4^((A210+1)/12)</f>
        <v>0.931635624</v>
      </c>
      <c r="E210" s="1">
        <f>IF(A210&lt;240, Inputs!$B$11 * D210, 0)</f>
        <v>93163.5624</v>
      </c>
      <c r="F210" s="1">
        <f> (1 - Inputs!$B$4^((MIN(A210,239)+1)/12)) / (1 - Inputs!$B$4^(1/12))</f>
        <v>201.8057977</v>
      </c>
      <c r="G210" s="1">
        <f>Inputs!$B$10*PremiumCalc_NS!D210</f>
        <v>93.1635624</v>
      </c>
      <c r="H210" s="1">
        <f t="shared" si="1"/>
        <v>250395.4925</v>
      </c>
      <c r="I210" s="1">
        <f t="shared" si="2"/>
        <v>-157138.7666</v>
      </c>
      <c r="J210" s="1">
        <f t="shared" si="3"/>
        <v>-246.727538</v>
      </c>
      <c r="K210" s="1">
        <f t="shared" si="4"/>
        <v>38770461</v>
      </c>
    </row>
    <row r="211" ht="15.75" customHeight="1">
      <c r="A211" s="1">
        <v>209.0</v>
      </c>
      <c r="B211" s="7">
        <f>EXP(-Inputs!$B$7/12 * A211) * (1 - EXP(-Inputs!$B$7/12))</f>
        <v>0.001558393315</v>
      </c>
      <c r="C211" s="7">
        <f>EXP(-Inputs!$B$7/12 * A211)</f>
        <v>0.208565946</v>
      </c>
      <c r="D211" s="8">
        <f>Inputs!$B$4^((A211+1)/12)</f>
        <v>0.9313200201</v>
      </c>
      <c r="E211" s="1">
        <f>IF(A211&lt;240, Inputs!$B$11 * D211, 0)</f>
        <v>93132.00201</v>
      </c>
      <c r="F211" s="1">
        <f> (1 - Inputs!$B$4^((MIN(A211,239)+1)/12)) / (1 - Inputs!$B$4^(1/12))</f>
        <v>202.7374333</v>
      </c>
      <c r="G211" s="1">
        <f>Inputs!$B$10*PremiumCalc_NS!D211</f>
        <v>93.13200201</v>
      </c>
      <c r="H211" s="1">
        <f t="shared" si="1"/>
        <v>251551.4423</v>
      </c>
      <c r="I211" s="1">
        <f t="shared" si="2"/>
        <v>-158326.3083</v>
      </c>
      <c r="J211" s="1">
        <f t="shared" si="3"/>
        <v>-246.7346604</v>
      </c>
      <c r="K211" s="1">
        <f t="shared" si="4"/>
        <v>39064587.9</v>
      </c>
    </row>
    <row r="212" ht="15.75" customHeight="1">
      <c r="A212" s="1">
        <v>210.0</v>
      </c>
      <c r="B212" s="7">
        <f>EXP(-Inputs!$B$7/12 * A212) * (1 - EXP(-Inputs!$B$7/12))</f>
        <v>0.001546749086</v>
      </c>
      <c r="C212" s="7">
        <f>EXP(-Inputs!$B$7/12 * A212)</f>
        <v>0.2070075527</v>
      </c>
      <c r="D212" s="8">
        <f>Inputs!$B$4^((A212+1)/12)</f>
        <v>0.9310045232</v>
      </c>
      <c r="E212" s="1">
        <f>IF(A212&lt;240, Inputs!$B$11 * D212, 0)</f>
        <v>93100.45232</v>
      </c>
      <c r="F212" s="1">
        <f> (1 - Inputs!$B$4^((MIN(A212,239)+1)/12)) / (1 - Inputs!$B$4^(1/12))</f>
        <v>203.6687533</v>
      </c>
      <c r="G212" s="1">
        <f>Inputs!$B$10*PremiumCalc_NS!D212</f>
        <v>93.10045232</v>
      </c>
      <c r="H212" s="1">
        <f t="shared" si="1"/>
        <v>252707.0004</v>
      </c>
      <c r="I212" s="1">
        <f t="shared" si="2"/>
        <v>-159513.4477</v>
      </c>
      <c r="J212" s="1">
        <f t="shared" si="3"/>
        <v>-246.7272793</v>
      </c>
      <c r="K212" s="1">
        <f t="shared" si="4"/>
        <v>39356318.95</v>
      </c>
    </row>
    <row r="213" ht="15.75" customHeight="1">
      <c r="A213" s="1">
        <v>211.0</v>
      </c>
      <c r="B213" s="7">
        <f>EXP(-Inputs!$B$7/12 * A213) * (1 - EXP(-Inputs!$B$7/12))</f>
        <v>0.001535191861</v>
      </c>
      <c r="C213" s="7">
        <f>EXP(-Inputs!$B$7/12 * A213)</f>
        <v>0.2054608036</v>
      </c>
      <c r="D213" s="8">
        <f>Inputs!$B$4^((A213+1)/12)</f>
        <v>0.9306891331</v>
      </c>
      <c r="E213" s="1">
        <f>IF(A213&lt;240, Inputs!$B$11 * D213, 0)</f>
        <v>93068.91331</v>
      </c>
      <c r="F213" s="1">
        <f> (1 - Inputs!$B$4^((MIN(A213,239)+1)/12)) / (1 - Inputs!$B$4^(1/12))</f>
        <v>204.5997578</v>
      </c>
      <c r="G213" s="1">
        <f>Inputs!$B$10*PremiumCalc_NS!D213</f>
        <v>93.06891331</v>
      </c>
      <c r="H213" s="1">
        <f t="shared" si="1"/>
        <v>253862.1671</v>
      </c>
      <c r="I213" s="1">
        <f t="shared" si="2"/>
        <v>-160700.1849</v>
      </c>
      <c r="J213" s="1">
        <f t="shared" si="3"/>
        <v>-246.705616</v>
      </c>
      <c r="K213" s="1">
        <f t="shared" si="4"/>
        <v>39645638.1</v>
      </c>
    </row>
    <row r="214" ht="15.75" customHeight="1">
      <c r="A214" s="1">
        <v>212.0</v>
      </c>
      <c r="B214" s="7">
        <f>EXP(-Inputs!$B$7/12 * A214) * (1 - EXP(-Inputs!$B$7/12))</f>
        <v>0.001523720992</v>
      </c>
      <c r="C214" s="7">
        <f>EXP(-Inputs!$B$7/12 * A214)</f>
        <v>0.2039256117</v>
      </c>
      <c r="D214" s="8">
        <f>Inputs!$B$4^((A214+1)/12)</f>
        <v>0.9303738499</v>
      </c>
      <c r="E214" s="1">
        <f>IF(A214&lt;240, Inputs!$B$11 * D214, 0)</f>
        <v>93037.38499</v>
      </c>
      <c r="F214" s="1">
        <f> (1 - Inputs!$B$4^((MIN(A214,239)+1)/12)) / (1 - Inputs!$B$4^(1/12))</f>
        <v>205.530447</v>
      </c>
      <c r="G214" s="1">
        <f>Inputs!$B$10*PremiumCalc_NS!D214</f>
        <v>93.03738499</v>
      </c>
      <c r="H214" s="1">
        <f t="shared" si="1"/>
        <v>255016.9425</v>
      </c>
      <c r="I214" s="1">
        <f t="shared" si="2"/>
        <v>-161886.5201</v>
      </c>
      <c r="J214" s="1">
        <f t="shared" si="3"/>
        <v>-246.669889</v>
      </c>
      <c r="K214" s="1">
        <f t="shared" si="4"/>
        <v>39932529.94</v>
      </c>
    </row>
    <row r="215" ht="15.75" customHeight="1">
      <c r="A215" s="1">
        <v>213.0</v>
      </c>
      <c r="B215" s="7">
        <f>EXP(-Inputs!$B$7/12 * A215) * (1 - EXP(-Inputs!$B$7/12))</f>
        <v>0.001512335832</v>
      </c>
      <c r="C215" s="7">
        <f>EXP(-Inputs!$B$7/12 * A215)</f>
        <v>0.2024018907</v>
      </c>
      <c r="D215" s="8">
        <f>Inputs!$B$4^((A215+1)/12)</f>
        <v>0.9300586735</v>
      </c>
      <c r="E215" s="1">
        <f>IF(A215&lt;240, Inputs!$B$11 * D215, 0)</f>
        <v>93005.86735</v>
      </c>
      <c r="F215" s="1">
        <f> (1 - Inputs!$B$4^((MIN(A215,239)+1)/12)) / (1 - Inputs!$B$4^(1/12))</f>
        <v>206.4608208</v>
      </c>
      <c r="G215" s="1">
        <f>Inputs!$B$10*PremiumCalc_NS!D215</f>
        <v>93.00586735</v>
      </c>
      <c r="H215" s="1">
        <f t="shared" si="1"/>
        <v>256171.3267</v>
      </c>
      <c r="I215" s="1">
        <f t="shared" si="2"/>
        <v>-163072.4534</v>
      </c>
      <c r="J215" s="1">
        <f t="shared" si="3"/>
        <v>-246.6203146</v>
      </c>
      <c r="K215" s="1">
        <f t="shared" si="4"/>
        <v>40216979.76</v>
      </c>
    </row>
    <row r="216" ht="15.75" customHeight="1">
      <c r="A216" s="1">
        <v>214.0</v>
      </c>
      <c r="B216" s="7">
        <f>EXP(-Inputs!$B$7/12 * A216) * (1 - EXP(-Inputs!$B$7/12))</f>
        <v>0.001501035742</v>
      </c>
      <c r="C216" s="7">
        <f>EXP(-Inputs!$B$7/12 * A216)</f>
        <v>0.2008895549</v>
      </c>
      <c r="D216" s="8">
        <f>Inputs!$B$4^((A216+1)/12)</f>
        <v>0.9297436038</v>
      </c>
      <c r="E216" s="1">
        <f>IF(A216&lt;240, Inputs!$B$11 * D216, 0)</f>
        <v>92974.36038</v>
      </c>
      <c r="F216" s="1">
        <f> (1 - Inputs!$B$4^((MIN(A216,239)+1)/12)) / (1 - Inputs!$B$4^(1/12))</f>
        <v>207.3908795</v>
      </c>
      <c r="G216" s="1">
        <f>Inputs!$B$10*PremiumCalc_NS!D216</f>
        <v>92.97436038</v>
      </c>
      <c r="H216" s="1">
        <f t="shared" si="1"/>
        <v>257325.3198</v>
      </c>
      <c r="I216" s="1">
        <f t="shared" si="2"/>
        <v>-164257.985</v>
      </c>
      <c r="J216" s="1">
        <f t="shared" si="3"/>
        <v>-246.5571064</v>
      </c>
      <c r="K216" s="1">
        <f t="shared" si="4"/>
        <v>40498973.48</v>
      </c>
    </row>
    <row r="217" ht="15.75" customHeight="1">
      <c r="A217" s="1">
        <v>215.0</v>
      </c>
      <c r="B217" s="7">
        <f>EXP(-Inputs!$B$7/12 * A217) * (1 - EXP(-Inputs!$B$7/12))</f>
        <v>0.001489820085</v>
      </c>
      <c r="C217" s="7">
        <f>EXP(-Inputs!$B$7/12 * A217)</f>
        <v>0.1993885192</v>
      </c>
      <c r="D217" s="8">
        <f>Inputs!$B$4^((A217+1)/12)</f>
        <v>0.9294286409</v>
      </c>
      <c r="E217" s="1">
        <f>IF(A217&lt;240, Inputs!$B$11 * D217, 0)</f>
        <v>92942.86409</v>
      </c>
      <c r="F217" s="1">
        <f> (1 - Inputs!$B$4^((MIN(A217,239)+1)/12)) / (1 - Inputs!$B$4^(1/12))</f>
        <v>208.3206231</v>
      </c>
      <c r="G217" s="1">
        <f>Inputs!$B$10*PremiumCalc_NS!D217</f>
        <v>92.94286409</v>
      </c>
      <c r="H217" s="1">
        <f t="shared" si="1"/>
        <v>258478.9219</v>
      </c>
      <c r="I217" s="1">
        <f t="shared" si="2"/>
        <v>-165443.115</v>
      </c>
      <c r="J217" s="1">
        <f t="shared" si="3"/>
        <v>-246.4804756</v>
      </c>
      <c r="K217" s="1">
        <f t="shared" si="4"/>
        <v>40778497.67</v>
      </c>
    </row>
    <row r="218" ht="15.75" customHeight="1">
      <c r="A218" s="1">
        <v>216.0</v>
      </c>
      <c r="B218" s="7">
        <f>EXP(-Inputs!$B$7/12 * A218) * (1 - EXP(-Inputs!$B$7/12))</f>
        <v>0.001478688231</v>
      </c>
      <c r="C218" s="7">
        <f>EXP(-Inputs!$B$7/12 * A218)</f>
        <v>0.1978986991</v>
      </c>
      <c r="D218" s="8">
        <f>Inputs!$B$4^((A218+1)/12)</f>
        <v>0.9291137847</v>
      </c>
      <c r="E218" s="1">
        <f>IF(A218&lt;240, Inputs!$B$11 * D218, 0)</f>
        <v>92911.37847</v>
      </c>
      <c r="F218" s="1">
        <f> (1 - Inputs!$B$4^((MIN(A218,239)+1)/12)) / (1 - Inputs!$B$4^(1/12))</f>
        <v>209.2500517</v>
      </c>
      <c r="G218" s="1">
        <f>Inputs!$B$10*PremiumCalc_NS!D218</f>
        <v>92.91137847</v>
      </c>
      <c r="H218" s="1">
        <f t="shared" si="1"/>
        <v>259632.1333</v>
      </c>
      <c r="I218" s="1">
        <f t="shared" si="2"/>
        <v>-166627.8435</v>
      </c>
      <c r="J218" s="1">
        <f t="shared" si="3"/>
        <v>-246.3906311</v>
      </c>
      <c r="K218" s="1">
        <f t="shared" si="4"/>
        <v>41055539.51</v>
      </c>
    </row>
    <row r="219" ht="15.75" customHeight="1">
      <c r="A219" s="1">
        <v>217.0</v>
      </c>
      <c r="B219" s="7">
        <f>EXP(-Inputs!$B$7/12 * A219) * (1 - EXP(-Inputs!$B$7/12))</f>
        <v>0.001467639554</v>
      </c>
      <c r="C219" s="7">
        <f>EXP(-Inputs!$B$7/12 * A219)</f>
        <v>0.1964200109</v>
      </c>
      <c r="D219" s="8">
        <f>Inputs!$B$4^((A219+1)/12)</f>
        <v>0.9287990351</v>
      </c>
      <c r="E219" s="1">
        <f>IF(A219&lt;240, Inputs!$B$11 * D219, 0)</f>
        <v>92879.90351</v>
      </c>
      <c r="F219" s="1">
        <f> (1 - Inputs!$B$4^((MIN(A219,239)+1)/12)) / (1 - Inputs!$B$4^(1/12))</f>
        <v>210.1791655</v>
      </c>
      <c r="G219" s="1">
        <f>Inputs!$B$10*PremiumCalc_NS!D219</f>
        <v>92.87990351</v>
      </c>
      <c r="H219" s="1">
        <f t="shared" si="1"/>
        <v>260784.954</v>
      </c>
      <c r="I219" s="1">
        <f t="shared" si="2"/>
        <v>-167812.1706</v>
      </c>
      <c r="J219" s="1">
        <f t="shared" si="3"/>
        <v>-246.2877792</v>
      </c>
      <c r="K219" s="1">
        <f t="shared" si="4"/>
        <v>41330086.81</v>
      </c>
    </row>
    <row r="220" ht="15.75" customHeight="1">
      <c r="A220" s="1">
        <v>218.0</v>
      </c>
      <c r="B220" s="7">
        <f>EXP(-Inputs!$B$7/12 * A220) * (1 - EXP(-Inputs!$B$7/12))</f>
        <v>0.001456673431</v>
      </c>
      <c r="C220" s="7">
        <f>EXP(-Inputs!$B$7/12 * A220)</f>
        <v>0.1949523713</v>
      </c>
      <c r="D220" s="8">
        <f>Inputs!$B$4^((A220+1)/12)</f>
        <v>0.9284843922</v>
      </c>
      <c r="E220" s="1">
        <f>IF(A220&lt;240, Inputs!$B$11 * D220, 0)</f>
        <v>92848.43922</v>
      </c>
      <c r="F220" s="1">
        <f> (1 - Inputs!$B$4^((MIN(A220,239)+1)/12)) / (1 - Inputs!$B$4^(1/12))</f>
        <v>211.1079646</v>
      </c>
      <c r="G220" s="1">
        <f>Inputs!$B$10*PremiumCalc_NS!D220</f>
        <v>92.84843922</v>
      </c>
      <c r="H220" s="1">
        <f t="shared" si="1"/>
        <v>261937.3842</v>
      </c>
      <c r="I220" s="1">
        <f t="shared" si="2"/>
        <v>-168996.0965</v>
      </c>
      <c r="J220" s="1">
        <f t="shared" si="3"/>
        <v>-246.1721238</v>
      </c>
      <c r="K220" s="1">
        <f t="shared" si="4"/>
        <v>41602128.01</v>
      </c>
    </row>
    <row r="221" ht="15.75" customHeight="1">
      <c r="A221" s="1">
        <v>219.0</v>
      </c>
      <c r="B221" s="7">
        <f>EXP(-Inputs!$B$7/12 * A221) * (1 - EXP(-Inputs!$B$7/12))</f>
        <v>0.001445789247</v>
      </c>
      <c r="C221" s="7">
        <f>EXP(-Inputs!$B$7/12 * A221)</f>
        <v>0.1934956979</v>
      </c>
      <c r="D221" s="8">
        <f>Inputs!$B$4^((A221+1)/12)</f>
        <v>0.9281698559</v>
      </c>
      <c r="E221" s="1">
        <f>IF(A221&lt;240, Inputs!$B$11 * D221, 0)</f>
        <v>92816.98559</v>
      </c>
      <c r="F221" s="1">
        <f> (1 - Inputs!$B$4^((MIN(A221,239)+1)/12)) / (1 - Inputs!$B$4^(1/12))</f>
        <v>212.036449</v>
      </c>
      <c r="G221" s="1">
        <f>Inputs!$B$10*PremiumCalc_NS!D221</f>
        <v>92.81698559</v>
      </c>
      <c r="H221" s="1">
        <f t="shared" si="1"/>
        <v>263089.424</v>
      </c>
      <c r="I221" s="1">
        <f t="shared" si="2"/>
        <v>-170179.6214</v>
      </c>
      <c r="J221" s="1">
        <f t="shared" si="3"/>
        <v>-246.0438667</v>
      </c>
      <c r="K221" s="1">
        <f t="shared" si="4"/>
        <v>41871652.09</v>
      </c>
    </row>
    <row r="222" ht="15.75" customHeight="1">
      <c r="A222" s="1">
        <v>220.0</v>
      </c>
      <c r="B222" s="7">
        <f>EXP(-Inputs!$B$7/12 * A222) * (1 - EXP(-Inputs!$B$7/12))</f>
        <v>0.001434986389</v>
      </c>
      <c r="C222" s="7">
        <f>EXP(-Inputs!$B$7/12 * A222)</f>
        <v>0.1920499086</v>
      </c>
      <c r="D222" s="8">
        <f>Inputs!$B$4^((A222+1)/12)</f>
        <v>0.9278554261</v>
      </c>
      <c r="E222" s="1">
        <f>IF(A222&lt;240, Inputs!$B$11 * D222, 0)</f>
        <v>92785.54261</v>
      </c>
      <c r="F222" s="1">
        <f> (1 - Inputs!$B$4^((MIN(A222,239)+1)/12)) / (1 - Inputs!$B$4^(1/12))</f>
        <v>212.9646188</v>
      </c>
      <c r="G222" s="1">
        <f>Inputs!$B$10*PremiumCalc_NS!D222</f>
        <v>92.78554261</v>
      </c>
      <c r="H222" s="1">
        <f t="shared" si="1"/>
        <v>264241.0735</v>
      </c>
      <c r="I222" s="1">
        <f t="shared" si="2"/>
        <v>-171362.7453</v>
      </c>
      <c r="J222" s="1">
        <f t="shared" si="3"/>
        <v>-245.9032072</v>
      </c>
      <c r="K222" s="1">
        <f t="shared" si="4"/>
        <v>42138648.67</v>
      </c>
    </row>
    <row r="223" ht="15.75" customHeight="1">
      <c r="A223" s="1">
        <v>221.0</v>
      </c>
      <c r="B223" s="7">
        <f>EXP(-Inputs!$B$7/12 * A223) * (1 - EXP(-Inputs!$B$7/12))</f>
        <v>0.00142426425</v>
      </c>
      <c r="C223" s="7">
        <f>EXP(-Inputs!$B$7/12 * A223)</f>
        <v>0.1906149222</v>
      </c>
      <c r="D223" s="8">
        <f>Inputs!$B$4^((A223+1)/12)</f>
        <v>0.9275411028</v>
      </c>
      <c r="E223" s="1">
        <f>IF(A223&lt;240, Inputs!$B$11 * D223, 0)</f>
        <v>92754.11028</v>
      </c>
      <c r="F223" s="1">
        <f> (1 - Inputs!$B$4^((MIN(A223,239)+1)/12)) / (1 - Inputs!$B$4^(1/12))</f>
        <v>213.8924742</v>
      </c>
      <c r="G223" s="1">
        <f>Inputs!$B$10*PremiumCalc_NS!D223</f>
        <v>92.75411028</v>
      </c>
      <c r="H223" s="1">
        <f t="shared" si="1"/>
        <v>265392.3329</v>
      </c>
      <c r="I223" s="1">
        <f t="shared" si="2"/>
        <v>-172545.4685</v>
      </c>
      <c r="J223" s="1">
        <f t="shared" si="3"/>
        <v>-245.7503422</v>
      </c>
      <c r="K223" s="1">
        <f t="shared" si="4"/>
        <v>42403107.92</v>
      </c>
    </row>
    <row r="224" ht="15.75" customHeight="1">
      <c r="A224" s="1">
        <v>222.0</v>
      </c>
      <c r="B224" s="7">
        <f>EXP(-Inputs!$B$7/12 * A224) * (1 - EXP(-Inputs!$B$7/12))</f>
        <v>0.001413622225</v>
      </c>
      <c r="C224" s="7">
        <f>EXP(-Inputs!$B$7/12 * A224)</f>
        <v>0.189190658</v>
      </c>
      <c r="D224" s="8">
        <f>Inputs!$B$4^((A224+1)/12)</f>
        <v>0.927226886</v>
      </c>
      <c r="E224" s="1">
        <f>IF(A224&lt;240, Inputs!$B$11 * D224, 0)</f>
        <v>92722.6886</v>
      </c>
      <c r="F224" s="1">
        <f> (1 - Inputs!$B$4^((MIN(A224,239)+1)/12)) / (1 - Inputs!$B$4^(1/12))</f>
        <v>214.8200153</v>
      </c>
      <c r="G224" s="1">
        <f>Inputs!$B$10*PremiumCalc_NS!D224</f>
        <v>92.7226886</v>
      </c>
      <c r="H224" s="1">
        <f t="shared" si="1"/>
        <v>266543.2022</v>
      </c>
      <c r="I224" s="1">
        <f t="shared" si="2"/>
        <v>-173727.791</v>
      </c>
      <c r="J224" s="1">
        <f t="shared" si="3"/>
        <v>-245.5854664</v>
      </c>
      <c r="K224" s="1">
        <f t="shared" si="4"/>
        <v>42665020.57</v>
      </c>
    </row>
    <row r="225" ht="15.75" customHeight="1">
      <c r="A225" s="1">
        <v>223.0</v>
      </c>
      <c r="B225" s="7">
        <f>EXP(-Inputs!$B$7/12 * A225) * (1 - EXP(-Inputs!$B$7/12))</f>
        <v>0.001403059717</v>
      </c>
      <c r="C225" s="7">
        <f>EXP(-Inputs!$B$7/12 * A225)</f>
        <v>0.1877770358</v>
      </c>
      <c r="D225" s="8">
        <f>Inputs!$B$4^((A225+1)/12)</f>
        <v>0.9269127757</v>
      </c>
      <c r="E225" s="1">
        <f>IF(A225&lt;240, Inputs!$B$11 * D225, 0)</f>
        <v>92691.27757</v>
      </c>
      <c r="F225" s="1">
        <f> (1 - Inputs!$B$4^((MIN(A225,239)+1)/12)) / (1 - Inputs!$B$4^(1/12))</f>
        <v>215.7472422</v>
      </c>
      <c r="G225" s="1">
        <f>Inputs!$B$10*PremiumCalc_NS!D225</f>
        <v>92.69127757</v>
      </c>
      <c r="H225" s="1">
        <f t="shared" si="1"/>
        <v>267693.6817</v>
      </c>
      <c r="I225" s="1">
        <f t="shared" si="2"/>
        <v>-174909.7129</v>
      </c>
      <c r="J225" s="1">
        <f t="shared" si="3"/>
        <v>-245.4087723</v>
      </c>
      <c r="K225" s="1">
        <f t="shared" si="4"/>
        <v>42924377.91</v>
      </c>
    </row>
    <row r="226" ht="15.75" customHeight="1">
      <c r="A226" s="1">
        <v>224.0</v>
      </c>
      <c r="B226" s="7">
        <f>EXP(-Inputs!$B$7/12 * A226) * (1 - EXP(-Inputs!$B$7/12))</f>
        <v>0.001392576132</v>
      </c>
      <c r="C226" s="7">
        <f>EXP(-Inputs!$B$7/12 * A226)</f>
        <v>0.186373976</v>
      </c>
      <c r="D226" s="8">
        <f>Inputs!$B$4^((A226+1)/12)</f>
        <v>0.9265987718</v>
      </c>
      <c r="E226" s="1">
        <f>IF(A226&lt;240, Inputs!$B$11 * D226, 0)</f>
        <v>92659.87718</v>
      </c>
      <c r="F226" s="1">
        <f> (1 - Inputs!$B$4^((MIN(A226,239)+1)/12)) / (1 - Inputs!$B$4^(1/12))</f>
        <v>216.674155</v>
      </c>
      <c r="G226" s="1">
        <f>Inputs!$B$10*PremiumCalc_NS!D226</f>
        <v>92.65987718</v>
      </c>
      <c r="H226" s="1">
        <f t="shared" si="1"/>
        <v>268843.7715</v>
      </c>
      <c r="I226" s="1">
        <f t="shared" si="2"/>
        <v>-176091.2344</v>
      </c>
      <c r="J226" s="1">
        <f t="shared" si="3"/>
        <v>-245.2204502</v>
      </c>
      <c r="K226" s="1">
        <f t="shared" si="4"/>
        <v>43181171.78</v>
      </c>
    </row>
    <row r="227" ht="15.75" customHeight="1">
      <c r="A227" s="1">
        <v>225.0</v>
      </c>
      <c r="B227" s="7">
        <f>EXP(-Inputs!$B$7/12 * A227) * (1 - EXP(-Inputs!$B$7/12))</f>
        <v>0.00138217088</v>
      </c>
      <c r="C227" s="7">
        <f>EXP(-Inputs!$B$7/12 * A227)</f>
        <v>0.1849813999</v>
      </c>
      <c r="D227" s="8">
        <f>Inputs!$B$4^((A227+1)/12)</f>
        <v>0.9262848742</v>
      </c>
      <c r="E227" s="1">
        <f>IF(A227&lt;240, Inputs!$B$11 * D227, 0)</f>
        <v>92628.48742</v>
      </c>
      <c r="F227" s="1">
        <f> (1 - Inputs!$B$4^((MIN(A227,239)+1)/12)) / (1 - Inputs!$B$4^(1/12))</f>
        <v>217.6007538</v>
      </c>
      <c r="G227" s="1">
        <f>Inputs!$B$10*PremiumCalc_NS!D227</f>
        <v>92.62848742</v>
      </c>
      <c r="H227" s="1">
        <f t="shared" si="1"/>
        <v>269993.4717</v>
      </c>
      <c r="I227" s="1">
        <f t="shared" si="2"/>
        <v>-177272.3557</v>
      </c>
      <c r="J227" s="1">
        <f t="shared" si="3"/>
        <v>-245.0206879</v>
      </c>
      <c r="K227" s="1">
        <f t="shared" si="4"/>
        <v>43435394.54</v>
      </c>
    </row>
    <row r="228" ht="15.75" customHeight="1">
      <c r="A228" s="1">
        <v>226.0</v>
      </c>
      <c r="B228" s="7">
        <f>EXP(-Inputs!$B$7/12 * A228) * (1 - EXP(-Inputs!$B$7/12))</f>
        <v>0.001371843375</v>
      </c>
      <c r="C228" s="7">
        <f>EXP(-Inputs!$B$7/12 * A228)</f>
        <v>0.183599229</v>
      </c>
      <c r="D228" s="8">
        <f>Inputs!$B$4^((A228+1)/12)</f>
        <v>0.925971083</v>
      </c>
      <c r="E228" s="1">
        <f>IF(A228&lt;240, Inputs!$B$11 * D228, 0)</f>
        <v>92597.1083</v>
      </c>
      <c r="F228" s="1">
        <f> (1 - Inputs!$B$4^((MIN(A228,239)+1)/12)) / (1 - Inputs!$B$4^(1/12))</f>
        <v>218.5270387</v>
      </c>
      <c r="G228" s="1">
        <f>Inputs!$B$10*PremiumCalc_NS!D228</f>
        <v>92.5971083</v>
      </c>
      <c r="H228" s="1">
        <f t="shared" si="1"/>
        <v>271142.7823</v>
      </c>
      <c r="I228" s="1">
        <f t="shared" si="2"/>
        <v>-178453.0769</v>
      </c>
      <c r="J228" s="1">
        <f t="shared" si="3"/>
        <v>-244.8096712</v>
      </c>
      <c r="K228" s="1">
        <f t="shared" si="4"/>
        <v>43687039.09</v>
      </c>
    </row>
    <row r="229" ht="15.75" customHeight="1">
      <c r="A229" s="1">
        <v>227.0</v>
      </c>
      <c r="B229" s="7">
        <f>EXP(-Inputs!$B$7/12 * A229) * (1 - EXP(-Inputs!$B$7/12))</f>
        <v>0.001361593036</v>
      </c>
      <c r="C229" s="7">
        <f>EXP(-Inputs!$B$7/12 * A229)</f>
        <v>0.1822273857</v>
      </c>
      <c r="D229" s="8">
        <f>Inputs!$B$4^((A229+1)/12)</f>
        <v>0.9256573981</v>
      </c>
      <c r="E229" s="1">
        <f>IF(A229&lt;240, Inputs!$B$11 * D229, 0)</f>
        <v>92565.73981</v>
      </c>
      <c r="F229" s="1">
        <f> (1 - Inputs!$B$4^((MIN(A229,239)+1)/12)) / (1 - Inputs!$B$4^(1/12))</f>
        <v>219.4530097</v>
      </c>
      <c r="G229" s="1">
        <f>Inputs!$B$10*PremiumCalc_NS!D229</f>
        <v>92.56573981</v>
      </c>
      <c r="H229" s="1">
        <f t="shared" si="1"/>
        <v>272291.7037</v>
      </c>
      <c r="I229" s="1">
        <f t="shared" si="2"/>
        <v>-179633.3981</v>
      </c>
      <c r="J229" s="1">
        <f t="shared" si="3"/>
        <v>-244.5875839</v>
      </c>
      <c r="K229" s="1">
        <f t="shared" si="4"/>
        <v>43936098.83</v>
      </c>
    </row>
    <row r="230" ht="15.75" customHeight="1">
      <c r="A230" s="1">
        <v>228.0</v>
      </c>
      <c r="B230" s="7">
        <f>EXP(-Inputs!$B$7/12 * A230) * (1 - EXP(-Inputs!$B$7/12))</f>
        <v>0.001351419288</v>
      </c>
      <c r="C230" s="7">
        <f>EXP(-Inputs!$B$7/12 * A230)</f>
        <v>0.1808657926</v>
      </c>
      <c r="D230" s="8">
        <f>Inputs!$B$4^((A230+1)/12)</f>
        <v>0.9253438194</v>
      </c>
      <c r="E230" s="1">
        <f>IF(A230&lt;240, Inputs!$B$11 * D230, 0)</f>
        <v>92534.38194</v>
      </c>
      <c r="F230" s="1">
        <f> (1 - Inputs!$B$4^((MIN(A230,239)+1)/12)) / (1 - Inputs!$B$4^(1/12))</f>
        <v>220.3786671</v>
      </c>
      <c r="G230" s="1">
        <f>Inputs!$B$10*PremiumCalc_NS!D230</f>
        <v>92.53438194</v>
      </c>
      <c r="H230" s="1">
        <f t="shared" si="1"/>
        <v>273440.2358</v>
      </c>
      <c r="I230" s="1">
        <f t="shared" si="2"/>
        <v>-180813.3194</v>
      </c>
      <c r="J230" s="1">
        <f t="shared" si="3"/>
        <v>-244.3546073</v>
      </c>
      <c r="K230" s="1">
        <f t="shared" si="4"/>
        <v>44182567.68</v>
      </c>
    </row>
    <row r="231" ht="15.75" customHeight="1">
      <c r="A231" s="1">
        <v>229.0</v>
      </c>
      <c r="B231" s="7">
        <f>EXP(-Inputs!$B$7/12 * A231) * (1 - EXP(-Inputs!$B$7/12))</f>
        <v>0.001341321557</v>
      </c>
      <c r="C231" s="7">
        <f>EXP(-Inputs!$B$7/12 * A231)</f>
        <v>0.1795143733</v>
      </c>
      <c r="D231" s="8">
        <f>Inputs!$B$4^((A231+1)/12)</f>
        <v>0.925030347</v>
      </c>
      <c r="E231" s="1">
        <f>IF(A231&lt;240, Inputs!$B$11 * D231, 0)</f>
        <v>92503.0347</v>
      </c>
      <c r="F231" s="1">
        <f> (1 - Inputs!$B$4^((MIN(A231,239)+1)/12)) / (1 - Inputs!$B$4^(1/12))</f>
        <v>221.304011</v>
      </c>
      <c r="G231" s="1">
        <f>Inputs!$B$10*PremiumCalc_NS!D231</f>
        <v>92.5030347</v>
      </c>
      <c r="H231" s="1">
        <f t="shared" si="1"/>
        <v>274588.3788</v>
      </c>
      <c r="I231" s="1">
        <f t="shared" si="2"/>
        <v>-181992.8411</v>
      </c>
      <c r="J231" s="1">
        <f t="shared" si="3"/>
        <v>-244.1109209</v>
      </c>
      <c r="K231" s="1">
        <f t="shared" si="4"/>
        <v>44426440.03</v>
      </c>
    </row>
    <row r="232" ht="15.75" customHeight="1">
      <c r="A232" s="1">
        <v>230.0</v>
      </c>
      <c r="B232" s="7">
        <f>EXP(-Inputs!$B$7/12 * A232) * (1 - EXP(-Inputs!$B$7/12))</f>
        <v>0.001331299276</v>
      </c>
      <c r="C232" s="7">
        <f>EXP(-Inputs!$B$7/12 * A232)</f>
        <v>0.1781730518</v>
      </c>
      <c r="D232" s="8">
        <f>Inputs!$B$4^((A232+1)/12)</f>
        <v>0.9247169808</v>
      </c>
      <c r="E232" s="1">
        <f>IF(A232&lt;240, Inputs!$B$11 * D232, 0)</f>
        <v>92471.69808</v>
      </c>
      <c r="F232" s="1">
        <f> (1 - Inputs!$B$4^((MIN(A232,239)+1)/12)) / (1 - Inputs!$B$4^(1/12))</f>
        <v>222.2290413</v>
      </c>
      <c r="G232" s="1">
        <f>Inputs!$B$10*PremiumCalc_NS!D232</f>
        <v>92.47169808</v>
      </c>
      <c r="H232" s="1">
        <f t="shared" si="1"/>
        <v>275736.1329</v>
      </c>
      <c r="I232" s="1">
        <f t="shared" si="2"/>
        <v>-183171.9631</v>
      </c>
      <c r="J232" s="1">
        <f t="shared" si="3"/>
        <v>-243.8567018</v>
      </c>
      <c r="K232" s="1">
        <f t="shared" si="4"/>
        <v>44667710.79</v>
      </c>
    </row>
    <row r="233" ht="15.75" customHeight="1">
      <c r="A233" s="1">
        <v>231.0</v>
      </c>
      <c r="B233" s="7">
        <f>EXP(-Inputs!$B$7/12 * A233) * (1 - EXP(-Inputs!$B$7/12))</f>
        <v>0.00132135188</v>
      </c>
      <c r="C233" s="7">
        <f>EXP(-Inputs!$B$7/12 * A233)</f>
        <v>0.1768417525</v>
      </c>
      <c r="D233" s="8">
        <f>Inputs!$B$4^((A233+1)/12)</f>
        <v>0.9244037207</v>
      </c>
      <c r="E233" s="1">
        <f>IF(A233&lt;240, Inputs!$B$11 * D233, 0)</f>
        <v>92440.37207</v>
      </c>
      <c r="F233" s="1">
        <f> (1 - Inputs!$B$4^((MIN(A233,239)+1)/12)) / (1 - Inputs!$B$4^(1/12))</f>
        <v>223.1537583</v>
      </c>
      <c r="G233" s="1">
        <f>Inputs!$B$10*PremiumCalc_NS!D233</f>
        <v>92.44037207</v>
      </c>
      <c r="H233" s="1">
        <f t="shared" si="1"/>
        <v>276883.4982</v>
      </c>
      <c r="I233" s="1">
        <f t="shared" si="2"/>
        <v>-184350.6857</v>
      </c>
      <c r="J233" s="1">
        <f t="shared" si="3"/>
        <v>-243.5921252</v>
      </c>
      <c r="K233" s="1">
        <f t="shared" si="4"/>
        <v>44906375.32</v>
      </c>
    </row>
    <row r="234" ht="15.75" customHeight="1">
      <c r="A234" s="1">
        <v>232.0</v>
      </c>
      <c r="B234" s="7">
        <f>EXP(-Inputs!$B$7/12 * A234) * (1 - EXP(-Inputs!$B$7/12))</f>
        <v>0.001311478812</v>
      </c>
      <c r="C234" s="7">
        <f>EXP(-Inputs!$B$7/12 * A234)</f>
        <v>0.1755204006</v>
      </c>
      <c r="D234" s="8">
        <f>Inputs!$B$4^((A234+1)/12)</f>
        <v>0.9240905667</v>
      </c>
      <c r="E234" s="1">
        <f>IF(A234&lt;240, Inputs!$B$11 * D234, 0)</f>
        <v>92409.05667</v>
      </c>
      <c r="F234" s="1">
        <f> (1 - Inputs!$B$4^((MIN(A234,239)+1)/12)) / (1 - Inputs!$B$4^(1/12))</f>
        <v>224.078162</v>
      </c>
      <c r="G234" s="1">
        <f>Inputs!$B$10*PremiumCalc_NS!D234</f>
        <v>92.40905667</v>
      </c>
      <c r="H234" s="1">
        <f t="shared" si="1"/>
        <v>278030.4748</v>
      </c>
      <c r="I234" s="1">
        <f t="shared" si="2"/>
        <v>-185529.009</v>
      </c>
      <c r="J234" s="1">
        <f t="shared" si="3"/>
        <v>-243.3173643</v>
      </c>
      <c r="K234" s="1">
        <f t="shared" si="4"/>
        <v>45142429.47</v>
      </c>
    </row>
    <row r="235" ht="15.75" customHeight="1">
      <c r="A235" s="1">
        <v>233.0</v>
      </c>
      <c r="B235" s="7">
        <f>EXP(-Inputs!$B$7/12 * A235) * (1 - EXP(-Inputs!$B$7/12))</f>
        <v>0.001301679514</v>
      </c>
      <c r="C235" s="7">
        <f>EXP(-Inputs!$B$7/12 * A235)</f>
        <v>0.1742089218</v>
      </c>
      <c r="D235" s="8">
        <f>Inputs!$B$4^((A235+1)/12)</f>
        <v>0.9237775189</v>
      </c>
      <c r="E235" s="1">
        <f>IF(A235&lt;240, Inputs!$B$11 * D235, 0)</f>
        <v>92377.75189</v>
      </c>
      <c r="F235" s="1">
        <f> (1 - Inputs!$B$4^((MIN(A235,239)+1)/12)) / (1 - Inputs!$B$4^(1/12))</f>
        <v>225.0022526</v>
      </c>
      <c r="G235" s="1">
        <f>Inputs!$B$10*PremiumCalc_NS!D235</f>
        <v>92.37775189</v>
      </c>
      <c r="H235" s="1">
        <f t="shared" si="1"/>
        <v>279177.0628</v>
      </c>
      <c r="I235" s="1">
        <f t="shared" si="2"/>
        <v>-186706.9331</v>
      </c>
      <c r="J235" s="1">
        <f t="shared" si="3"/>
        <v>-243.03259</v>
      </c>
      <c r="K235" s="1">
        <f t="shared" si="4"/>
        <v>45375869.53</v>
      </c>
    </row>
    <row r="236" ht="15.75" customHeight="1">
      <c r="A236" s="1">
        <v>234.0</v>
      </c>
      <c r="B236" s="7">
        <f>EXP(-Inputs!$B$7/12 * A236) * (1 - EXP(-Inputs!$B$7/12))</f>
        <v>0.001291953436</v>
      </c>
      <c r="C236" s="7">
        <f>EXP(-Inputs!$B$7/12 * A236)</f>
        <v>0.1729072423</v>
      </c>
      <c r="D236" s="8">
        <f>Inputs!$B$4^((A236+1)/12)</f>
        <v>0.9234645771</v>
      </c>
      <c r="E236" s="1">
        <f>IF(A236&lt;240, Inputs!$B$11 * D236, 0)</f>
        <v>92346.45771</v>
      </c>
      <c r="F236" s="1">
        <f> (1 - Inputs!$B$4^((MIN(A236,239)+1)/12)) / (1 - Inputs!$B$4^(1/12))</f>
        <v>225.9260301</v>
      </c>
      <c r="G236" s="1">
        <f>Inputs!$B$10*PremiumCalc_NS!D236</f>
        <v>92.34645771</v>
      </c>
      <c r="H236" s="1">
        <f t="shared" si="1"/>
        <v>280323.2624</v>
      </c>
      <c r="I236" s="1">
        <f t="shared" si="2"/>
        <v>-187884.4582</v>
      </c>
      <c r="J236" s="1">
        <f t="shared" si="3"/>
        <v>-242.7379713</v>
      </c>
      <c r="K236" s="1">
        <f t="shared" si="4"/>
        <v>45606692.24</v>
      </c>
    </row>
    <row r="237" ht="15.75" customHeight="1">
      <c r="A237" s="1">
        <v>235.0</v>
      </c>
      <c r="B237" s="7">
        <f>EXP(-Inputs!$B$7/12 * A237) * (1 - EXP(-Inputs!$B$7/12))</f>
        <v>0.001282300031</v>
      </c>
      <c r="C237" s="7">
        <f>EXP(-Inputs!$B$7/12 * A237)</f>
        <v>0.1716152889</v>
      </c>
      <c r="D237" s="8">
        <f>Inputs!$B$4^((A237+1)/12)</f>
        <v>0.9231517412</v>
      </c>
      <c r="E237" s="1">
        <f>IF(A237&lt;240, Inputs!$B$11 * D237, 0)</f>
        <v>92315.17412</v>
      </c>
      <c r="F237" s="1">
        <f> (1 - Inputs!$B$4^((MIN(A237,239)+1)/12)) / (1 - Inputs!$B$4^(1/12))</f>
        <v>226.8494947</v>
      </c>
      <c r="G237" s="1">
        <f>Inputs!$B$10*PremiumCalc_NS!D237</f>
        <v>92.31517412</v>
      </c>
      <c r="H237" s="1">
        <f t="shared" si="1"/>
        <v>281469.0737</v>
      </c>
      <c r="I237" s="1">
        <f t="shared" si="2"/>
        <v>-189061.5844</v>
      </c>
      <c r="J237" s="1">
        <f t="shared" si="3"/>
        <v>-242.4336755</v>
      </c>
      <c r="K237" s="1">
        <f t="shared" si="4"/>
        <v>45834894.8</v>
      </c>
    </row>
    <row r="238" ht="15.75" customHeight="1">
      <c r="A238" s="1">
        <v>236.0</v>
      </c>
      <c r="B238" s="7">
        <f>EXP(-Inputs!$B$7/12 * A238) * (1 - EXP(-Inputs!$B$7/12))</f>
        <v>0.001272718755</v>
      </c>
      <c r="C238" s="7">
        <f>EXP(-Inputs!$B$7/12 * A238)</f>
        <v>0.1703329888</v>
      </c>
      <c r="D238" s="8">
        <f>Inputs!$B$4^((A238+1)/12)</f>
        <v>0.9228390114</v>
      </c>
      <c r="E238" s="1">
        <f>IF(A238&lt;240, Inputs!$B$11 * D238, 0)</f>
        <v>92283.90114</v>
      </c>
      <c r="F238" s="1">
        <f> (1 - Inputs!$B$4^((MIN(A238,239)+1)/12)) / (1 - Inputs!$B$4^(1/12))</f>
        <v>227.7726464</v>
      </c>
      <c r="G238" s="1">
        <f>Inputs!$B$10*PremiumCalc_NS!D238</f>
        <v>92.28390114</v>
      </c>
      <c r="H238" s="1">
        <f t="shared" si="1"/>
        <v>282614.4969</v>
      </c>
      <c r="I238" s="1">
        <f t="shared" si="2"/>
        <v>-190238.3118</v>
      </c>
      <c r="J238" s="1">
        <f t="shared" si="3"/>
        <v>-242.1198674</v>
      </c>
      <c r="K238" s="1">
        <f t="shared" si="4"/>
        <v>46060474.84</v>
      </c>
    </row>
    <row r="239" ht="15.75" customHeight="1">
      <c r="A239" s="1">
        <v>237.0</v>
      </c>
      <c r="B239" s="7">
        <f>EXP(-Inputs!$B$7/12 * A239) * (1 - EXP(-Inputs!$B$7/12))</f>
        <v>0.00126320907</v>
      </c>
      <c r="C239" s="7">
        <f>EXP(-Inputs!$B$7/12 * A239)</f>
        <v>0.1690602701</v>
      </c>
      <c r="D239" s="8">
        <f>Inputs!$B$4^((A239+1)/12)</f>
        <v>0.9225263875</v>
      </c>
      <c r="E239" s="1">
        <f>IF(A239&lt;240, Inputs!$B$11 * D239, 0)</f>
        <v>92252.63875</v>
      </c>
      <c r="F239" s="1">
        <f> (1 - Inputs!$B$4^((MIN(A239,239)+1)/12)) / (1 - Inputs!$B$4^(1/12))</f>
        <v>228.6954854</v>
      </c>
      <c r="G239" s="1">
        <f>Inputs!$B$10*PremiumCalc_NS!D239</f>
        <v>92.25263875</v>
      </c>
      <c r="H239" s="1">
        <f t="shared" si="1"/>
        <v>283759.532</v>
      </c>
      <c r="I239" s="1">
        <f t="shared" si="2"/>
        <v>-191414.6406</v>
      </c>
      <c r="J239" s="1">
        <f t="shared" si="3"/>
        <v>-241.7967102</v>
      </c>
      <c r="K239" s="1">
        <f t="shared" si="4"/>
        <v>46283430.39</v>
      </c>
    </row>
    <row r="240" ht="15.75" customHeight="1">
      <c r="A240" s="1">
        <v>238.0</v>
      </c>
      <c r="B240" s="7">
        <f>EXP(-Inputs!$B$7/12 * A240) * (1 - EXP(-Inputs!$B$7/12))</f>
        <v>0.001253770441</v>
      </c>
      <c r="C240" s="7">
        <f>EXP(-Inputs!$B$7/12 * A240)</f>
        <v>0.167797061</v>
      </c>
      <c r="D240" s="8">
        <f>Inputs!$B$4^((A240+1)/12)</f>
        <v>0.9222138695</v>
      </c>
      <c r="E240" s="1">
        <f>IF(A240&lt;240, Inputs!$B$11 * D240, 0)</f>
        <v>92221.38695</v>
      </c>
      <c r="F240" s="1">
        <f> (1 - Inputs!$B$4^((MIN(A240,239)+1)/12)) / (1 - Inputs!$B$4^(1/12))</f>
        <v>229.6180118</v>
      </c>
      <c r="G240" s="1">
        <f>Inputs!$B$10*PremiumCalc_NS!D240</f>
        <v>92.22138695</v>
      </c>
      <c r="H240" s="1">
        <f t="shared" si="1"/>
        <v>284904.1793</v>
      </c>
      <c r="I240" s="1">
        <f t="shared" si="2"/>
        <v>-192590.5709</v>
      </c>
      <c r="J240" s="1">
        <f t="shared" si="3"/>
        <v>-241.4643651</v>
      </c>
      <c r="K240" s="1">
        <f t="shared" si="4"/>
        <v>46503759.93</v>
      </c>
    </row>
    <row r="241" ht="15.75" customHeight="1">
      <c r="A241" s="1">
        <v>239.0</v>
      </c>
      <c r="B241" s="7">
        <f>EXP(-Inputs!$B$7/12 * A241) * (1 - EXP(-Inputs!$B$7/12))</f>
        <v>0.001244402337</v>
      </c>
      <c r="C241" s="7">
        <f>EXP(-Inputs!$B$7/12 * A241)</f>
        <v>0.1665432906</v>
      </c>
      <c r="D241" s="8">
        <f>Inputs!$B$4^((A241+1)/12)</f>
        <v>0.9219014574</v>
      </c>
      <c r="E241" s="1">
        <f>IF(A241&lt;240, Inputs!$B$11 * D241, 0)</f>
        <v>92190.14574</v>
      </c>
      <c r="F241" s="1">
        <f> (1 - Inputs!$B$4^((MIN(A241,239)+1)/12)) / (1 - Inputs!$B$4^(1/12))</f>
        <v>230.5402257</v>
      </c>
      <c r="G241" s="1">
        <f>Inputs!$B$10*PremiumCalc_NS!D241</f>
        <v>92.19014574</v>
      </c>
      <c r="H241" s="1">
        <f t="shared" si="1"/>
        <v>286048.4387</v>
      </c>
      <c r="I241" s="1">
        <f t="shared" si="2"/>
        <v>-193766.1028</v>
      </c>
      <c r="J241" s="1">
        <f t="shared" si="3"/>
        <v>-241.1229913</v>
      </c>
      <c r="K241" s="1">
        <f t="shared" si="4"/>
        <v>46721462.32</v>
      </c>
    </row>
    <row r="242" ht="15.75" customHeight="1">
      <c r="A242" s="1">
        <v>240.0</v>
      </c>
      <c r="B242" s="7">
        <f>EXP(-Inputs!$B$7/12 * A242) * (1 - EXP(-Inputs!$B$7/12))</f>
        <v>0.001235104231</v>
      </c>
      <c r="C242" s="7">
        <f>EXP(-Inputs!$B$7/12 * A242)</f>
        <v>0.1652988882</v>
      </c>
      <c r="D242" s="8">
        <f>Inputs!$B$4^((A242+1)/12)</f>
        <v>0.9215891511</v>
      </c>
      <c r="E242" s="1">
        <f>IF(A242&lt;240, Inputs!$B$11 * D242, 0)</f>
        <v>0</v>
      </c>
      <c r="F242" s="1">
        <f> (1 - Inputs!$B$4^((MIN(A242,239)+1)/12)) / (1 - Inputs!$B$4^(1/12))</f>
        <v>230.5402257</v>
      </c>
      <c r="G242" s="1">
        <f>Inputs!$B$10*PremiumCalc_NS!D242</f>
        <v>92.15891511</v>
      </c>
      <c r="H242" s="1">
        <f t="shared" si="1"/>
        <v>286048.4387</v>
      </c>
      <c r="I242" s="1">
        <f t="shared" si="2"/>
        <v>-285956.2798</v>
      </c>
      <c r="J242" s="1">
        <f t="shared" si="3"/>
        <v>-353.1858112</v>
      </c>
      <c r="K242" s="1">
        <f t="shared" si="4"/>
        <v>100995700.6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14"/>
    <col customWidth="1" min="3" max="5" width="11.57"/>
    <col customWidth="1" min="6" max="6" width="14.29"/>
    <col customWidth="1" min="7" max="7" width="14.71"/>
    <col customWidth="1" min="8" max="8" width="16.14"/>
    <col customWidth="1" min="9" max="9" width="13.14"/>
    <col customWidth="1" min="10" max="10" width="12.86"/>
    <col customWidth="1" min="11" max="26" width="8.71"/>
  </cols>
  <sheetData>
    <row r="1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10" t="s">
        <v>37</v>
      </c>
      <c r="J1" s="10" t="s">
        <v>38</v>
      </c>
    </row>
    <row r="2">
      <c r="A2" s="1">
        <v>0.0</v>
      </c>
      <c r="B2" s="1">
        <f>Inputs!$B$6*EXP(-Inputs!$B$7/12 * A2)</f>
        <v>200</v>
      </c>
      <c r="C2" s="1">
        <f>Inputs!$B$8*EXP(-Inputs!$B$9/12 * A2)</f>
        <v>800</v>
      </c>
      <c r="D2" s="1">
        <f>Inputs!$B$6*EXP(-Inputs!$B$12/12 * A2)</f>
        <v>200</v>
      </c>
      <c r="E2" s="1">
        <f>Inputs!$B$8*EXP(-Inputs!$B$13/12 * A2)</f>
        <v>800</v>
      </c>
      <c r="F2" s="1">
        <f>SUMPRODUCT(PremiumCalc_S!$B2:B$242,PremiumCalc_S!$E2:E$242)+SUMPRODUCT(PremiumCalc_S!$C2:C$242,PremiumCalc_S!$G2:G$242)-PremiumCalc_S!$N$1*SUMPRODUCT(PremiumCalc_S!$C2:C$242,PremiumCalc_S!$D2:D$242)</f>
        <v>-42884.08661</v>
      </c>
      <c r="G2" s="1">
        <f>SUMPRODUCT(PremiumCalc_NS!$B2:B$242,PremiumCalc_NS!$E2:E$242)+SUMPRODUCT(PremiumCalc_NS!$C2:C$242,PremiumCalc_NS!$G2:G$242)-PremiumCalc_NS!$N$1*SUMPRODUCT(PremiumCalc_NS!$C2:C$242,PremiumCalc_NS!$D2:D$242)</f>
        <v>14271.89644</v>
      </c>
      <c r="H2" s="1">
        <f t="shared" ref="H2:H62" si="1">G2*C2+F2*B2</f>
        <v>2840699.833</v>
      </c>
      <c r="I2" s="1">
        <f t="shared" ref="I2:I62" si="2">G2*E2+F2*D2</f>
        <v>2840699.833</v>
      </c>
      <c r="J2" s="1">
        <f t="shared" ref="J2:J62" si="3">H2-I2</f>
        <v>0</v>
      </c>
    </row>
    <row r="3">
      <c r="A3" s="1">
        <v>1.0</v>
      </c>
      <c r="B3" s="1">
        <f>Inputs!$B$6*EXP(-Inputs!$B$7/12 * A3)</f>
        <v>198.505611</v>
      </c>
      <c r="C3" s="1">
        <f>Inputs!$B$8*EXP(-Inputs!$B$9/12 * A3)</f>
        <v>798.0024979</v>
      </c>
      <c r="D3" s="1">
        <f>Inputs!$B$6*EXP(-Inputs!$B$12/12 * A3)</f>
        <v>197.0223879</v>
      </c>
      <c r="E3" s="1">
        <f>Inputs!$B$8*EXP(-Inputs!$B$13/12 * A3)</f>
        <v>796.0099834</v>
      </c>
      <c r="F3" s="1">
        <f>SUMPRODUCT(PremiumCalc_S!$B3:B$242,PremiumCalc_S!$E3:E$242)+SUMPRODUCT(PremiumCalc_S!$C3:C$242,PremiumCalc_S!$G3:G$242)-PremiumCalc_S!$N$1*SUMPRODUCT(PremiumCalc_S!$C3:C$242,PremiumCalc_S!$D3:D$242)</f>
        <v>-42490.63993</v>
      </c>
      <c r="G3" s="1">
        <f>SUMPRODUCT(PremiumCalc_NS!$B3:B$242,PremiumCalc_NS!$E3:E$242)+SUMPRODUCT(PremiumCalc_NS!$C3:C$242,PremiumCalc_NS!$G3:G$242)-PremiumCalc_NS!$N$1*SUMPRODUCT(PremiumCalc_NS!$C3:C$242,PremiumCalc_NS!$D3:D$242)</f>
        <v>14189.52063</v>
      </c>
      <c r="H3" s="1">
        <f t="shared" si="1"/>
        <v>2888642.47</v>
      </c>
      <c r="I3" s="1">
        <f t="shared" si="2"/>
        <v>2923392.74</v>
      </c>
      <c r="J3" s="1">
        <f t="shared" si="3"/>
        <v>-34750.26975</v>
      </c>
    </row>
    <row r="4">
      <c r="A4" s="1">
        <v>2.0</v>
      </c>
      <c r="B4" s="1">
        <f>Inputs!$B$6*EXP(-Inputs!$B$7/12 * A4)</f>
        <v>197.0223879</v>
      </c>
      <c r="C4" s="1">
        <f>Inputs!$B$8*EXP(-Inputs!$B$9/12 * A4)</f>
        <v>796.0099834</v>
      </c>
      <c r="D4" s="1">
        <f>Inputs!$B$6*EXP(-Inputs!$B$12/12 * A4)</f>
        <v>194.0891067</v>
      </c>
      <c r="E4" s="1">
        <f>Inputs!$B$8*EXP(-Inputs!$B$13/12 * A4)</f>
        <v>792.039867</v>
      </c>
      <c r="F4" s="1">
        <f>SUMPRODUCT(PremiumCalc_S!$B4:B$242,PremiumCalc_S!$E4:E$242)+SUMPRODUCT(PremiumCalc_S!$C4:C$242,PremiumCalc_S!$G4:G$242)-PremiumCalc_S!$N$1*SUMPRODUCT(PremiumCalc_S!$C4:C$242,PremiumCalc_S!$D4:D$242)</f>
        <v>-42100.26536</v>
      </c>
      <c r="G4" s="1">
        <f>SUMPRODUCT(PremiumCalc_NS!$B4:B$242,PremiumCalc_NS!$E4:E$242)+SUMPRODUCT(PremiumCalc_NS!$C4:C$242,PremiumCalc_NS!$G4:G$242)-PremiumCalc_NS!$N$1*SUMPRODUCT(PremiumCalc_NS!$C4:C$242,PremiumCalc_NS!$D4:D$242)</f>
        <v>14107.37834</v>
      </c>
      <c r="H4" s="1">
        <f t="shared" si="1"/>
        <v>2934919.187</v>
      </c>
      <c r="I4" s="1">
        <f t="shared" si="2"/>
        <v>3002403.171</v>
      </c>
      <c r="J4" s="1">
        <f t="shared" si="3"/>
        <v>-67483.98387</v>
      </c>
    </row>
    <row r="5">
      <c r="A5" s="1">
        <v>3.0</v>
      </c>
      <c r="B5" s="1">
        <f>Inputs!$B$6*EXP(-Inputs!$B$7/12 * A5)</f>
        <v>195.5502474</v>
      </c>
      <c r="C5" s="1">
        <f>Inputs!$B$8*EXP(-Inputs!$B$9/12 * A5)</f>
        <v>794.0224439</v>
      </c>
      <c r="D5" s="1">
        <f>Inputs!$B$6*EXP(-Inputs!$B$12/12 * A5)</f>
        <v>191.1994964</v>
      </c>
      <c r="E5" s="1">
        <f>Inputs!$B$8*EXP(-Inputs!$B$13/12 * A5)</f>
        <v>788.0895517</v>
      </c>
      <c r="F5" s="1">
        <f>SUMPRODUCT(PremiumCalc_S!$B5:B$242,PremiumCalc_S!$E5:E$242)+SUMPRODUCT(PremiumCalc_S!$C5:C$242,PremiumCalc_S!$G5:G$242)-PremiumCalc_S!$N$1*SUMPRODUCT(PremiumCalc_S!$C5:C$242,PremiumCalc_S!$D5:D$242)</f>
        <v>-41712.9389</v>
      </c>
      <c r="G5" s="1">
        <f>SUMPRODUCT(PremiumCalc_NS!$B5:B$242,PremiumCalc_NS!$E5:E$242)+SUMPRODUCT(PremiumCalc_NS!$C5:C$242,PremiumCalc_NS!$G5:G$242)-PremiumCalc_NS!$N$1*SUMPRODUCT(PremiumCalc_NS!$C5:C$242,PremiumCalc_NS!$D5:D$242)</f>
        <v>14025.46891</v>
      </c>
      <c r="H5" s="1">
        <f t="shared" si="1"/>
        <v>2979561.576</v>
      </c>
      <c r="I5" s="1">
        <f t="shared" si="2"/>
        <v>3077832.595</v>
      </c>
      <c r="J5" s="1">
        <f t="shared" si="3"/>
        <v>-98271.01892</v>
      </c>
    </row>
    <row r="6">
      <c r="A6" s="1">
        <v>4.0</v>
      </c>
      <c r="B6" s="1">
        <f>Inputs!$B$6*EXP(-Inputs!$B$7/12 * A6)</f>
        <v>194.0891067</v>
      </c>
      <c r="C6" s="1">
        <f>Inputs!$B$8*EXP(-Inputs!$B$9/12 * A6)</f>
        <v>792.039867</v>
      </c>
      <c r="D6" s="1">
        <f>Inputs!$B$6*EXP(-Inputs!$B$12/12 * A6)</f>
        <v>188.3529067</v>
      </c>
      <c r="E6" s="1">
        <f>Inputs!$B$8*EXP(-Inputs!$B$13/12 * A6)</f>
        <v>784.1589386</v>
      </c>
      <c r="F6" s="1">
        <f>SUMPRODUCT(PremiumCalc_S!$B6:B$242,PremiumCalc_S!$E6:E$242)+SUMPRODUCT(PremiumCalc_S!$C6:C$242,PremiumCalc_S!$G6:G$242)-PremiumCalc_S!$N$1*SUMPRODUCT(PremiumCalc_S!$C6:C$242,PremiumCalc_S!$D6:D$242)</f>
        <v>-41328.63675</v>
      </c>
      <c r="G6" s="1">
        <f>SUMPRODUCT(PremiumCalc_NS!$B6:B$242,PremiumCalc_NS!$E6:E$242)+SUMPRODUCT(PremiumCalc_NS!$C6:C$242,PremiumCalc_NS!$G6:G$242)-PremiumCalc_NS!$N$1*SUMPRODUCT(PremiumCalc_NS!$C6:C$242,PremiumCalc_NS!$D6:D$242)</f>
        <v>13943.79167</v>
      </c>
      <c r="H6" s="1">
        <f t="shared" si="1"/>
        <v>3022600.712</v>
      </c>
      <c r="I6" s="1">
        <f t="shared" si="2"/>
        <v>3149780.014</v>
      </c>
      <c r="J6" s="1">
        <f t="shared" si="3"/>
        <v>-127179.3027</v>
      </c>
    </row>
    <row r="7">
      <c r="A7" s="1">
        <v>5.0</v>
      </c>
      <c r="B7" s="1">
        <f>Inputs!$B$6*EXP(-Inputs!$B$7/12 * A7)</f>
        <v>192.6388835</v>
      </c>
      <c r="C7" s="1">
        <f>Inputs!$B$8*EXP(-Inputs!$B$9/12 * A7)</f>
        <v>790.0622404</v>
      </c>
      <c r="D7" s="1">
        <f>Inputs!$B$6*EXP(-Inputs!$B$12/12 * A7)</f>
        <v>185.5486973</v>
      </c>
      <c r="E7" s="1">
        <f>Inputs!$B$8*EXP(-Inputs!$B$13/12 * A7)</f>
        <v>780.2479296</v>
      </c>
      <c r="F7" s="1">
        <f>SUMPRODUCT(PremiumCalc_S!$B7:B$242,PremiumCalc_S!$E7:E$242)+SUMPRODUCT(PremiumCalc_S!$C7:C$242,PremiumCalc_S!$G7:G$242)-PremiumCalc_S!$N$1*SUMPRODUCT(PremiumCalc_S!$C7:C$242,PremiumCalc_S!$D7:D$242)</f>
        <v>-40947.33531</v>
      </c>
      <c r="G7" s="1">
        <f>SUMPRODUCT(PremiumCalc_NS!$B7:B$242,PremiumCalc_NS!$E7:E$242)+SUMPRODUCT(PremiumCalc_NS!$C7:C$242,PremiumCalc_NS!$G7:G$242)-PremiumCalc_NS!$N$1*SUMPRODUCT(PremiumCalc_NS!$C7:C$242,PremiumCalc_NS!$D7:D$242)</f>
        <v>13862.34597</v>
      </c>
      <c r="H7" s="1">
        <f t="shared" si="1"/>
        <v>3064067.158</v>
      </c>
      <c r="I7" s="1">
        <f t="shared" si="2"/>
        <v>3218342.022</v>
      </c>
      <c r="J7" s="1">
        <f t="shared" si="3"/>
        <v>-154274.8635</v>
      </c>
    </row>
    <row r="8">
      <c r="A8" s="1">
        <v>6.0</v>
      </c>
      <c r="B8" s="1">
        <f>Inputs!$B$6*EXP(-Inputs!$B$7/12 * A8)</f>
        <v>191.1994964</v>
      </c>
      <c r="C8" s="1">
        <f>Inputs!$B$8*EXP(-Inputs!$B$9/12 * A8)</f>
        <v>788.0895517</v>
      </c>
      <c r="D8" s="1">
        <f>Inputs!$B$6*EXP(-Inputs!$B$12/12 * A8)</f>
        <v>182.7862371</v>
      </c>
      <c r="E8" s="1">
        <f>Inputs!$B$8*EXP(-Inputs!$B$13/12 * A8)</f>
        <v>776.3564268</v>
      </c>
      <c r="F8" s="1">
        <f>SUMPRODUCT(PremiumCalc_S!$B8:B$242,PremiumCalc_S!$E8:E$242)+SUMPRODUCT(PremiumCalc_S!$C8:C$242,PremiumCalc_S!$G8:G$242)-PremiumCalc_S!$N$1*SUMPRODUCT(PremiumCalc_S!$C8:C$242,PremiumCalc_S!$D8:D$242)</f>
        <v>-40569.01113</v>
      </c>
      <c r="G8" s="1">
        <f>SUMPRODUCT(PremiumCalc_NS!$B8:B$242,PremiumCalc_NS!$E8:E$242)+SUMPRODUCT(PremiumCalc_NS!$C8:C$242,PremiumCalc_NS!$G8:G$242)-PremiumCalc_NS!$N$1*SUMPRODUCT(PremiumCalc_NS!$C8:C$242,PremiumCalc_NS!$D8:D$242)</f>
        <v>13781.13115</v>
      </c>
      <c r="H8" s="1">
        <f t="shared" si="1"/>
        <v>3103990.977</v>
      </c>
      <c r="I8" s="1">
        <f t="shared" si="2"/>
        <v>3283612.855</v>
      </c>
      <c r="J8" s="1">
        <f t="shared" si="3"/>
        <v>-179621.8784</v>
      </c>
    </row>
    <row r="9">
      <c r="A9" s="1">
        <v>7.0</v>
      </c>
      <c r="B9" s="1">
        <f>Inputs!$B$6*EXP(-Inputs!$B$7/12 * A9)</f>
        <v>189.7708642</v>
      </c>
      <c r="C9" s="1">
        <f>Inputs!$B$8*EXP(-Inputs!$B$9/12 * A9)</f>
        <v>786.1217885</v>
      </c>
      <c r="D9" s="1">
        <f>Inputs!$B$6*EXP(-Inputs!$B$12/12 * A9)</f>
        <v>180.0649045</v>
      </c>
      <c r="E9" s="1">
        <f>Inputs!$B$8*EXP(-Inputs!$B$13/12 * A9)</f>
        <v>772.484333</v>
      </c>
      <c r="F9" s="1">
        <f>SUMPRODUCT(PremiumCalc_S!$B9:B$242,PremiumCalc_S!$E9:E$242)+SUMPRODUCT(PremiumCalc_S!$C9:C$242,PremiumCalc_S!$G9:G$242)-PremiumCalc_S!$N$1*SUMPRODUCT(PremiumCalc_S!$C9:C$242,PremiumCalc_S!$D9:D$242)</f>
        <v>-40193.64097</v>
      </c>
      <c r="G9" s="1">
        <f>SUMPRODUCT(PremiumCalc_NS!$B9:B$242,PremiumCalc_NS!$E9:E$242)+SUMPRODUCT(PremiumCalc_NS!$C9:C$242,PremiumCalc_NS!$G9:G$242)-PremiumCalc_NS!$N$1*SUMPRODUCT(PremiumCalc_NS!$C9:C$242,PremiumCalc_NS!$D9:D$242)</f>
        <v>13700.14656</v>
      </c>
      <c r="H9" s="1">
        <f t="shared" si="1"/>
        <v>3142401.737</v>
      </c>
      <c r="I9" s="1">
        <f t="shared" si="2"/>
        <v>3345684.456</v>
      </c>
      <c r="J9" s="1">
        <f t="shared" si="3"/>
        <v>-203282.7198</v>
      </c>
    </row>
    <row r="10">
      <c r="A10" s="1">
        <v>8.0</v>
      </c>
      <c r="B10" s="1">
        <f>Inputs!$B$6*EXP(-Inputs!$B$7/12 * A10)</f>
        <v>188.3529067</v>
      </c>
      <c r="C10" s="1">
        <f>Inputs!$B$8*EXP(-Inputs!$B$9/12 * A10)</f>
        <v>784.1589386</v>
      </c>
      <c r="D10" s="1">
        <f>Inputs!$B$6*EXP(-Inputs!$B$12/12 * A10)</f>
        <v>177.3840873</v>
      </c>
      <c r="E10" s="1">
        <f>Inputs!$B$8*EXP(-Inputs!$B$13/12 * A10)</f>
        <v>768.6315513</v>
      </c>
      <c r="F10" s="1">
        <f>SUMPRODUCT(PremiumCalc_S!$B10:B$242,PremiumCalc_S!$E10:E$242)+SUMPRODUCT(PremiumCalc_S!$C10:C$242,PremiumCalc_S!$G10:G$242)-PremiumCalc_S!$N$1*SUMPRODUCT(PremiumCalc_S!$C10:C$242,PremiumCalc_S!$D10:D$242)</f>
        <v>-39821.20177</v>
      </c>
      <c r="G10" s="1">
        <f>SUMPRODUCT(PremiumCalc_NS!$B10:B$242,PremiumCalc_NS!$E10:E$242)+SUMPRODUCT(PremiumCalc_NS!$C10:C$242,PremiumCalc_NS!$G10:G$242)-PremiumCalc_NS!$N$1*SUMPRODUCT(PremiumCalc_NS!$C10:C$242,PremiumCalc_NS!$D10:D$242)</f>
        <v>13619.39155</v>
      </c>
      <c r="H10" s="1">
        <f t="shared" si="1"/>
        <v>3179328.518</v>
      </c>
      <c r="I10" s="1">
        <f t="shared" si="2"/>
        <v>3404646.52</v>
      </c>
      <c r="J10" s="1">
        <f t="shared" si="3"/>
        <v>-225318.0018</v>
      </c>
    </row>
    <row r="11">
      <c r="A11" s="1">
        <v>9.0</v>
      </c>
      <c r="B11" s="1">
        <f>Inputs!$B$6*EXP(-Inputs!$B$7/12 * A11)</f>
        <v>186.9455441</v>
      </c>
      <c r="C11" s="1">
        <f>Inputs!$B$8*EXP(-Inputs!$B$9/12 * A11)</f>
        <v>782.2009898</v>
      </c>
      <c r="D11" s="1">
        <f>Inputs!$B$6*EXP(-Inputs!$B$12/12 * A11)</f>
        <v>174.7431823</v>
      </c>
      <c r="E11" s="1">
        <f>Inputs!$B$8*EXP(-Inputs!$B$13/12 * A11)</f>
        <v>764.7979855</v>
      </c>
      <c r="F11" s="1">
        <f>SUMPRODUCT(PremiumCalc_S!$B11:B$242,PremiumCalc_S!$E11:E$242)+SUMPRODUCT(PremiumCalc_S!$C11:C$242,PremiumCalc_S!$G11:G$242)-PremiumCalc_S!$N$1*SUMPRODUCT(PremiumCalc_S!$C11:C$242,PremiumCalc_S!$D11:D$242)</f>
        <v>-39451.67065</v>
      </c>
      <c r="G11" s="1">
        <f>SUMPRODUCT(PremiumCalc_NS!$B11:B$242,PremiumCalc_NS!$E11:E$242)+SUMPRODUCT(PremiumCalc_NS!$C11:C$242,PremiumCalc_NS!$G11:G$242)-PremiumCalc_NS!$N$1*SUMPRODUCT(PremiumCalc_NS!$C11:C$242,PremiumCalc_NS!$D11:D$242)</f>
        <v>13538.86546</v>
      </c>
      <c r="H11" s="1">
        <f t="shared" si="1"/>
        <v>3214799.924</v>
      </c>
      <c r="I11" s="1">
        <f t="shared" si="2"/>
        <v>3460586.549</v>
      </c>
      <c r="J11" s="1">
        <f t="shared" si="3"/>
        <v>-245786.6247</v>
      </c>
    </row>
    <row r="12">
      <c r="A12" s="1">
        <v>10.0</v>
      </c>
      <c r="B12" s="1">
        <f>Inputs!$B$6*EXP(-Inputs!$B$7/12 * A12)</f>
        <v>185.5486973</v>
      </c>
      <c r="C12" s="1">
        <f>Inputs!$B$8*EXP(-Inputs!$B$9/12 * A12)</f>
        <v>780.2479296</v>
      </c>
      <c r="D12" s="1">
        <f>Inputs!$B$6*EXP(-Inputs!$B$12/12 * A12)</f>
        <v>172.1415953</v>
      </c>
      <c r="E12" s="1">
        <f>Inputs!$B$8*EXP(-Inputs!$B$13/12 * A12)</f>
        <v>760.9835396</v>
      </c>
      <c r="F12" s="1">
        <f>SUMPRODUCT(PremiumCalc_S!$B12:B$242,PremiumCalc_S!$E12:E$242)+SUMPRODUCT(PremiumCalc_S!$C12:C$242,PremiumCalc_S!$G12:G$242)-PremiumCalc_S!$N$1*SUMPRODUCT(PremiumCalc_S!$C12:C$242,PremiumCalc_S!$D12:D$242)</f>
        <v>-39085.02488</v>
      </c>
      <c r="G12" s="1">
        <f>SUMPRODUCT(PremiumCalc_NS!$B12:B$242,PremiumCalc_NS!$E12:E$242)+SUMPRODUCT(PremiumCalc_NS!$C12:C$242,PremiumCalc_NS!$G12:G$242)-PremiumCalc_NS!$N$1*SUMPRODUCT(PremiumCalc_NS!$C12:C$242,PremiumCalc_NS!$D12:D$242)</f>
        <v>13458.56764</v>
      </c>
      <c r="H12" s="1">
        <f t="shared" si="1"/>
        <v>3248844.087</v>
      </c>
      <c r="I12" s="1">
        <f t="shared" si="2"/>
        <v>3513589.905</v>
      </c>
      <c r="J12" s="1">
        <f t="shared" si="3"/>
        <v>-264745.8184</v>
      </c>
    </row>
    <row r="13">
      <c r="A13" s="1">
        <v>11.0</v>
      </c>
      <c r="B13" s="1">
        <f>Inputs!$B$6*EXP(-Inputs!$B$7/12 * A13)</f>
        <v>184.1622876</v>
      </c>
      <c r="C13" s="1">
        <f>Inputs!$B$8*EXP(-Inputs!$B$9/12 * A13)</f>
        <v>778.299746</v>
      </c>
      <c r="D13" s="1">
        <f>Inputs!$B$6*EXP(-Inputs!$B$12/12 * A13)</f>
        <v>169.5787408</v>
      </c>
      <c r="E13" s="1">
        <f>Inputs!$B$8*EXP(-Inputs!$B$13/12 * A13)</f>
        <v>757.1881184</v>
      </c>
      <c r="F13" s="1">
        <f>SUMPRODUCT(PremiumCalc_S!$B13:B$242,PremiumCalc_S!$E13:E$242)+SUMPRODUCT(PremiumCalc_S!$C13:C$242,PremiumCalc_S!$G13:G$242)-PremiumCalc_S!$N$1*SUMPRODUCT(PremiumCalc_S!$C13:C$242,PremiumCalc_S!$D13:D$242)</f>
        <v>-38721.24195</v>
      </c>
      <c r="G13" s="1">
        <f>SUMPRODUCT(PremiumCalc_NS!$B13:B$242,PremiumCalc_NS!$E13:E$242)+SUMPRODUCT(PremiumCalc_NS!$C13:C$242,PremiumCalc_NS!$G13:G$242)-PremiumCalc_NS!$N$1*SUMPRODUCT(PremiumCalc_NS!$C13:C$242,PremiumCalc_NS!$D13:D$242)</f>
        <v>13378.49745</v>
      </c>
      <c r="H13" s="1">
        <f t="shared" si="1"/>
        <v>3281488.672</v>
      </c>
      <c r="I13" s="1">
        <f t="shared" si="2"/>
        <v>3563739.857</v>
      </c>
      <c r="J13" s="1">
        <f t="shared" si="3"/>
        <v>-282251.1853</v>
      </c>
    </row>
    <row r="14">
      <c r="A14" s="1">
        <v>12.0</v>
      </c>
      <c r="B14" s="1">
        <f>Inputs!$B$6*EXP(-Inputs!$B$7/12 * A14)</f>
        <v>182.7862371</v>
      </c>
      <c r="C14" s="1">
        <f>Inputs!$B$8*EXP(-Inputs!$B$9/12 * A14)</f>
        <v>776.3564268</v>
      </c>
      <c r="D14" s="1">
        <f>Inputs!$B$6*EXP(-Inputs!$B$12/12 * A14)</f>
        <v>167.0540423</v>
      </c>
      <c r="E14" s="1">
        <f>Inputs!$B$8*EXP(-Inputs!$B$13/12 * A14)</f>
        <v>753.4116269</v>
      </c>
      <c r="F14" s="1">
        <f>SUMPRODUCT(PremiumCalc_S!$B14:B$242,PremiumCalc_S!$E14:E$242)+SUMPRODUCT(PremiumCalc_S!$C14:C$242,PremiumCalc_S!$G14:G$242)-PremiumCalc_S!$N$1*SUMPRODUCT(PremiumCalc_S!$C14:C$242,PremiumCalc_S!$D14:D$242)</f>
        <v>-38360.29951</v>
      </c>
      <c r="G14" s="1">
        <f>SUMPRODUCT(PremiumCalc_NS!$B14:B$242,PremiumCalc_NS!$E14:E$242)+SUMPRODUCT(PremiumCalc_NS!$C14:C$242,PremiumCalc_NS!$G14:G$242)-PremiumCalc_NS!$N$1*SUMPRODUCT(PremiumCalc_NS!$C14:C$242,PremiumCalc_NS!$D14:D$242)</f>
        <v>13298.65424</v>
      </c>
      <c r="H14" s="1">
        <f t="shared" si="1"/>
        <v>3312760.891</v>
      </c>
      <c r="I14" s="1">
        <f t="shared" si="2"/>
        <v>3611117.633</v>
      </c>
      <c r="J14" s="1">
        <f t="shared" si="3"/>
        <v>-298356.7418</v>
      </c>
    </row>
    <row r="15">
      <c r="A15" s="1">
        <v>13.0</v>
      </c>
      <c r="B15" s="1">
        <f>Inputs!$B$6*EXP(-Inputs!$B$7/12 * A15)</f>
        <v>181.4204683</v>
      </c>
      <c r="C15" s="1">
        <f>Inputs!$B$8*EXP(-Inputs!$B$9/12 * A15)</f>
        <v>774.4179599</v>
      </c>
      <c r="D15" s="1">
        <f>Inputs!$B$6*EXP(-Inputs!$B$12/12 * A15)</f>
        <v>164.5669316</v>
      </c>
      <c r="E15" s="1">
        <f>Inputs!$B$8*EXP(-Inputs!$B$13/12 * A15)</f>
        <v>749.6539707</v>
      </c>
      <c r="F15" s="1">
        <f>SUMPRODUCT(PremiumCalc_S!$B15:B$242,PremiumCalc_S!$E15:E$242)+SUMPRODUCT(PremiumCalc_S!$C15:C$242,PremiumCalc_S!$G15:G$242)-PremiumCalc_S!$N$1*SUMPRODUCT(PremiumCalc_S!$C15:C$242,PremiumCalc_S!$D15:D$242)</f>
        <v>-38002.17536</v>
      </c>
      <c r="G15" s="1">
        <f>SUMPRODUCT(PremiumCalc_NS!$B15:B$242,PremiumCalc_NS!$E15:E$242)+SUMPRODUCT(PremiumCalc_NS!$C15:C$242,PremiumCalc_NS!$G15:G$242)-PremiumCalc_NS!$N$1*SUMPRODUCT(PremiumCalc_NS!$C15:C$242,PremiumCalc_NS!$D15:D$242)</f>
        <v>13219.03738</v>
      </c>
      <c r="H15" s="1">
        <f t="shared" si="1"/>
        <v>3342687.505</v>
      </c>
      <c r="I15" s="1">
        <f t="shared" si="2"/>
        <v>3655802.464</v>
      </c>
      <c r="J15" s="1">
        <f t="shared" si="3"/>
        <v>-313114.9588</v>
      </c>
    </row>
    <row r="16">
      <c r="A16" s="1">
        <v>14.0</v>
      </c>
      <c r="B16" s="1">
        <f>Inputs!$B$6*EXP(-Inputs!$B$7/12 * A16)</f>
        <v>180.0649045</v>
      </c>
      <c r="C16" s="1">
        <f>Inputs!$B$8*EXP(-Inputs!$B$9/12 * A16)</f>
        <v>772.484333</v>
      </c>
      <c r="D16" s="1">
        <f>Inputs!$B$6*EXP(-Inputs!$B$12/12 * A16)</f>
        <v>162.1168492</v>
      </c>
      <c r="E16" s="1">
        <f>Inputs!$B$8*EXP(-Inputs!$B$13/12 * A16)</f>
        <v>745.9150559</v>
      </c>
      <c r="F16" s="1">
        <f>SUMPRODUCT(PremiumCalc_S!$B16:B$242,PremiumCalc_S!$E16:E$242)+SUMPRODUCT(PremiumCalc_S!$C16:C$242,PremiumCalc_S!$G16:G$242)-PremiumCalc_S!$N$1*SUMPRODUCT(PremiumCalc_S!$C16:C$242,PremiumCalc_S!$D16:D$242)</f>
        <v>-37646.84751</v>
      </c>
      <c r="G16" s="1">
        <f>SUMPRODUCT(PremiumCalc_NS!$B16:B$242,PremiumCalc_NS!$E16:E$242)+SUMPRODUCT(PremiumCalc_NS!$C16:C$242,PremiumCalc_NS!$G16:G$242)-PremiumCalc_NS!$N$1*SUMPRODUCT(PremiumCalc_NS!$C16:C$242,PremiumCalc_NS!$D16:D$242)</f>
        <v>13139.64621</v>
      </c>
      <c r="H16" s="1">
        <f t="shared" si="1"/>
        <v>3371294.833</v>
      </c>
      <c r="I16" s="1">
        <f t="shared" si="2"/>
        <v>3697871.634</v>
      </c>
      <c r="J16" s="1">
        <f t="shared" si="3"/>
        <v>-326576.8011</v>
      </c>
    </row>
    <row r="17">
      <c r="A17" s="1">
        <v>15.0</v>
      </c>
      <c r="B17" s="1">
        <f>Inputs!$B$6*EXP(-Inputs!$B$7/12 * A17)</f>
        <v>178.7194694</v>
      </c>
      <c r="C17" s="1">
        <f>Inputs!$B$8*EXP(-Inputs!$B$9/12 * A17)</f>
        <v>770.5555342</v>
      </c>
      <c r="D17" s="1">
        <f>Inputs!$B$6*EXP(-Inputs!$B$12/12 * A17)</f>
        <v>159.7032438</v>
      </c>
      <c r="E17" s="1">
        <f>Inputs!$B$8*EXP(-Inputs!$B$13/12 * A17)</f>
        <v>742.1947891</v>
      </c>
      <c r="F17" s="1">
        <f>SUMPRODUCT(PremiumCalc_S!$B17:B$242,PremiumCalc_S!$E17:E$242)+SUMPRODUCT(PremiumCalc_S!$C17:C$242,PremiumCalc_S!$G17:G$242)-PremiumCalc_S!$N$1*SUMPRODUCT(PremiumCalc_S!$C17:C$242,PremiumCalc_S!$D17:D$242)</f>
        <v>-37294.29413</v>
      </c>
      <c r="G17" s="1">
        <f>SUMPRODUCT(PremiumCalc_NS!$B17:B$242,PremiumCalc_NS!$E17:E$242)+SUMPRODUCT(PremiumCalc_NS!$C17:C$242,PremiumCalc_NS!$G17:G$242)-PremiumCalc_NS!$N$1*SUMPRODUCT(PremiumCalc_NS!$C17:C$242,PremiumCalc_NS!$D17:D$242)</f>
        <v>13060.48009</v>
      </c>
      <c r="H17" s="1">
        <f t="shared" si="1"/>
        <v>3398608.756</v>
      </c>
      <c r="I17" s="1">
        <f t="shared" si="2"/>
        <v>3737400.523</v>
      </c>
      <c r="J17" s="1">
        <f t="shared" si="3"/>
        <v>-338791.7664</v>
      </c>
    </row>
    <row r="18">
      <c r="A18" s="1">
        <v>16.0</v>
      </c>
      <c r="B18" s="1">
        <f>Inputs!$B$6*EXP(-Inputs!$B$7/12 * A18)</f>
        <v>177.3840873</v>
      </c>
      <c r="C18" s="1">
        <f>Inputs!$B$8*EXP(-Inputs!$B$9/12 * A18)</f>
        <v>768.6315513</v>
      </c>
      <c r="D18" s="1">
        <f>Inputs!$B$6*EXP(-Inputs!$B$12/12 * A18)</f>
        <v>157.3255722</v>
      </c>
      <c r="E18" s="1">
        <f>Inputs!$B$8*EXP(-Inputs!$B$13/12 * A18)</f>
        <v>738.4930771</v>
      </c>
      <c r="F18" s="1">
        <f>SUMPRODUCT(PremiumCalc_S!$B18:B$242,PremiumCalc_S!$E18:E$242)+SUMPRODUCT(PremiumCalc_S!$C18:C$242,PremiumCalc_S!$G18:G$242)-PremiumCalc_S!$N$1*SUMPRODUCT(PremiumCalc_S!$C18:C$242,PremiumCalc_S!$D18:D$242)</f>
        <v>-36944.49354</v>
      </c>
      <c r="G18" s="1">
        <f>SUMPRODUCT(PremiumCalc_NS!$B18:B$242,PremiumCalc_NS!$E18:E$242)+SUMPRODUCT(PremiumCalc_NS!$C18:C$242,PremiumCalc_NS!$G18:G$242)-PremiumCalc_NS!$N$1*SUMPRODUCT(PremiumCalc_NS!$C18:C$242,PremiumCalc_NS!$D18:D$242)</f>
        <v>12981.5384</v>
      </c>
      <c r="H18" s="1">
        <f t="shared" si="1"/>
        <v>3424654.731</v>
      </c>
      <c r="I18" s="1">
        <f t="shared" si="2"/>
        <v>3774462.653</v>
      </c>
      <c r="J18" s="1">
        <f t="shared" si="3"/>
        <v>-349807.9224</v>
      </c>
    </row>
    <row r="19">
      <c r="A19" s="1">
        <v>17.0</v>
      </c>
      <c r="B19" s="1">
        <f>Inputs!$B$6*EXP(-Inputs!$B$7/12 * A19)</f>
        <v>176.0586832</v>
      </c>
      <c r="C19" s="1">
        <f>Inputs!$B$8*EXP(-Inputs!$B$9/12 * A19)</f>
        <v>766.7123724</v>
      </c>
      <c r="D19" s="1">
        <f>Inputs!$B$6*EXP(-Inputs!$B$12/12 * A19)</f>
        <v>154.9832996</v>
      </c>
      <c r="E19" s="1">
        <f>Inputs!$B$8*EXP(-Inputs!$B$13/12 * A19)</f>
        <v>734.8098275</v>
      </c>
      <c r="F19" s="1">
        <f>SUMPRODUCT(PremiumCalc_S!$B19:B$242,PremiumCalc_S!$E19:E$242)+SUMPRODUCT(PremiumCalc_S!$C19:C$242,PremiumCalc_S!$G19:G$242)-PremiumCalc_S!$N$1*SUMPRODUCT(PremiumCalc_S!$C19:C$242,PremiumCalc_S!$D19:D$242)</f>
        <v>-36597.42426</v>
      </c>
      <c r="G19" s="1">
        <f>SUMPRODUCT(PremiumCalc_NS!$B19:B$242,PremiumCalc_NS!$E19:E$242)+SUMPRODUCT(PremiumCalc_NS!$C19:C$242,PremiumCalc_NS!$G19:G$242)-PremiumCalc_NS!$N$1*SUMPRODUCT(PremiumCalc_NS!$C19:C$242,PremiumCalc_NS!$D19:D$242)</f>
        <v>12902.82049</v>
      </c>
      <c r="H19" s="1">
        <f t="shared" si="1"/>
        <v>3449457.788</v>
      </c>
      <c r="I19" s="1">
        <f t="shared" si="2"/>
        <v>3809129.732</v>
      </c>
      <c r="J19" s="1">
        <f t="shared" si="3"/>
        <v>-359671.9442</v>
      </c>
    </row>
    <row r="20">
      <c r="A20" s="1">
        <v>18.0</v>
      </c>
      <c r="B20" s="1">
        <f>Inputs!$B$6*EXP(-Inputs!$B$7/12 * A20)</f>
        <v>174.7431823</v>
      </c>
      <c r="C20" s="1">
        <f>Inputs!$B$8*EXP(-Inputs!$B$9/12 * A20)</f>
        <v>764.7979855</v>
      </c>
      <c r="D20" s="1">
        <f>Inputs!$B$6*EXP(-Inputs!$B$12/12 * A20)</f>
        <v>152.6758989</v>
      </c>
      <c r="E20" s="1">
        <f>Inputs!$B$8*EXP(-Inputs!$B$13/12 * A20)</f>
        <v>731.1449482</v>
      </c>
      <c r="F20" s="1">
        <f>SUMPRODUCT(PremiumCalc_S!$B20:B$242,PremiumCalc_S!$E20:E$242)+SUMPRODUCT(PremiumCalc_S!$C20:C$242,PremiumCalc_S!$G20:G$242)-PremiumCalc_S!$N$1*SUMPRODUCT(PremiumCalc_S!$C20:C$242,PremiumCalc_S!$D20:D$242)</f>
        <v>-36253.06496</v>
      </c>
      <c r="G20" s="1">
        <f>SUMPRODUCT(PremiumCalc_NS!$B20:B$242,PremiumCalc_NS!$E20:E$242)+SUMPRODUCT(PremiumCalc_NS!$C20:C$242,PremiumCalc_NS!$G20:G$242)-PremiumCalc_NS!$N$1*SUMPRODUCT(PremiumCalc_NS!$C20:C$242,PremiumCalc_NS!$D20:D$242)</f>
        <v>12824.32573</v>
      </c>
      <c r="H20" s="1">
        <f t="shared" si="1"/>
        <v>3473042.545</v>
      </c>
      <c r="I20" s="1">
        <f t="shared" si="2"/>
        <v>3841471.694</v>
      </c>
      <c r="J20" s="1">
        <f t="shared" si="3"/>
        <v>-368429.1496</v>
      </c>
    </row>
    <row r="21" ht="15.75" customHeight="1">
      <c r="A21" s="1">
        <v>19.0</v>
      </c>
      <c r="B21" s="1">
        <f>Inputs!$B$6*EXP(-Inputs!$B$7/12 * A21)</f>
        <v>173.4375109</v>
      </c>
      <c r="C21" s="1">
        <f>Inputs!$B$8*EXP(-Inputs!$B$9/12 * A21)</f>
        <v>762.8883785</v>
      </c>
      <c r="D21" s="1">
        <f>Inputs!$B$6*EXP(-Inputs!$B$12/12 * A21)</f>
        <v>150.4028509</v>
      </c>
      <c r="E21" s="1">
        <f>Inputs!$B$8*EXP(-Inputs!$B$13/12 * A21)</f>
        <v>727.4983476</v>
      </c>
      <c r="F21" s="1">
        <f>SUMPRODUCT(PremiumCalc_S!$B21:B$242,PremiumCalc_S!$E21:E$242)+SUMPRODUCT(PremiumCalc_S!$C21:C$242,PremiumCalc_S!$G21:G$242)-PremiumCalc_S!$N$1*SUMPRODUCT(PremiumCalc_S!$C21:C$242,PremiumCalc_S!$D21:D$242)</f>
        <v>-35911.39448</v>
      </c>
      <c r="G21" s="1">
        <f>SUMPRODUCT(PremiumCalc_NS!$B21:B$242,PremiumCalc_NS!$E21:E$242)+SUMPRODUCT(PremiumCalc_NS!$C21:C$242,PremiumCalc_NS!$G21:G$242)-PremiumCalc_NS!$N$1*SUMPRODUCT(PremiumCalc_NS!$C21:C$242,PremiumCalc_NS!$D21:D$242)</f>
        <v>12746.05349</v>
      </c>
      <c r="H21" s="1">
        <f t="shared" si="1"/>
        <v>3495433.209</v>
      </c>
      <c r="I21" s="1">
        <f t="shared" si="2"/>
        <v>3871556.744</v>
      </c>
      <c r="J21" s="1">
        <f t="shared" si="3"/>
        <v>-376123.5345</v>
      </c>
    </row>
    <row r="22" ht="15.75" customHeight="1">
      <c r="A22" s="1">
        <v>20.0</v>
      </c>
      <c r="B22" s="1">
        <f>Inputs!$B$6*EXP(-Inputs!$B$7/12 * A22)</f>
        <v>172.1415953</v>
      </c>
      <c r="C22" s="1">
        <f>Inputs!$B$8*EXP(-Inputs!$B$9/12 * A22)</f>
        <v>760.9835396</v>
      </c>
      <c r="D22" s="1">
        <f>Inputs!$B$6*EXP(-Inputs!$B$12/12 * A22)</f>
        <v>148.1636441</v>
      </c>
      <c r="E22" s="1">
        <f>Inputs!$B$8*EXP(-Inputs!$B$13/12 * A22)</f>
        <v>723.8699344</v>
      </c>
      <c r="F22" s="1">
        <f>SUMPRODUCT(PremiumCalc_S!$B22:B$242,PremiumCalc_S!$E22:E$242)+SUMPRODUCT(PremiumCalc_S!$C22:C$242,PremiumCalc_S!$G22:G$242)-PremiumCalc_S!$N$1*SUMPRODUCT(PremiumCalc_S!$C22:C$242,PremiumCalc_S!$D22:D$242)</f>
        <v>-35572.39182</v>
      </c>
      <c r="G22" s="1">
        <f>SUMPRODUCT(PremiumCalc_NS!$B22:B$242,PremiumCalc_NS!$E22:E$242)+SUMPRODUCT(PremiumCalc_NS!$C22:C$242,PremiumCalc_NS!$G22:G$242)-PremiumCalc_NS!$N$1*SUMPRODUCT(PremiumCalc_NS!$C22:C$242,PremiumCalc_NS!$D22:D$242)</f>
        <v>12668.00313</v>
      </c>
      <c r="H22" s="1">
        <f t="shared" si="1"/>
        <v>3516653.588</v>
      </c>
      <c r="I22" s="1">
        <f t="shared" si="2"/>
        <v>3899451.394</v>
      </c>
      <c r="J22" s="1">
        <f t="shared" si="3"/>
        <v>-382797.8067</v>
      </c>
    </row>
    <row r="23" ht="15.75" customHeight="1">
      <c r="A23" s="1">
        <v>21.0</v>
      </c>
      <c r="B23" s="1">
        <f>Inputs!$B$6*EXP(-Inputs!$B$7/12 * A23)</f>
        <v>170.8553627</v>
      </c>
      <c r="C23" s="1">
        <f>Inputs!$B$8*EXP(-Inputs!$B$9/12 * A23)</f>
        <v>759.0834568</v>
      </c>
      <c r="D23" s="1">
        <f>Inputs!$B$6*EXP(-Inputs!$B$12/12 * A23)</f>
        <v>145.9577749</v>
      </c>
      <c r="E23" s="1">
        <f>Inputs!$B$8*EXP(-Inputs!$B$13/12 * A23)</f>
        <v>720.2596181</v>
      </c>
      <c r="F23" s="1">
        <f>SUMPRODUCT(PremiumCalc_S!$B23:B$242,PremiumCalc_S!$E23:E$242)+SUMPRODUCT(PremiumCalc_S!$C23:C$242,PremiumCalc_S!$G23:G$242)-PremiumCalc_S!$N$1*SUMPRODUCT(PremiumCalc_S!$C23:C$242,PremiumCalc_S!$D23:D$242)</f>
        <v>-35236.03615</v>
      </c>
      <c r="G23" s="1">
        <f>SUMPRODUCT(PremiumCalc_NS!$B23:B$242,PremiumCalc_NS!$E23:E$242)+SUMPRODUCT(PremiumCalc_NS!$C23:C$242,PremiumCalc_NS!$G23:G$242)-PremiumCalc_NS!$N$1*SUMPRODUCT(PremiumCalc_NS!$C23:C$242,PremiumCalc_NS!$D23:D$242)</f>
        <v>12590.17403</v>
      </c>
      <c r="H23" s="1">
        <f t="shared" si="1"/>
        <v>3536727.089</v>
      </c>
      <c r="I23" s="1">
        <f t="shared" si="2"/>
        <v>3925220.508</v>
      </c>
      <c r="J23" s="1">
        <f t="shared" si="3"/>
        <v>-388493.4194</v>
      </c>
    </row>
    <row r="24" ht="15.75" customHeight="1">
      <c r="A24" s="1">
        <v>22.0</v>
      </c>
      <c r="B24" s="1">
        <f>Inputs!$B$6*EXP(-Inputs!$B$7/12 * A24)</f>
        <v>169.5787408</v>
      </c>
      <c r="C24" s="1">
        <f>Inputs!$B$8*EXP(-Inputs!$B$9/12 * A24)</f>
        <v>757.1881184</v>
      </c>
      <c r="D24" s="1">
        <f>Inputs!$B$6*EXP(-Inputs!$B$12/12 * A24)</f>
        <v>143.7847467</v>
      </c>
      <c r="E24" s="1">
        <f>Inputs!$B$8*EXP(-Inputs!$B$13/12 * A24)</f>
        <v>716.6673082</v>
      </c>
      <c r="F24" s="1">
        <f>SUMPRODUCT(PremiumCalc_S!$B24:B$242,PremiumCalc_S!$E24:E$242)+SUMPRODUCT(PremiumCalc_S!$C24:C$242,PremiumCalc_S!$G24:G$242)-PremiumCalc_S!$N$1*SUMPRODUCT(PremiumCalc_S!$C24:C$242,PremiumCalc_S!$D24:D$242)</f>
        <v>-34902.30681</v>
      </c>
      <c r="G24" s="1">
        <f>SUMPRODUCT(PremiumCalc_NS!$B24:B$242,PremiumCalc_NS!$E24:E$242)+SUMPRODUCT(PremiumCalc_NS!$C24:C$242,PremiumCalc_NS!$G24:G$242)-PremiumCalc_NS!$N$1*SUMPRODUCT(PremiumCalc_NS!$C24:C$242,PremiumCalc_NS!$D24:D$242)</f>
        <v>12512.56556</v>
      </c>
      <c r="H24" s="1">
        <f t="shared" si="1"/>
        <v>3555676.732</v>
      </c>
      <c r="I24" s="1">
        <f t="shared" si="2"/>
        <v>3948927.336</v>
      </c>
      <c r="J24" s="1">
        <f t="shared" si="3"/>
        <v>-393250.6037</v>
      </c>
    </row>
    <row r="25" ht="15.75" customHeight="1">
      <c r="A25" s="1">
        <v>23.0</v>
      </c>
      <c r="B25" s="1">
        <f>Inputs!$B$6*EXP(-Inputs!$B$7/12 * A25)</f>
        <v>168.3116578</v>
      </c>
      <c r="C25" s="1">
        <f>Inputs!$B$8*EXP(-Inputs!$B$9/12 * A25)</f>
        <v>755.2975123</v>
      </c>
      <c r="D25" s="1">
        <f>Inputs!$B$6*EXP(-Inputs!$B$12/12 * A25)</f>
        <v>141.6440707</v>
      </c>
      <c r="E25" s="1">
        <f>Inputs!$B$8*EXP(-Inputs!$B$13/12 * A25)</f>
        <v>713.0929151</v>
      </c>
      <c r="F25" s="1">
        <f>SUMPRODUCT(PremiumCalc_S!$B25:B$242,PremiumCalc_S!$E25:E$242)+SUMPRODUCT(PremiumCalc_S!$C25:C$242,PremiumCalc_S!$G25:G$242)-PremiumCalc_S!$N$1*SUMPRODUCT(PremiumCalc_S!$C25:C$242,PremiumCalc_S!$D25:D$242)</f>
        <v>-34571.18328</v>
      </c>
      <c r="G25" s="1">
        <f>SUMPRODUCT(PremiumCalc_NS!$B25:B$242,PremiumCalc_NS!$E25:E$242)+SUMPRODUCT(PremiumCalc_NS!$C25:C$242,PremiumCalc_NS!$G25:G$242)-PremiumCalc_NS!$N$1*SUMPRODUCT(PremiumCalc_NS!$C25:C$242,PremiumCalc_NS!$D25:D$242)</f>
        <v>12435.17709</v>
      </c>
      <c r="H25" s="1">
        <f t="shared" si="1"/>
        <v>3573525.154</v>
      </c>
      <c r="I25" s="1">
        <f t="shared" si="2"/>
        <v>3970633.555</v>
      </c>
      <c r="J25" s="1">
        <f t="shared" si="3"/>
        <v>-397108.4002</v>
      </c>
    </row>
    <row r="26" ht="15.75" customHeight="1">
      <c r="A26" s="1">
        <v>24.0</v>
      </c>
      <c r="B26" s="1">
        <f>Inputs!$B$6*EXP(-Inputs!$B$7/12 * A26)</f>
        <v>167.0540423</v>
      </c>
      <c r="C26" s="1">
        <f>Inputs!$B$8*EXP(-Inputs!$B$9/12 * A26)</f>
        <v>753.4116269</v>
      </c>
      <c r="D26" s="1">
        <f>Inputs!$B$6*EXP(-Inputs!$B$12/12 * A26)</f>
        <v>139.5352652</v>
      </c>
      <c r="E26" s="1">
        <f>Inputs!$B$8*EXP(-Inputs!$B$13/12 * A26)</f>
        <v>709.5363494</v>
      </c>
      <c r="F26" s="1">
        <f>SUMPRODUCT(PremiumCalc_S!$B26:B$242,PremiumCalc_S!$E26:E$242)+SUMPRODUCT(PremiumCalc_S!$C26:C$242,PremiumCalc_S!$G26:G$242)-PremiumCalc_S!$N$1*SUMPRODUCT(PremiumCalc_S!$C26:C$242,PremiumCalc_S!$D26:D$242)</f>
        <v>-34242.64523</v>
      </c>
      <c r="G26" s="1">
        <f>SUMPRODUCT(PremiumCalc_NS!$B26:B$242,PremiumCalc_NS!$E26:E$242)+SUMPRODUCT(PremiumCalc_NS!$C26:C$242,PremiumCalc_NS!$G26:G$242)-PremiumCalc_NS!$N$1*SUMPRODUCT(PremiumCalc_NS!$C26:C$242,PremiumCalc_NS!$D26:D$242)</f>
        <v>12358.00801</v>
      </c>
      <c r="H26" s="1">
        <f t="shared" si="1"/>
        <v>3590294.613</v>
      </c>
      <c r="I26" s="1">
        <f t="shared" si="2"/>
        <v>3990399.303</v>
      </c>
      <c r="J26" s="1">
        <f t="shared" si="3"/>
        <v>-400104.6898</v>
      </c>
    </row>
    <row r="27" ht="15.75" customHeight="1">
      <c r="A27" s="1">
        <v>25.0</v>
      </c>
      <c r="B27" s="1">
        <f>Inputs!$B$6*EXP(-Inputs!$B$7/12 * A27)</f>
        <v>165.8058236</v>
      </c>
      <c r="C27" s="1">
        <f>Inputs!$B$8*EXP(-Inputs!$B$9/12 * A27)</f>
        <v>751.5304503</v>
      </c>
      <c r="D27" s="1">
        <f>Inputs!$B$6*EXP(-Inputs!$B$12/12 * A27)</f>
        <v>137.4578558</v>
      </c>
      <c r="E27" s="1">
        <f>Inputs!$B$8*EXP(-Inputs!$B$13/12 * A27)</f>
        <v>705.9975221</v>
      </c>
      <c r="F27" s="1">
        <f>SUMPRODUCT(PremiumCalc_S!$B27:B$242,PremiumCalc_S!$E27:E$242)+SUMPRODUCT(PremiumCalc_S!$C27:C$242,PremiumCalc_S!$G27:G$242)-PremiumCalc_S!$N$1*SUMPRODUCT(PremiumCalc_S!$C27:C$242,PremiumCalc_S!$D27:D$242)</f>
        <v>-33916.67246</v>
      </c>
      <c r="G27" s="1">
        <f>SUMPRODUCT(PremiumCalc_NS!$B27:B$242,PremiumCalc_NS!$E27:E$242)+SUMPRODUCT(PremiumCalc_NS!$C27:C$242,PremiumCalc_NS!$G27:G$242)-PremiumCalc_NS!$N$1*SUMPRODUCT(PremiumCalc_NS!$C27:C$242,PremiumCalc_NS!$D27:D$242)</f>
        <v>12281.05768</v>
      </c>
      <c r="H27" s="1">
        <f t="shared" si="1"/>
        <v>3606006.994</v>
      </c>
      <c r="I27" s="1">
        <f t="shared" si="2"/>
        <v>4008283.219</v>
      </c>
      <c r="J27" s="1">
        <f t="shared" si="3"/>
        <v>-402276.2242</v>
      </c>
    </row>
    <row r="28" ht="15.75" customHeight="1">
      <c r="A28" s="1">
        <v>26.0</v>
      </c>
      <c r="B28" s="1">
        <f>Inputs!$B$6*EXP(-Inputs!$B$7/12 * A28)</f>
        <v>164.5669316</v>
      </c>
      <c r="C28" s="1">
        <f>Inputs!$B$8*EXP(-Inputs!$B$9/12 * A28)</f>
        <v>749.6539707</v>
      </c>
      <c r="D28" s="1">
        <f>Inputs!$B$6*EXP(-Inputs!$B$12/12 * A28)</f>
        <v>135.4113749</v>
      </c>
      <c r="E28" s="1">
        <f>Inputs!$B$8*EXP(-Inputs!$B$13/12 * A28)</f>
        <v>702.4763447</v>
      </c>
      <c r="F28" s="1">
        <f>SUMPRODUCT(PremiumCalc_S!$B28:B$242,PremiumCalc_S!$E28:E$242)+SUMPRODUCT(PremiumCalc_S!$C28:C$242,PremiumCalc_S!$G28:G$242)-PremiumCalc_S!$N$1*SUMPRODUCT(PremiumCalc_S!$C28:C$242,PremiumCalc_S!$D28:D$242)</f>
        <v>-33593.24494</v>
      </c>
      <c r="G28" s="1">
        <f>SUMPRODUCT(PremiumCalc_NS!$B28:B$242,PremiumCalc_NS!$E28:E$242)+SUMPRODUCT(PremiumCalc_NS!$C28:C$242,PremiumCalc_NS!$G28:G$242)-PremiumCalc_NS!$N$1*SUMPRODUCT(PremiumCalc_NS!$C28:C$242,PremiumCalc_NS!$D28:D$242)</f>
        <v>12204.32549</v>
      </c>
      <c r="H28" s="1">
        <f t="shared" si="1"/>
        <v>3620683.819</v>
      </c>
      <c r="I28" s="1">
        <f t="shared" si="2"/>
        <v>4024342.474</v>
      </c>
      <c r="J28" s="1">
        <f t="shared" si="3"/>
        <v>-403658.655</v>
      </c>
    </row>
    <row r="29" ht="15.75" customHeight="1">
      <c r="A29" s="1">
        <v>27.0</v>
      </c>
      <c r="B29" s="1">
        <f>Inputs!$B$6*EXP(-Inputs!$B$7/12 * A29)</f>
        <v>163.3372965</v>
      </c>
      <c r="C29" s="1">
        <f>Inputs!$B$8*EXP(-Inputs!$B$9/12 * A29)</f>
        <v>747.7821765</v>
      </c>
      <c r="D29" s="1">
        <f>Inputs!$B$6*EXP(-Inputs!$B$12/12 * A29)</f>
        <v>133.3953622</v>
      </c>
      <c r="E29" s="1">
        <f>Inputs!$B$8*EXP(-Inputs!$B$13/12 * A29)</f>
        <v>698.9727294</v>
      </c>
      <c r="F29" s="1">
        <f>SUMPRODUCT(PremiumCalc_S!$B29:B$242,PremiumCalc_S!$E29:E$242)+SUMPRODUCT(PremiumCalc_S!$C29:C$242,PremiumCalc_S!$G29:G$242)-PremiumCalc_S!$N$1*SUMPRODUCT(PremiumCalc_S!$C29:C$242,PremiumCalc_S!$D29:D$242)</f>
        <v>-33272.34281</v>
      </c>
      <c r="G29" s="1">
        <f>SUMPRODUCT(PremiumCalc_NS!$B29:B$242,PremiumCalc_NS!$E29:E$242)+SUMPRODUCT(PremiumCalc_NS!$C29:C$242,PremiumCalc_NS!$G29:G$242)-PremiumCalc_NS!$N$1*SUMPRODUCT(PremiumCalc_NS!$C29:C$242,PremiumCalc_NS!$D29:D$242)</f>
        <v>12127.81082</v>
      </c>
      <c r="H29" s="1">
        <f t="shared" si="1"/>
        <v>3634346.248</v>
      </c>
      <c r="I29" s="1">
        <f t="shared" si="2"/>
        <v>4038632.81</v>
      </c>
      <c r="J29" s="1">
        <f t="shared" si="3"/>
        <v>-404286.5628</v>
      </c>
    </row>
    <row r="30" ht="15.75" customHeight="1">
      <c r="A30" s="1">
        <v>28.0</v>
      </c>
      <c r="B30" s="1">
        <f>Inputs!$B$6*EXP(-Inputs!$B$7/12 * A30)</f>
        <v>162.1168492</v>
      </c>
      <c r="C30" s="1">
        <f>Inputs!$B$8*EXP(-Inputs!$B$9/12 * A30)</f>
        <v>745.9150559</v>
      </c>
      <c r="D30" s="1">
        <f>Inputs!$B$6*EXP(-Inputs!$B$12/12 * A30)</f>
        <v>131.409364</v>
      </c>
      <c r="E30" s="1">
        <f>Inputs!$B$8*EXP(-Inputs!$B$13/12 * A30)</f>
        <v>695.4865883</v>
      </c>
      <c r="F30" s="1">
        <f>SUMPRODUCT(PremiumCalc_S!$B30:B$242,PremiumCalc_S!$E30:E$242)+SUMPRODUCT(PremiumCalc_S!$C30:C$242,PremiumCalc_S!$G30:G$242)-PremiumCalc_S!$N$1*SUMPRODUCT(PremiumCalc_S!$C30:C$242,PremiumCalc_S!$D30:D$242)</f>
        <v>-32953.94633</v>
      </c>
      <c r="G30" s="1">
        <f>SUMPRODUCT(PremiumCalc_NS!$B30:B$242,PremiumCalc_NS!$E30:E$242)+SUMPRODUCT(PremiumCalc_NS!$C30:C$242,PremiumCalc_NS!$G30:G$242)-PremiumCalc_NS!$N$1*SUMPRODUCT(PremiumCalc_NS!$C30:C$242,PremiumCalc_NS!$D30:D$242)</f>
        <v>12051.51305</v>
      </c>
      <c r="H30" s="1">
        <f t="shared" si="1"/>
        <v>3647015.085</v>
      </c>
      <c r="I30" s="1">
        <f t="shared" si="2"/>
        <v>4051208.57</v>
      </c>
      <c r="J30" s="1">
        <f t="shared" si="3"/>
        <v>-404193.4846</v>
      </c>
    </row>
    <row r="31" ht="15.75" customHeight="1">
      <c r="A31" s="1">
        <v>29.0</v>
      </c>
      <c r="B31" s="1">
        <f>Inputs!$B$6*EXP(-Inputs!$B$7/12 * A31)</f>
        <v>160.905521</v>
      </c>
      <c r="C31" s="1">
        <f>Inputs!$B$8*EXP(-Inputs!$B$9/12 * A31)</f>
        <v>744.0525973</v>
      </c>
      <c r="D31" s="1">
        <f>Inputs!$B$6*EXP(-Inputs!$B$12/12 * A31)</f>
        <v>129.4529334</v>
      </c>
      <c r="E31" s="1">
        <f>Inputs!$B$8*EXP(-Inputs!$B$13/12 * A31)</f>
        <v>692.0178345</v>
      </c>
      <c r="F31" s="1">
        <f>SUMPRODUCT(PremiumCalc_S!$B31:B$242,PremiumCalc_S!$E31:E$242)+SUMPRODUCT(PremiumCalc_S!$C31:C$242,PremiumCalc_S!$G31:G$242)-PremiumCalc_S!$N$1*SUMPRODUCT(PremiumCalc_S!$C31:C$242,PremiumCalc_S!$D31:D$242)</f>
        <v>-32638.03595</v>
      </c>
      <c r="G31" s="1">
        <f>SUMPRODUCT(PremiumCalc_NS!$B31:B$242,PremiumCalc_NS!$E31:E$242)+SUMPRODUCT(PremiumCalc_NS!$C31:C$242,PremiumCalc_NS!$G31:G$242)-PremiumCalc_NS!$N$1*SUMPRODUCT(PremiumCalc_NS!$C31:C$242,PremiumCalc_NS!$D31:D$242)</f>
        <v>11975.43158</v>
      </c>
      <c r="H31" s="1">
        <f t="shared" si="1"/>
        <v>3658710.789</v>
      </c>
      <c r="I31" s="1">
        <f t="shared" si="2"/>
        <v>4062122.731</v>
      </c>
      <c r="J31" s="1">
        <f t="shared" si="3"/>
        <v>-403411.9418</v>
      </c>
    </row>
    <row r="32" ht="15.75" customHeight="1">
      <c r="A32" s="1">
        <v>30.0</v>
      </c>
      <c r="B32" s="1">
        <f>Inputs!$B$6*EXP(-Inputs!$B$7/12 * A32)</f>
        <v>159.7032438</v>
      </c>
      <c r="C32" s="1">
        <f>Inputs!$B$8*EXP(-Inputs!$B$9/12 * A32)</f>
        <v>742.1947891</v>
      </c>
      <c r="D32" s="1">
        <f>Inputs!$B$6*EXP(-Inputs!$B$12/12 * A32)</f>
        <v>127.5256303</v>
      </c>
      <c r="E32" s="1">
        <f>Inputs!$B$8*EXP(-Inputs!$B$13/12 * A32)</f>
        <v>688.5663811</v>
      </c>
      <c r="F32" s="1">
        <f>SUMPRODUCT(PremiumCalc_S!$B32:B$242,PremiumCalc_S!$E32:E$242)+SUMPRODUCT(PremiumCalc_S!$C32:C$242,PremiumCalc_S!$G32:G$242)-PremiumCalc_S!$N$1*SUMPRODUCT(PremiumCalc_S!$C32:C$242,PremiumCalc_S!$D32:D$242)</f>
        <v>-32324.59225</v>
      </c>
      <c r="G32" s="1">
        <f>SUMPRODUCT(PremiumCalc_NS!$B32:B$242,PremiumCalc_NS!$E32:E$242)+SUMPRODUCT(PremiumCalc_NS!$C32:C$242,PremiumCalc_NS!$G32:G$242)-PremiumCalc_NS!$N$1*SUMPRODUCT(PremiumCalc_NS!$C32:C$242,PremiumCalc_NS!$D32:D$242)</f>
        <v>11899.56577</v>
      </c>
      <c r="H32" s="1">
        <f t="shared" si="1"/>
        <v>3669453.473</v>
      </c>
      <c r="I32" s="1">
        <f t="shared" si="2"/>
        <v>4071426.939</v>
      </c>
      <c r="J32" s="1">
        <f t="shared" si="3"/>
        <v>-401973.4663</v>
      </c>
    </row>
    <row r="33" ht="15.75" customHeight="1">
      <c r="A33" s="1">
        <v>31.0</v>
      </c>
      <c r="B33" s="1">
        <f>Inputs!$B$6*EXP(-Inputs!$B$7/12 * A33)</f>
        <v>158.5099499</v>
      </c>
      <c r="C33" s="1">
        <f>Inputs!$B$8*EXP(-Inputs!$B$9/12 * A33)</f>
        <v>740.3416195</v>
      </c>
      <c r="D33" s="1">
        <f>Inputs!$B$6*EXP(-Inputs!$B$12/12 * A33)</f>
        <v>125.627021</v>
      </c>
      <c r="E33" s="1">
        <f>Inputs!$B$8*EXP(-Inputs!$B$13/12 * A33)</f>
        <v>685.132142</v>
      </c>
      <c r="F33" s="1">
        <f>SUMPRODUCT(PremiumCalc_S!$B33:B$242,PremiumCalc_S!$E33:E$242)+SUMPRODUCT(PremiumCalc_S!$C33:C$242,PremiumCalc_S!$G33:G$242)-PremiumCalc_S!$N$1*SUMPRODUCT(PremiumCalc_S!$C33:C$242,PremiumCalc_S!$D33:D$242)</f>
        <v>-32013.59598</v>
      </c>
      <c r="G33" s="1">
        <f>SUMPRODUCT(PremiumCalc_NS!$B33:B$242,PremiumCalc_NS!$E33:E$242)+SUMPRODUCT(PremiumCalc_NS!$C33:C$242,PremiumCalc_NS!$G33:G$242)-PremiumCalc_NS!$N$1*SUMPRODUCT(PremiumCalc_NS!$C33:C$242,PremiumCalc_NS!$D33:D$242)</f>
        <v>11823.91503</v>
      </c>
      <c r="H33" s="1">
        <f t="shared" si="1"/>
        <v>3679262.912</v>
      </c>
      <c r="I33" s="1">
        <f t="shared" si="2"/>
        <v>4079171.539</v>
      </c>
      <c r="J33" s="1">
        <f t="shared" si="3"/>
        <v>-399908.6268</v>
      </c>
    </row>
    <row r="34" ht="15.75" customHeight="1">
      <c r="A34" s="1">
        <v>32.0</v>
      </c>
      <c r="B34" s="1">
        <f>Inputs!$B$6*EXP(-Inputs!$B$7/12 * A34)</f>
        <v>157.3255722</v>
      </c>
      <c r="C34" s="1">
        <f>Inputs!$B$8*EXP(-Inputs!$B$9/12 * A34)</f>
        <v>738.4930771</v>
      </c>
      <c r="D34" s="1">
        <f>Inputs!$B$6*EXP(-Inputs!$B$12/12 * A34)</f>
        <v>123.7566784</v>
      </c>
      <c r="E34" s="1">
        <f>Inputs!$B$8*EXP(-Inputs!$B$13/12 * A34)</f>
        <v>681.7150312</v>
      </c>
      <c r="F34" s="1">
        <f>SUMPRODUCT(PremiumCalc_S!$B34:B$242,PremiumCalc_S!$E34:E$242)+SUMPRODUCT(PremiumCalc_S!$C34:C$242,PremiumCalc_S!$G34:G$242)-PremiumCalc_S!$N$1*SUMPRODUCT(PremiumCalc_S!$C34:C$242,PremiumCalc_S!$D34:D$242)</f>
        <v>-31705.02802</v>
      </c>
      <c r="G34" s="1">
        <f>SUMPRODUCT(PremiumCalc_NS!$B34:B$242,PremiumCalc_NS!$E34:E$242)+SUMPRODUCT(PremiumCalc_NS!$C34:C$242,PremiumCalc_NS!$G34:G$242)-PremiumCalc_NS!$N$1*SUMPRODUCT(PremiumCalc_NS!$C34:C$242,PremiumCalc_NS!$D34:D$242)</f>
        <v>11748.47875</v>
      </c>
      <c r="H34" s="1">
        <f t="shared" si="1"/>
        <v>3688158.548</v>
      </c>
      <c r="I34" s="1">
        <f t="shared" si="2"/>
        <v>4085405.602</v>
      </c>
      <c r="J34" s="1">
        <f t="shared" si="3"/>
        <v>-397247.054</v>
      </c>
    </row>
    <row r="35" ht="15.75" customHeight="1">
      <c r="A35" s="1">
        <v>33.0</v>
      </c>
      <c r="B35" s="1">
        <f>Inputs!$B$6*EXP(-Inputs!$B$7/12 * A35)</f>
        <v>156.1500442</v>
      </c>
      <c r="C35" s="1">
        <f>Inputs!$B$8*EXP(-Inputs!$B$9/12 * A35)</f>
        <v>736.6491503</v>
      </c>
      <c r="D35" s="1">
        <f>Inputs!$B$6*EXP(-Inputs!$B$12/12 * A35)</f>
        <v>121.9141815</v>
      </c>
      <c r="E35" s="1">
        <f>Inputs!$B$8*EXP(-Inputs!$B$13/12 * A35)</f>
        <v>678.3149633</v>
      </c>
      <c r="F35" s="1">
        <f>SUMPRODUCT(PremiumCalc_S!$B35:B$242,PremiumCalc_S!$E35:E$242)+SUMPRODUCT(PremiumCalc_S!$C35:C$242,PremiumCalc_S!$G35:G$242)-PremiumCalc_S!$N$1*SUMPRODUCT(PremiumCalc_S!$C35:C$242,PremiumCalc_S!$D35:D$242)</f>
        <v>-31398.86941</v>
      </c>
      <c r="G35" s="1">
        <f>SUMPRODUCT(PremiumCalc_NS!$B35:B$242,PremiumCalc_NS!$E35:E$242)+SUMPRODUCT(PremiumCalc_NS!$C35:C$242,PremiumCalc_NS!$G35:G$242)-PremiumCalc_NS!$N$1*SUMPRODUCT(PremiumCalc_NS!$C35:C$242,PremiumCalc_NS!$D35:D$242)</f>
        <v>11673.25631</v>
      </c>
      <c r="H35" s="1">
        <f t="shared" si="1"/>
        <v>3696159.498</v>
      </c>
      <c r="I35" s="1">
        <f t="shared" si="2"/>
        <v>4090176.963</v>
      </c>
      <c r="J35" s="1">
        <f t="shared" si="3"/>
        <v>-394017.4655</v>
      </c>
    </row>
    <row r="36" ht="15.75" customHeight="1">
      <c r="A36" s="1">
        <v>34.0</v>
      </c>
      <c r="B36" s="1">
        <f>Inputs!$B$6*EXP(-Inputs!$B$7/12 * A36)</f>
        <v>154.9832996</v>
      </c>
      <c r="C36" s="1">
        <f>Inputs!$B$8*EXP(-Inputs!$B$9/12 * A36)</f>
        <v>734.8098275</v>
      </c>
      <c r="D36" s="1">
        <f>Inputs!$B$6*EXP(-Inputs!$B$12/12 * A36)</f>
        <v>120.0991158</v>
      </c>
      <c r="E36" s="1">
        <f>Inputs!$B$8*EXP(-Inputs!$B$13/12 * A36)</f>
        <v>674.9318533</v>
      </c>
      <c r="F36" s="1">
        <f>SUMPRODUCT(PremiumCalc_S!$B36:B$242,PremiumCalc_S!$E36:E$242)+SUMPRODUCT(PremiumCalc_S!$C36:C$242,PremiumCalc_S!$G36:G$242)-PremiumCalc_S!$N$1*SUMPRODUCT(PremiumCalc_S!$C36:C$242,PremiumCalc_S!$D36:D$242)</f>
        <v>-31095.10135</v>
      </c>
      <c r="G36" s="1">
        <f>SUMPRODUCT(PremiumCalc_NS!$B36:B$242,PremiumCalc_NS!$E36:E$242)+SUMPRODUCT(PremiumCalc_NS!$C36:C$242,PremiumCalc_NS!$G36:G$242)-PremiumCalc_NS!$N$1*SUMPRODUCT(PremiumCalc_NS!$C36:C$242,PremiumCalc_NS!$D36:D$242)</f>
        <v>11598.24712</v>
      </c>
      <c r="H36" s="1">
        <f t="shared" si="1"/>
        <v>3703284.554</v>
      </c>
      <c r="I36" s="1">
        <f t="shared" si="2"/>
        <v>4093532.244</v>
      </c>
      <c r="J36" s="1">
        <f t="shared" si="3"/>
        <v>-390247.6897</v>
      </c>
    </row>
    <row r="37" ht="15.75" customHeight="1">
      <c r="A37" s="1">
        <v>35.0</v>
      </c>
      <c r="B37" s="1">
        <f>Inputs!$B$6*EXP(-Inputs!$B$7/12 * A37)</f>
        <v>153.8252729</v>
      </c>
      <c r="C37" s="1">
        <f>Inputs!$B$8*EXP(-Inputs!$B$9/12 * A37)</f>
        <v>732.9750973</v>
      </c>
      <c r="D37" s="1">
        <f>Inputs!$B$6*EXP(-Inputs!$B$12/12 * A37)</f>
        <v>118.3110729</v>
      </c>
      <c r="E37" s="1">
        <f>Inputs!$B$8*EXP(-Inputs!$B$13/12 * A37)</f>
        <v>671.5656166</v>
      </c>
      <c r="F37" s="1">
        <f>SUMPRODUCT(PremiumCalc_S!$B37:B$242,PremiumCalc_S!$E37:E$242)+SUMPRODUCT(PremiumCalc_S!$C37:C$242,PremiumCalc_S!$G37:G$242)-PremiumCalc_S!$N$1*SUMPRODUCT(PremiumCalc_S!$C37:C$242,PremiumCalc_S!$D37:D$242)</f>
        <v>-30793.70516</v>
      </c>
      <c r="G37" s="1">
        <f>SUMPRODUCT(PremiumCalc_NS!$B37:B$242,PremiumCalc_NS!$E37:E$242)+SUMPRODUCT(PremiumCalc_NS!$C37:C$242,PremiumCalc_NS!$G37:G$242)-PremiumCalc_NS!$N$1*SUMPRODUCT(PremiumCalc_NS!$C37:C$242,PremiumCalc_NS!$D37:D$242)</f>
        <v>11523.45055</v>
      </c>
      <c r="H37" s="1">
        <f t="shared" si="1"/>
        <v>3709552.192</v>
      </c>
      <c r="I37" s="1">
        <f t="shared" si="2"/>
        <v>4095516.881</v>
      </c>
      <c r="J37" s="1">
        <f t="shared" si="3"/>
        <v>-385964.6894</v>
      </c>
    </row>
    <row r="38" ht="15.75" customHeight="1">
      <c r="A38" s="1">
        <v>36.0</v>
      </c>
      <c r="B38" s="1">
        <f>Inputs!$B$6*EXP(-Inputs!$B$7/12 * A38)</f>
        <v>152.6758989</v>
      </c>
      <c r="C38" s="1">
        <f>Inputs!$B$8*EXP(-Inputs!$B$9/12 * A38)</f>
        <v>731.1449482</v>
      </c>
      <c r="D38" s="1">
        <f>Inputs!$B$6*EXP(-Inputs!$B$12/12 * A38)</f>
        <v>116.5496505</v>
      </c>
      <c r="E38" s="1">
        <f>Inputs!$B$8*EXP(-Inputs!$B$13/12 * A38)</f>
        <v>668.2161691</v>
      </c>
      <c r="F38" s="1">
        <f>SUMPRODUCT(PremiumCalc_S!$B38:B$242,PremiumCalc_S!$E38:E$242)+SUMPRODUCT(PremiumCalc_S!$C38:C$242,PremiumCalc_S!$G38:G$242)-PremiumCalc_S!$N$1*SUMPRODUCT(PremiumCalc_S!$C38:C$242,PremiumCalc_S!$D38:D$242)</f>
        <v>-30494.66232</v>
      </c>
      <c r="G38" s="1">
        <f>SUMPRODUCT(PremiumCalc_NS!$B38:B$242,PremiumCalc_NS!$E38:E$242)+SUMPRODUCT(PremiumCalc_NS!$C38:C$242,PremiumCalc_NS!$G38:G$242)-PremiumCalc_NS!$N$1*SUMPRODUCT(PremiumCalc_NS!$C38:C$242,PremiumCalc_NS!$D38:D$242)</f>
        <v>11448.86602</v>
      </c>
      <c r="H38" s="1">
        <f t="shared" si="1"/>
        <v>3714980.575</v>
      </c>
      <c r="I38" s="1">
        <f t="shared" si="2"/>
        <v>4096175.16</v>
      </c>
      <c r="J38" s="1">
        <f t="shared" si="3"/>
        <v>-381194.5849</v>
      </c>
    </row>
    <row r="39" ht="15.75" customHeight="1">
      <c r="A39" s="1">
        <v>37.0</v>
      </c>
      <c r="B39" s="1">
        <f>Inputs!$B$6*EXP(-Inputs!$B$7/12 * A39)</f>
        <v>151.5351129</v>
      </c>
      <c r="C39" s="1">
        <f>Inputs!$B$8*EXP(-Inputs!$B$9/12 * A39)</f>
        <v>729.3193688</v>
      </c>
      <c r="D39" s="1">
        <f>Inputs!$B$6*EXP(-Inputs!$B$12/12 * A39)</f>
        <v>114.8144522</v>
      </c>
      <c r="E39" s="1">
        <f>Inputs!$B$8*EXP(-Inputs!$B$13/12 * A39)</f>
        <v>664.8834271</v>
      </c>
      <c r="F39" s="1">
        <f>SUMPRODUCT(PremiumCalc_S!$B39:B$242,PremiumCalc_S!$E39:E$242)+SUMPRODUCT(PremiumCalc_S!$C39:C$242,PremiumCalc_S!$G39:G$242)-PremiumCalc_S!$N$1*SUMPRODUCT(PremiumCalc_S!$C39:C$242,PremiumCalc_S!$D39:D$242)</f>
        <v>-30197.95447</v>
      </c>
      <c r="G39" s="1">
        <f>SUMPRODUCT(PremiumCalc_NS!$B39:B$242,PremiumCalc_NS!$E39:E$242)+SUMPRODUCT(PremiumCalc_NS!$C39:C$242,PremiumCalc_NS!$G39:G$242)-PremiumCalc_NS!$N$1*SUMPRODUCT(PremiumCalc_NS!$C39:C$242,PremiumCalc_NS!$D39:D$242)</f>
        <v>11374.49293</v>
      </c>
      <c r="H39" s="1">
        <f t="shared" si="1"/>
        <v>3719587.561</v>
      </c>
      <c r="I39" s="1">
        <f t="shared" si="2"/>
        <v>4095550.238</v>
      </c>
      <c r="J39" s="1">
        <f t="shared" si="3"/>
        <v>-375962.6763</v>
      </c>
    </row>
    <row r="40" ht="15.75" customHeight="1">
      <c r="A40" s="1">
        <v>38.0</v>
      </c>
      <c r="B40" s="1">
        <f>Inputs!$B$6*EXP(-Inputs!$B$7/12 * A40)</f>
        <v>150.4028509</v>
      </c>
      <c r="C40" s="1">
        <f>Inputs!$B$8*EXP(-Inputs!$B$9/12 * A40)</f>
        <v>727.4983476</v>
      </c>
      <c r="D40" s="1">
        <f>Inputs!$B$6*EXP(-Inputs!$B$12/12 * A40)</f>
        <v>113.1050877</v>
      </c>
      <c r="E40" s="1">
        <f>Inputs!$B$8*EXP(-Inputs!$B$13/12 * A40)</f>
        <v>661.5673072</v>
      </c>
      <c r="F40" s="1">
        <f>SUMPRODUCT(PremiumCalc_S!$B40:B$242,PremiumCalc_S!$E40:E$242)+SUMPRODUCT(PremiumCalc_S!$C40:C$242,PremiumCalc_S!$G40:G$242)-PremiumCalc_S!$N$1*SUMPRODUCT(PremiumCalc_S!$C40:C$242,PremiumCalc_S!$D40:D$242)</f>
        <v>-29903.56336</v>
      </c>
      <c r="G40" s="1">
        <f>SUMPRODUCT(PremiumCalc_NS!$B40:B$242,PremiumCalc_NS!$E40:E$242)+SUMPRODUCT(PremiumCalc_NS!$C40:C$242,PremiumCalc_NS!$G40:G$242)-PremiumCalc_NS!$N$1*SUMPRODUCT(PremiumCalc_NS!$C40:C$242,PremiumCalc_NS!$D40:D$242)</f>
        <v>11300.33066</v>
      </c>
      <c r="H40" s="1">
        <f t="shared" si="1"/>
        <v>3723390.704</v>
      </c>
      <c r="I40" s="1">
        <f t="shared" si="2"/>
        <v>4093684.169</v>
      </c>
      <c r="J40" s="1">
        <f t="shared" si="3"/>
        <v>-370293.4651</v>
      </c>
    </row>
    <row r="41" ht="15.75" customHeight="1">
      <c r="A41" s="1">
        <v>39.0</v>
      </c>
      <c r="B41" s="1">
        <f>Inputs!$B$6*EXP(-Inputs!$B$7/12 * A41)</f>
        <v>149.279049</v>
      </c>
      <c r="C41" s="1">
        <f>Inputs!$B$8*EXP(-Inputs!$B$9/12 * A41)</f>
        <v>725.6818732</v>
      </c>
      <c r="D41" s="1">
        <f>Inputs!$B$6*EXP(-Inputs!$B$12/12 * A41)</f>
        <v>111.4211724</v>
      </c>
      <c r="E41" s="1">
        <f>Inputs!$B$8*EXP(-Inputs!$B$13/12 * A41)</f>
        <v>658.2677264</v>
      </c>
      <c r="F41" s="1">
        <f>SUMPRODUCT(PremiumCalc_S!$B41:B$242,PremiumCalc_S!$E41:E$242)+SUMPRODUCT(PremiumCalc_S!$C41:C$242,PremiumCalc_S!$G41:G$242)-PremiumCalc_S!$N$1*SUMPRODUCT(PremiumCalc_S!$C41:C$242,PremiumCalc_S!$D41:D$242)</f>
        <v>-29611.47091</v>
      </c>
      <c r="G41" s="1">
        <f>SUMPRODUCT(PremiumCalc_NS!$B41:B$242,PremiumCalc_NS!$E41:E$242)+SUMPRODUCT(PremiumCalc_NS!$C41:C$242,PremiumCalc_NS!$G41:G$242)-PremiumCalc_NS!$N$1*SUMPRODUCT(PremiumCalc_NS!$C41:C$242,PremiumCalc_NS!$D41:D$242)</f>
        <v>11226.37863</v>
      </c>
      <c r="H41" s="1">
        <f t="shared" si="1"/>
        <v>3726407.259</v>
      </c>
      <c r="I41" s="1">
        <f t="shared" si="2"/>
        <v>4090617.935</v>
      </c>
      <c r="J41" s="1">
        <f t="shared" si="3"/>
        <v>-364210.6758</v>
      </c>
    </row>
    <row r="42" ht="15.75" customHeight="1">
      <c r="A42" s="1">
        <v>40.0</v>
      </c>
      <c r="B42" s="1">
        <f>Inputs!$B$6*EXP(-Inputs!$B$7/12 * A42)</f>
        <v>148.1636441</v>
      </c>
      <c r="C42" s="1">
        <f>Inputs!$B$8*EXP(-Inputs!$B$9/12 * A42)</f>
        <v>723.8699344</v>
      </c>
      <c r="D42" s="1">
        <f>Inputs!$B$6*EXP(-Inputs!$B$12/12 * A42)</f>
        <v>109.7623272</v>
      </c>
      <c r="E42" s="1">
        <f>Inputs!$B$8*EXP(-Inputs!$B$13/12 * A42)</f>
        <v>654.9846025</v>
      </c>
      <c r="F42" s="1">
        <f>SUMPRODUCT(PremiumCalc_S!$B42:B$242,PremiumCalc_S!$E42:E$242)+SUMPRODUCT(PremiumCalc_S!$C42:C$242,PremiumCalc_S!$G42:G$242)-PremiumCalc_S!$N$1*SUMPRODUCT(PremiumCalc_S!$C42:C$242,PremiumCalc_S!$D42:D$242)</f>
        <v>-29321.65917</v>
      </c>
      <c r="G42" s="1">
        <f>SUMPRODUCT(PremiumCalc_NS!$B42:B$242,PremiumCalc_NS!$E42:E$242)+SUMPRODUCT(PremiumCalc_NS!$C42:C$242,PremiumCalc_NS!$G42:G$242)-PremiumCalc_NS!$N$1*SUMPRODUCT(PremiumCalc_NS!$C42:C$242,PremiumCalc_NS!$D42:D$242)</f>
        <v>11152.63624</v>
      </c>
      <c r="H42" s="1">
        <f t="shared" si="1"/>
        <v>3728654.191</v>
      </c>
      <c r="I42" s="1">
        <f t="shared" si="2"/>
        <v>4086391.467</v>
      </c>
      <c r="J42" s="1">
        <f t="shared" si="3"/>
        <v>-357737.2765</v>
      </c>
    </row>
    <row r="43" ht="15.75" customHeight="1">
      <c r="A43" s="1">
        <v>41.0</v>
      </c>
      <c r="B43" s="1">
        <f>Inputs!$B$6*EXP(-Inputs!$B$7/12 * A43)</f>
        <v>147.0565735</v>
      </c>
      <c r="C43" s="1">
        <f>Inputs!$B$8*EXP(-Inputs!$B$9/12 * A43)</f>
        <v>722.0625198</v>
      </c>
      <c r="D43" s="1">
        <f>Inputs!$B$6*EXP(-Inputs!$B$12/12 * A43)</f>
        <v>108.1281791</v>
      </c>
      <c r="E43" s="1">
        <f>Inputs!$B$8*EXP(-Inputs!$B$13/12 * A43)</f>
        <v>651.7178531</v>
      </c>
      <c r="F43" s="1">
        <f>SUMPRODUCT(PremiumCalc_S!$B43:B$242,PremiumCalc_S!$E43:E$242)+SUMPRODUCT(PremiumCalc_S!$C43:C$242,PremiumCalc_S!$G43:G$242)-PremiumCalc_S!$N$1*SUMPRODUCT(PremiumCalc_S!$C43:C$242,PremiumCalc_S!$D43:D$242)</f>
        <v>-29034.11033</v>
      </c>
      <c r="G43" s="1">
        <f>SUMPRODUCT(PremiumCalc_NS!$B43:B$242,PremiumCalc_NS!$E43:E$242)+SUMPRODUCT(PremiumCalc_NS!$C43:C$242,PremiumCalc_NS!$G43:G$242)-PremiumCalc_NS!$N$1*SUMPRODUCT(PremiumCalc_NS!$C43:C$242,PremiumCalc_NS!$D43:D$242)</f>
        <v>11079.1029</v>
      </c>
      <c r="H43" s="1">
        <f t="shared" si="1"/>
        <v>3730148.174</v>
      </c>
      <c r="I43" s="1">
        <f t="shared" si="2"/>
        <v>4081043.673</v>
      </c>
      <c r="J43" s="1">
        <f t="shared" si="3"/>
        <v>-350895.4991</v>
      </c>
    </row>
    <row r="44" ht="15.75" customHeight="1">
      <c r="A44" s="1">
        <v>42.0</v>
      </c>
      <c r="B44" s="1">
        <f>Inputs!$B$6*EXP(-Inputs!$B$7/12 * A44)</f>
        <v>145.9577749</v>
      </c>
      <c r="C44" s="1">
        <f>Inputs!$B$8*EXP(-Inputs!$B$9/12 * A44)</f>
        <v>720.2596181</v>
      </c>
      <c r="D44" s="1">
        <f>Inputs!$B$6*EXP(-Inputs!$B$12/12 * A44)</f>
        <v>106.5183602</v>
      </c>
      <c r="E44" s="1">
        <f>Inputs!$B$8*EXP(-Inputs!$B$13/12 * A44)</f>
        <v>648.4673968</v>
      </c>
      <c r="F44" s="1">
        <f>SUMPRODUCT(PremiumCalc_S!$B44:B$242,PremiumCalc_S!$E44:E$242)+SUMPRODUCT(PremiumCalc_S!$C44:C$242,PremiumCalc_S!$G44:G$242)-PremiumCalc_S!$N$1*SUMPRODUCT(PremiumCalc_S!$C44:C$242,PremiumCalc_S!$D44:D$242)</f>
        <v>-28748.80672</v>
      </c>
      <c r="G44" s="1">
        <f>SUMPRODUCT(PremiumCalc_NS!$B44:B$242,PremiumCalc_NS!$E44:E$242)+SUMPRODUCT(PremiumCalc_NS!$C44:C$242,PremiumCalc_NS!$G44:G$242)-PremiumCalc_NS!$N$1*SUMPRODUCT(PremiumCalc_NS!$C44:C$242,PremiumCalc_NS!$D44:D$242)</f>
        <v>11005.778</v>
      </c>
      <c r="H44" s="1">
        <f t="shared" si="1"/>
        <v>3730905.601</v>
      </c>
      <c r="I44" s="1">
        <f t="shared" si="2"/>
        <v>4074612.46</v>
      </c>
      <c r="J44" s="1">
        <f t="shared" si="3"/>
        <v>-343706.8594</v>
      </c>
    </row>
    <row r="45" ht="15.75" customHeight="1">
      <c r="A45" s="1">
        <v>43.0</v>
      </c>
      <c r="B45" s="1">
        <f>Inputs!$B$6*EXP(-Inputs!$B$7/12 * A45)</f>
        <v>144.8671864</v>
      </c>
      <c r="C45" s="1">
        <f>Inputs!$B$8*EXP(-Inputs!$B$9/12 * A45)</f>
        <v>718.461218</v>
      </c>
      <c r="D45" s="1">
        <f>Inputs!$B$6*EXP(-Inputs!$B$12/12 * A45)</f>
        <v>104.9325084</v>
      </c>
      <c r="E45" s="1">
        <f>Inputs!$B$8*EXP(-Inputs!$B$13/12 * A45)</f>
        <v>645.2331521</v>
      </c>
      <c r="F45" s="1">
        <f>SUMPRODUCT(PremiumCalc_S!$B45:B$242,PremiumCalc_S!$E45:E$242)+SUMPRODUCT(PremiumCalc_S!$C45:C$242,PremiumCalc_S!$G45:G$242)-PremiumCalc_S!$N$1*SUMPRODUCT(PremiumCalc_S!$C45:C$242,PremiumCalc_S!$D45:D$242)</f>
        <v>-28465.73082</v>
      </c>
      <c r="G45" s="1">
        <f>SUMPRODUCT(PremiumCalc_NS!$B45:B$242,PremiumCalc_NS!$E45:E$242)+SUMPRODUCT(PremiumCalc_NS!$C45:C$242,PremiumCalc_NS!$G45:G$242)-PremiumCalc_NS!$N$1*SUMPRODUCT(PremiumCalc_NS!$C45:C$242,PremiumCalc_NS!$D45:D$242)</f>
        <v>10932.66097</v>
      </c>
      <c r="H45" s="1">
        <f t="shared" si="1"/>
        <v>3730942.583</v>
      </c>
      <c r="I45" s="1">
        <f t="shared" si="2"/>
        <v>4067134.759</v>
      </c>
      <c r="J45" s="1">
        <f t="shared" si="3"/>
        <v>-336192.1756</v>
      </c>
    </row>
    <row r="46" ht="15.75" customHeight="1">
      <c r="A46" s="1">
        <v>44.0</v>
      </c>
      <c r="B46" s="1">
        <f>Inputs!$B$6*EXP(-Inputs!$B$7/12 * A46)</f>
        <v>143.7847467</v>
      </c>
      <c r="C46" s="1">
        <f>Inputs!$B$8*EXP(-Inputs!$B$9/12 * A46)</f>
        <v>716.6673082</v>
      </c>
      <c r="D46" s="1">
        <f>Inputs!$B$6*EXP(-Inputs!$B$12/12 * A46)</f>
        <v>103.3702669</v>
      </c>
      <c r="E46" s="1">
        <f>Inputs!$B$8*EXP(-Inputs!$B$13/12 * A46)</f>
        <v>642.0150384</v>
      </c>
      <c r="F46" s="1">
        <f>SUMPRODUCT(PremiumCalc_S!$B46:B$242,PremiumCalc_S!$E46:E$242)+SUMPRODUCT(PremiumCalc_S!$C46:C$242,PremiumCalc_S!$G46:G$242)-PremiumCalc_S!$N$1*SUMPRODUCT(PremiumCalc_S!$C46:C$242,PremiumCalc_S!$D46:D$242)</f>
        <v>-28184.86522</v>
      </c>
      <c r="G46" s="1">
        <f>SUMPRODUCT(PremiumCalc_NS!$B46:B$242,PremiumCalc_NS!$E46:E$242)+SUMPRODUCT(PremiumCalc_NS!$C46:C$242,PremiumCalc_NS!$G46:G$242)-PremiumCalc_NS!$N$1*SUMPRODUCT(PremiumCalc_NS!$C46:C$242,PremiumCalc_NS!$D46:D$242)</f>
        <v>10859.75121</v>
      </c>
      <c r="H46" s="1">
        <f t="shared" si="1"/>
        <v>3730274.96</v>
      </c>
      <c r="I46" s="1">
        <f t="shared" si="2"/>
        <v>4058646.547</v>
      </c>
      <c r="J46" s="1">
        <f t="shared" si="3"/>
        <v>-328371.5879</v>
      </c>
    </row>
    <row r="47" ht="15.75" customHeight="1">
      <c r="A47" s="1">
        <v>45.0</v>
      </c>
      <c r="B47" s="1">
        <f>Inputs!$B$6*EXP(-Inputs!$B$7/12 * A47)</f>
        <v>142.7103949</v>
      </c>
      <c r="C47" s="1">
        <f>Inputs!$B$8*EXP(-Inputs!$B$9/12 * A47)</f>
        <v>714.8778777</v>
      </c>
      <c r="D47" s="1">
        <f>Inputs!$B$6*EXP(-Inputs!$B$12/12 * A47)</f>
        <v>101.8312841</v>
      </c>
      <c r="E47" s="1">
        <f>Inputs!$B$8*EXP(-Inputs!$B$13/12 * A47)</f>
        <v>638.812975</v>
      </c>
      <c r="F47" s="1">
        <f>SUMPRODUCT(PremiumCalc_S!$B47:B$242,PremiumCalc_S!$E47:E$242)+SUMPRODUCT(PremiumCalc_S!$C47:C$242,PremiumCalc_S!$G47:G$242)-PremiumCalc_S!$N$1*SUMPRODUCT(PremiumCalc_S!$C47:C$242,PremiumCalc_S!$D47:D$242)</f>
        <v>-27906.19267</v>
      </c>
      <c r="G47" s="1">
        <f>SUMPRODUCT(PremiumCalc_NS!$B47:B$242,PremiumCalc_NS!$E47:E$242)+SUMPRODUCT(PremiumCalc_NS!$C47:C$242,PremiumCalc_NS!$G47:G$242)-PremiumCalc_NS!$N$1*SUMPRODUCT(PremiumCalc_NS!$C47:C$242,PremiumCalc_NS!$D47:D$242)</f>
        <v>10787.04813</v>
      </c>
      <c r="H47" s="1">
        <f t="shared" si="1"/>
        <v>3728918.296</v>
      </c>
      <c r="I47" s="1">
        <f t="shared" si="2"/>
        <v>4049182.873</v>
      </c>
      <c r="J47" s="1">
        <f t="shared" si="3"/>
        <v>-320264.5765</v>
      </c>
    </row>
    <row r="48" ht="15.75" customHeight="1">
      <c r="A48" s="1">
        <v>46.0</v>
      </c>
      <c r="B48" s="1">
        <f>Inputs!$B$6*EXP(-Inputs!$B$7/12 * A48)</f>
        <v>141.6440707</v>
      </c>
      <c r="C48" s="1">
        <f>Inputs!$B$8*EXP(-Inputs!$B$9/12 * A48)</f>
        <v>713.0929151</v>
      </c>
      <c r="D48" s="1">
        <f>Inputs!$B$6*EXP(-Inputs!$B$12/12 * A48)</f>
        <v>100.3152138</v>
      </c>
      <c r="E48" s="1">
        <f>Inputs!$B$8*EXP(-Inputs!$B$13/12 * A48)</f>
        <v>635.626882</v>
      </c>
      <c r="F48" s="1">
        <f>SUMPRODUCT(PremiumCalc_S!$B48:B$242,PremiumCalc_S!$E48:E$242)+SUMPRODUCT(PremiumCalc_S!$C48:C$242,PremiumCalc_S!$G48:G$242)-PremiumCalc_S!$N$1*SUMPRODUCT(PremiumCalc_S!$C48:C$242,PremiumCalc_S!$D48:D$242)</f>
        <v>-27629.69604</v>
      </c>
      <c r="G48" s="1">
        <f>SUMPRODUCT(PremiumCalc_NS!$B48:B$242,PremiumCalc_NS!$E48:E$242)+SUMPRODUCT(PremiumCalc_NS!$C48:C$242,PremiumCalc_NS!$G48:G$242)-PremiumCalc_NS!$N$1*SUMPRODUCT(PremiumCalc_NS!$C48:C$242,PremiumCalc_NS!$D48:D$242)</f>
        <v>10714.55115</v>
      </c>
      <c r="H48" s="1">
        <f t="shared" si="1"/>
        <v>3726887.895</v>
      </c>
      <c r="I48" s="1">
        <f t="shared" si="2"/>
        <v>4038777.874</v>
      </c>
      <c r="J48" s="1">
        <f t="shared" si="3"/>
        <v>-311889.9791</v>
      </c>
    </row>
    <row r="49" ht="15.75" customHeight="1">
      <c r="A49" s="1">
        <v>47.0</v>
      </c>
      <c r="B49" s="1">
        <f>Inputs!$B$6*EXP(-Inputs!$B$7/12 * A49)</f>
        <v>140.585714</v>
      </c>
      <c r="C49" s="1">
        <f>Inputs!$B$8*EXP(-Inputs!$B$9/12 * A49)</f>
        <v>711.3124094</v>
      </c>
      <c r="D49" s="1">
        <f>Inputs!$B$6*EXP(-Inputs!$B$12/12 * A49)</f>
        <v>98.82171485</v>
      </c>
      <c r="E49" s="1">
        <f>Inputs!$B$8*EXP(-Inputs!$B$13/12 * A49)</f>
        <v>632.4566797</v>
      </c>
      <c r="F49" s="1">
        <f>SUMPRODUCT(PremiumCalc_S!$B49:B$242,PremiumCalc_S!$E49:E$242)+SUMPRODUCT(PremiumCalc_S!$C49:C$242,PremiumCalc_S!$G49:G$242)-PremiumCalc_S!$N$1*SUMPRODUCT(PremiumCalc_S!$C49:C$242,PremiumCalc_S!$D49:D$242)</f>
        <v>-27355.35835</v>
      </c>
      <c r="G49" s="1">
        <f>SUMPRODUCT(PremiumCalc_NS!$B49:B$242,PremiumCalc_NS!$E49:E$242)+SUMPRODUCT(PremiumCalc_NS!$C49:C$242,PremiumCalc_NS!$G49:G$242)-PremiumCalc_NS!$N$1*SUMPRODUCT(PremiumCalc_NS!$C49:C$242,PremiumCalc_NS!$D49:D$242)</f>
        <v>10642.25969</v>
      </c>
      <c r="H49" s="1">
        <f t="shared" si="1"/>
        <v>3724198.794</v>
      </c>
      <c r="I49" s="1">
        <f t="shared" si="2"/>
        <v>4027464.803</v>
      </c>
      <c r="J49" s="1">
        <f t="shared" si="3"/>
        <v>-303266.0088</v>
      </c>
    </row>
    <row r="50" ht="15.75" customHeight="1">
      <c r="A50" s="1">
        <v>48.0</v>
      </c>
      <c r="B50" s="1">
        <f>Inputs!$B$6*EXP(-Inputs!$B$7/12 * A50)</f>
        <v>139.5352652</v>
      </c>
      <c r="C50" s="1">
        <f>Inputs!$B$8*EXP(-Inputs!$B$9/12 * A50)</f>
        <v>709.5363494</v>
      </c>
      <c r="D50" s="1">
        <f>Inputs!$B$6*EXP(-Inputs!$B$12/12 * A50)</f>
        <v>97.35045119</v>
      </c>
      <c r="E50" s="1">
        <f>Inputs!$B$8*EXP(-Inputs!$B$13/12 * A50)</f>
        <v>629.3022889</v>
      </c>
      <c r="F50" s="1">
        <f>SUMPRODUCT(PremiumCalc_S!$B50:B$242,PremiumCalc_S!$E50:E$242)+SUMPRODUCT(PremiumCalc_S!$C50:C$242,PremiumCalc_S!$G50:G$242)-PremiumCalc_S!$N$1*SUMPRODUCT(PremiumCalc_S!$C50:C$242,PremiumCalc_S!$D50:D$242)</f>
        <v>-27083.16274</v>
      </c>
      <c r="G50" s="1">
        <f>SUMPRODUCT(PremiumCalc_NS!$B50:B$242,PremiumCalc_NS!$E50:E$242)+SUMPRODUCT(PremiumCalc_NS!$C50:C$242,PremiumCalc_NS!$G50:G$242)-PremiumCalc_NS!$N$1*SUMPRODUCT(PremiumCalc_NS!$C50:C$242,PremiumCalc_NS!$D50:D$242)</f>
        <v>10570.17315</v>
      </c>
      <c r="H50" s="1">
        <f t="shared" si="1"/>
        <v>3720865.775</v>
      </c>
      <c r="I50" s="1">
        <f t="shared" si="2"/>
        <v>4015276.046</v>
      </c>
      <c r="J50" s="1">
        <f t="shared" si="3"/>
        <v>-294410.2708</v>
      </c>
    </row>
    <row r="51" ht="15.75" customHeight="1">
      <c r="A51" s="1">
        <v>49.0</v>
      </c>
      <c r="B51" s="1">
        <f>Inputs!$B$6*EXP(-Inputs!$B$7/12 * A51)</f>
        <v>138.4926654</v>
      </c>
      <c r="C51" s="1">
        <f>Inputs!$B$8*EXP(-Inputs!$B$9/12 * A51)</f>
        <v>707.764724</v>
      </c>
      <c r="D51" s="1">
        <f>Inputs!$B$6*EXP(-Inputs!$B$12/12 * A51)</f>
        <v>95.90109179</v>
      </c>
      <c r="E51" s="1">
        <f>Inputs!$B$8*EXP(-Inputs!$B$13/12 * A51)</f>
        <v>626.1636306</v>
      </c>
      <c r="F51" s="1">
        <f>SUMPRODUCT(PremiumCalc_S!$B51:B$242,PremiumCalc_S!$E51:E$242)+SUMPRODUCT(PremiumCalc_S!$C51:C$242,PremiumCalc_S!$G51:G$242)-PremiumCalc_S!$N$1*SUMPRODUCT(PremiumCalc_S!$C51:C$242,PremiumCalc_S!$D51:D$242)</f>
        <v>-26813.09247</v>
      </c>
      <c r="G51" s="1">
        <f>SUMPRODUCT(PremiumCalc_NS!$B51:B$242,PremiumCalc_NS!$E51:E$242)+SUMPRODUCT(PremiumCalc_NS!$C51:C$242,PremiumCalc_NS!$G51:G$242)-PremiumCalc_NS!$N$1*SUMPRODUCT(PremiumCalc_NS!$C51:C$242,PremiumCalc_NS!$D51:D$242)</f>
        <v>10498.29097</v>
      </c>
      <c r="H51" s="1">
        <f t="shared" si="1"/>
        <v>3716903.366</v>
      </c>
      <c r="I51" s="1">
        <f t="shared" si="2"/>
        <v>4002243.146</v>
      </c>
      <c r="J51" s="1">
        <f t="shared" si="3"/>
        <v>-285339.7792</v>
      </c>
    </row>
    <row r="52" ht="15.75" customHeight="1">
      <c r="A52" s="1">
        <v>50.0</v>
      </c>
      <c r="B52" s="1">
        <f>Inputs!$B$6*EXP(-Inputs!$B$7/12 * A52)</f>
        <v>137.4578558</v>
      </c>
      <c r="C52" s="1">
        <f>Inputs!$B$8*EXP(-Inputs!$B$9/12 * A52)</f>
        <v>705.9975221</v>
      </c>
      <c r="D52" s="1">
        <f>Inputs!$B$6*EXP(-Inputs!$B$12/12 * A52)</f>
        <v>94.47331055</v>
      </c>
      <c r="E52" s="1">
        <f>Inputs!$B$8*EXP(-Inputs!$B$13/12 * A52)</f>
        <v>623.0406265</v>
      </c>
      <c r="F52" s="1">
        <f>SUMPRODUCT(PremiumCalc_S!$B52:B$242,PremiumCalc_S!$E52:E$242)+SUMPRODUCT(PremiumCalc_S!$C52:C$242,PremiumCalc_S!$G52:G$242)-PremiumCalc_S!$N$1*SUMPRODUCT(PremiumCalc_S!$C52:C$242,PremiumCalc_S!$D52:D$242)</f>
        <v>-26545.13097</v>
      </c>
      <c r="G52" s="1">
        <f>SUMPRODUCT(PremiumCalc_NS!$B52:B$242,PremiumCalc_NS!$E52:E$242)+SUMPRODUCT(PremiumCalc_NS!$C52:C$242,PremiumCalc_NS!$G52:G$242)-PremiumCalc_NS!$N$1*SUMPRODUCT(PremiumCalc_NS!$C52:C$242,PremiumCalc_NS!$D52:D$242)</f>
        <v>10426.61256</v>
      </c>
      <c r="H52" s="1">
        <f t="shared" si="1"/>
        <v>3712325.845</v>
      </c>
      <c r="I52" s="1">
        <f t="shared" si="2"/>
        <v>3988396.818</v>
      </c>
      <c r="J52" s="1">
        <f t="shared" si="3"/>
        <v>-276070.9727</v>
      </c>
    </row>
    <row r="53" ht="15.75" customHeight="1">
      <c r="A53" s="1">
        <v>51.0</v>
      </c>
      <c r="B53" s="1">
        <f>Inputs!$B$6*EXP(-Inputs!$B$7/12 * A53)</f>
        <v>136.4307782</v>
      </c>
      <c r="C53" s="1">
        <f>Inputs!$B$8*EXP(-Inputs!$B$9/12 * A53)</f>
        <v>704.2347327</v>
      </c>
      <c r="D53" s="1">
        <f>Inputs!$B$6*EXP(-Inputs!$B$12/12 * A53)</f>
        <v>93.06678619</v>
      </c>
      <c r="E53" s="1">
        <f>Inputs!$B$8*EXP(-Inputs!$B$13/12 * A53)</f>
        <v>619.9331984</v>
      </c>
      <c r="F53" s="1">
        <f>SUMPRODUCT(PremiumCalc_S!$B53:B$242,PremiumCalc_S!$E53:E$242)+SUMPRODUCT(PremiumCalc_S!$C53:C$242,PremiumCalc_S!$G53:G$242)-PremiumCalc_S!$N$1*SUMPRODUCT(PremiumCalc_S!$C53:C$242,PremiumCalc_S!$D53:D$242)</f>
        <v>-26279.26175</v>
      </c>
      <c r="G53" s="1">
        <f>SUMPRODUCT(PremiumCalc_NS!$B53:B$242,PremiumCalc_NS!$E53:E$242)+SUMPRODUCT(PremiumCalc_NS!$C53:C$242,PremiumCalc_NS!$G53:G$242)-PremiumCalc_NS!$N$1*SUMPRODUCT(PremiumCalc_NS!$C53:C$242,PremiumCalc_NS!$D53:D$242)</f>
        <v>10355.13734</v>
      </c>
      <c r="H53" s="1">
        <f t="shared" si="1"/>
        <v>3707147.245</v>
      </c>
      <c r="I53" s="1">
        <f t="shared" si="2"/>
        <v>3973766.975</v>
      </c>
      <c r="J53" s="1">
        <f t="shared" si="3"/>
        <v>-266619.7308</v>
      </c>
    </row>
    <row r="54" ht="15.75" customHeight="1">
      <c r="A54" s="1">
        <v>52.0</v>
      </c>
      <c r="B54" s="1">
        <f>Inputs!$B$6*EXP(-Inputs!$B$7/12 * A54)</f>
        <v>135.4113749</v>
      </c>
      <c r="C54" s="1">
        <f>Inputs!$B$8*EXP(-Inputs!$B$9/12 * A54)</f>
        <v>702.4763447</v>
      </c>
      <c r="D54" s="1">
        <f>Inputs!$B$6*EXP(-Inputs!$B$12/12 * A54)</f>
        <v>91.68120226</v>
      </c>
      <c r="E54" s="1">
        <f>Inputs!$B$8*EXP(-Inputs!$B$13/12 * A54)</f>
        <v>616.8412686</v>
      </c>
      <c r="F54" s="1">
        <f>SUMPRODUCT(PremiumCalc_S!$B54:B$242,PremiumCalc_S!$E54:E$242)+SUMPRODUCT(PremiumCalc_S!$C54:C$242,PremiumCalc_S!$G54:G$242)-PremiumCalc_S!$N$1*SUMPRODUCT(PremiumCalc_S!$C54:C$242,PremiumCalc_S!$D54:D$242)</f>
        <v>-26015.46849</v>
      </c>
      <c r="G54" s="1">
        <f>SUMPRODUCT(PremiumCalc_NS!$B54:B$242,PremiumCalc_NS!$E54:E$242)+SUMPRODUCT(PremiumCalc_NS!$C54:C$242,PremiumCalc_NS!$G54:G$242)-PremiumCalc_NS!$N$1*SUMPRODUCT(PremiumCalc_NS!$C54:C$242,PremiumCalc_NS!$D54:D$242)</f>
        <v>10283.86474</v>
      </c>
      <c r="H54" s="1">
        <f t="shared" si="1"/>
        <v>3701381.354</v>
      </c>
      <c r="I54" s="1">
        <f t="shared" si="2"/>
        <v>3958382.743</v>
      </c>
      <c r="J54" s="1">
        <f t="shared" si="3"/>
        <v>-257001.389</v>
      </c>
    </row>
    <row r="55" ht="15.75" customHeight="1">
      <c r="A55" s="1">
        <v>53.0</v>
      </c>
      <c r="B55" s="1">
        <f>Inputs!$B$6*EXP(-Inputs!$B$7/12 * A55)</f>
        <v>134.3995885</v>
      </c>
      <c r="C55" s="1">
        <f>Inputs!$B$8*EXP(-Inputs!$B$9/12 * A55)</f>
        <v>700.7223473</v>
      </c>
      <c r="D55" s="1">
        <f>Inputs!$B$6*EXP(-Inputs!$B$12/12 * A55)</f>
        <v>90.31624698</v>
      </c>
      <c r="E55" s="1">
        <f>Inputs!$B$8*EXP(-Inputs!$B$13/12 * A55)</f>
        <v>613.76476</v>
      </c>
      <c r="F55" s="1">
        <f>SUMPRODUCT(PremiumCalc_S!$B55:B$242,PremiumCalc_S!$E55:E$242)+SUMPRODUCT(PremiumCalc_S!$C55:C$242,PremiumCalc_S!$G55:G$242)-PremiumCalc_S!$N$1*SUMPRODUCT(PremiumCalc_S!$C55:C$242,PremiumCalc_S!$D55:D$242)</f>
        <v>-25753.73497</v>
      </c>
      <c r="G55" s="1">
        <f>SUMPRODUCT(PremiumCalc_NS!$B55:B$242,PremiumCalc_NS!$E55:E$242)+SUMPRODUCT(PremiumCalc_NS!$C55:C$242,PremiumCalc_NS!$G55:G$242)-PremiumCalc_NS!$N$1*SUMPRODUCT(PremiumCalc_NS!$C55:C$242,PremiumCalc_NS!$D55:D$242)</f>
        <v>10212.79418</v>
      </c>
      <c r="H55" s="1">
        <f t="shared" si="1"/>
        <v>3695041.728</v>
      </c>
      <c r="I55" s="1">
        <f t="shared" si="2"/>
        <v>3942272.481</v>
      </c>
      <c r="J55" s="1">
        <f t="shared" si="3"/>
        <v>-247230.7533</v>
      </c>
    </row>
    <row r="56" ht="15.75" customHeight="1">
      <c r="A56" s="1">
        <v>54.0</v>
      </c>
      <c r="B56" s="1">
        <f>Inputs!$B$6*EXP(-Inputs!$B$7/12 * A56)</f>
        <v>133.3953622</v>
      </c>
      <c r="C56" s="1">
        <f>Inputs!$B$8*EXP(-Inputs!$B$9/12 * A56)</f>
        <v>698.9727294</v>
      </c>
      <c r="D56" s="1">
        <f>Inputs!$B$6*EXP(-Inputs!$B$12/12 * A56)</f>
        <v>88.97161324</v>
      </c>
      <c r="E56" s="1">
        <f>Inputs!$B$8*EXP(-Inputs!$B$13/12 * A56)</f>
        <v>610.7035955</v>
      </c>
      <c r="F56" s="1">
        <f>SUMPRODUCT(PremiumCalc_S!$B56:B$242,PremiumCalc_S!$E56:E$242)+SUMPRODUCT(PremiumCalc_S!$C56:C$242,PremiumCalc_S!$G56:G$242)-PremiumCalc_S!$N$1*SUMPRODUCT(PremiumCalc_S!$C56:C$242,PremiumCalc_S!$D56:D$242)</f>
        <v>-25494.04512</v>
      </c>
      <c r="G56" s="1">
        <f>SUMPRODUCT(PremiumCalc_NS!$B56:B$242,PremiumCalc_NS!$E56:E$242)+SUMPRODUCT(PremiumCalc_NS!$C56:C$242,PremiumCalc_NS!$G56:G$242)-PremiumCalc_NS!$N$1*SUMPRODUCT(PremiumCalc_NS!$C56:C$242,PremiumCalc_NS!$D56:D$242)</f>
        <v>10141.92509</v>
      </c>
      <c r="H56" s="1">
        <f t="shared" si="1"/>
        <v>3688141.682</v>
      </c>
      <c r="I56" s="1">
        <f t="shared" si="2"/>
        <v>3925463.798</v>
      </c>
      <c r="J56" s="1">
        <f t="shared" si="3"/>
        <v>-237322.1155</v>
      </c>
    </row>
    <row r="57" ht="15.75" customHeight="1">
      <c r="A57" s="1">
        <v>55.0</v>
      </c>
      <c r="B57" s="1">
        <f>Inputs!$B$6*EXP(-Inputs!$B$7/12 * A57)</f>
        <v>132.3986393</v>
      </c>
      <c r="C57" s="1">
        <f>Inputs!$B$8*EXP(-Inputs!$B$9/12 * A57)</f>
        <v>697.22748</v>
      </c>
      <c r="D57" s="1">
        <f>Inputs!$B$6*EXP(-Inputs!$B$12/12 * A57)</f>
        <v>87.64699849</v>
      </c>
      <c r="E57" s="1">
        <f>Inputs!$B$8*EXP(-Inputs!$B$13/12 * A57)</f>
        <v>607.6576986</v>
      </c>
      <c r="F57" s="1">
        <f>SUMPRODUCT(PremiumCalc_S!$B57:B$242,PremiumCalc_S!$E57:E$242)+SUMPRODUCT(PremiumCalc_S!$C57:C$242,PremiumCalc_S!$G57:G$242)-PremiumCalc_S!$N$1*SUMPRODUCT(PremiumCalc_S!$C57:C$242,PremiumCalc_S!$D57:D$242)</f>
        <v>-25236.38297</v>
      </c>
      <c r="G57" s="1">
        <f>SUMPRODUCT(PremiumCalc_NS!$B57:B$242,PremiumCalc_NS!$E57:E$242)+SUMPRODUCT(PremiumCalc_NS!$C57:C$242,PremiumCalc_NS!$G57:G$242)-PremiumCalc_NS!$N$1*SUMPRODUCT(PremiumCalc_NS!$C57:C$242,PremiumCalc_NS!$D57:D$242)</f>
        <v>10071.25691</v>
      </c>
      <c r="H57" s="1">
        <f t="shared" si="1"/>
        <v>3680694.307</v>
      </c>
      <c r="I57" s="1">
        <f t="shared" si="2"/>
        <v>3907983.574</v>
      </c>
      <c r="J57" s="1">
        <f t="shared" si="3"/>
        <v>-227289.2671</v>
      </c>
    </row>
    <row r="58" ht="15.75" customHeight="1">
      <c r="A58" s="1">
        <v>56.0</v>
      </c>
      <c r="B58" s="1">
        <f>Inputs!$B$6*EXP(-Inputs!$B$7/12 * A58)</f>
        <v>131.409364</v>
      </c>
      <c r="C58" s="1">
        <f>Inputs!$B$8*EXP(-Inputs!$B$9/12 * A58)</f>
        <v>695.4865883</v>
      </c>
      <c r="D58" s="1">
        <f>Inputs!$B$6*EXP(-Inputs!$B$12/12 * A58)</f>
        <v>86.34210469</v>
      </c>
      <c r="E58" s="1">
        <f>Inputs!$B$8*EXP(-Inputs!$B$13/12 * A58)</f>
        <v>604.6269932</v>
      </c>
      <c r="F58" s="1">
        <f>SUMPRODUCT(PremiumCalc_S!$B58:B$242,PremiumCalc_S!$E58:E$242)+SUMPRODUCT(PremiumCalc_S!$C58:C$242,PremiumCalc_S!$G58:G$242)-PremiumCalc_S!$N$1*SUMPRODUCT(PremiumCalc_S!$C58:C$242,PremiumCalc_S!$D58:D$242)</f>
        <v>-24980.73269</v>
      </c>
      <c r="G58" s="1">
        <f>SUMPRODUCT(PremiumCalc_NS!$B58:B$242,PremiumCalc_NS!$E58:E$242)+SUMPRODUCT(PremiumCalc_NS!$C58:C$242,PremiumCalc_NS!$G58:G$242)-PremiumCalc_NS!$N$1*SUMPRODUCT(PremiumCalc_NS!$C58:C$242,PremiumCalc_NS!$D58:D$242)</f>
        <v>10000.78905</v>
      </c>
      <c r="H58" s="1">
        <f t="shared" si="1"/>
        <v>3672712.462</v>
      </c>
      <c r="I58" s="1">
        <f t="shared" si="2"/>
        <v>3889857.975</v>
      </c>
      <c r="J58" s="1">
        <f t="shared" si="3"/>
        <v>-217145.5128</v>
      </c>
    </row>
    <row r="59" ht="15.75" customHeight="1">
      <c r="A59" s="1">
        <v>57.0</v>
      </c>
      <c r="B59" s="1">
        <f>Inputs!$B$6*EXP(-Inputs!$B$7/12 * A59)</f>
        <v>130.4274804</v>
      </c>
      <c r="C59" s="1">
        <f>Inputs!$B$8*EXP(-Inputs!$B$9/12 * A59)</f>
        <v>693.7500434</v>
      </c>
      <c r="D59" s="1">
        <f>Inputs!$B$6*EXP(-Inputs!$B$12/12 * A59)</f>
        <v>85.05663822</v>
      </c>
      <c r="E59" s="1">
        <f>Inputs!$B$8*EXP(-Inputs!$B$13/12 * A59)</f>
        <v>601.6114035</v>
      </c>
      <c r="F59" s="1">
        <f>SUMPRODUCT(PremiumCalc_S!$B59:B$242,PremiumCalc_S!$E59:E$242)+SUMPRODUCT(PremiumCalc_S!$C59:C$242,PremiumCalc_S!$G59:G$242)-PremiumCalc_S!$N$1*SUMPRODUCT(PremiumCalc_S!$C59:C$242,PremiumCalc_S!$D59:D$242)</f>
        <v>-24727.07857</v>
      </c>
      <c r="G59" s="1">
        <f>SUMPRODUCT(PremiumCalc_NS!$B59:B$242,PremiumCalc_NS!$E59:E$242)+SUMPRODUCT(PremiumCalc_NS!$C59:C$242,PremiumCalc_NS!$G59:G$242)-PremiumCalc_NS!$N$1*SUMPRODUCT(PremiumCalc_NS!$C59:C$242,PremiumCalc_NS!$D59:D$242)</f>
        <v>9930.520954</v>
      </c>
      <c r="H59" s="1">
        <f t="shared" si="1"/>
        <v>3664208.787</v>
      </c>
      <c r="I59" s="1">
        <f t="shared" si="2"/>
        <v>3871112.472</v>
      </c>
      <c r="J59" s="1">
        <f t="shared" si="3"/>
        <v>-206903.6846</v>
      </c>
    </row>
    <row r="60" ht="15.75" customHeight="1">
      <c r="A60" s="1">
        <v>58.0</v>
      </c>
      <c r="B60" s="1">
        <f>Inputs!$B$6*EXP(-Inputs!$B$7/12 * A60)</f>
        <v>129.4529334</v>
      </c>
      <c r="C60" s="1">
        <f>Inputs!$B$8*EXP(-Inputs!$B$9/12 * A60)</f>
        <v>692.0178345</v>
      </c>
      <c r="D60" s="1">
        <f>Inputs!$B$6*EXP(-Inputs!$B$12/12 * A60)</f>
        <v>83.79030985</v>
      </c>
      <c r="E60" s="1">
        <f>Inputs!$B$8*EXP(-Inputs!$B$13/12 * A60)</f>
        <v>598.6108541</v>
      </c>
      <c r="F60" s="1">
        <f>SUMPRODUCT(PremiumCalc_S!$B60:B$242,PremiumCalc_S!$E60:E$242)+SUMPRODUCT(PremiumCalc_S!$C60:C$242,PremiumCalc_S!$G60:G$242)-PremiumCalc_S!$N$1*SUMPRODUCT(PremiumCalc_S!$C60:C$242,PremiumCalc_S!$D60:D$242)</f>
        <v>-24475.40503</v>
      </c>
      <c r="G60" s="1">
        <f>SUMPRODUCT(PremiumCalc_NS!$B60:B$242,PremiumCalc_NS!$E60:E$242)+SUMPRODUCT(PremiumCalc_NS!$C60:C$242,PremiumCalc_NS!$G60:G$242)-PremiumCalc_NS!$N$1*SUMPRODUCT(PremiumCalc_NS!$C60:C$242,PremiumCalc_NS!$D60:D$242)</f>
        <v>9860.452054</v>
      </c>
      <c r="H60" s="1">
        <f t="shared" si="1"/>
        <v>3655195.699</v>
      </c>
      <c r="I60" s="1">
        <f t="shared" si="2"/>
        <v>3851771.854</v>
      </c>
      <c r="J60" s="1">
        <f t="shared" si="3"/>
        <v>-196576.1547</v>
      </c>
    </row>
    <row r="61" ht="15.75" customHeight="1">
      <c r="A61" s="1">
        <v>59.0</v>
      </c>
      <c r="B61" s="1">
        <f>Inputs!$B$6*EXP(-Inputs!$B$7/12 * A61)</f>
        <v>128.4856682</v>
      </c>
      <c r="C61" s="1">
        <f>Inputs!$B$8*EXP(-Inputs!$B$9/12 * A61)</f>
        <v>690.2899507</v>
      </c>
      <c r="D61" s="1">
        <f>Inputs!$B$6*EXP(-Inputs!$B$12/12 * A61)</f>
        <v>82.54283466</v>
      </c>
      <c r="E61" s="1">
        <f>Inputs!$B$8*EXP(-Inputs!$B$13/12 * A61)</f>
        <v>595.62527</v>
      </c>
      <c r="F61" s="1">
        <f>SUMPRODUCT(PremiumCalc_S!$B61:B$242,PremiumCalc_S!$E61:E$242)+SUMPRODUCT(PremiumCalc_S!$C61:C$242,PremiumCalc_S!$G61:G$242)-PremiumCalc_S!$N$1*SUMPRODUCT(PremiumCalc_S!$C61:C$242,PremiumCalc_S!$D61:D$242)</f>
        <v>-24225.69661</v>
      </c>
      <c r="G61" s="1">
        <f>SUMPRODUCT(PremiumCalc_NS!$B61:B$242,PremiumCalc_NS!$E61:E$242)+SUMPRODUCT(PremiumCalc_NS!$C61:C$242,PremiumCalc_NS!$G61:G$242)-PremiumCalc_NS!$N$1*SUMPRODUCT(PremiumCalc_NS!$C61:C$242,PremiumCalc_NS!$D61:D$242)</f>
        <v>9790.581785</v>
      </c>
      <c r="H61" s="1">
        <f t="shared" si="1"/>
        <v>3645685.401</v>
      </c>
      <c r="I61" s="1">
        <f t="shared" si="2"/>
        <v>3831860.249</v>
      </c>
      <c r="J61" s="1">
        <f t="shared" si="3"/>
        <v>-186174.8481</v>
      </c>
    </row>
    <row r="62" ht="15.75" customHeight="1">
      <c r="A62" s="1">
        <v>60.0</v>
      </c>
      <c r="B62" s="1">
        <f>Inputs!$B$6*EXP(-Inputs!$B$7/12 * A62)</f>
        <v>127.5256303</v>
      </c>
      <c r="C62" s="1">
        <f>Inputs!$B$8*EXP(-Inputs!$B$9/12 * A62)</f>
        <v>688.5663811</v>
      </c>
      <c r="D62" s="1">
        <f>Inputs!$B$6*EXP(-Inputs!$B$12/12 * A62)</f>
        <v>81.31393195</v>
      </c>
      <c r="E62" s="1">
        <f>Inputs!$B$8*EXP(-Inputs!$B$13/12 * A62)</f>
        <v>592.6545765</v>
      </c>
      <c r="F62" s="1">
        <f>SUMPRODUCT(PremiumCalc_S!$B62:B$242,PremiumCalc_S!$E62:E$242)+SUMPRODUCT(PremiumCalc_S!$C62:C$242,PremiumCalc_S!$G62:G$242)-PremiumCalc_S!$N$1*SUMPRODUCT(PremiumCalc_S!$C62:C$242,PremiumCalc_S!$D62:D$242)</f>
        <v>-23977.93794</v>
      </c>
      <c r="G62" s="1">
        <f>SUMPRODUCT(PremiumCalc_NS!$B62:B$242,PremiumCalc_NS!$E62:E$242)+SUMPRODUCT(PremiumCalc_NS!$C62:C$242,PremiumCalc_NS!$G62:G$242)-PremiumCalc_NS!$N$1*SUMPRODUCT(PremiumCalc_NS!$C62:C$242,PremiumCalc_NS!$D62:D$242)</f>
        <v>9720.909583</v>
      </c>
      <c r="H62" s="1">
        <f t="shared" si="1"/>
        <v>3635689.883</v>
      </c>
      <c r="I62" s="1">
        <f t="shared" si="2"/>
        <v>3811401.138</v>
      </c>
      <c r="J62" s="1">
        <f t="shared" si="3"/>
        <v>-175711.2555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2025-08-11T02:01:58Z</dcterms:created>
  <dc:creator>Hewei Ding</dc:creator>
</cp:coreProperties>
</file>