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2056" windowHeight="8400"/>
  </bookViews>
  <sheets>
    <sheet name="Sheet1" sheetId="1" r:id="rId1"/>
    <sheet name="Sheet2" sheetId="2" r:id="rId2"/>
    <sheet name="Sheet3" sheetId="3" r:id="rId3"/>
  </sheets>
  <calcPr calcId="145621" iterate="1" iterateCount="10000"/>
</workbook>
</file>

<file path=xl/calcChain.xml><?xml version="1.0" encoding="utf-8"?>
<calcChain xmlns="http://schemas.openxmlformats.org/spreadsheetml/2006/main">
  <c r="T102" i="1" l="1"/>
  <c r="S102" i="1"/>
  <c r="R102" i="1"/>
  <c r="Q102" i="1"/>
  <c r="P102" i="1"/>
  <c r="O102" i="1"/>
  <c r="N102" i="1"/>
  <c r="M102" i="1"/>
  <c r="L102" i="1"/>
  <c r="J102" i="1"/>
  <c r="I102" i="1"/>
  <c r="T99" i="1"/>
  <c r="S99" i="1"/>
  <c r="R99" i="1"/>
  <c r="Q99" i="1"/>
  <c r="P99" i="1"/>
  <c r="O99" i="1"/>
  <c r="N99" i="1"/>
  <c r="M99" i="1"/>
  <c r="L99" i="1"/>
  <c r="J99" i="1"/>
  <c r="I99" i="1"/>
  <c r="T96" i="1"/>
  <c r="J96" i="1"/>
  <c r="T95" i="1"/>
  <c r="S95" i="1"/>
  <c r="S96" i="1" s="1"/>
  <c r="R95" i="1"/>
  <c r="R96" i="1" s="1"/>
  <c r="Q95" i="1"/>
  <c r="Q96" i="1" s="1"/>
  <c r="P95" i="1"/>
  <c r="P96" i="1" s="1"/>
  <c r="O95" i="1"/>
  <c r="O96" i="1" s="1"/>
  <c r="N95" i="1"/>
  <c r="N96" i="1" s="1"/>
  <c r="J95" i="1"/>
  <c r="I95" i="1"/>
  <c r="I96" i="1" s="1"/>
  <c r="T93" i="1"/>
  <c r="S93" i="1"/>
  <c r="R93" i="1"/>
  <c r="Q93" i="1"/>
  <c r="P93" i="1"/>
  <c r="O93" i="1"/>
  <c r="N93" i="1"/>
  <c r="J93" i="1"/>
  <c r="I93" i="1"/>
  <c r="T90" i="1"/>
  <c r="S90" i="1"/>
  <c r="R90" i="1"/>
  <c r="Q90" i="1"/>
  <c r="P90" i="1"/>
  <c r="O90" i="1"/>
  <c r="N90" i="1"/>
  <c r="J90" i="1"/>
  <c r="I90" i="1"/>
  <c r="Q87" i="1"/>
  <c r="I87" i="1"/>
  <c r="T86" i="1"/>
  <c r="T87" i="1" s="1"/>
  <c r="S86" i="1"/>
  <c r="S87" i="1" s="1"/>
  <c r="R86" i="1"/>
  <c r="R87" i="1" s="1"/>
  <c r="Q86" i="1"/>
  <c r="P86" i="1"/>
  <c r="P87" i="1" s="1"/>
  <c r="O86" i="1"/>
  <c r="O87" i="1" s="1"/>
  <c r="N86" i="1"/>
  <c r="N87" i="1" s="1"/>
  <c r="J86" i="1"/>
  <c r="J87" i="1" s="1"/>
  <c r="I86" i="1"/>
  <c r="T84" i="1"/>
  <c r="S84" i="1"/>
  <c r="R84" i="1"/>
  <c r="Q84" i="1"/>
  <c r="P84" i="1"/>
  <c r="O84" i="1"/>
  <c r="N84" i="1"/>
  <c r="J84" i="1"/>
  <c r="I84" i="1"/>
  <c r="T81" i="1"/>
  <c r="S81" i="1"/>
  <c r="R81" i="1"/>
  <c r="Q81" i="1"/>
  <c r="P81" i="1"/>
  <c r="O81" i="1"/>
  <c r="N81" i="1"/>
  <c r="J81" i="1"/>
  <c r="I81" i="1"/>
  <c r="T78" i="1"/>
  <c r="S78" i="1"/>
  <c r="R78" i="1"/>
  <c r="Q78" i="1"/>
  <c r="P78" i="1"/>
  <c r="O78" i="1"/>
  <c r="N78" i="1"/>
  <c r="J78" i="1"/>
  <c r="I78" i="1"/>
  <c r="T74" i="1"/>
  <c r="T75" i="1" s="1"/>
  <c r="S74" i="1"/>
  <c r="S75" i="1" s="1"/>
  <c r="R74" i="1"/>
  <c r="R75" i="1" s="1"/>
  <c r="Q74" i="1"/>
  <c r="Q75" i="1" s="1"/>
  <c r="P74" i="1"/>
  <c r="P75" i="1" s="1"/>
  <c r="O74" i="1"/>
  <c r="O75" i="1" s="1"/>
  <c r="N74" i="1"/>
  <c r="N75" i="1" s="1"/>
  <c r="J74" i="1"/>
  <c r="J75" i="1" s="1"/>
  <c r="I74" i="1"/>
  <c r="I75" i="1" s="1"/>
  <c r="T72" i="1"/>
  <c r="S72" i="1"/>
  <c r="R72" i="1"/>
  <c r="Q72" i="1"/>
  <c r="P72" i="1"/>
  <c r="O72" i="1"/>
  <c r="N72" i="1"/>
  <c r="J72" i="1"/>
  <c r="I72" i="1"/>
  <c r="T69" i="1"/>
  <c r="S69" i="1"/>
  <c r="R69" i="1"/>
  <c r="Q69" i="1"/>
  <c r="P69" i="1"/>
  <c r="O69" i="1"/>
  <c r="N69" i="1"/>
  <c r="J69" i="1"/>
  <c r="I69" i="1"/>
  <c r="T66" i="1"/>
  <c r="S66" i="1"/>
  <c r="R66" i="1"/>
  <c r="Q66" i="1"/>
  <c r="P66" i="1"/>
  <c r="O66" i="1"/>
  <c r="N66" i="1"/>
  <c r="J66" i="1"/>
  <c r="I66" i="1"/>
  <c r="T62" i="1"/>
  <c r="T63" i="1" s="1"/>
  <c r="S62" i="1"/>
  <c r="S59" i="1" s="1"/>
  <c r="S60" i="1" s="1"/>
  <c r="R62" i="1"/>
  <c r="R59" i="1" s="1"/>
  <c r="R60" i="1" s="1"/>
  <c r="Q62" i="1"/>
  <c r="Q59" i="1" s="1"/>
  <c r="Q60" i="1" s="1"/>
  <c r="P62" i="1"/>
  <c r="P59" i="1" s="1"/>
  <c r="P60" i="1" s="1"/>
  <c r="O62" i="1"/>
  <c r="O63" i="1" s="1"/>
  <c r="N62" i="1"/>
  <c r="N63" i="1" s="1"/>
  <c r="J62" i="1"/>
  <c r="J63" i="1" s="1"/>
  <c r="I62" i="1"/>
  <c r="I63" i="1" s="1"/>
  <c r="T59" i="1"/>
  <c r="T60" i="1" s="1"/>
  <c r="J59" i="1"/>
  <c r="J60" i="1" s="1"/>
  <c r="I59" i="1"/>
  <c r="I60" i="1" s="1"/>
  <c r="T57" i="1"/>
  <c r="S57" i="1"/>
  <c r="R57" i="1"/>
  <c r="Q57" i="1"/>
  <c r="P57" i="1"/>
  <c r="O57" i="1"/>
  <c r="N57" i="1"/>
  <c r="J57" i="1"/>
  <c r="I57" i="1"/>
  <c r="T54" i="1"/>
  <c r="S54" i="1"/>
  <c r="R54" i="1"/>
  <c r="Q54" i="1"/>
  <c r="P54" i="1"/>
  <c r="O54" i="1"/>
  <c r="N54" i="1"/>
  <c r="J54" i="1"/>
  <c r="I54" i="1"/>
  <c r="T51" i="1"/>
  <c r="S51" i="1"/>
  <c r="R51" i="1"/>
  <c r="Q51" i="1"/>
  <c r="P51" i="1"/>
  <c r="O51" i="1"/>
  <c r="N51" i="1"/>
  <c r="J51" i="1"/>
  <c r="I51" i="1"/>
  <c r="T47" i="1"/>
  <c r="T48" i="1" s="1"/>
  <c r="S47" i="1"/>
  <c r="S48" i="1" s="1"/>
  <c r="R47" i="1"/>
  <c r="R48" i="1" s="1"/>
  <c r="Q47" i="1"/>
  <c r="Q48" i="1" s="1"/>
  <c r="P47" i="1"/>
  <c r="P48" i="1" s="1"/>
  <c r="O47" i="1"/>
  <c r="O48" i="1" s="1"/>
  <c r="N47" i="1"/>
  <c r="N48" i="1" s="1"/>
  <c r="J47" i="1"/>
  <c r="J48" i="1" s="1"/>
  <c r="I47" i="1"/>
  <c r="I48" i="1" s="1"/>
  <c r="T45" i="1"/>
  <c r="S45" i="1"/>
  <c r="R45" i="1"/>
  <c r="Q45" i="1"/>
  <c r="P45" i="1"/>
  <c r="O45" i="1"/>
  <c r="N45" i="1"/>
  <c r="K45" i="1"/>
  <c r="J45" i="1"/>
  <c r="I45" i="1"/>
  <c r="T42" i="1"/>
  <c r="S42" i="1"/>
  <c r="R42" i="1"/>
  <c r="Q42" i="1"/>
  <c r="P42" i="1"/>
  <c r="O42" i="1"/>
  <c r="N42" i="1"/>
  <c r="J42" i="1"/>
  <c r="I42" i="1"/>
  <c r="T38" i="1"/>
  <c r="S38" i="1"/>
  <c r="R38" i="1"/>
  <c r="Q38" i="1"/>
  <c r="P38" i="1"/>
  <c r="O38" i="1"/>
  <c r="N38" i="1"/>
  <c r="J38" i="1"/>
  <c r="J39" i="1" s="1"/>
  <c r="I38" i="1"/>
  <c r="T37" i="1"/>
  <c r="T39" i="1" s="1"/>
  <c r="S37" i="1"/>
  <c r="S39" i="1" s="1"/>
  <c r="R37" i="1"/>
  <c r="R39" i="1" s="1"/>
  <c r="Q37" i="1"/>
  <c r="Q39" i="1" s="1"/>
  <c r="P37" i="1"/>
  <c r="P39" i="1" s="1"/>
  <c r="O37" i="1"/>
  <c r="O39" i="1" s="1"/>
  <c r="N37" i="1"/>
  <c r="N39" i="1" s="1"/>
  <c r="I37" i="1"/>
  <c r="I39" i="1" s="1"/>
  <c r="T36" i="1"/>
  <c r="S36" i="1"/>
  <c r="R36" i="1"/>
  <c r="Q36" i="1"/>
  <c r="P36" i="1"/>
  <c r="O36" i="1"/>
  <c r="N36" i="1"/>
  <c r="J36" i="1"/>
  <c r="I36" i="1"/>
  <c r="T33" i="1"/>
  <c r="S33" i="1"/>
  <c r="R33" i="1"/>
  <c r="Q33" i="1"/>
  <c r="P33" i="1"/>
  <c r="O33" i="1"/>
  <c r="N33" i="1"/>
  <c r="J33" i="1"/>
  <c r="I33" i="1"/>
  <c r="T30" i="1"/>
  <c r="S30" i="1"/>
  <c r="R30" i="1"/>
  <c r="Q30" i="1"/>
  <c r="P30" i="1"/>
  <c r="O30" i="1"/>
  <c r="N30" i="1"/>
  <c r="J30" i="1"/>
  <c r="I30" i="1"/>
  <c r="T26" i="1"/>
  <c r="S26" i="1"/>
  <c r="S27" i="1" s="1"/>
  <c r="R26" i="1"/>
  <c r="R27" i="1" s="1"/>
  <c r="Q26" i="1"/>
  <c r="P26" i="1"/>
  <c r="O26" i="1"/>
  <c r="N26" i="1"/>
  <c r="J26" i="1"/>
  <c r="I26" i="1"/>
  <c r="I27" i="1" s="1"/>
  <c r="T25" i="1"/>
  <c r="S25" i="1"/>
  <c r="R25" i="1"/>
  <c r="Q25" i="1"/>
  <c r="Q27" i="1" s="1"/>
  <c r="P25" i="1"/>
  <c r="O25" i="1"/>
  <c r="N25" i="1"/>
  <c r="J25" i="1"/>
  <c r="I25" i="1"/>
  <c r="T24" i="1"/>
  <c r="S24" i="1"/>
  <c r="R24" i="1"/>
  <c r="Q24" i="1"/>
  <c r="P24" i="1"/>
  <c r="O24" i="1"/>
  <c r="N24" i="1"/>
  <c r="J24" i="1"/>
  <c r="I24" i="1"/>
  <c r="T21" i="1"/>
  <c r="S21" i="1"/>
  <c r="R21" i="1"/>
  <c r="Q21" i="1"/>
  <c r="P21" i="1"/>
  <c r="O21" i="1"/>
  <c r="N21" i="1"/>
  <c r="J21" i="1"/>
  <c r="I21" i="1"/>
  <c r="T18" i="1"/>
  <c r="S18" i="1"/>
  <c r="R18" i="1"/>
  <c r="Q18" i="1"/>
  <c r="P18" i="1"/>
  <c r="O18" i="1"/>
  <c r="N18" i="1"/>
  <c r="J18" i="1"/>
  <c r="I18" i="1"/>
  <c r="T14" i="1"/>
  <c r="T15" i="1" s="1"/>
  <c r="S14" i="1"/>
  <c r="S15" i="1" s="1"/>
  <c r="R14" i="1"/>
  <c r="R15" i="1" s="1"/>
  <c r="Q14" i="1"/>
  <c r="Q15" i="1" s="1"/>
  <c r="P14" i="1"/>
  <c r="P15" i="1" s="1"/>
  <c r="O14" i="1"/>
  <c r="O15" i="1" s="1"/>
  <c r="N14" i="1"/>
  <c r="N15" i="1" s="1"/>
  <c r="J14" i="1"/>
  <c r="I14" i="1"/>
  <c r="I15" i="1" s="1"/>
  <c r="J13" i="1"/>
  <c r="I13" i="1"/>
  <c r="T12" i="1"/>
  <c r="S12" i="1"/>
  <c r="R12" i="1"/>
  <c r="Q12" i="1"/>
  <c r="P12" i="1"/>
  <c r="O12" i="1"/>
  <c r="N12" i="1"/>
  <c r="J12" i="1"/>
  <c r="I12" i="1"/>
  <c r="T9" i="1"/>
  <c r="S9" i="1"/>
  <c r="R9" i="1"/>
  <c r="Q9" i="1"/>
  <c r="P9" i="1"/>
  <c r="O9" i="1"/>
  <c r="N9" i="1"/>
  <c r="J9" i="1"/>
  <c r="I9" i="1"/>
  <c r="T5" i="1"/>
  <c r="S5" i="1"/>
  <c r="R5" i="1"/>
  <c r="Q5" i="1"/>
  <c r="P5" i="1"/>
  <c r="O5" i="1"/>
  <c r="N5" i="1"/>
  <c r="J5" i="1"/>
  <c r="J6" i="1" s="1"/>
  <c r="I5" i="1"/>
  <c r="I6" i="1" s="1"/>
  <c r="T27" i="1" l="1"/>
  <c r="J27" i="1"/>
  <c r="N27" i="1"/>
  <c r="O27" i="1"/>
  <c r="P27" i="1"/>
  <c r="N59" i="1"/>
  <c r="N60" i="1" s="1"/>
  <c r="P63" i="1"/>
  <c r="O59" i="1"/>
  <c r="O60" i="1" s="1"/>
  <c r="Q63" i="1"/>
  <c r="R63" i="1"/>
  <c r="S63" i="1"/>
</calcChain>
</file>

<file path=xl/comments1.xml><?xml version="1.0" encoding="utf-8"?>
<comments xmlns="http://schemas.openxmlformats.org/spreadsheetml/2006/main">
  <authors>
    <author>erp17</author>
  </authors>
  <commentList>
    <comment ref="E37" authorId="0">
      <text>
        <r>
          <rPr>
            <b/>
            <sz val="9"/>
            <rFont val="宋体"/>
            <family val="3"/>
            <charset val="134"/>
          </rPr>
          <t>从三个部门数据中相加</t>
        </r>
      </text>
    </comment>
  </commentList>
</comments>
</file>

<file path=xl/sharedStrings.xml><?xml version="1.0" encoding="utf-8"?>
<sst xmlns="http://schemas.openxmlformats.org/spreadsheetml/2006/main" count="256" uniqueCount="100">
  <si>
    <t>2025年VPO工作站KPI指标目标分解</t>
  </si>
  <si>
    <t>部门：北部区域</t>
  </si>
  <si>
    <t>责任人:宋学军</t>
  </si>
  <si>
    <t>单位：万元， %</t>
  </si>
  <si>
    <t>KPI序号</t>
  </si>
  <si>
    <t>KPI指标</t>
  </si>
  <si>
    <t>填写部门</t>
  </si>
  <si>
    <t>分解部门</t>
  </si>
  <si>
    <t>计算公式</t>
  </si>
  <si>
    <t>口径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</si>
  <si>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</si>
  <si>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</si>
  <si>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</si>
  <si>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</si>
  <si>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</si>
  <si>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</si>
  <si>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</si>
  <si>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</si>
  <si>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</si>
  <si>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</si>
  <si>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</si>
  <si>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</si>
  <si>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核算达标率</t>
  </si>
  <si>
    <t>北部区域</t>
  </si>
  <si>
    <t>财务区域/财务部</t>
  </si>
  <si>
    <t>结账时效50%，核算准确率50%</t>
  </si>
  <si>
    <t>目标</t>
  </si>
  <si>
    <t>实际</t>
  </si>
  <si>
    <t>差异</t>
  </si>
  <si>
    <t>结账时效</t>
  </si>
  <si>
    <t>财务部</t>
  </si>
  <si>
    <t>实际达成结账时效公司个数/4</t>
  </si>
  <si>
    <t>核算准确率</t>
  </si>
  <si>
    <t>外部审计30%+内审30%+自查40%</t>
  </si>
  <si>
    <t>现金净流量</t>
  </si>
  <si>
    <t>财务区域</t>
  </si>
  <si>
    <t>现金流量表</t>
  </si>
  <si>
    <t>目标金额</t>
  </si>
  <si>
    <t>实际金额</t>
  </si>
  <si>
    <t>经营净流量</t>
  </si>
  <si>
    <t>投资净流量</t>
  </si>
  <si>
    <t>筹资净流量</t>
  </si>
  <si>
    <t>总税负率</t>
  </si>
  <si>
    <t>税费表总税负</t>
  </si>
  <si>
    <t>增值负率</t>
  </si>
  <si>
    <t>税费表增值税负</t>
  </si>
  <si>
    <t>所得负率</t>
  </si>
  <si>
    <t>税费表所得税负</t>
  </si>
  <si>
    <t>其他税负率</t>
  </si>
  <si>
    <t>税费表其他税负</t>
  </si>
  <si>
    <t>课题效益达成率</t>
  </si>
  <si>
    <t>4.1+4.2</t>
  </si>
  <si>
    <t>实际金额/目标金额</t>
  </si>
  <si>
    <t>达成率</t>
  </si>
  <si>
    <t>系统课题效益</t>
  </si>
  <si>
    <t>实际收益（资金收益+税收优惠金额+期货收益金额）/收益目标</t>
  </si>
  <si>
    <t>经营课题效益</t>
  </si>
  <si>
    <t>课题实际效益/课题目标效益</t>
  </si>
  <si>
    <t>预算达成率</t>
  </si>
  <si>
    <t>5.1+5.2+5.3</t>
  </si>
  <si>
    <t>项目预算执行率30%+费用预算达成率40%+低值易耗品预算达成率30%</t>
  </si>
  <si>
    <t>项目预算执行率</t>
  </si>
  <si>
    <t>关闭项目成本金额/项目预算金额</t>
  </si>
  <si>
    <t>费用预算达成率</t>
  </si>
  <si>
    <t>管理费用、销售服用、制造费用实际（不含物料消耗和项目修理费、工资福利、折旧）/目标金额</t>
  </si>
  <si>
    <t>低值易耗品预算达成率</t>
  </si>
  <si>
    <t>部门费用中的物料消耗/目标金额</t>
  </si>
  <si>
    <t>内控管理达成率</t>
  </si>
  <si>
    <t>财务内控达成率60%+物资内控达成率40%</t>
  </si>
  <si>
    <t>财务内控管理达成率</t>
  </si>
  <si>
    <t>对账计划达成率*30%+资产盘点计划达成率30%+财务内审达成率40%</t>
  </si>
  <si>
    <t>6.1.1</t>
  </si>
  <si>
    <t>对账计划达成率</t>
  </si>
  <si>
    <t>回收函证份数/发出函证份数</t>
  </si>
  <si>
    <t>6.1.2</t>
  </si>
  <si>
    <t>资产盘点计划达成率</t>
  </si>
  <si>
    <t>实际盘点次数/计划次数</t>
  </si>
  <si>
    <t>6.1.3</t>
  </si>
  <si>
    <t>财务内审达成率</t>
  </si>
  <si>
    <t>内审整改完成项目数/内审计划整改项目数</t>
  </si>
  <si>
    <t>物资内控管理达成率</t>
  </si>
  <si>
    <t>账实相符率50%+物资内审达成率30%+物资盘点计划达成率20%</t>
  </si>
  <si>
    <t>6.2.1</t>
  </si>
  <si>
    <t>账实相符率</t>
  </si>
  <si>
    <t>包材、模具、原燃料、辅料、产品的相符数/5</t>
  </si>
  <si>
    <t>6.2.2</t>
  </si>
  <si>
    <t>物资内审达成率</t>
  </si>
  <si>
    <t>6.2.3</t>
  </si>
  <si>
    <t>物资盘点计划达成率</t>
  </si>
  <si>
    <t>人才储备达成率</t>
  </si>
  <si>
    <t>人才培养目标达成率80%+培训计划达成率20%</t>
  </si>
  <si>
    <t>人才培养目标达成率</t>
  </si>
  <si>
    <t>实际考核通过人数/目标通过人数</t>
  </si>
  <si>
    <t>培训计划达成率</t>
  </si>
  <si>
    <t>实际培训次数/目标次数</t>
  </si>
  <si>
    <t>标准化达成率</t>
  </si>
  <si>
    <t>财务文件标准化达成率60%+物资管理文件标准化达成率40%</t>
  </si>
  <si>
    <t>财务标准化达成率</t>
  </si>
  <si>
    <t>修订份数/目标份数</t>
  </si>
  <si>
    <t>物资标准化达成率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</si>
</sst>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.0%"/>
    <numFmt numFmtId="177" formatCode="0_ "/>
    <numFmt numFmtId="178" formatCode="_ * #,##0_ ;_ * \-#,##0_ ;_ * &quot;-&quot;??_ ;_ @_ "/>
  </numFmts>
  <fonts count="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3" fontId="0" fillId="0" borderId="0" xfId="1" applyFont="1" applyAlignme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43" fontId="0" fillId="0" borderId="0" xfId="1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3" fontId="5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center" wrapText="1"/>
    </xf>
    <xf numFmtId="43" fontId="0" fillId="2" borderId="5" xfId="1" applyFont="1" applyFill="1" applyBorder="1" applyAlignment="1"/>
    <xf numFmtId="9" fontId="0" fillId="2" borderId="5" xfId="0" applyNumberFormat="1" applyFill="1" applyBorder="1" applyAlignment="1"/>
    <xf numFmtId="9" fontId="0" fillId="2" borderId="6" xfId="0" applyNumberFormat="1" applyFill="1" applyBorder="1" applyAlignment="1"/>
    <xf numFmtId="9" fontId="0" fillId="2" borderId="5" xfId="2" applyFont="1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43" fontId="0" fillId="0" borderId="5" xfId="1" applyFont="1" applyBorder="1" applyAlignment="1"/>
    <xf numFmtId="9" fontId="0" fillId="0" borderId="5" xfId="2" applyFont="1" applyBorder="1" applyAlignment="1"/>
    <xf numFmtId="0" fontId="0" fillId="0" borderId="5" xfId="0" applyBorder="1" applyAlignment="1"/>
    <xf numFmtId="0" fontId="0" fillId="0" borderId="6" xfId="0" applyBorder="1" applyAlignment="1"/>
    <xf numFmtId="43" fontId="0" fillId="3" borderId="5" xfId="1" applyFont="1" applyFill="1" applyBorder="1" applyAlignment="1"/>
    <xf numFmtId="176" fontId="0" fillId="3" borderId="5" xfId="0" applyNumberFormat="1" applyFill="1" applyBorder="1" applyAlignment="1"/>
    <xf numFmtId="176" fontId="0" fillId="3" borderId="6" xfId="0" applyNumberFormat="1" applyFill="1" applyBorder="1" applyAlignment="1"/>
    <xf numFmtId="176" fontId="0" fillId="3" borderId="5" xfId="0" applyNumberFormat="1" applyFill="1" applyBorder="1" applyAlignment="1">
      <alignment horizontal="center"/>
    </xf>
    <xf numFmtId="9" fontId="0" fillId="2" borderId="5" xfId="0" applyNumberFormat="1" applyFill="1" applyBorder="1" applyAlignment="1">
      <alignment horizontal="center"/>
    </xf>
    <xf numFmtId="43" fontId="0" fillId="2" borderId="6" xfId="1" applyFont="1" applyFill="1" applyBorder="1" applyAlignment="1"/>
    <xf numFmtId="0" fontId="0" fillId="2" borderId="5" xfId="0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43" fontId="0" fillId="2" borderId="5" xfId="2" applyNumberFormat="1" applyFont="1" applyFill="1" applyBorder="1" applyAlignment="1"/>
    <xf numFmtId="0" fontId="7" fillId="3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43" fontId="0" fillId="3" borderId="5" xfId="1" applyFont="1" applyFill="1" applyBorder="1" applyAlignment="1">
      <alignment vertical="center"/>
    </xf>
    <xf numFmtId="177" fontId="0" fillId="3" borderId="5" xfId="0" applyNumberFormat="1" applyFill="1" applyBorder="1" applyAlignment="1">
      <alignment vertical="center"/>
    </xf>
    <xf numFmtId="9" fontId="0" fillId="0" borderId="6" xfId="2" applyFont="1" applyBorder="1" applyAlignment="1"/>
    <xf numFmtId="0" fontId="7" fillId="3" borderId="9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177" fontId="0" fillId="3" borderId="5" xfId="3" applyNumberFormat="1" applyFont="1" applyFill="1" applyBorder="1" applyAlignment="1">
      <alignment vertical="center"/>
    </xf>
    <xf numFmtId="0" fontId="7" fillId="3" borderId="11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43" fontId="0" fillId="3" borderId="6" xfId="1" applyFont="1" applyFill="1" applyBorder="1" applyAlignment="1"/>
    <xf numFmtId="0" fontId="7" fillId="2" borderId="5" xfId="0" applyFont="1" applyFill="1" applyBorder="1" applyAlignment="1">
      <alignment horizontal="left" vertical="center"/>
    </xf>
    <xf numFmtId="176" fontId="0" fillId="2" borderId="5" xfId="0" applyNumberFormat="1" applyFill="1" applyBorder="1" applyAlignment="1"/>
    <xf numFmtId="176" fontId="0" fillId="2" borderId="6" xfId="0" applyNumberFormat="1" applyFill="1" applyBorder="1" applyAlignment="1"/>
    <xf numFmtId="0" fontId="7" fillId="3" borderId="5" xfId="0" applyFont="1" applyFill="1" applyBorder="1" applyAlignment="1">
      <alignment horizontal="left" vertical="center"/>
    </xf>
    <xf numFmtId="176" fontId="0" fillId="0" borderId="5" xfId="0" applyNumberFormat="1" applyBorder="1" applyAlignment="1"/>
    <xf numFmtId="176" fontId="0" fillId="0" borderId="6" xfId="0" applyNumberFormat="1" applyBorder="1" applyAlignment="1"/>
    <xf numFmtId="178" fontId="0" fillId="2" borderId="5" xfId="1" applyNumberFormat="1" applyFont="1" applyFill="1" applyBorder="1" applyAlignment="1"/>
    <xf numFmtId="178" fontId="0" fillId="2" borderId="6" xfId="1" applyNumberFormat="1" applyFont="1" applyFill="1" applyBorder="1" applyAlignment="1"/>
    <xf numFmtId="9" fontId="0" fillId="2" borderId="6" xfId="2" applyFont="1" applyFill="1" applyBorder="1" applyAlignment="1"/>
    <xf numFmtId="178" fontId="0" fillId="0" borderId="5" xfId="1" applyNumberFormat="1" applyFont="1" applyBorder="1" applyAlignment="1"/>
    <xf numFmtId="178" fontId="0" fillId="0" borderId="6" xfId="1" applyNumberFormat="1" applyFont="1" applyBorder="1" applyAlignment="1"/>
    <xf numFmtId="178" fontId="0" fillId="0" borderId="5" xfId="0" applyNumberFormat="1" applyBorder="1" applyAlignment="1"/>
    <xf numFmtId="178" fontId="0" fillId="0" borderId="6" xfId="0" applyNumberFormat="1" applyBorder="1" applyAlignment="1"/>
    <xf numFmtId="176" fontId="0" fillId="2" borderId="5" xfId="2" applyNumberFormat="1" applyFont="1" applyFill="1" applyBorder="1" applyAlignment="1"/>
    <xf numFmtId="176" fontId="0" fillId="2" borderId="6" xfId="2" applyNumberFormat="1" applyFont="1" applyFill="1" applyBorder="1" applyAlignment="1"/>
    <xf numFmtId="176" fontId="0" fillId="0" borderId="5" xfId="2" applyNumberFormat="1" applyFont="1" applyBorder="1" applyAlignment="1"/>
    <xf numFmtId="0" fontId="0" fillId="4" borderId="0" xfId="0" applyFill="1" applyAlignment="1"/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left" vertical="center" wrapText="1"/>
    </xf>
    <xf numFmtId="43" fontId="0" fillId="4" borderId="5" xfId="1" applyFont="1" applyFill="1" applyBorder="1" applyAlignment="1"/>
    <xf numFmtId="176" fontId="0" fillId="4" borderId="5" xfId="0" applyNumberFormat="1" applyFill="1" applyBorder="1" applyAlignment="1"/>
    <xf numFmtId="176" fontId="0" fillId="4" borderId="6" xfId="0" applyNumberFormat="1" applyFill="1" applyBorder="1" applyAlignment="1"/>
    <xf numFmtId="176" fontId="0" fillId="4" borderId="5" xfId="2" applyNumberFormat="1" applyFont="1" applyFill="1" applyBorder="1" applyAlignment="1"/>
    <xf numFmtId="176" fontId="0" fillId="4" borderId="6" xfId="2" applyNumberFormat="1" applyFont="1" applyFill="1" applyBorder="1" applyAlignment="1"/>
    <xf numFmtId="176" fontId="0" fillId="3" borderId="5" xfId="2" applyNumberFormat="1" applyFont="1" applyFill="1" applyBorder="1" applyAlignment="1"/>
    <xf numFmtId="43" fontId="0" fillId="2" borderId="5" xfId="1" applyFont="1" applyFill="1" applyBorder="1" applyAlignment="1">
      <alignment horizontal="center"/>
    </xf>
    <xf numFmtId="176" fontId="0" fillId="2" borderId="5" xfId="2" applyNumberFormat="1" applyFont="1" applyFill="1" applyBorder="1" applyAlignment="1">
      <alignment horizontal="center"/>
    </xf>
    <xf numFmtId="176" fontId="0" fillId="2" borderId="6" xfId="2" applyNumberFormat="1" applyFont="1" applyFill="1" applyBorder="1" applyAlignment="1">
      <alignment horizontal="center"/>
    </xf>
    <xf numFmtId="43" fontId="0" fillId="0" borderId="5" xfId="1" applyFont="1" applyBorder="1" applyAlignment="1">
      <alignment horizontal="center"/>
    </xf>
    <xf numFmtId="176" fontId="0" fillId="0" borderId="5" xfId="2" applyNumberFormat="1" applyFont="1" applyBorder="1" applyAlignment="1">
      <alignment horizontal="center"/>
    </xf>
    <xf numFmtId="176" fontId="0" fillId="0" borderId="6" xfId="2" applyNumberFormat="1" applyFont="1" applyBorder="1" applyAlignment="1">
      <alignment horizontal="center"/>
    </xf>
    <xf numFmtId="0" fontId="7" fillId="2" borderId="5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horizontal="left" wrapText="1"/>
    </xf>
    <xf numFmtId="43" fontId="0" fillId="0" borderId="5" xfId="0" applyNumberFormat="1" applyBorder="1" applyAlignment="1"/>
    <xf numFmtId="43" fontId="0" fillId="0" borderId="6" xfId="0" applyNumberFormat="1" applyBorder="1" applyAlignment="1"/>
    <xf numFmtId="9" fontId="0" fillId="0" borderId="5" xfId="2" applyFont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left" wrapText="1"/>
    </xf>
    <xf numFmtId="0" fontId="7" fillId="0" borderId="14" xfId="0" applyFont="1" applyBorder="1" applyAlignment="1">
      <alignment horizontal="center" vertical="center"/>
    </xf>
    <xf numFmtId="9" fontId="0" fillId="0" borderId="14" xfId="2" applyFont="1" applyBorder="1" applyAlignment="1">
      <alignment horizontal="center"/>
    </xf>
    <xf numFmtId="176" fontId="0" fillId="0" borderId="14" xfId="2" applyNumberFormat="1" applyFont="1" applyBorder="1" applyAlignment="1">
      <alignment horizontal="center"/>
    </xf>
    <xf numFmtId="176" fontId="0" fillId="0" borderId="15" xfId="2" applyNumberFormat="1" applyFont="1" applyBorder="1" applyAlignment="1">
      <alignment horizontal="center"/>
    </xf>
  </cellXfs>
  <cellStyles count="4">
    <cellStyle name="百分比" xfId="2" builtinId="5"/>
    <cellStyle name="常规" xfId="0" builtinId="0"/>
    <cellStyle name="千位分隔" xfId="1" builtinId="3"/>
    <cellStyle name="千位分隔 3" xfId="3"/>
  </cellStyles>
  <dxfs count="16"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2"/>
  <sheetViews>
    <sheetView tabSelected="1" topLeftCell="C76" workbookViewId="0">
      <selection activeCell="G10" sqref="G10"/>
    </sheetView>
  </sheetViews>
  <sheetFormatPr defaultColWidth="9" defaultRowHeight="14.4"/>
  <cols>
    <col min="1" max="2" width="9" style="1" hidden="1" customWidth="1"/>
    <col min="3" max="3" width="6.33203125" style="1" customWidth="1"/>
    <col min="4" max="4" width="8.21875" style="1" customWidth="1"/>
    <col min="5" max="5" width="9.6640625" style="1" customWidth="1"/>
    <col min="6" max="6" width="9.33203125" style="1" customWidth="1"/>
    <col min="7" max="7" width="12.6640625" style="3" customWidth="1"/>
    <col min="8" max="8" width="8.6640625" style="4" customWidth="1"/>
    <col min="9" max="10" width="12.109375" style="5" customWidth="1"/>
    <col min="11" max="11" width="11" style="1" customWidth="1"/>
    <col min="12" max="12" width="10.6640625" style="1" customWidth="1"/>
    <col min="13" max="13" width="12" style="1" customWidth="1"/>
    <col min="14" max="18" width="7.33203125" style="1" customWidth="1"/>
    <col min="19" max="19" width="9.21875" style="1" customWidth="1"/>
    <col min="20" max="20" width="7.33203125" style="1" customWidth="1"/>
    <col min="21" max="16384" width="9" style="1"/>
  </cols>
  <sheetData>
    <row r="1" spans="3:20" ht="20.399999999999999">
      <c r="C1" s="2" t="s">
        <v>0</v>
      </c>
    </row>
    <row r="2" spans="3:20" ht="15" thickBot="1">
      <c r="C2" s="6" t="s">
        <v>1</v>
      </c>
      <c r="E2" s="7"/>
      <c r="F2" s="7"/>
      <c r="G2" s="8" t="s">
        <v>2</v>
      </c>
      <c r="J2" s="9"/>
      <c r="K2" s="7"/>
      <c r="L2" s="7"/>
      <c r="M2" s="7"/>
      <c r="N2" s="7"/>
      <c r="O2" s="7"/>
      <c r="P2" s="7"/>
      <c r="Q2" s="7"/>
      <c r="R2" s="7"/>
      <c r="S2" s="7" t="s">
        <v>3</v>
      </c>
      <c r="T2" s="7"/>
    </row>
    <row r="3" spans="3:20" s="8" customFormat="1">
      <c r="C3" s="10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2" t="s">
        <v>10</v>
      </c>
      <c r="J3" s="12" t="s">
        <v>11</v>
      </c>
      <c r="K3" s="13" t="s">
        <v>12</v>
      </c>
      <c r="L3" s="13" t="s">
        <v>13</v>
      </c>
      <c r="M3" s="13" t="s">
        <v>14</v>
      </c>
      <c r="N3" s="13" t="s">
        <v>15</v>
      </c>
      <c r="O3" s="13" t="s">
        <v>16</v>
      </c>
      <c r="P3" s="13" t="s">
        <v>17</v>
      </c>
      <c r="Q3" s="13" t="s">
        <v>18</v>
      </c>
      <c r="R3" s="13" t="s">
        <v>19</v>
      </c>
      <c r="S3" s="13" t="s">
        <v>20</v>
      </c>
      <c r="T3" s="14" t="s">
        <v>21</v>
      </c>
    </row>
    <row r="4" spans="3:20" ht="13.8" customHeight="1">
      <c r="C4" s="15">
        <v>1</v>
      </c>
      <c r="D4" s="16" t="s">
        <v>22</v>
      </c>
      <c r="E4" s="17" t="s">
        <v>23</v>
      </c>
      <c r="F4" s="16" t="s">
        <v>24</v>
      </c>
      <c r="G4" s="18" t="s">
        <v>25</v>
      </c>
      <c r="H4" s="17" t="s">
        <v>26</v>
      </c>
      <c r="I4" s="19">
        <v>1</v>
      </c>
      <c r="J4" s="19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1">
        <v>1</v>
      </c>
    </row>
    <row r="5" spans="3:20">
      <c r="C5" s="15"/>
      <c r="D5" s="16"/>
      <c r="E5" s="17"/>
      <c r="F5" s="16"/>
      <c r="G5" s="18"/>
      <c r="H5" s="17" t="s">
        <v>27</v>
      </c>
      <c r="I5" s="19">
        <f>I8*0.5+I11*0.5</f>
        <v>0.875</v>
      </c>
      <c r="J5" s="19">
        <f t="shared" ref="J5" si="0">J8*0.5+J11*0.5</f>
        <v>1</v>
      </c>
      <c r="K5" s="22">
        <v>0.875</v>
      </c>
      <c r="L5" s="22">
        <v>1</v>
      </c>
      <c r="M5" s="22">
        <v>1</v>
      </c>
      <c r="N5" s="23">
        <f t="shared" ref="N5:T5" si="1">N8*0.5+N11*0.5</f>
        <v>0</v>
      </c>
      <c r="O5" s="23">
        <f t="shared" si="1"/>
        <v>0</v>
      </c>
      <c r="P5" s="23">
        <f t="shared" si="1"/>
        <v>0</v>
      </c>
      <c r="Q5" s="23">
        <f t="shared" si="1"/>
        <v>0</v>
      </c>
      <c r="R5" s="23">
        <f t="shared" si="1"/>
        <v>0</v>
      </c>
      <c r="S5" s="23">
        <f t="shared" si="1"/>
        <v>0</v>
      </c>
      <c r="T5" s="24">
        <f t="shared" si="1"/>
        <v>0</v>
      </c>
    </row>
    <row r="6" spans="3:20">
      <c r="C6" s="15"/>
      <c r="D6" s="16"/>
      <c r="E6" s="17"/>
      <c r="F6" s="16"/>
      <c r="G6" s="18"/>
      <c r="H6" s="17" t="s">
        <v>28</v>
      </c>
      <c r="I6" s="19">
        <f>I5-I4</f>
        <v>-0.125</v>
      </c>
      <c r="J6" s="19">
        <f>J5-J4</f>
        <v>0</v>
      </c>
      <c r="K6" s="23">
        <v>-0.125</v>
      </c>
      <c r="L6" s="23">
        <v>0</v>
      </c>
      <c r="M6" s="23">
        <v>0</v>
      </c>
      <c r="N6" s="23"/>
      <c r="O6" s="23"/>
      <c r="P6" s="23"/>
      <c r="Q6" s="23"/>
      <c r="R6" s="23"/>
      <c r="S6" s="23"/>
      <c r="T6" s="24"/>
    </row>
    <row r="7" spans="3:20" ht="13.8" customHeight="1">
      <c r="C7" s="25">
        <v>1.1000000000000001</v>
      </c>
      <c r="D7" s="26" t="s">
        <v>29</v>
      </c>
      <c r="E7" s="27" t="s">
        <v>23</v>
      </c>
      <c r="F7" s="26" t="s">
        <v>30</v>
      </c>
      <c r="G7" s="28" t="s">
        <v>31</v>
      </c>
      <c r="H7" s="29" t="s">
        <v>26</v>
      </c>
      <c r="I7" s="30">
        <v>1</v>
      </c>
      <c r="J7" s="31">
        <v>1</v>
      </c>
      <c r="K7" s="31">
        <v>1</v>
      </c>
      <c r="L7" s="31">
        <v>1</v>
      </c>
      <c r="M7" s="31">
        <v>1</v>
      </c>
      <c r="N7" s="32"/>
      <c r="O7" s="32"/>
      <c r="P7" s="32"/>
      <c r="Q7" s="32"/>
      <c r="R7" s="32"/>
      <c r="S7" s="32"/>
      <c r="T7" s="33"/>
    </row>
    <row r="8" spans="3:20">
      <c r="C8" s="25"/>
      <c r="D8" s="26"/>
      <c r="E8" s="27"/>
      <c r="F8" s="26"/>
      <c r="G8" s="28"/>
      <c r="H8" s="29" t="s">
        <v>27</v>
      </c>
      <c r="I8" s="30">
        <v>0.75</v>
      </c>
      <c r="J8" s="31">
        <v>1</v>
      </c>
      <c r="K8" s="31">
        <v>0.75</v>
      </c>
      <c r="L8" s="31">
        <v>1</v>
      </c>
      <c r="M8" s="31">
        <v>1</v>
      </c>
      <c r="N8" s="32"/>
      <c r="O8" s="32"/>
      <c r="P8" s="32"/>
      <c r="Q8" s="32"/>
      <c r="R8" s="32"/>
      <c r="S8" s="32"/>
      <c r="T8" s="33"/>
    </row>
    <row r="9" spans="3:20">
      <c r="C9" s="25"/>
      <c r="D9" s="26"/>
      <c r="E9" s="27"/>
      <c r="F9" s="26"/>
      <c r="G9" s="28"/>
      <c r="H9" s="29" t="s">
        <v>28</v>
      </c>
      <c r="I9" s="34">
        <f>I8-I7</f>
        <v>-0.25</v>
      </c>
      <c r="J9" s="34">
        <f t="shared" ref="J9" si="2">J8-J7</f>
        <v>0</v>
      </c>
      <c r="K9" s="35">
        <v>-0.25</v>
      </c>
      <c r="L9" s="35">
        <v>0</v>
      </c>
      <c r="M9" s="35">
        <v>0</v>
      </c>
      <c r="N9" s="35">
        <f t="shared" ref="N9:T9" si="3">N8-N7</f>
        <v>0</v>
      </c>
      <c r="O9" s="35">
        <f t="shared" si="3"/>
        <v>0</v>
      </c>
      <c r="P9" s="35">
        <f t="shared" si="3"/>
        <v>0</v>
      </c>
      <c r="Q9" s="35">
        <f t="shared" si="3"/>
        <v>0</v>
      </c>
      <c r="R9" s="35">
        <f t="shared" si="3"/>
        <v>0</v>
      </c>
      <c r="S9" s="35">
        <f t="shared" si="3"/>
        <v>0</v>
      </c>
      <c r="T9" s="36">
        <f t="shared" si="3"/>
        <v>0</v>
      </c>
    </row>
    <row r="10" spans="3:20" ht="13.8" customHeight="1">
      <c r="C10" s="25">
        <v>1.2</v>
      </c>
      <c r="D10" s="26" t="s">
        <v>32</v>
      </c>
      <c r="E10" s="27" t="s">
        <v>23</v>
      </c>
      <c r="F10" s="26" t="s">
        <v>30</v>
      </c>
      <c r="G10" s="28" t="s">
        <v>33</v>
      </c>
      <c r="H10" s="29" t="s">
        <v>26</v>
      </c>
      <c r="I10" s="30">
        <v>1</v>
      </c>
      <c r="J10" s="31">
        <v>1</v>
      </c>
      <c r="K10" s="31">
        <v>1</v>
      </c>
      <c r="L10" s="31">
        <v>1</v>
      </c>
      <c r="M10" s="31">
        <v>1</v>
      </c>
      <c r="N10" s="32"/>
      <c r="O10" s="32"/>
      <c r="P10" s="32"/>
      <c r="Q10" s="32"/>
      <c r="R10" s="32"/>
      <c r="S10" s="32"/>
      <c r="T10" s="33"/>
    </row>
    <row r="11" spans="3:20">
      <c r="C11" s="25"/>
      <c r="D11" s="26"/>
      <c r="E11" s="27"/>
      <c r="F11" s="26"/>
      <c r="G11" s="28"/>
      <c r="H11" s="29" t="s">
        <v>27</v>
      </c>
      <c r="I11" s="30">
        <v>1</v>
      </c>
      <c r="J11" s="31">
        <v>1</v>
      </c>
      <c r="K11" s="31">
        <v>1</v>
      </c>
      <c r="L11" s="31">
        <v>1</v>
      </c>
      <c r="M11" s="31">
        <v>1</v>
      </c>
      <c r="N11" s="32"/>
      <c r="O11" s="32"/>
      <c r="P11" s="32"/>
      <c r="Q11" s="32"/>
      <c r="R11" s="32"/>
      <c r="S11" s="32"/>
      <c r="T11" s="33"/>
    </row>
    <row r="12" spans="3:20">
      <c r="C12" s="25"/>
      <c r="D12" s="26"/>
      <c r="E12" s="27"/>
      <c r="F12" s="26"/>
      <c r="G12" s="28"/>
      <c r="H12" s="37" t="s">
        <v>28</v>
      </c>
      <c r="I12" s="34">
        <f>I11-I10</f>
        <v>0</v>
      </c>
      <c r="J12" s="34">
        <f t="shared" ref="J12" si="4">J11-J10</f>
        <v>0</v>
      </c>
      <c r="K12" s="35">
        <v>0</v>
      </c>
      <c r="L12" s="35">
        <v>0</v>
      </c>
      <c r="M12" s="35">
        <v>0</v>
      </c>
      <c r="N12" s="35">
        <f t="shared" ref="N12:T12" si="5">N11-N10</f>
        <v>0</v>
      </c>
      <c r="O12" s="35">
        <f t="shared" si="5"/>
        <v>0</v>
      </c>
      <c r="P12" s="35">
        <f t="shared" si="5"/>
        <v>0</v>
      </c>
      <c r="Q12" s="35">
        <f t="shared" si="5"/>
        <v>0</v>
      </c>
      <c r="R12" s="35">
        <f t="shared" si="5"/>
        <v>0</v>
      </c>
      <c r="S12" s="35">
        <f t="shared" si="5"/>
        <v>0</v>
      </c>
      <c r="T12" s="36">
        <f t="shared" si="5"/>
        <v>0</v>
      </c>
    </row>
    <row r="13" spans="3:20" ht="13.8" customHeight="1">
      <c r="C13" s="15">
        <v>2</v>
      </c>
      <c r="D13" s="16" t="s">
        <v>34</v>
      </c>
      <c r="E13" s="17" t="s">
        <v>23</v>
      </c>
      <c r="F13" s="16" t="s">
        <v>35</v>
      </c>
      <c r="G13" s="18" t="s">
        <v>36</v>
      </c>
      <c r="H13" s="38" t="s">
        <v>37</v>
      </c>
      <c r="I13" s="19">
        <f>I16+I19+I22</f>
        <v>7827</v>
      </c>
      <c r="J13" s="19">
        <f t="shared" ref="J13:J14" si="6">J16+J19+J22</f>
        <v>-37.420774027549669</v>
      </c>
      <c r="K13" s="19">
        <v>-173.61798482316399</v>
      </c>
      <c r="L13" s="19">
        <v>4091.64969432721</v>
      </c>
      <c r="M13" s="19">
        <v>-435.81882958607144</v>
      </c>
      <c r="N13" s="19"/>
      <c r="O13" s="19"/>
      <c r="P13" s="19"/>
      <c r="Q13" s="19"/>
      <c r="R13" s="19"/>
      <c r="S13" s="19"/>
      <c r="T13" s="39"/>
    </row>
    <row r="14" spans="3:20">
      <c r="C14" s="15"/>
      <c r="D14" s="16"/>
      <c r="E14" s="17"/>
      <c r="F14" s="16"/>
      <c r="G14" s="18"/>
      <c r="H14" s="40" t="s">
        <v>38</v>
      </c>
      <c r="I14" s="19">
        <f>I17+I20+I23</f>
        <v>-688</v>
      </c>
      <c r="J14" s="19">
        <f t="shared" si="6"/>
        <v>11043</v>
      </c>
      <c r="K14" s="19">
        <v>-923.89</v>
      </c>
      <c r="L14" s="19">
        <v>9824</v>
      </c>
      <c r="M14" s="19">
        <v>-3709.1</v>
      </c>
      <c r="N14" s="19">
        <f t="shared" ref="N14:T14" si="7">N17+N20+N23</f>
        <v>0</v>
      </c>
      <c r="O14" s="19">
        <f t="shared" si="7"/>
        <v>0</v>
      </c>
      <c r="P14" s="19">
        <f t="shared" si="7"/>
        <v>0</v>
      </c>
      <c r="Q14" s="19">
        <f t="shared" si="7"/>
        <v>0</v>
      </c>
      <c r="R14" s="19">
        <f t="shared" si="7"/>
        <v>0</v>
      </c>
      <c r="S14" s="19">
        <f t="shared" si="7"/>
        <v>0</v>
      </c>
      <c r="T14" s="39">
        <f t="shared" si="7"/>
        <v>0</v>
      </c>
    </row>
    <row r="15" spans="3:20">
      <c r="C15" s="15"/>
      <c r="D15" s="16"/>
      <c r="E15" s="17"/>
      <c r="F15" s="16"/>
      <c r="G15" s="18"/>
      <c r="H15" s="41" t="s">
        <v>28</v>
      </c>
      <c r="I15" s="19">
        <f>I14-I13</f>
        <v>-8515</v>
      </c>
      <c r="J15" s="19"/>
      <c r="K15" s="42">
        <v>-750.27201517683602</v>
      </c>
      <c r="L15" s="42">
        <v>5732.3503056727895</v>
      </c>
      <c r="M15" s="42">
        <v>-3273.2811704139285</v>
      </c>
      <c r="N15" s="42">
        <f t="shared" ref="N15:T15" si="8">N14-N13</f>
        <v>0</v>
      </c>
      <c r="O15" s="42">
        <f t="shared" si="8"/>
        <v>0</v>
      </c>
      <c r="P15" s="42">
        <f t="shared" si="8"/>
        <v>0</v>
      </c>
      <c r="Q15" s="42">
        <f t="shared" si="8"/>
        <v>0</v>
      </c>
      <c r="R15" s="42">
        <f t="shared" si="8"/>
        <v>0</v>
      </c>
      <c r="S15" s="42">
        <f t="shared" si="8"/>
        <v>0</v>
      </c>
      <c r="T15" s="42">
        <f t="shared" si="8"/>
        <v>0</v>
      </c>
    </row>
    <row r="16" spans="3:20" ht="13.8" customHeight="1">
      <c r="C16" s="43">
        <v>2.1</v>
      </c>
      <c r="D16" s="44" t="s">
        <v>39</v>
      </c>
      <c r="E16" s="27" t="s">
        <v>23</v>
      </c>
      <c r="F16" s="26" t="s">
        <v>30</v>
      </c>
      <c r="G16" s="28" t="s">
        <v>36</v>
      </c>
      <c r="H16" s="29" t="s">
        <v>37</v>
      </c>
      <c r="I16" s="45">
        <v>368</v>
      </c>
      <c r="J16" s="45">
        <v>-1645.0835567475499</v>
      </c>
      <c r="K16" s="46">
        <v>-1462.5669418231601</v>
      </c>
      <c r="L16" s="46">
        <v>481.27228732721198</v>
      </c>
      <c r="M16" s="46">
        <v>1766.5837654139279</v>
      </c>
      <c r="N16" s="46"/>
      <c r="O16" s="46"/>
      <c r="P16" s="46"/>
      <c r="Q16" s="46"/>
      <c r="R16" s="46"/>
      <c r="S16" s="46"/>
      <c r="T16" s="47"/>
    </row>
    <row r="17" spans="3:20">
      <c r="C17" s="48"/>
      <c r="D17" s="49"/>
      <c r="E17" s="27"/>
      <c r="F17" s="26"/>
      <c r="G17" s="28"/>
      <c r="H17" s="29" t="s">
        <v>38</v>
      </c>
      <c r="I17" s="45">
        <v>-3328</v>
      </c>
      <c r="J17" s="45">
        <v>-542</v>
      </c>
      <c r="K17" s="50">
        <v>2073.86</v>
      </c>
      <c r="L17" s="50">
        <v>2171</v>
      </c>
      <c r="M17" s="50">
        <v>1091.9000000000001</v>
      </c>
      <c r="N17" s="50"/>
      <c r="O17" s="50"/>
      <c r="P17" s="50"/>
      <c r="Q17" s="50"/>
      <c r="R17" s="50"/>
      <c r="S17" s="50"/>
      <c r="T17" s="47"/>
    </row>
    <row r="18" spans="3:20">
      <c r="C18" s="51"/>
      <c r="D18" s="52"/>
      <c r="E18" s="27"/>
      <c r="F18" s="26"/>
      <c r="G18" s="28"/>
      <c r="H18" s="29" t="s">
        <v>28</v>
      </c>
      <c r="I18" s="34">
        <f>I17-I16</f>
        <v>-3696</v>
      </c>
      <c r="J18" s="34">
        <f t="shared" ref="J18" si="9">J17-J16</f>
        <v>1103.0835567475499</v>
      </c>
      <c r="K18" s="34">
        <v>3536.4269418231602</v>
      </c>
      <c r="L18" s="34">
        <v>1689.7277126727899</v>
      </c>
      <c r="M18" s="34">
        <v>-674.68376541392786</v>
      </c>
      <c r="N18" s="34">
        <f t="shared" ref="N18:T18" si="10">N17-N16</f>
        <v>0</v>
      </c>
      <c r="O18" s="34">
        <f t="shared" si="10"/>
        <v>0</v>
      </c>
      <c r="P18" s="34">
        <f t="shared" si="10"/>
        <v>0</v>
      </c>
      <c r="Q18" s="34">
        <f t="shared" si="10"/>
        <v>0</v>
      </c>
      <c r="R18" s="34">
        <f t="shared" si="10"/>
        <v>0</v>
      </c>
      <c r="S18" s="34">
        <f t="shared" si="10"/>
        <v>0</v>
      </c>
      <c r="T18" s="53">
        <f t="shared" si="10"/>
        <v>0</v>
      </c>
    </row>
    <row r="19" spans="3:20" ht="13.8" customHeight="1">
      <c r="C19" s="43">
        <v>2.2000000000000002</v>
      </c>
      <c r="D19" s="44" t="s">
        <v>40</v>
      </c>
      <c r="E19" s="27" t="s">
        <v>23</v>
      </c>
      <c r="F19" s="26" t="s">
        <v>30</v>
      </c>
      <c r="G19" s="28" t="s">
        <v>36</v>
      </c>
      <c r="H19" s="29" t="s">
        <v>37</v>
      </c>
      <c r="I19" s="45">
        <v>-3491</v>
      </c>
      <c r="J19" s="45">
        <v>-1347.54090028</v>
      </c>
      <c r="K19" s="46">
        <v>-3326.97001</v>
      </c>
      <c r="L19" s="46">
        <v>-2401.78161</v>
      </c>
      <c r="M19" s="46">
        <v>-2701.8963719999997</v>
      </c>
      <c r="N19" s="46"/>
      <c r="O19" s="46"/>
      <c r="P19" s="46"/>
      <c r="Q19" s="46"/>
      <c r="R19" s="46"/>
      <c r="S19" s="46"/>
      <c r="T19" s="47"/>
    </row>
    <row r="20" spans="3:20">
      <c r="C20" s="48"/>
      <c r="D20" s="49"/>
      <c r="E20" s="27"/>
      <c r="F20" s="26"/>
      <c r="G20" s="28"/>
      <c r="H20" s="29" t="s">
        <v>38</v>
      </c>
      <c r="I20" s="45">
        <v>-2444</v>
      </c>
      <c r="J20" s="45">
        <v>-1349</v>
      </c>
      <c r="K20" s="50">
        <v>-1129.28</v>
      </c>
      <c r="L20" s="50">
        <v>-1710</v>
      </c>
      <c r="M20" s="50">
        <v>-2598</v>
      </c>
      <c r="N20" s="50"/>
      <c r="O20" s="50"/>
      <c r="P20" s="50"/>
      <c r="Q20" s="50"/>
      <c r="R20" s="50"/>
      <c r="S20" s="50"/>
      <c r="T20" s="47"/>
    </row>
    <row r="21" spans="3:20">
      <c r="C21" s="51"/>
      <c r="D21" s="52"/>
      <c r="E21" s="27"/>
      <c r="F21" s="26"/>
      <c r="G21" s="28"/>
      <c r="H21" s="29" t="s">
        <v>28</v>
      </c>
      <c r="I21" s="34">
        <f>I20-I19</f>
        <v>1047</v>
      </c>
      <c r="J21" s="34">
        <f t="shared" ref="J21" si="11">J20-J19</f>
        <v>-1.4590997200000402</v>
      </c>
      <c r="K21" s="34">
        <v>2197.6900099999998</v>
      </c>
      <c r="L21" s="34">
        <v>691.78161</v>
      </c>
      <c r="M21" s="34">
        <v>103.8963719999997</v>
      </c>
      <c r="N21" s="34">
        <f t="shared" ref="N21:T21" si="12">N20-N19</f>
        <v>0</v>
      </c>
      <c r="O21" s="34">
        <f t="shared" si="12"/>
        <v>0</v>
      </c>
      <c r="P21" s="34">
        <f t="shared" si="12"/>
        <v>0</v>
      </c>
      <c r="Q21" s="34">
        <f t="shared" si="12"/>
        <v>0</v>
      </c>
      <c r="R21" s="34">
        <f t="shared" si="12"/>
        <v>0</v>
      </c>
      <c r="S21" s="34">
        <f t="shared" si="12"/>
        <v>0</v>
      </c>
      <c r="T21" s="53">
        <f t="shared" si="12"/>
        <v>0</v>
      </c>
    </row>
    <row r="22" spans="3:20" ht="13.8" customHeight="1">
      <c r="C22" s="43">
        <v>2.2999999999999998</v>
      </c>
      <c r="D22" s="44" t="s">
        <v>41</v>
      </c>
      <c r="E22" s="27" t="s">
        <v>23</v>
      </c>
      <c r="F22" s="26" t="s">
        <v>30</v>
      </c>
      <c r="G22" s="28" t="s">
        <v>36</v>
      </c>
      <c r="H22" s="29" t="s">
        <v>37</v>
      </c>
      <c r="I22" s="45">
        <v>10950</v>
      </c>
      <c r="J22" s="45">
        <v>2955.2036830000002</v>
      </c>
      <c r="K22" s="46">
        <v>4615.9189669999996</v>
      </c>
      <c r="L22" s="46">
        <v>6012.1590169999999</v>
      </c>
      <c r="M22" s="46">
        <v>499.49377700000031</v>
      </c>
      <c r="N22" s="46"/>
      <c r="O22" s="46"/>
      <c r="P22" s="46"/>
      <c r="Q22" s="46"/>
      <c r="R22" s="46"/>
      <c r="S22" s="46"/>
      <c r="T22" s="47"/>
    </row>
    <row r="23" spans="3:20">
      <c r="C23" s="48"/>
      <c r="D23" s="49"/>
      <c r="E23" s="27"/>
      <c r="F23" s="26"/>
      <c r="G23" s="28"/>
      <c r="H23" s="29" t="s">
        <v>38</v>
      </c>
      <c r="I23" s="45">
        <v>5084</v>
      </c>
      <c r="J23" s="45">
        <v>12934</v>
      </c>
      <c r="K23" s="50">
        <v>-1868.47</v>
      </c>
      <c r="L23" s="50">
        <v>9363</v>
      </c>
      <c r="M23" s="50">
        <v>-2203</v>
      </c>
      <c r="N23" s="50"/>
      <c r="O23" s="50"/>
      <c r="P23" s="50"/>
      <c r="Q23" s="50"/>
      <c r="R23" s="50"/>
      <c r="S23" s="50"/>
      <c r="T23" s="47"/>
    </row>
    <row r="24" spans="3:20">
      <c r="C24" s="51"/>
      <c r="D24" s="52"/>
      <c r="E24" s="27"/>
      <c r="F24" s="26"/>
      <c r="G24" s="28"/>
      <c r="H24" s="29" t="s">
        <v>28</v>
      </c>
      <c r="I24" s="34">
        <f>I23-I22</f>
        <v>-5866</v>
      </c>
      <c r="J24" s="34">
        <f t="shared" ref="J24" si="13">J23-J22</f>
        <v>9978.7963170000003</v>
      </c>
      <c r="K24" s="34">
        <v>-6484.3889669999999</v>
      </c>
      <c r="L24" s="34">
        <v>3350.8409830000001</v>
      </c>
      <c r="M24" s="34">
        <v>-2702.4937770000001</v>
      </c>
      <c r="N24" s="34">
        <f t="shared" ref="N24:T24" si="14">N23-N22</f>
        <v>0</v>
      </c>
      <c r="O24" s="34">
        <f t="shared" si="14"/>
        <v>0</v>
      </c>
      <c r="P24" s="34">
        <f t="shared" si="14"/>
        <v>0</v>
      </c>
      <c r="Q24" s="34">
        <f t="shared" si="14"/>
        <v>0</v>
      </c>
      <c r="R24" s="34">
        <f t="shared" si="14"/>
        <v>0</v>
      </c>
      <c r="S24" s="34">
        <f t="shared" si="14"/>
        <v>0</v>
      </c>
      <c r="T24" s="53">
        <f t="shared" si="14"/>
        <v>0</v>
      </c>
    </row>
    <row r="25" spans="3:20" ht="13.8" customHeight="1">
      <c r="C25" s="15">
        <v>3</v>
      </c>
      <c r="D25" s="16" t="s">
        <v>42</v>
      </c>
      <c r="E25" s="17" t="s">
        <v>23</v>
      </c>
      <c r="F25" s="16" t="s">
        <v>35</v>
      </c>
      <c r="G25" s="54" t="s">
        <v>43</v>
      </c>
      <c r="H25" s="17" t="s">
        <v>26</v>
      </c>
      <c r="I25" s="19">
        <f>I28+I31+I34</f>
        <v>8.9599999999999999E-2</v>
      </c>
      <c r="J25" s="19">
        <f t="shared" ref="J25:J26" si="15">J28+J31+J34</f>
        <v>9.2600000000000002E-2</v>
      </c>
      <c r="K25" s="55">
        <v>4.9399999999999999E-2</v>
      </c>
      <c r="L25" s="55">
        <v>4.9399999999999999E-2</v>
      </c>
      <c r="M25" s="55">
        <v>7.6700000000000004E-2</v>
      </c>
      <c r="N25" s="55">
        <f t="shared" ref="N25:T26" si="16">N28+N31+N34</f>
        <v>0</v>
      </c>
      <c r="O25" s="55">
        <f t="shared" si="16"/>
        <v>0</v>
      </c>
      <c r="P25" s="55">
        <f t="shared" si="16"/>
        <v>0</v>
      </c>
      <c r="Q25" s="55">
        <f t="shared" si="16"/>
        <v>0</v>
      </c>
      <c r="R25" s="55">
        <f t="shared" si="16"/>
        <v>0</v>
      </c>
      <c r="S25" s="55">
        <f t="shared" si="16"/>
        <v>0</v>
      </c>
      <c r="T25" s="56">
        <f t="shared" si="16"/>
        <v>0</v>
      </c>
    </row>
    <row r="26" spans="3:20">
      <c r="C26" s="15"/>
      <c r="D26" s="16"/>
      <c r="E26" s="17"/>
      <c r="F26" s="16"/>
      <c r="G26" s="54"/>
      <c r="H26" s="17" t="s">
        <v>27</v>
      </c>
      <c r="I26" s="19">
        <f>I29+I32+I35</f>
        <v>7.3700000000000002E-2</v>
      </c>
      <c r="J26" s="19">
        <f t="shared" si="15"/>
        <v>7.690000000000001E-2</v>
      </c>
      <c r="K26" s="55">
        <v>3.5999999999999997E-2</v>
      </c>
      <c r="L26" s="55">
        <v>8.0199999999999994E-2</v>
      </c>
      <c r="M26" s="55">
        <v>9.9000000000000005E-2</v>
      </c>
      <c r="N26" s="55">
        <f t="shared" si="16"/>
        <v>0</v>
      </c>
      <c r="O26" s="55">
        <f t="shared" si="16"/>
        <v>0</v>
      </c>
      <c r="P26" s="55">
        <f t="shared" si="16"/>
        <v>0</v>
      </c>
      <c r="Q26" s="55">
        <f t="shared" si="16"/>
        <v>0</v>
      </c>
      <c r="R26" s="55">
        <f t="shared" si="16"/>
        <v>0</v>
      </c>
      <c r="S26" s="55">
        <f t="shared" si="16"/>
        <v>0</v>
      </c>
      <c r="T26" s="56">
        <f t="shared" si="16"/>
        <v>0</v>
      </c>
    </row>
    <row r="27" spans="3:20">
      <c r="C27" s="15"/>
      <c r="D27" s="16"/>
      <c r="E27" s="17"/>
      <c r="F27" s="16"/>
      <c r="G27" s="54"/>
      <c r="H27" s="17" t="s">
        <v>28</v>
      </c>
      <c r="I27" s="19">
        <f>I26-I25</f>
        <v>-1.5899999999999997E-2</v>
      </c>
      <c r="J27" s="19">
        <f t="shared" ref="J27" si="17">J26-J25</f>
        <v>-1.5699999999999992E-2</v>
      </c>
      <c r="K27" s="55">
        <v>-1.34E-2</v>
      </c>
      <c r="L27" s="55">
        <v>3.0800000000000001E-2</v>
      </c>
      <c r="M27" s="55">
        <v>2.23E-2</v>
      </c>
      <c r="N27" s="55">
        <f t="shared" ref="N27:T27" si="18">N26-N25</f>
        <v>0</v>
      </c>
      <c r="O27" s="55">
        <f t="shared" si="18"/>
        <v>0</v>
      </c>
      <c r="P27" s="55">
        <f t="shared" si="18"/>
        <v>0</v>
      </c>
      <c r="Q27" s="55">
        <f t="shared" si="18"/>
        <v>0</v>
      </c>
      <c r="R27" s="55">
        <f t="shared" si="18"/>
        <v>0</v>
      </c>
      <c r="S27" s="55">
        <f t="shared" si="18"/>
        <v>0</v>
      </c>
      <c r="T27" s="56">
        <f t="shared" si="18"/>
        <v>0</v>
      </c>
    </row>
    <row r="28" spans="3:20" ht="13.8" customHeight="1">
      <c r="C28" s="25">
        <v>3.1</v>
      </c>
      <c r="D28" s="26" t="s">
        <v>44</v>
      </c>
      <c r="E28" s="27" t="s">
        <v>23</v>
      </c>
      <c r="F28" s="26" t="s">
        <v>30</v>
      </c>
      <c r="G28" s="57" t="s">
        <v>45</v>
      </c>
      <c r="H28" s="29" t="s">
        <v>26</v>
      </c>
      <c r="I28" s="30">
        <v>4.2999999999999997E-2</v>
      </c>
      <c r="J28" s="30">
        <v>3.49E-2</v>
      </c>
      <c r="K28" s="58">
        <v>3.49E-2</v>
      </c>
      <c r="L28" s="58">
        <v>3.49E-2</v>
      </c>
      <c r="M28" s="58">
        <v>3.49E-2</v>
      </c>
      <c r="N28" s="58"/>
      <c r="O28" s="58"/>
      <c r="P28" s="58"/>
      <c r="Q28" s="58"/>
      <c r="R28" s="58"/>
      <c r="S28" s="58"/>
      <c r="T28" s="59"/>
    </row>
    <row r="29" spans="3:20">
      <c r="C29" s="25"/>
      <c r="D29" s="26"/>
      <c r="E29" s="27"/>
      <c r="F29" s="26"/>
      <c r="G29" s="57"/>
      <c r="H29" s="29" t="s">
        <v>27</v>
      </c>
      <c r="I29" s="30">
        <v>1.8599999999999998E-2</v>
      </c>
      <c r="J29" s="30">
        <v>1.1900000000000001E-2</v>
      </c>
      <c r="K29" s="58">
        <v>2.4199999999999999E-2</v>
      </c>
      <c r="L29" s="58">
        <v>3.8199999999999998E-2</v>
      </c>
      <c r="M29" s="58">
        <v>5.16E-2</v>
      </c>
      <c r="N29" s="58"/>
      <c r="O29" s="58"/>
      <c r="P29" s="58"/>
      <c r="Q29" s="58"/>
      <c r="R29" s="58"/>
      <c r="S29" s="58"/>
      <c r="T29" s="59"/>
    </row>
    <row r="30" spans="3:20">
      <c r="C30" s="25"/>
      <c r="D30" s="26"/>
      <c r="E30" s="27"/>
      <c r="F30" s="26"/>
      <c r="G30" s="57"/>
      <c r="H30" s="29" t="s">
        <v>28</v>
      </c>
      <c r="I30" s="34">
        <f>I29-I28</f>
        <v>-2.4399999999999998E-2</v>
      </c>
      <c r="J30" s="34">
        <f t="shared" ref="J30" si="19">J29-J28</f>
        <v>-2.3E-2</v>
      </c>
      <c r="K30" s="35">
        <v>-1.0699999999999999E-2</v>
      </c>
      <c r="L30" s="35">
        <v>3.3E-3</v>
      </c>
      <c r="M30" s="35">
        <v>1.67E-2</v>
      </c>
      <c r="N30" s="35">
        <f t="shared" ref="N30:T30" si="20">N29-N28</f>
        <v>0</v>
      </c>
      <c r="O30" s="35">
        <f t="shared" si="20"/>
        <v>0</v>
      </c>
      <c r="P30" s="35">
        <f t="shared" si="20"/>
        <v>0</v>
      </c>
      <c r="Q30" s="35">
        <f t="shared" si="20"/>
        <v>0</v>
      </c>
      <c r="R30" s="35">
        <f t="shared" si="20"/>
        <v>0</v>
      </c>
      <c r="S30" s="35">
        <f t="shared" si="20"/>
        <v>0</v>
      </c>
      <c r="T30" s="36">
        <f t="shared" si="20"/>
        <v>0</v>
      </c>
    </row>
    <row r="31" spans="3:20" ht="13.8" customHeight="1">
      <c r="C31" s="25">
        <v>3.2</v>
      </c>
      <c r="D31" s="26" t="s">
        <v>46</v>
      </c>
      <c r="E31" s="27" t="s">
        <v>23</v>
      </c>
      <c r="F31" s="26" t="s">
        <v>30</v>
      </c>
      <c r="G31" s="57" t="s">
        <v>47</v>
      </c>
      <c r="H31" s="29" t="s">
        <v>26</v>
      </c>
      <c r="I31" s="34">
        <v>3.3999999999999998E-3</v>
      </c>
      <c r="J31" s="34">
        <v>4.1999999999999997E-3</v>
      </c>
      <c r="K31" s="35">
        <v>4.1999999999999997E-3</v>
      </c>
      <c r="L31" s="35">
        <v>4.1999999999999997E-3</v>
      </c>
      <c r="M31" s="35">
        <v>4.1999999999999997E-3</v>
      </c>
      <c r="N31" s="35"/>
      <c r="O31" s="35"/>
      <c r="P31" s="35"/>
      <c r="Q31" s="35"/>
      <c r="R31" s="35"/>
      <c r="S31" s="35"/>
      <c r="T31" s="36"/>
    </row>
    <row r="32" spans="3:20">
      <c r="C32" s="25"/>
      <c r="D32" s="26"/>
      <c r="E32" s="27"/>
      <c r="F32" s="26"/>
      <c r="G32" s="57"/>
      <c r="H32" s="29" t="s">
        <v>27</v>
      </c>
      <c r="I32" s="34">
        <v>2.8999999999999998E-3</v>
      </c>
      <c r="J32" s="34">
        <v>1.4E-3</v>
      </c>
      <c r="K32" s="35">
        <v>-2.9999999999999997E-4</v>
      </c>
      <c r="L32" s="35">
        <v>5.1999999999999998E-3</v>
      </c>
      <c r="M32" s="35">
        <v>9.5999999999999992E-3</v>
      </c>
      <c r="N32" s="35"/>
      <c r="O32" s="35"/>
      <c r="P32" s="35"/>
      <c r="Q32" s="35"/>
      <c r="R32" s="35"/>
      <c r="S32" s="35"/>
      <c r="T32" s="36"/>
    </row>
    <row r="33" spans="3:20">
      <c r="C33" s="25"/>
      <c r="D33" s="26"/>
      <c r="E33" s="27"/>
      <c r="F33" s="26"/>
      <c r="G33" s="57"/>
      <c r="H33" s="29" t="s">
        <v>28</v>
      </c>
      <c r="I33" s="34">
        <f>I32-I31</f>
        <v>-5.0000000000000001E-4</v>
      </c>
      <c r="J33" s="34">
        <f t="shared" ref="J33" si="21">J32-J31</f>
        <v>-2.7999999999999995E-3</v>
      </c>
      <c r="K33" s="35">
        <v>-4.4999999999999997E-3</v>
      </c>
      <c r="L33" s="35">
        <v>1E-3</v>
      </c>
      <c r="M33" s="35">
        <v>5.3999999999999994E-3</v>
      </c>
      <c r="N33" s="35">
        <f t="shared" ref="N33:T33" si="22">N32-N31</f>
        <v>0</v>
      </c>
      <c r="O33" s="35">
        <f t="shared" si="22"/>
        <v>0</v>
      </c>
      <c r="P33" s="35">
        <f t="shared" si="22"/>
        <v>0</v>
      </c>
      <c r="Q33" s="35">
        <f t="shared" si="22"/>
        <v>0</v>
      </c>
      <c r="R33" s="35">
        <f t="shared" si="22"/>
        <v>0</v>
      </c>
      <c r="S33" s="35">
        <f t="shared" si="22"/>
        <v>0</v>
      </c>
      <c r="T33" s="36">
        <f t="shared" si="22"/>
        <v>0</v>
      </c>
    </row>
    <row r="34" spans="3:20" ht="13.8" customHeight="1">
      <c r="C34" s="25">
        <v>3.3</v>
      </c>
      <c r="D34" s="26" t="s">
        <v>48</v>
      </c>
      <c r="E34" s="27" t="s">
        <v>23</v>
      </c>
      <c r="F34" s="26" t="s">
        <v>30</v>
      </c>
      <c r="G34" s="57" t="s">
        <v>49</v>
      </c>
      <c r="H34" s="29" t="s">
        <v>26</v>
      </c>
      <c r="I34" s="34">
        <v>4.3200000000000002E-2</v>
      </c>
      <c r="J34" s="34">
        <v>5.3499999999999999E-2</v>
      </c>
      <c r="K34" s="35">
        <v>1.03E-2</v>
      </c>
      <c r="L34" s="35">
        <v>1.03E-2</v>
      </c>
      <c r="M34" s="35">
        <v>3.7600000000000001E-2</v>
      </c>
      <c r="N34" s="35"/>
      <c r="O34" s="35"/>
      <c r="P34" s="35"/>
      <c r="Q34" s="35"/>
      <c r="R34" s="35"/>
      <c r="S34" s="35"/>
      <c r="T34" s="36"/>
    </row>
    <row r="35" spans="3:20">
      <c r="C35" s="25"/>
      <c r="D35" s="26"/>
      <c r="E35" s="27"/>
      <c r="F35" s="26"/>
      <c r="G35" s="57"/>
      <c r="H35" s="29" t="s">
        <v>27</v>
      </c>
      <c r="I35" s="34">
        <v>5.2200000000000003E-2</v>
      </c>
      <c r="J35" s="34">
        <v>6.3600000000000004E-2</v>
      </c>
      <c r="K35" s="35">
        <v>1.21E-2</v>
      </c>
      <c r="L35" s="35">
        <v>3.6799999999999999E-2</v>
      </c>
      <c r="M35" s="35">
        <v>3.78E-2</v>
      </c>
      <c r="N35" s="35"/>
      <c r="O35" s="35"/>
      <c r="P35" s="35"/>
      <c r="Q35" s="35"/>
      <c r="R35" s="35"/>
      <c r="S35" s="35"/>
      <c r="T35" s="36"/>
    </row>
    <row r="36" spans="3:20">
      <c r="C36" s="25"/>
      <c r="D36" s="26"/>
      <c r="E36" s="27"/>
      <c r="F36" s="26"/>
      <c r="G36" s="57"/>
      <c r="H36" s="29" t="s">
        <v>28</v>
      </c>
      <c r="I36" s="34">
        <f>I35-I34</f>
        <v>9.0000000000000011E-3</v>
      </c>
      <c r="J36" s="34">
        <f t="shared" ref="J36" si="23">J35-J34</f>
        <v>1.0100000000000005E-2</v>
      </c>
      <c r="K36" s="35">
        <v>1.8E-3</v>
      </c>
      <c r="L36" s="35">
        <v>2.6499999999999999E-2</v>
      </c>
      <c r="M36" s="35">
        <v>1.9999999999999879E-4</v>
      </c>
      <c r="N36" s="35">
        <f t="shared" ref="N36:T36" si="24">N35-N34</f>
        <v>0</v>
      </c>
      <c r="O36" s="35">
        <f t="shared" si="24"/>
        <v>0</v>
      </c>
      <c r="P36" s="35">
        <f t="shared" si="24"/>
        <v>0</v>
      </c>
      <c r="Q36" s="35">
        <f t="shared" si="24"/>
        <v>0</v>
      </c>
      <c r="R36" s="35">
        <f t="shared" si="24"/>
        <v>0</v>
      </c>
      <c r="S36" s="35">
        <f t="shared" si="24"/>
        <v>0</v>
      </c>
      <c r="T36" s="36">
        <f t="shared" si="24"/>
        <v>0</v>
      </c>
    </row>
    <row r="37" spans="3:20" ht="13.8" customHeight="1">
      <c r="C37" s="15">
        <v>4</v>
      </c>
      <c r="D37" s="16" t="s">
        <v>50</v>
      </c>
      <c r="E37" s="16" t="s">
        <v>51</v>
      </c>
      <c r="F37" s="16" t="s">
        <v>35</v>
      </c>
      <c r="G37" s="18" t="s">
        <v>52</v>
      </c>
      <c r="H37" s="17" t="s">
        <v>26</v>
      </c>
      <c r="I37" s="19">
        <f t="shared" ref="I37:T38" si="25">I40+I43</f>
        <v>1110</v>
      </c>
      <c r="J37" s="22">
        <v>1</v>
      </c>
      <c r="K37" s="22">
        <v>1</v>
      </c>
      <c r="L37" s="22">
        <v>1</v>
      </c>
      <c r="M37" s="22">
        <v>1</v>
      </c>
      <c r="N37" s="60">
        <f t="shared" si="25"/>
        <v>0</v>
      </c>
      <c r="O37" s="60">
        <f t="shared" si="25"/>
        <v>0</v>
      </c>
      <c r="P37" s="60">
        <f t="shared" si="25"/>
        <v>0</v>
      </c>
      <c r="Q37" s="60">
        <f t="shared" si="25"/>
        <v>0</v>
      </c>
      <c r="R37" s="60">
        <f t="shared" si="25"/>
        <v>0</v>
      </c>
      <c r="S37" s="60">
        <f t="shared" si="25"/>
        <v>0</v>
      </c>
      <c r="T37" s="61">
        <f t="shared" si="25"/>
        <v>0</v>
      </c>
    </row>
    <row r="38" spans="3:20">
      <c r="C38" s="15"/>
      <c r="D38" s="16"/>
      <c r="E38" s="16"/>
      <c r="F38" s="16"/>
      <c r="G38" s="18"/>
      <c r="H38" s="17" t="s">
        <v>27</v>
      </c>
      <c r="I38" s="19">
        <f t="shared" si="25"/>
        <v>500</v>
      </c>
      <c r="J38" s="22">
        <f t="shared" ref="J38" si="26">(J41+J44)/(J40+J43)</f>
        <v>0.69464105156723965</v>
      </c>
      <c r="K38" s="22">
        <v>1.9510885482768701</v>
      </c>
      <c r="L38" s="22">
        <v>1.3350397705481201</v>
      </c>
      <c r="M38" s="22">
        <v>1.5182058769848517</v>
      </c>
      <c r="N38" s="60">
        <f t="shared" si="25"/>
        <v>0</v>
      </c>
      <c r="O38" s="60">
        <f t="shared" si="25"/>
        <v>0</v>
      </c>
      <c r="P38" s="60">
        <f t="shared" si="25"/>
        <v>0</v>
      </c>
      <c r="Q38" s="60">
        <f t="shared" si="25"/>
        <v>0</v>
      </c>
      <c r="R38" s="60">
        <f t="shared" si="25"/>
        <v>0</v>
      </c>
      <c r="S38" s="60">
        <f t="shared" si="25"/>
        <v>0</v>
      </c>
      <c r="T38" s="61">
        <f t="shared" si="25"/>
        <v>0</v>
      </c>
    </row>
    <row r="39" spans="3:20">
      <c r="C39" s="15"/>
      <c r="D39" s="16"/>
      <c r="E39" s="16"/>
      <c r="F39" s="16"/>
      <c r="G39" s="18"/>
      <c r="H39" s="17" t="s">
        <v>53</v>
      </c>
      <c r="I39" s="19">
        <f t="shared" ref="I39:T39" si="27">IF(I37=0,0,I38/I37)</f>
        <v>0.45045045045045046</v>
      </c>
      <c r="J39" s="19">
        <f t="shared" si="27"/>
        <v>0.69464105156723965</v>
      </c>
      <c r="K39" s="22">
        <v>1.9510885482768701</v>
      </c>
      <c r="L39" s="22">
        <v>1.3350397705481201</v>
      </c>
      <c r="M39" s="22">
        <v>1.5182058769848517</v>
      </c>
      <c r="N39" s="22">
        <f t="shared" si="27"/>
        <v>0</v>
      </c>
      <c r="O39" s="22">
        <f t="shared" si="27"/>
        <v>0</v>
      </c>
      <c r="P39" s="22">
        <f t="shared" si="27"/>
        <v>0</v>
      </c>
      <c r="Q39" s="22">
        <f t="shared" si="27"/>
        <v>0</v>
      </c>
      <c r="R39" s="22">
        <f t="shared" si="27"/>
        <v>0</v>
      </c>
      <c r="S39" s="22">
        <f t="shared" si="27"/>
        <v>0</v>
      </c>
      <c r="T39" s="62">
        <f t="shared" si="27"/>
        <v>0</v>
      </c>
    </row>
    <row r="40" spans="3:20" ht="13.8" customHeight="1">
      <c r="C40" s="25">
        <v>4.0999999999999996</v>
      </c>
      <c r="D40" s="26" t="s">
        <v>54</v>
      </c>
      <c r="E40" s="27" t="s">
        <v>23</v>
      </c>
      <c r="F40" s="26" t="s">
        <v>30</v>
      </c>
      <c r="G40" s="28" t="s">
        <v>55</v>
      </c>
      <c r="H40" s="29" t="s">
        <v>37</v>
      </c>
      <c r="I40" s="30">
        <v>208</v>
      </c>
      <c r="J40" s="30">
        <v>93</v>
      </c>
      <c r="K40" s="63">
        <v>102.43</v>
      </c>
      <c r="L40" s="63">
        <v>132.31</v>
      </c>
      <c r="M40" s="63">
        <v>275.16999999999996</v>
      </c>
      <c r="N40" s="63"/>
      <c r="O40" s="63"/>
      <c r="P40" s="63"/>
      <c r="Q40" s="63"/>
      <c r="R40" s="63"/>
      <c r="S40" s="63"/>
      <c r="T40" s="64"/>
    </row>
    <row r="41" spans="3:20">
      <c r="C41" s="25"/>
      <c r="D41" s="26"/>
      <c r="E41" s="27"/>
      <c r="F41" s="26"/>
      <c r="G41" s="28"/>
      <c r="H41" s="29" t="s">
        <v>38</v>
      </c>
      <c r="I41" s="30">
        <v>122</v>
      </c>
      <c r="J41" s="30">
        <v>90</v>
      </c>
      <c r="K41" s="65">
        <v>199.85</v>
      </c>
      <c r="L41" s="65">
        <v>194.91</v>
      </c>
      <c r="M41" s="65">
        <v>501.36</v>
      </c>
      <c r="N41" s="65"/>
      <c r="O41" s="65"/>
      <c r="P41" s="65"/>
      <c r="Q41" s="65"/>
      <c r="R41" s="65"/>
      <c r="S41" s="65"/>
      <c r="T41" s="66"/>
    </row>
    <row r="42" spans="3:20">
      <c r="C42" s="25"/>
      <c r="D42" s="26"/>
      <c r="E42" s="27"/>
      <c r="F42" s="26"/>
      <c r="G42" s="28"/>
      <c r="H42" s="29" t="s">
        <v>28</v>
      </c>
      <c r="I42" s="34">
        <f>I41-I40</f>
        <v>-86</v>
      </c>
      <c r="J42" s="34">
        <f t="shared" ref="J42" si="28">J41-J40</f>
        <v>-3</v>
      </c>
      <c r="K42" s="34">
        <v>97.42</v>
      </c>
      <c r="L42" s="34">
        <v>62.6</v>
      </c>
      <c r="M42" s="34">
        <v>226.19000000000005</v>
      </c>
      <c r="N42" s="34">
        <f t="shared" ref="N42:T42" si="29">N41-N40</f>
        <v>0</v>
      </c>
      <c r="O42" s="34">
        <f t="shared" si="29"/>
        <v>0</v>
      </c>
      <c r="P42" s="34">
        <f t="shared" si="29"/>
        <v>0</v>
      </c>
      <c r="Q42" s="34">
        <f t="shared" si="29"/>
        <v>0</v>
      </c>
      <c r="R42" s="34">
        <f t="shared" si="29"/>
        <v>0</v>
      </c>
      <c r="S42" s="34">
        <f t="shared" si="29"/>
        <v>0</v>
      </c>
      <c r="T42" s="53">
        <f t="shared" si="29"/>
        <v>0</v>
      </c>
    </row>
    <row r="43" spans="3:20" ht="13.8" customHeight="1">
      <c r="C43" s="25">
        <v>4.2</v>
      </c>
      <c r="D43" s="26" t="s">
        <v>56</v>
      </c>
      <c r="E43" s="27" t="s">
        <v>23</v>
      </c>
      <c r="F43" s="26" t="s">
        <v>30</v>
      </c>
      <c r="G43" s="28" t="s">
        <v>57</v>
      </c>
      <c r="H43" s="29" t="s">
        <v>37</v>
      </c>
      <c r="I43" s="30">
        <v>902</v>
      </c>
      <c r="J43" s="30">
        <v>896</v>
      </c>
      <c r="K43" s="63">
        <v>517.89</v>
      </c>
      <c r="L43" s="63">
        <v>467.38</v>
      </c>
      <c r="M43" s="63">
        <v>163.15</v>
      </c>
      <c r="N43" s="63"/>
      <c r="O43" s="63"/>
      <c r="P43" s="63"/>
      <c r="Q43" s="63"/>
      <c r="R43" s="63"/>
      <c r="S43" s="63"/>
      <c r="T43" s="64"/>
    </row>
    <row r="44" spans="3:20">
      <c r="C44" s="25"/>
      <c r="D44" s="26"/>
      <c r="E44" s="27"/>
      <c r="F44" s="26"/>
      <c r="G44" s="28"/>
      <c r="H44" s="29" t="s">
        <v>38</v>
      </c>
      <c r="I44" s="30">
        <v>378</v>
      </c>
      <c r="J44" s="30">
        <v>597</v>
      </c>
      <c r="K44" s="65">
        <v>667.27</v>
      </c>
      <c r="L44" s="65">
        <v>605.70000000000005</v>
      </c>
      <c r="M44" s="65">
        <v>164.1</v>
      </c>
      <c r="N44" s="65"/>
      <c r="O44" s="65"/>
      <c r="P44" s="65"/>
      <c r="Q44" s="65"/>
      <c r="R44" s="65"/>
      <c r="S44" s="65"/>
      <c r="T44" s="66"/>
    </row>
    <row r="45" spans="3:20">
      <c r="C45" s="25"/>
      <c r="D45" s="26"/>
      <c r="E45" s="27"/>
      <c r="F45" s="26"/>
      <c r="G45" s="28"/>
      <c r="H45" s="29" t="s">
        <v>28</v>
      </c>
      <c r="I45" s="34">
        <f>I44-I43</f>
        <v>-524</v>
      </c>
      <c r="J45" s="34">
        <f t="shared" ref="J45:K45" si="30">J44-J43</f>
        <v>-299</v>
      </c>
      <c r="K45" s="34">
        <f t="shared" si="30"/>
        <v>149.38</v>
      </c>
      <c r="L45" s="34">
        <v>138.32</v>
      </c>
      <c r="M45" s="34">
        <v>0.94999999999998863</v>
      </c>
      <c r="N45" s="34">
        <f t="shared" ref="N45:T45" si="31">N44-N43</f>
        <v>0</v>
      </c>
      <c r="O45" s="34">
        <f t="shared" si="31"/>
        <v>0</v>
      </c>
      <c r="P45" s="34">
        <f t="shared" si="31"/>
        <v>0</v>
      </c>
      <c r="Q45" s="34">
        <f t="shared" si="31"/>
        <v>0</v>
      </c>
      <c r="R45" s="34">
        <f t="shared" si="31"/>
        <v>0</v>
      </c>
      <c r="S45" s="34">
        <f t="shared" si="31"/>
        <v>0</v>
      </c>
      <c r="T45" s="53">
        <f t="shared" si="31"/>
        <v>0</v>
      </c>
    </row>
    <row r="46" spans="3:20" ht="13.8" customHeight="1">
      <c r="C46" s="15">
        <v>5</v>
      </c>
      <c r="D46" s="16" t="s">
        <v>58</v>
      </c>
      <c r="E46" s="16" t="s">
        <v>59</v>
      </c>
      <c r="F46" s="16" t="s">
        <v>35</v>
      </c>
      <c r="G46" s="18" t="s">
        <v>60</v>
      </c>
      <c r="H46" s="17" t="s">
        <v>26</v>
      </c>
      <c r="I46" s="19">
        <v>1</v>
      </c>
      <c r="J46" s="19">
        <v>1</v>
      </c>
      <c r="K46" s="55">
        <v>1</v>
      </c>
      <c r="L46" s="55">
        <v>1</v>
      </c>
      <c r="M46" s="55">
        <v>1</v>
      </c>
      <c r="N46" s="55">
        <v>1</v>
      </c>
      <c r="O46" s="55">
        <v>1</v>
      </c>
      <c r="P46" s="55">
        <v>1</v>
      </c>
      <c r="Q46" s="55">
        <v>1</v>
      </c>
      <c r="R46" s="55">
        <v>1</v>
      </c>
      <c r="S46" s="55">
        <v>1</v>
      </c>
      <c r="T46" s="56">
        <v>1</v>
      </c>
    </row>
    <row r="47" spans="3:20">
      <c r="C47" s="15"/>
      <c r="D47" s="16"/>
      <c r="E47" s="16"/>
      <c r="F47" s="16"/>
      <c r="G47" s="18"/>
      <c r="H47" s="17" t="s">
        <v>27</v>
      </c>
      <c r="I47" s="19">
        <f t="shared" ref="I47:T47" si="32">I50*0.3+I53*0.4+I56*0.3</f>
        <v>0.69599999999999995</v>
      </c>
      <c r="J47" s="19">
        <f t="shared" si="32"/>
        <v>3.7149999999999999</v>
      </c>
      <c r="K47" s="67">
        <v>1.0006999999999999</v>
      </c>
      <c r="L47" s="67">
        <v>0.98899999999999999</v>
      </c>
      <c r="M47" s="67">
        <v>0.98799999999999999</v>
      </c>
      <c r="N47" s="67">
        <f t="shared" si="32"/>
        <v>0</v>
      </c>
      <c r="O47" s="67">
        <f t="shared" si="32"/>
        <v>0</v>
      </c>
      <c r="P47" s="67">
        <f t="shared" si="32"/>
        <v>0</v>
      </c>
      <c r="Q47" s="67">
        <f t="shared" si="32"/>
        <v>0</v>
      </c>
      <c r="R47" s="67">
        <f t="shared" si="32"/>
        <v>0</v>
      </c>
      <c r="S47" s="67">
        <f t="shared" si="32"/>
        <v>0</v>
      </c>
      <c r="T47" s="68">
        <f t="shared" si="32"/>
        <v>0</v>
      </c>
    </row>
    <row r="48" spans="3:20">
      <c r="C48" s="15"/>
      <c r="D48" s="16"/>
      <c r="E48" s="16"/>
      <c r="F48" s="16"/>
      <c r="G48" s="18"/>
      <c r="H48" s="17" t="s">
        <v>28</v>
      </c>
      <c r="I48" s="19">
        <f t="shared" ref="I48:T48" si="33">I47-I46</f>
        <v>-0.30400000000000005</v>
      </c>
      <c r="J48" s="19">
        <f t="shared" si="33"/>
        <v>2.7149999999999999</v>
      </c>
      <c r="K48" s="55">
        <v>6.9999999999992301E-4</v>
      </c>
      <c r="L48" s="55">
        <v>-1.10000000000001E-2</v>
      </c>
      <c r="M48" s="55">
        <v>-1.2000000000000011E-2</v>
      </c>
      <c r="N48" s="55">
        <f t="shared" si="33"/>
        <v>-1</v>
      </c>
      <c r="O48" s="55">
        <f t="shared" si="33"/>
        <v>-1</v>
      </c>
      <c r="P48" s="55">
        <f t="shared" si="33"/>
        <v>-1</v>
      </c>
      <c r="Q48" s="55">
        <f t="shared" si="33"/>
        <v>-1</v>
      </c>
      <c r="R48" s="55">
        <f t="shared" si="33"/>
        <v>-1</v>
      </c>
      <c r="S48" s="55">
        <f t="shared" si="33"/>
        <v>-1</v>
      </c>
      <c r="T48" s="56">
        <f t="shared" si="33"/>
        <v>-1</v>
      </c>
    </row>
    <row r="49" spans="3:20" ht="13.8" customHeight="1">
      <c r="C49" s="25">
        <v>5.0999999999999996</v>
      </c>
      <c r="D49" s="26" t="s">
        <v>61</v>
      </c>
      <c r="E49" s="27" t="s">
        <v>23</v>
      </c>
      <c r="F49" s="26" t="s">
        <v>30</v>
      </c>
      <c r="G49" s="28" t="s">
        <v>62</v>
      </c>
      <c r="H49" s="29" t="s">
        <v>26</v>
      </c>
      <c r="I49" s="30">
        <v>1</v>
      </c>
      <c r="J49" s="30">
        <v>1</v>
      </c>
      <c r="K49" s="58">
        <v>1</v>
      </c>
      <c r="L49" s="58">
        <v>1</v>
      </c>
      <c r="M49" s="58">
        <v>1</v>
      </c>
      <c r="N49" s="58"/>
      <c r="O49" s="58"/>
      <c r="P49" s="58"/>
      <c r="Q49" s="58"/>
      <c r="R49" s="58"/>
      <c r="S49" s="58"/>
      <c r="T49" s="59"/>
    </row>
    <row r="50" spans="3:20">
      <c r="C50" s="25"/>
      <c r="D50" s="26"/>
      <c r="E50" s="27"/>
      <c r="F50" s="26"/>
      <c r="G50" s="28"/>
      <c r="H50" s="29" t="s">
        <v>27</v>
      </c>
      <c r="I50" s="30">
        <v>1</v>
      </c>
      <c r="J50" s="30">
        <v>1</v>
      </c>
      <c r="K50" s="69">
        <v>1.0289999999999999</v>
      </c>
      <c r="L50" s="69">
        <v>1</v>
      </c>
      <c r="M50" s="69">
        <v>1</v>
      </c>
      <c r="N50" s="58"/>
      <c r="O50" s="58"/>
      <c r="P50" s="58"/>
      <c r="Q50" s="58"/>
      <c r="R50" s="58"/>
      <c r="S50" s="58"/>
      <c r="T50" s="59"/>
    </row>
    <row r="51" spans="3:20">
      <c r="C51" s="25"/>
      <c r="D51" s="26"/>
      <c r="E51" s="27"/>
      <c r="F51" s="26"/>
      <c r="G51" s="28"/>
      <c r="H51" s="29" t="s">
        <v>28</v>
      </c>
      <c r="I51" s="34">
        <f>I50-I49</f>
        <v>0</v>
      </c>
      <c r="J51" s="34">
        <f t="shared" ref="J51" si="34">J50-J49</f>
        <v>0</v>
      </c>
      <c r="K51" s="35">
        <v>2.8999999999999901E-2</v>
      </c>
      <c r="L51" s="35">
        <v>0</v>
      </c>
      <c r="M51" s="35">
        <v>0</v>
      </c>
      <c r="N51" s="35">
        <f t="shared" ref="N51:T51" si="35">N50-N49</f>
        <v>0</v>
      </c>
      <c r="O51" s="35">
        <f t="shared" si="35"/>
        <v>0</v>
      </c>
      <c r="P51" s="35">
        <f t="shared" si="35"/>
        <v>0</v>
      </c>
      <c r="Q51" s="35">
        <f t="shared" si="35"/>
        <v>0</v>
      </c>
      <c r="R51" s="35">
        <f t="shared" si="35"/>
        <v>0</v>
      </c>
      <c r="S51" s="35">
        <f t="shared" si="35"/>
        <v>0</v>
      </c>
      <c r="T51" s="36">
        <f t="shared" si="35"/>
        <v>0</v>
      </c>
    </row>
    <row r="52" spans="3:20" ht="13.8" customHeight="1">
      <c r="C52" s="25">
        <v>5.2</v>
      </c>
      <c r="D52" s="26" t="s">
        <v>63</v>
      </c>
      <c r="E52" s="27" t="s">
        <v>23</v>
      </c>
      <c r="F52" s="26" t="s">
        <v>30</v>
      </c>
      <c r="G52" s="28" t="s">
        <v>64</v>
      </c>
      <c r="H52" s="29" t="s">
        <v>26</v>
      </c>
      <c r="I52" s="30">
        <v>1</v>
      </c>
      <c r="J52" s="30">
        <v>1</v>
      </c>
      <c r="K52" s="58">
        <v>1</v>
      </c>
      <c r="L52" s="58">
        <v>1</v>
      </c>
      <c r="M52" s="58">
        <v>1</v>
      </c>
      <c r="N52" s="58"/>
      <c r="O52" s="58"/>
      <c r="P52" s="58"/>
      <c r="Q52" s="58"/>
      <c r="R52" s="58"/>
      <c r="S52" s="58"/>
      <c r="T52" s="59"/>
    </row>
    <row r="53" spans="3:20">
      <c r="C53" s="25"/>
      <c r="D53" s="26"/>
      <c r="E53" s="27"/>
      <c r="F53" s="26"/>
      <c r="G53" s="28"/>
      <c r="H53" s="29" t="s">
        <v>27</v>
      </c>
      <c r="I53" s="30">
        <v>0.99</v>
      </c>
      <c r="J53" s="30">
        <v>1</v>
      </c>
      <c r="K53" s="69">
        <v>0.98</v>
      </c>
      <c r="L53" s="69">
        <v>0.98</v>
      </c>
      <c r="M53" s="69">
        <v>0.98499999999999999</v>
      </c>
      <c r="N53" s="58"/>
      <c r="O53" s="58"/>
      <c r="P53" s="58"/>
      <c r="Q53" s="58"/>
      <c r="R53" s="58"/>
      <c r="S53" s="58"/>
      <c r="T53" s="59"/>
    </row>
    <row r="54" spans="3:20">
      <c r="C54" s="25"/>
      <c r="D54" s="26"/>
      <c r="E54" s="27"/>
      <c r="F54" s="26"/>
      <c r="G54" s="28"/>
      <c r="H54" s="29" t="s">
        <v>28</v>
      </c>
      <c r="I54" s="34">
        <f>I53-I52</f>
        <v>-1.0000000000000009E-2</v>
      </c>
      <c r="J54" s="34">
        <f t="shared" ref="J54" si="36">J53-J52</f>
        <v>0</v>
      </c>
      <c r="K54" s="35">
        <v>-0.02</v>
      </c>
      <c r="L54" s="35">
        <v>-0.02</v>
      </c>
      <c r="M54" s="35">
        <v>-1.5000000000000013E-2</v>
      </c>
      <c r="N54" s="35">
        <f t="shared" ref="N54:T54" si="37">N53-N52</f>
        <v>0</v>
      </c>
      <c r="O54" s="35">
        <f t="shared" si="37"/>
        <v>0</v>
      </c>
      <c r="P54" s="35">
        <f t="shared" si="37"/>
        <v>0</v>
      </c>
      <c r="Q54" s="35">
        <f t="shared" si="37"/>
        <v>0</v>
      </c>
      <c r="R54" s="35">
        <f t="shared" si="37"/>
        <v>0</v>
      </c>
      <c r="S54" s="35">
        <f t="shared" si="37"/>
        <v>0</v>
      </c>
      <c r="T54" s="36">
        <f t="shared" si="37"/>
        <v>0</v>
      </c>
    </row>
    <row r="55" spans="3:20" ht="13.8" customHeight="1">
      <c r="C55" s="25">
        <v>5.3</v>
      </c>
      <c r="D55" s="26" t="s">
        <v>65</v>
      </c>
      <c r="E55" s="27" t="s">
        <v>23</v>
      </c>
      <c r="F55" s="26" t="s">
        <v>30</v>
      </c>
      <c r="G55" s="28" t="s">
        <v>66</v>
      </c>
      <c r="H55" s="29" t="s">
        <v>26</v>
      </c>
      <c r="I55" s="30"/>
      <c r="J55" s="30">
        <v>1</v>
      </c>
      <c r="K55" s="58">
        <v>1</v>
      </c>
      <c r="L55" s="58">
        <v>1</v>
      </c>
      <c r="M55" s="58">
        <v>1</v>
      </c>
      <c r="N55" s="58"/>
      <c r="O55" s="58"/>
      <c r="P55" s="58"/>
      <c r="Q55" s="58"/>
      <c r="R55" s="58"/>
      <c r="S55" s="58"/>
      <c r="T55" s="59"/>
    </row>
    <row r="56" spans="3:20">
      <c r="C56" s="25"/>
      <c r="D56" s="26"/>
      <c r="E56" s="27"/>
      <c r="F56" s="26"/>
      <c r="G56" s="28"/>
      <c r="H56" s="29" t="s">
        <v>27</v>
      </c>
      <c r="I56" s="30"/>
      <c r="J56" s="30">
        <v>10.050000000000001</v>
      </c>
      <c r="K56" s="69">
        <v>1</v>
      </c>
      <c r="L56" s="69">
        <v>0.99</v>
      </c>
      <c r="M56" s="69">
        <v>0.98</v>
      </c>
      <c r="N56" s="58"/>
      <c r="O56" s="58"/>
      <c r="P56" s="58"/>
      <c r="Q56" s="58"/>
      <c r="R56" s="58"/>
      <c r="S56" s="58"/>
      <c r="T56" s="59"/>
    </row>
    <row r="57" spans="3:20">
      <c r="C57" s="25"/>
      <c r="D57" s="26"/>
      <c r="E57" s="27"/>
      <c r="F57" s="26"/>
      <c r="G57" s="28"/>
      <c r="H57" s="29" t="s">
        <v>28</v>
      </c>
      <c r="I57" s="34">
        <f>I56-I55</f>
        <v>0</v>
      </c>
      <c r="J57" s="34">
        <f t="shared" ref="J57" si="38">J56-J55</f>
        <v>9.0500000000000007</v>
      </c>
      <c r="K57" s="35">
        <v>0</v>
      </c>
      <c r="L57" s="35">
        <v>-0.01</v>
      </c>
      <c r="M57" s="35">
        <v>-2.0000000000000018E-2</v>
      </c>
      <c r="N57" s="35">
        <f t="shared" ref="N57:T57" si="39">N56-N55</f>
        <v>0</v>
      </c>
      <c r="O57" s="35">
        <f t="shared" si="39"/>
        <v>0</v>
      </c>
      <c r="P57" s="35">
        <f t="shared" si="39"/>
        <v>0</v>
      </c>
      <c r="Q57" s="35">
        <f t="shared" si="39"/>
        <v>0</v>
      </c>
      <c r="R57" s="35">
        <f t="shared" si="39"/>
        <v>0</v>
      </c>
      <c r="S57" s="35">
        <f t="shared" si="39"/>
        <v>0</v>
      </c>
      <c r="T57" s="36">
        <f t="shared" si="39"/>
        <v>0</v>
      </c>
    </row>
    <row r="58" spans="3:20" ht="13.8" customHeight="1">
      <c r="C58" s="15">
        <v>6</v>
      </c>
      <c r="D58" s="16" t="s">
        <v>67</v>
      </c>
      <c r="E58" s="16" t="s">
        <v>23</v>
      </c>
      <c r="F58" s="16" t="s">
        <v>35</v>
      </c>
      <c r="G58" s="18" t="s">
        <v>68</v>
      </c>
      <c r="H58" s="17" t="s">
        <v>26</v>
      </c>
      <c r="I58" s="19">
        <v>1</v>
      </c>
      <c r="J58" s="19">
        <v>1</v>
      </c>
      <c r="K58" s="55">
        <v>1</v>
      </c>
      <c r="L58" s="55">
        <v>1</v>
      </c>
      <c r="M58" s="55">
        <v>1</v>
      </c>
      <c r="N58" s="55">
        <v>1</v>
      </c>
      <c r="O58" s="55">
        <v>1</v>
      </c>
      <c r="P58" s="55">
        <v>1</v>
      </c>
      <c r="Q58" s="55">
        <v>1</v>
      </c>
      <c r="R58" s="55">
        <v>1</v>
      </c>
      <c r="S58" s="55">
        <v>1</v>
      </c>
      <c r="T58" s="56">
        <v>1</v>
      </c>
    </row>
    <row r="59" spans="3:20">
      <c r="C59" s="15"/>
      <c r="D59" s="16"/>
      <c r="E59" s="16"/>
      <c r="F59" s="16"/>
      <c r="G59" s="18"/>
      <c r="H59" s="17" t="s">
        <v>27</v>
      </c>
      <c r="I59" s="19">
        <f>I62*0.6+I74*0.4</f>
        <v>1</v>
      </c>
      <c r="J59" s="19">
        <f t="shared" ref="J59" si="40">J62*0.6+J74*0.4</f>
        <v>0.6399999999999999</v>
      </c>
      <c r="K59" s="67">
        <v>0.99639999999999995</v>
      </c>
      <c r="L59" s="67">
        <v>1</v>
      </c>
      <c r="M59" s="67">
        <v>1</v>
      </c>
      <c r="N59" s="67">
        <f t="shared" ref="N59:T59" si="41">N62*0.6+N74*0.4</f>
        <v>0</v>
      </c>
      <c r="O59" s="67">
        <f t="shared" si="41"/>
        <v>0</v>
      </c>
      <c r="P59" s="67">
        <f t="shared" si="41"/>
        <v>0</v>
      </c>
      <c r="Q59" s="67">
        <f t="shared" si="41"/>
        <v>0</v>
      </c>
      <c r="R59" s="67">
        <f t="shared" si="41"/>
        <v>0</v>
      </c>
      <c r="S59" s="67">
        <f t="shared" si="41"/>
        <v>0</v>
      </c>
      <c r="T59" s="68">
        <f t="shared" si="41"/>
        <v>0</v>
      </c>
    </row>
    <row r="60" spans="3:20">
      <c r="C60" s="15"/>
      <c r="D60" s="16"/>
      <c r="E60" s="16"/>
      <c r="F60" s="16"/>
      <c r="G60" s="18"/>
      <c r="H60" s="17" t="s">
        <v>28</v>
      </c>
      <c r="I60" s="19">
        <f>I59-I58</f>
        <v>0</v>
      </c>
      <c r="J60" s="19">
        <f t="shared" ref="J60" si="42">J59-J58</f>
        <v>-0.3600000000000001</v>
      </c>
      <c r="K60" s="55">
        <v>-3.6000000000000502E-3</v>
      </c>
      <c r="L60" s="55">
        <v>0</v>
      </c>
      <c r="M60" s="55">
        <v>0</v>
      </c>
      <c r="N60" s="55">
        <f t="shared" ref="N60:T60" si="43">N59-N58</f>
        <v>-1</v>
      </c>
      <c r="O60" s="55">
        <f t="shared" si="43"/>
        <v>-1</v>
      </c>
      <c r="P60" s="55">
        <f t="shared" si="43"/>
        <v>-1</v>
      </c>
      <c r="Q60" s="55">
        <f t="shared" si="43"/>
        <v>-1</v>
      </c>
      <c r="R60" s="55">
        <f t="shared" si="43"/>
        <v>-1</v>
      </c>
      <c r="S60" s="55">
        <f t="shared" si="43"/>
        <v>-1</v>
      </c>
      <c r="T60" s="56">
        <f t="shared" si="43"/>
        <v>-1</v>
      </c>
    </row>
    <row r="61" spans="3:20" s="70" customFormat="1" ht="13.8" customHeight="1">
      <c r="C61" s="71">
        <v>6.1</v>
      </c>
      <c r="D61" s="72" t="s">
        <v>69</v>
      </c>
      <c r="E61" s="73" t="s">
        <v>23</v>
      </c>
      <c r="F61" s="72" t="s">
        <v>30</v>
      </c>
      <c r="G61" s="74" t="s">
        <v>70</v>
      </c>
      <c r="H61" s="73" t="s">
        <v>26</v>
      </c>
      <c r="I61" s="75">
        <v>1</v>
      </c>
      <c r="J61" s="75">
        <v>1</v>
      </c>
      <c r="K61" s="76">
        <v>1</v>
      </c>
      <c r="L61" s="76">
        <v>1</v>
      </c>
      <c r="M61" s="76">
        <v>1</v>
      </c>
      <c r="N61" s="76"/>
      <c r="O61" s="76"/>
      <c r="P61" s="76"/>
      <c r="Q61" s="76"/>
      <c r="R61" s="76"/>
      <c r="S61" s="76"/>
      <c r="T61" s="77"/>
    </row>
    <row r="62" spans="3:20" s="70" customFormat="1">
      <c r="C62" s="71"/>
      <c r="D62" s="72"/>
      <c r="E62" s="73"/>
      <c r="F62" s="72"/>
      <c r="G62" s="74"/>
      <c r="H62" s="73" t="s">
        <v>27</v>
      </c>
      <c r="I62" s="75">
        <f>I65*0.3+I68*0.3+I71*0.4</f>
        <v>1</v>
      </c>
      <c r="J62" s="75">
        <f t="shared" ref="J62" si="44">J65*0.3+J68*0.3+J71*0.4</f>
        <v>0.6</v>
      </c>
      <c r="K62" s="78">
        <v>0.99399999999999999</v>
      </c>
      <c r="L62" s="78">
        <v>1</v>
      </c>
      <c r="M62" s="78">
        <v>1</v>
      </c>
      <c r="N62" s="78">
        <f t="shared" ref="N62:T62" si="45">N65*0.3+N68*0.3+N71*0.4</f>
        <v>0</v>
      </c>
      <c r="O62" s="78">
        <f t="shared" si="45"/>
        <v>0</v>
      </c>
      <c r="P62" s="78">
        <f t="shared" si="45"/>
        <v>0</v>
      </c>
      <c r="Q62" s="78">
        <f t="shared" si="45"/>
        <v>0</v>
      </c>
      <c r="R62" s="78">
        <f t="shared" si="45"/>
        <v>0</v>
      </c>
      <c r="S62" s="78">
        <f t="shared" si="45"/>
        <v>0</v>
      </c>
      <c r="T62" s="79">
        <f t="shared" si="45"/>
        <v>0</v>
      </c>
    </row>
    <row r="63" spans="3:20" s="70" customFormat="1">
      <c r="C63" s="71"/>
      <c r="D63" s="72"/>
      <c r="E63" s="73"/>
      <c r="F63" s="72"/>
      <c r="G63" s="74"/>
      <c r="H63" s="73" t="s">
        <v>28</v>
      </c>
      <c r="I63" s="75">
        <f>I62-I61</f>
        <v>0</v>
      </c>
      <c r="J63" s="75">
        <f t="shared" ref="J63" si="46">J62-J61</f>
        <v>-0.4</v>
      </c>
      <c r="K63" s="76">
        <v>-6.0000000000000097E-3</v>
      </c>
      <c r="L63" s="76">
        <v>0</v>
      </c>
      <c r="M63" s="76">
        <v>0</v>
      </c>
      <c r="N63" s="76">
        <f t="shared" ref="N63:T63" si="47">N62-N61</f>
        <v>0</v>
      </c>
      <c r="O63" s="76">
        <f t="shared" si="47"/>
        <v>0</v>
      </c>
      <c r="P63" s="76">
        <f t="shared" si="47"/>
        <v>0</v>
      </c>
      <c r="Q63" s="76">
        <f t="shared" si="47"/>
        <v>0</v>
      </c>
      <c r="R63" s="76">
        <f t="shared" si="47"/>
        <v>0</v>
      </c>
      <c r="S63" s="76">
        <f t="shared" si="47"/>
        <v>0</v>
      </c>
      <c r="T63" s="77">
        <f t="shared" si="47"/>
        <v>0</v>
      </c>
    </row>
    <row r="64" spans="3:20" ht="13.8" customHeight="1">
      <c r="C64" s="25" t="s">
        <v>71</v>
      </c>
      <c r="D64" s="26" t="s">
        <v>72</v>
      </c>
      <c r="E64" s="27" t="s">
        <v>23</v>
      </c>
      <c r="F64" s="26" t="s">
        <v>30</v>
      </c>
      <c r="G64" s="28" t="s">
        <v>73</v>
      </c>
      <c r="H64" s="27" t="s">
        <v>26</v>
      </c>
      <c r="I64" s="34">
        <v>1</v>
      </c>
      <c r="J64" s="34">
        <v>1</v>
      </c>
      <c r="K64" s="35">
        <v>1</v>
      </c>
      <c r="L64" s="35">
        <v>1</v>
      </c>
      <c r="M64" s="35">
        <v>1</v>
      </c>
      <c r="N64" s="35"/>
      <c r="O64" s="35"/>
      <c r="P64" s="35"/>
      <c r="Q64" s="35"/>
      <c r="R64" s="35"/>
      <c r="S64" s="35"/>
      <c r="T64" s="36"/>
    </row>
    <row r="65" spans="3:20">
      <c r="C65" s="25"/>
      <c r="D65" s="26"/>
      <c r="E65" s="27"/>
      <c r="F65" s="26"/>
      <c r="G65" s="28"/>
      <c r="H65" s="27" t="s">
        <v>27</v>
      </c>
      <c r="I65" s="34">
        <v>1</v>
      </c>
      <c r="J65" s="34">
        <v>1</v>
      </c>
      <c r="K65" s="80">
        <v>0.98</v>
      </c>
      <c r="L65" s="80">
        <v>1</v>
      </c>
      <c r="M65" s="80">
        <v>1</v>
      </c>
      <c r="N65" s="35"/>
      <c r="O65" s="35"/>
      <c r="P65" s="35"/>
      <c r="Q65" s="35"/>
      <c r="R65" s="35"/>
      <c r="S65" s="35"/>
      <c r="T65" s="36"/>
    </row>
    <row r="66" spans="3:20">
      <c r="C66" s="25"/>
      <c r="D66" s="26"/>
      <c r="E66" s="27"/>
      <c r="F66" s="26"/>
      <c r="G66" s="28"/>
      <c r="H66" s="27" t="s">
        <v>28</v>
      </c>
      <c r="I66" s="34">
        <f t="shared" ref="I66:T66" si="48">I65-I64</f>
        <v>0</v>
      </c>
      <c r="J66" s="34">
        <f t="shared" si="48"/>
        <v>0</v>
      </c>
      <c r="K66" s="35">
        <v>-0.02</v>
      </c>
      <c r="L66" s="35">
        <v>0</v>
      </c>
      <c r="M66" s="35">
        <v>0</v>
      </c>
      <c r="N66" s="35">
        <f t="shared" si="48"/>
        <v>0</v>
      </c>
      <c r="O66" s="35">
        <f t="shared" si="48"/>
        <v>0</v>
      </c>
      <c r="P66" s="35">
        <f t="shared" si="48"/>
        <v>0</v>
      </c>
      <c r="Q66" s="35">
        <f t="shared" si="48"/>
        <v>0</v>
      </c>
      <c r="R66" s="35">
        <f t="shared" si="48"/>
        <v>0</v>
      </c>
      <c r="S66" s="35">
        <f t="shared" si="48"/>
        <v>0</v>
      </c>
      <c r="T66" s="36">
        <f t="shared" si="48"/>
        <v>0</v>
      </c>
    </row>
    <row r="67" spans="3:20" ht="13.8" customHeight="1">
      <c r="C67" s="25" t="s">
        <v>74</v>
      </c>
      <c r="D67" s="26" t="s">
        <v>75</v>
      </c>
      <c r="E67" s="27" t="s">
        <v>23</v>
      </c>
      <c r="F67" s="26" t="s">
        <v>30</v>
      </c>
      <c r="G67" s="28" t="s">
        <v>76</v>
      </c>
      <c r="H67" s="27" t="s">
        <v>26</v>
      </c>
      <c r="I67" s="34">
        <v>1</v>
      </c>
      <c r="J67" s="34">
        <v>1</v>
      </c>
      <c r="K67" s="35">
        <v>1</v>
      </c>
      <c r="L67" s="35">
        <v>1</v>
      </c>
      <c r="M67" s="35">
        <v>1</v>
      </c>
      <c r="N67" s="35"/>
      <c r="O67" s="35"/>
      <c r="P67" s="35"/>
      <c r="Q67" s="35"/>
      <c r="R67" s="35"/>
      <c r="S67" s="35"/>
      <c r="T67" s="36"/>
    </row>
    <row r="68" spans="3:20">
      <c r="C68" s="25"/>
      <c r="D68" s="26"/>
      <c r="E68" s="27"/>
      <c r="F68" s="26"/>
      <c r="G68" s="28"/>
      <c r="H68" s="27" t="s">
        <v>27</v>
      </c>
      <c r="I68" s="34">
        <v>1</v>
      </c>
      <c r="J68" s="34">
        <v>1</v>
      </c>
      <c r="K68" s="80">
        <v>1</v>
      </c>
      <c r="L68" s="80">
        <v>1</v>
      </c>
      <c r="M68" s="80">
        <v>1</v>
      </c>
      <c r="N68" s="35"/>
      <c r="O68" s="35"/>
      <c r="P68" s="35"/>
      <c r="Q68" s="35"/>
      <c r="R68" s="35"/>
      <c r="S68" s="35"/>
      <c r="T68" s="36"/>
    </row>
    <row r="69" spans="3:20">
      <c r="C69" s="25"/>
      <c r="D69" s="26"/>
      <c r="E69" s="27"/>
      <c r="F69" s="26"/>
      <c r="G69" s="28"/>
      <c r="H69" s="27" t="s">
        <v>28</v>
      </c>
      <c r="I69" s="34">
        <f t="shared" ref="I69:T69" si="49">I68-I67</f>
        <v>0</v>
      </c>
      <c r="J69" s="34">
        <f t="shared" si="49"/>
        <v>0</v>
      </c>
      <c r="K69" s="35">
        <v>0</v>
      </c>
      <c r="L69" s="35">
        <v>0</v>
      </c>
      <c r="M69" s="35">
        <v>0</v>
      </c>
      <c r="N69" s="35">
        <f t="shared" si="49"/>
        <v>0</v>
      </c>
      <c r="O69" s="35">
        <f t="shared" si="49"/>
        <v>0</v>
      </c>
      <c r="P69" s="35">
        <f t="shared" si="49"/>
        <v>0</v>
      </c>
      <c r="Q69" s="35">
        <f t="shared" si="49"/>
        <v>0</v>
      </c>
      <c r="R69" s="35">
        <f t="shared" si="49"/>
        <v>0</v>
      </c>
      <c r="S69" s="35">
        <f t="shared" si="49"/>
        <v>0</v>
      </c>
      <c r="T69" s="36">
        <f t="shared" si="49"/>
        <v>0</v>
      </c>
    </row>
    <row r="70" spans="3:20" ht="13.8" customHeight="1">
      <c r="C70" s="25" t="s">
        <v>77</v>
      </c>
      <c r="D70" s="26" t="s">
        <v>78</v>
      </c>
      <c r="E70" s="27" t="s">
        <v>23</v>
      </c>
      <c r="F70" s="26" t="s">
        <v>30</v>
      </c>
      <c r="G70" s="28" t="s">
        <v>79</v>
      </c>
      <c r="H70" s="27" t="s">
        <v>26</v>
      </c>
      <c r="I70" s="34">
        <v>1</v>
      </c>
      <c r="J70" s="34">
        <v>0</v>
      </c>
      <c r="K70" s="35">
        <v>1</v>
      </c>
      <c r="L70" s="35">
        <v>1</v>
      </c>
      <c r="M70" s="35">
        <v>1</v>
      </c>
      <c r="N70" s="35"/>
      <c r="O70" s="35"/>
      <c r="P70" s="35"/>
      <c r="Q70" s="35"/>
      <c r="R70" s="35"/>
      <c r="S70" s="35"/>
      <c r="T70" s="36"/>
    </row>
    <row r="71" spans="3:20">
      <c r="C71" s="25"/>
      <c r="D71" s="26"/>
      <c r="E71" s="27"/>
      <c r="F71" s="26"/>
      <c r="G71" s="28"/>
      <c r="H71" s="27" t="s">
        <v>27</v>
      </c>
      <c r="I71" s="34">
        <v>1</v>
      </c>
      <c r="J71" s="34">
        <v>0</v>
      </c>
      <c r="K71" s="80">
        <v>1</v>
      </c>
      <c r="L71" s="80">
        <v>1</v>
      </c>
      <c r="M71" s="80">
        <v>1</v>
      </c>
      <c r="N71" s="35"/>
      <c r="O71" s="35"/>
      <c r="P71" s="35"/>
      <c r="Q71" s="35"/>
      <c r="R71" s="35"/>
      <c r="S71" s="35"/>
      <c r="T71" s="36"/>
    </row>
    <row r="72" spans="3:20">
      <c r="C72" s="25"/>
      <c r="D72" s="26"/>
      <c r="E72" s="27"/>
      <c r="F72" s="26"/>
      <c r="G72" s="28"/>
      <c r="H72" s="27" t="s">
        <v>28</v>
      </c>
      <c r="I72" s="34">
        <f t="shared" ref="I72:T72" si="50">I71-I70</f>
        <v>0</v>
      </c>
      <c r="J72" s="34">
        <f t="shared" si="50"/>
        <v>0</v>
      </c>
      <c r="K72" s="35">
        <v>0</v>
      </c>
      <c r="L72" s="35">
        <v>0</v>
      </c>
      <c r="M72" s="35">
        <v>0</v>
      </c>
      <c r="N72" s="35">
        <f t="shared" si="50"/>
        <v>0</v>
      </c>
      <c r="O72" s="35">
        <f t="shared" si="50"/>
        <v>0</v>
      </c>
      <c r="P72" s="35">
        <f t="shared" si="50"/>
        <v>0</v>
      </c>
      <c r="Q72" s="35">
        <f t="shared" si="50"/>
        <v>0</v>
      </c>
      <c r="R72" s="35">
        <f t="shared" si="50"/>
        <v>0</v>
      </c>
      <c r="S72" s="35">
        <f t="shared" si="50"/>
        <v>0</v>
      </c>
      <c r="T72" s="36">
        <f t="shared" si="50"/>
        <v>0</v>
      </c>
    </row>
    <row r="73" spans="3:20" s="70" customFormat="1" ht="13.8" customHeight="1">
      <c r="C73" s="71">
        <v>6.2</v>
      </c>
      <c r="D73" s="72" t="s">
        <v>80</v>
      </c>
      <c r="E73" s="73" t="s">
        <v>23</v>
      </c>
      <c r="F73" s="72" t="s">
        <v>30</v>
      </c>
      <c r="G73" s="74" t="s">
        <v>81</v>
      </c>
      <c r="H73" s="73" t="s">
        <v>26</v>
      </c>
      <c r="I73" s="75">
        <v>1</v>
      </c>
      <c r="J73" s="75">
        <v>1</v>
      </c>
      <c r="K73" s="76">
        <v>1</v>
      </c>
      <c r="L73" s="76">
        <v>1</v>
      </c>
      <c r="M73" s="76">
        <v>1</v>
      </c>
      <c r="N73" s="76"/>
      <c r="O73" s="76"/>
      <c r="P73" s="76"/>
      <c r="Q73" s="76"/>
      <c r="R73" s="76"/>
      <c r="S73" s="76"/>
      <c r="T73" s="77"/>
    </row>
    <row r="74" spans="3:20" s="70" customFormat="1">
      <c r="C74" s="71"/>
      <c r="D74" s="72"/>
      <c r="E74" s="73"/>
      <c r="F74" s="72"/>
      <c r="G74" s="74"/>
      <c r="H74" s="73" t="s">
        <v>27</v>
      </c>
      <c r="I74" s="75">
        <f>I77*0.5+I80*0.3+I83*0.2</f>
        <v>1</v>
      </c>
      <c r="J74" s="75">
        <f t="shared" ref="J74" si="51">J77*0.5+J80*0.3+J83*0.2</f>
        <v>0.7</v>
      </c>
      <c r="K74" s="78">
        <v>1</v>
      </c>
      <c r="L74" s="78">
        <v>1</v>
      </c>
      <c r="M74" s="78">
        <v>1</v>
      </c>
      <c r="N74" s="78">
        <f t="shared" ref="N74:T74" si="52">N77*0.5+N80*0.3+N83*0.2</f>
        <v>0</v>
      </c>
      <c r="O74" s="78">
        <f t="shared" si="52"/>
        <v>0</v>
      </c>
      <c r="P74" s="78">
        <f t="shared" si="52"/>
        <v>0</v>
      </c>
      <c r="Q74" s="78">
        <f t="shared" si="52"/>
        <v>0</v>
      </c>
      <c r="R74" s="78">
        <f t="shared" si="52"/>
        <v>0</v>
      </c>
      <c r="S74" s="78">
        <f t="shared" si="52"/>
        <v>0</v>
      </c>
      <c r="T74" s="79">
        <f t="shared" si="52"/>
        <v>0</v>
      </c>
    </row>
    <row r="75" spans="3:20" s="70" customFormat="1">
      <c r="C75" s="71"/>
      <c r="D75" s="72"/>
      <c r="E75" s="73"/>
      <c r="F75" s="72"/>
      <c r="G75" s="74"/>
      <c r="H75" s="73" t="s">
        <v>28</v>
      </c>
      <c r="I75" s="75">
        <f>I74-I73</f>
        <v>0</v>
      </c>
      <c r="J75" s="75">
        <f t="shared" ref="J75" si="53">J74-J73</f>
        <v>-0.30000000000000004</v>
      </c>
      <c r="K75" s="76">
        <v>0</v>
      </c>
      <c r="L75" s="76">
        <v>0</v>
      </c>
      <c r="M75" s="76">
        <v>0</v>
      </c>
      <c r="N75" s="76">
        <f t="shared" ref="N75:T75" si="54">N74-N73</f>
        <v>0</v>
      </c>
      <c r="O75" s="76">
        <f t="shared" si="54"/>
        <v>0</v>
      </c>
      <c r="P75" s="76">
        <f t="shared" si="54"/>
        <v>0</v>
      </c>
      <c r="Q75" s="76">
        <f t="shared" si="54"/>
        <v>0</v>
      </c>
      <c r="R75" s="76">
        <f t="shared" si="54"/>
        <v>0</v>
      </c>
      <c r="S75" s="76">
        <f t="shared" si="54"/>
        <v>0</v>
      </c>
      <c r="T75" s="77">
        <f t="shared" si="54"/>
        <v>0</v>
      </c>
    </row>
    <row r="76" spans="3:20" ht="13.8" customHeight="1">
      <c r="C76" s="25" t="s">
        <v>82</v>
      </c>
      <c r="D76" s="26" t="s">
        <v>83</v>
      </c>
      <c r="E76" s="27" t="s">
        <v>23</v>
      </c>
      <c r="F76" s="26" t="s">
        <v>30</v>
      </c>
      <c r="G76" s="28" t="s">
        <v>84</v>
      </c>
      <c r="H76" s="27" t="s">
        <v>26</v>
      </c>
      <c r="I76" s="34">
        <v>1</v>
      </c>
      <c r="J76" s="34">
        <v>1</v>
      </c>
      <c r="K76" s="35">
        <v>1</v>
      </c>
      <c r="L76" s="35">
        <v>1</v>
      </c>
      <c r="M76" s="35">
        <v>1</v>
      </c>
      <c r="N76" s="35"/>
      <c r="O76" s="35"/>
      <c r="P76" s="35"/>
      <c r="Q76" s="35"/>
      <c r="R76" s="35"/>
      <c r="S76" s="35"/>
      <c r="T76" s="36"/>
    </row>
    <row r="77" spans="3:20">
      <c r="C77" s="25"/>
      <c r="D77" s="26"/>
      <c r="E77" s="27"/>
      <c r="F77" s="26"/>
      <c r="G77" s="28"/>
      <c r="H77" s="27" t="s">
        <v>27</v>
      </c>
      <c r="I77" s="34">
        <v>1</v>
      </c>
      <c r="J77" s="34">
        <v>1</v>
      </c>
      <c r="K77" s="80">
        <v>1</v>
      </c>
      <c r="L77" s="80">
        <v>1</v>
      </c>
      <c r="M77" s="80">
        <v>1</v>
      </c>
      <c r="N77" s="35"/>
      <c r="O77" s="35"/>
      <c r="P77" s="35"/>
      <c r="Q77" s="35"/>
      <c r="R77" s="35"/>
      <c r="S77" s="35"/>
      <c r="T77" s="36"/>
    </row>
    <row r="78" spans="3:20">
      <c r="C78" s="25"/>
      <c r="D78" s="26"/>
      <c r="E78" s="27"/>
      <c r="F78" s="26"/>
      <c r="G78" s="28"/>
      <c r="H78" s="27" t="s">
        <v>28</v>
      </c>
      <c r="I78" s="34">
        <f t="shared" ref="I78:T78" si="55">I77-I76</f>
        <v>0</v>
      </c>
      <c r="J78" s="34">
        <f t="shared" si="55"/>
        <v>0</v>
      </c>
      <c r="K78" s="35">
        <v>0</v>
      </c>
      <c r="L78" s="35">
        <v>0</v>
      </c>
      <c r="M78" s="35">
        <v>0</v>
      </c>
      <c r="N78" s="35">
        <f t="shared" si="55"/>
        <v>0</v>
      </c>
      <c r="O78" s="35">
        <f t="shared" si="55"/>
        <v>0</v>
      </c>
      <c r="P78" s="35">
        <f t="shared" si="55"/>
        <v>0</v>
      </c>
      <c r="Q78" s="35">
        <f t="shared" si="55"/>
        <v>0</v>
      </c>
      <c r="R78" s="35">
        <f t="shared" si="55"/>
        <v>0</v>
      </c>
      <c r="S78" s="35">
        <f t="shared" si="55"/>
        <v>0</v>
      </c>
      <c r="T78" s="36">
        <f t="shared" si="55"/>
        <v>0</v>
      </c>
    </row>
    <row r="79" spans="3:20" ht="13.8" customHeight="1">
      <c r="C79" s="25" t="s">
        <v>85</v>
      </c>
      <c r="D79" s="26" t="s">
        <v>86</v>
      </c>
      <c r="E79" s="27" t="s">
        <v>23</v>
      </c>
      <c r="F79" s="26" t="s">
        <v>30</v>
      </c>
      <c r="G79" s="28" t="s">
        <v>79</v>
      </c>
      <c r="H79" s="27" t="s">
        <v>26</v>
      </c>
      <c r="I79" s="34">
        <v>1</v>
      </c>
      <c r="J79" s="34">
        <v>0</v>
      </c>
      <c r="K79" s="35">
        <v>1</v>
      </c>
      <c r="L79" s="35">
        <v>1</v>
      </c>
      <c r="M79" s="35">
        <v>1</v>
      </c>
      <c r="N79" s="35"/>
      <c r="O79" s="35"/>
      <c r="P79" s="35"/>
      <c r="Q79" s="35"/>
      <c r="R79" s="35"/>
      <c r="S79" s="35"/>
      <c r="T79" s="36"/>
    </row>
    <row r="80" spans="3:20">
      <c r="C80" s="25"/>
      <c r="D80" s="26"/>
      <c r="E80" s="27"/>
      <c r="F80" s="26"/>
      <c r="G80" s="28"/>
      <c r="H80" s="27" t="s">
        <v>27</v>
      </c>
      <c r="I80" s="34">
        <v>1</v>
      </c>
      <c r="J80" s="34">
        <v>0</v>
      </c>
      <c r="K80" s="80">
        <v>1</v>
      </c>
      <c r="L80" s="80">
        <v>1</v>
      </c>
      <c r="M80" s="80">
        <v>1</v>
      </c>
      <c r="N80" s="35"/>
      <c r="O80" s="35"/>
      <c r="P80" s="35"/>
      <c r="Q80" s="35"/>
      <c r="R80" s="35"/>
      <c r="S80" s="35"/>
      <c r="T80" s="36"/>
    </row>
    <row r="81" spans="3:20">
      <c r="C81" s="25"/>
      <c r="D81" s="26"/>
      <c r="E81" s="27"/>
      <c r="F81" s="26"/>
      <c r="G81" s="28"/>
      <c r="H81" s="27" t="s">
        <v>28</v>
      </c>
      <c r="I81" s="34">
        <f t="shared" ref="I81:T81" si="56">I80-I79</f>
        <v>0</v>
      </c>
      <c r="J81" s="34">
        <f t="shared" si="56"/>
        <v>0</v>
      </c>
      <c r="K81" s="35">
        <v>0</v>
      </c>
      <c r="L81" s="35">
        <v>0</v>
      </c>
      <c r="M81" s="35">
        <v>0</v>
      </c>
      <c r="N81" s="35">
        <f t="shared" si="56"/>
        <v>0</v>
      </c>
      <c r="O81" s="35">
        <f t="shared" si="56"/>
        <v>0</v>
      </c>
      <c r="P81" s="35">
        <f t="shared" si="56"/>
        <v>0</v>
      </c>
      <c r="Q81" s="35">
        <f t="shared" si="56"/>
        <v>0</v>
      </c>
      <c r="R81" s="35">
        <f t="shared" si="56"/>
        <v>0</v>
      </c>
      <c r="S81" s="35">
        <f t="shared" si="56"/>
        <v>0</v>
      </c>
      <c r="T81" s="36">
        <f t="shared" si="56"/>
        <v>0</v>
      </c>
    </row>
    <row r="82" spans="3:20" ht="13.8" customHeight="1">
      <c r="C82" s="25" t="s">
        <v>87</v>
      </c>
      <c r="D82" s="26" t="s">
        <v>88</v>
      </c>
      <c r="E82" s="27" t="s">
        <v>23</v>
      </c>
      <c r="F82" s="26" t="s">
        <v>30</v>
      </c>
      <c r="G82" s="28" t="s">
        <v>76</v>
      </c>
      <c r="H82" s="27" t="s">
        <v>26</v>
      </c>
      <c r="I82" s="34">
        <v>1</v>
      </c>
      <c r="J82" s="34">
        <v>1</v>
      </c>
      <c r="K82" s="35">
        <v>1</v>
      </c>
      <c r="L82" s="35">
        <v>1</v>
      </c>
      <c r="M82" s="35">
        <v>1</v>
      </c>
      <c r="N82" s="35"/>
      <c r="O82" s="35"/>
      <c r="P82" s="35"/>
      <c r="Q82" s="35"/>
      <c r="R82" s="35"/>
      <c r="S82" s="35"/>
      <c r="T82" s="36"/>
    </row>
    <row r="83" spans="3:20">
      <c r="C83" s="25"/>
      <c r="D83" s="26"/>
      <c r="E83" s="27"/>
      <c r="F83" s="26"/>
      <c r="G83" s="28"/>
      <c r="H83" s="27" t="s">
        <v>27</v>
      </c>
      <c r="I83" s="34">
        <v>1</v>
      </c>
      <c r="J83" s="34">
        <v>1</v>
      </c>
      <c r="K83" s="80">
        <v>1</v>
      </c>
      <c r="L83" s="80">
        <v>1</v>
      </c>
      <c r="M83" s="80">
        <v>1</v>
      </c>
      <c r="N83" s="35"/>
      <c r="O83" s="35"/>
      <c r="P83" s="35"/>
      <c r="Q83" s="35"/>
      <c r="R83" s="35"/>
      <c r="S83" s="35"/>
      <c r="T83" s="36"/>
    </row>
    <row r="84" spans="3:20">
      <c r="C84" s="25"/>
      <c r="D84" s="26"/>
      <c r="E84" s="27"/>
      <c r="F84" s="26"/>
      <c r="G84" s="28"/>
      <c r="H84" s="27" t="s">
        <v>28</v>
      </c>
      <c r="I84" s="34">
        <f t="shared" ref="I84:T84" si="57">I83-I82</f>
        <v>0</v>
      </c>
      <c r="J84" s="34">
        <f t="shared" si="57"/>
        <v>0</v>
      </c>
      <c r="K84" s="35">
        <v>0</v>
      </c>
      <c r="L84" s="35">
        <v>0</v>
      </c>
      <c r="M84" s="35">
        <v>0</v>
      </c>
      <c r="N84" s="35">
        <f t="shared" si="57"/>
        <v>0</v>
      </c>
      <c r="O84" s="35">
        <f t="shared" si="57"/>
        <v>0</v>
      </c>
      <c r="P84" s="35">
        <f t="shared" si="57"/>
        <v>0</v>
      </c>
      <c r="Q84" s="35">
        <f t="shared" si="57"/>
        <v>0</v>
      </c>
      <c r="R84" s="35">
        <f t="shared" si="57"/>
        <v>0</v>
      </c>
      <c r="S84" s="35">
        <f t="shared" si="57"/>
        <v>0</v>
      </c>
      <c r="T84" s="36">
        <f t="shared" si="57"/>
        <v>0</v>
      </c>
    </row>
    <row r="85" spans="3:20" ht="13.8" customHeight="1">
      <c r="C85" s="15">
        <v>7</v>
      </c>
      <c r="D85" s="16" t="s">
        <v>89</v>
      </c>
      <c r="E85" s="16" t="s">
        <v>23</v>
      </c>
      <c r="F85" s="16" t="s">
        <v>30</v>
      </c>
      <c r="G85" s="18" t="s">
        <v>90</v>
      </c>
      <c r="H85" s="17" t="s">
        <v>26</v>
      </c>
      <c r="I85" s="81">
        <v>1</v>
      </c>
      <c r="J85" s="81">
        <v>1</v>
      </c>
      <c r="K85" s="82">
        <v>1</v>
      </c>
      <c r="L85" s="82">
        <v>1</v>
      </c>
      <c r="M85" s="82">
        <v>1</v>
      </c>
      <c r="N85" s="82">
        <v>1</v>
      </c>
      <c r="O85" s="82">
        <v>1</v>
      </c>
      <c r="P85" s="82">
        <v>1</v>
      </c>
      <c r="Q85" s="82">
        <v>1</v>
      </c>
      <c r="R85" s="82">
        <v>1</v>
      </c>
      <c r="S85" s="82">
        <v>1</v>
      </c>
      <c r="T85" s="83">
        <v>1</v>
      </c>
    </row>
    <row r="86" spans="3:20">
      <c r="C86" s="15"/>
      <c r="D86" s="16"/>
      <c r="E86" s="16"/>
      <c r="F86" s="16"/>
      <c r="G86" s="18"/>
      <c r="H86" s="17" t="s">
        <v>27</v>
      </c>
      <c r="I86" s="81">
        <f>I89*0.8+I92*0.2</f>
        <v>1</v>
      </c>
      <c r="J86" s="81">
        <f t="shared" ref="J86" si="58">J89*0.8+J92*0.2</f>
        <v>0.95799999999999996</v>
      </c>
      <c r="K86" s="82">
        <v>0.92</v>
      </c>
      <c r="L86" s="82">
        <v>1</v>
      </c>
      <c r="M86" s="82">
        <v>1</v>
      </c>
      <c r="N86" s="82">
        <f t="shared" ref="N86:T86" si="59">N89*0.8+N92*0.2</f>
        <v>0</v>
      </c>
      <c r="O86" s="82">
        <f t="shared" si="59"/>
        <v>0</v>
      </c>
      <c r="P86" s="82">
        <f t="shared" si="59"/>
        <v>0</v>
      </c>
      <c r="Q86" s="82">
        <f t="shared" si="59"/>
        <v>0</v>
      </c>
      <c r="R86" s="82">
        <f t="shared" si="59"/>
        <v>0</v>
      </c>
      <c r="S86" s="82">
        <f t="shared" si="59"/>
        <v>0</v>
      </c>
      <c r="T86" s="83">
        <f t="shared" si="59"/>
        <v>0</v>
      </c>
    </row>
    <row r="87" spans="3:20">
      <c r="C87" s="15"/>
      <c r="D87" s="16"/>
      <c r="E87" s="16"/>
      <c r="F87" s="16"/>
      <c r="G87" s="18"/>
      <c r="H87" s="17" t="s">
        <v>28</v>
      </c>
      <c r="I87" s="81">
        <f>I86-I85</f>
        <v>0</v>
      </c>
      <c r="J87" s="81">
        <f t="shared" ref="J87" si="60">J86-J85</f>
        <v>-4.2000000000000037E-2</v>
      </c>
      <c r="K87" s="82">
        <v>-7.9999999999999793E-2</v>
      </c>
      <c r="L87" s="82">
        <v>0</v>
      </c>
      <c r="M87" s="82">
        <v>0</v>
      </c>
      <c r="N87" s="82">
        <f t="shared" ref="N87:T87" si="61">N86-N85</f>
        <v>-1</v>
      </c>
      <c r="O87" s="82">
        <f t="shared" si="61"/>
        <v>-1</v>
      </c>
      <c r="P87" s="82">
        <f t="shared" si="61"/>
        <v>-1</v>
      </c>
      <c r="Q87" s="82">
        <f t="shared" si="61"/>
        <v>-1</v>
      </c>
      <c r="R87" s="82">
        <f t="shared" si="61"/>
        <v>-1</v>
      </c>
      <c r="S87" s="82">
        <f t="shared" si="61"/>
        <v>-1</v>
      </c>
      <c r="T87" s="83">
        <f t="shared" si="61"/>
        <v>-1</v>
      </c>
    </row>
    <row r="88" spans="3:20" ht="13.8" customHeight="1">
      <c r="C88" s="25">
        <v>7.1</v>
      </c>
      <c r="D88" s="26" t="s">
        <v>91</v>
      </c>
      <c r="E88" s="27" t="s">
        <v>23</v>
      </c>
      <c r="F88" s="26" t="s">
        <v>30</v>
      </c>
      <c r="G88" s="28" t="s">
        <v>92</v>
      </c>
      <c r="H88" s="29" t="s">
        <v>26</v>
      </c>
      <c r="I88" s="84">
        <v>1</v>
      </c>
      <c r="J88" s="84">
        <v>1</v>
      </c>
      <c r="K88" s="85">
        <v>1</v>
      </c>
      <c r="L88" s="85">
        <v>1</v>
      </c>
      <c r="M88" s="85">
        <v>1</v>
      </c>
      <c r="N88" s="85"/>
      <c r="O88" s="85"/>
      <c r="P88" s="85"/>
      <c r="Q88" s="85"/>
      <c r="R88" s="85"/>
      <c r="S88" s="85"/>
      <c r="T88" s="86"/>
    </row>
    <row r="89" spans="3:20">
      <c r="C89" s="25"/>
      <c r="D89" s="26"/>
      <c r="E89" s="27"/>
      <c r="F89" s="26"/>
      <c r="G89" s="28"/>
      <c r="H89" s="29" t="s">
        <v>27</v>
      </c>
      <c r="I89" s="84">
        <v>1</v>
      </c>
      <c r="J89" s="84">
        <v>0.95</v>
      </c>
      <c r="K89" s="85">
        <v>0.9</v>
      </c>
      <c r="L89" s="85">
        <v>1</v>
      </c>
      <c r="M89" s="85">
        <v>1</v>
      </c>
      <c r="N89" s="85"/>
      <c r="O89" s="85"/>
      <c r="P89" s="85"/>
      <c r="Q89" s="85"/>
      <c r="R89" s="85"/>
      <c r="S89" s="85"/>
      <c r="T89" s="86"/>
    </row>
    <row r="90" spans="3:20">
      <c r="C90" s="25"/>
      <c r="D90" s="26"/>
      <c r="E90" s="27"/>
      <c r="F90" s="26"/>
      <c r="G90" s="28"/>
      <c r="H90" s="29" t="s">
        <v>28</v>
      </c>
      <c r="I90" s="84">
        <f>I89-I88</f>
        <v>0</v>
      </c>
      <c r="J90" s="84">
        <f t="shared" ref="J90" si="62">J89-J88</f>
        <v>-5.0000000000000044E-2</v>
      </c>
      <c r="K90" s="85">
        <v>-0.1</v>
      </c>
      <c r="L90" s="85">
        <v>0</v>
      </c>
      <c r="M90" s="85">
        <v>0</v>
      </c>
      <c r="N90" s="85">
        <f t="shared" ref="N90:T90" si="63">N89-N88</f>
        <v>0</v>
      </c>
      <c r="O90" s="85">
        <f t="shared" si="63"/>
        <v>0</v>
      </c>
      <c r="P90" s="85">
        <f t="shared" si="63"/>
        <v>0</v>
      </c>
      <c r="Q90" s="85">
        <f t="shared" si="63"/>
        <v>0</v>
      </c>
      <c r="R90" s="85">
        <f t="shared" si="63"/>
        <v>0</v>
      </c>
      <c r="S90" s="85">
        <f t="shared" si="63"/>
        <v>0</v>
      </c>
      <c r="T90" s="86">
        <f t="shared" si="63"/>
        <v>0</v>
      </c>
    </row>
    <row r="91" spans="3:20" ht="13.8" customHeight="1">
      <c r="C91" s="25">
        <v>7.2</v>
      </c>
      <c r="D91" s="26" t="s">
        <v>93</v>
      </c>
      <c r="E91" s="27" t="s">
        <v>23</v>
      </c>
      <c r="F91" s="26" t="s">
        <v>30</v>
      </c>
      <c r="G91" s="28" t="s">
        <v>94</v>
      </c>
      <c r="H91" s="29" t="s">
        <v>26</v>
      </c>
      <c r="I91" s="84">
        <v>1</v>
      </c>
      <c r="J91" s="84">
        <v>1</v>
      </c>
      <c r="K91" s="85">
        <v>1</v>
      </c>
      <c r="L91" s="85">
        <v>1</v>
      </c>
      <c r="M91" s="85">
        <v>1</v>
      </c>
      <c r="N91" s="85"/>
      <c r="O91" s="85"/>
      <c r="P91" s="85"/>
      <c r="Q91" s="85"/>
      <c r="R91" s="85"/>
      <c r="S91" s="85"/>
      <c r="T91" s="86"/>
    </row>
    <row r="92" spans="3:20">
      <c r="C92" s="25"/>
      <c r="D92" s="26"/>
      <c r="E92" s="27"/>
      <c r="F92" s="26"/>
      <c r="G92" s="28"/>
      <c r="H92" s="29" t="s">
        <v>27</v>
      </c>
      <c r="I92" s="84">
        <v>1</v>
      </c>
      <c r="J92" s="84">
        <v>0.99</v>
      </c>
      <c r="K92" s="85">
        <v>1</v>
      </c>
      <c r="L92" s="85">
        <v>1</v>
      </c>
      <c r="M92" s="85">
        <v>1</v>
      </c>
      <c r="N92" s="85"/>
      <c r="O92" s="85"/>
      <c r="P92" s="85"/>
      <c r="Q92" s="85"/>
      <c r="R92" s="85"/>
      <c r="S92" s="85"/>
      <c r="T92" s="86"/>
    </row>
    <row r="93" spans="3:20">
      <c r="C93" s="25"/>
      <c r="D93" s="26"/>
      <c r="E93" s="27"/>
      <c r="F93" s="26"/>
      <c r="G93" s="28"/>
      <c r="H93" s="29" t="s">
        <v>28</v>
      </c>
      <c r="I93" s="84">
        <f>I92-I91</f>
        <v>0</v>
      </c>
      <c r="J93" s="84">
        <f t="shared" ref="J93" si="64">J92-J91</f>
        <v>-1.0000000000000009E-2</v>
      </c>
      <c r="K93" s="85">
        <v>0</v>
      </c>
      <c r="L93" s="85">
        <v>0</v>
      </c>
      <c r="M93" s="85">
        <v>0</v>
      </c>
      <c r="N93" s="85">
        <f t="shared" ref="N93:T93" si="65">N92-N91</f>
        <v>0</v>
      </c>
      <c r="O93" s="85">
        <f t="shared" si="65"/>
        <v>0</v>
      </c>
      <c r="P93" s="85">
        <f t="shared" si="65"/>
        <v>0</v>
      </c>
      <c r="Q93" s="85">
        <f t="shared" si="65"/>
        <v>0</v>
      </c>
      <c r="R93" s="85">
        <f t="shared" si="65"/>
        <v>0</v>
      </c>
      <c r="S93" s="85">
        <f t="shared" si="65"/>
        <v>0</v>
      </c>
      <c r="T93" s="86">
        <f t="shared" si="65"/>
        <v>0</v>
      </c>
    </row>
    <row r="94" spans="3:20" ht="13.8" customHeight="1">
      <c r="C94" s="15">
        <v>8</v>
      </c>
      <c r="D94" s="16" t="s">
        <v>95</v>
      </c>
      <c r="E94" s="16" t="s">
        <v>23</v>
      </c>
      <c r="F94" s="16"/>
      <c r="G94" s="87" t="s">
        <v>96</v>
      </c>
      <c r="H94" s="17" t="s">
        <v>26</v>
      </c>
      <c r="I94" s="19">
        <v>1</v>
      </c>
      <c r="J94" s="19">
        <v>1</v>
      </c>
      <c r="K94" s="20">
        <v>1</v>
      </c>
      <c r="L94" s="20">
        <v>1</v>
      </c>
      <c r="M94" s="20">
        <v>1</v>
      </c>
      <c r="N94" s="20">
        <v>1</v>
      </c>
      <c r="O94" s="20">
        <v>1</v>
      </c>
      <c r="P94" s="20">
        <v>1</v>
      </c>
      <c r="Q94" s="20">
        <v>1</v>
      </c>
      <c r="R94" s="20">
        <v>1</v>
      </c>
      <c r="S94" s="20">
        <v>1</v>
      </c>
      <c r="T94" s="21">
        <v>1</v>
      </c>
    </row>
    <row r="95" spans="3:20">
      <c r="C95" s="15"/>
      <c r="D95" s="16"/>
      <c r="E95" s="16"/>
      <c r="F95" s="16"/>
      <c r="G95" s="87"/>
      <c r="H95" s="17" t="s">
        <v>27</v>
      </c>
      <c r="I95" s="19">
        <f>I98*0.6+I101*0.4</f>
        <v>1</v>
      </c>
      <c r="J95" s="19">
        <f t="shared" ref="J95" si="66">J98*0.6+J101*0.4</f>
        <v>1</v>
      </c>
      <c r="K95" s="22">
        <v>1</v>
      </c>
      <c r="L95" s="22">
        <v>1</v>
      </c>
      <c r="M95" s="22">
        <v>1</v>
      </c>
      <c r="N95" s="22">
        <f t="shared" ref="N95:T95" si="67">N98*0.6+N101*0.4</f>
        <v>0</v>
      </c>
      <c r="O95" s="22">
        <f t="shared" si="67"/>
        <v>0</v>
      </c>
      <c r="P95" s="22">
        <f t="shared" si="67"/>
        <v>0</v>
      </c>
      <c r="Q95" s="22">
        <f t="shared" si="67"/>
        <v>0</v>
      </c>
      <c r="R95" s="22">
        <f t="shared" si="67"/>
        <v>0</v>
      </c>
      <c r="S95" s="22">
        <f t="shared" si="67"/>
        <v>0</v>
      </c>
      <c r="T95" s="62">
        <f t="shared" si="67"/>
        <v>0</v>
      </c>
    </row>
    <row r="96" spans="3:20">
      <c r="C96" s="15"/>
      <c r="D96" s="16"/>
      <c r="E96" s="16"/>
      <c r="F96" s="16"/>
      <c r="G96" s="87"/>
      <c r="H96" s="17" t="s">
        <v>28</v>
      </c>
      <c r="I96" s="19">
        <f>I95-I94</f>
        <v>0</v>
      </c>
      <c r="J96" s="19">
        <f t="shared" ref="J96" si="68">J95-J94</f>
        <v>0</v>
      </c>
      <c r="K96" s="20">
        <v>0</v>
      </c>
      <c r="L96" s="20">
        <v>0</v>
      </c>
      <c r="M96" s="20">
        <v>0</v>
      </c>
      <c r="N96" s="20">
        <f t="shared" ref="N96:T96" si="69">N95-N94</f>
        <v>-1</v>
      </c>
      <c r="O96" s="20">
        <f t="shared" si="69"/>
        <v>-1</v>
      </c>
      <c r="P96" s="20">
        <f t="shared" si="69"/>
        <v>-1</v>
      </c>
      <c r="Q96" s="20">
        <f t="shared" si="69"/>
        <v>-1</v>
      </c>
      <c r="R96" s="20">
        <f t="shared" si="69"/>
        <v>-1</v>
      </c>
      <c r="S96" s="20">
        <f t="shared" si="69"/>
        <v>-1</v>
      </c>
      <c r="T96" s="21">
        <f t="shared" si="69"/>
        <v>-1</v>
      </c>
    </row>
    <row r="97" spans="3:20" ht="13.8" customHeight="1">
      <c r="C97" s="25">
        <v>8.1</v>
      </c>
      <c r="D97" s="26" t="s">
        <v>97</v>
      </c>
      <c r="E97" s="27" t="s">
        <v>23</v>
      </c>
      <c r="F97" s="26"/>
      <c r="G97" s="88" t="s">
        <v>98</v>
      </c>
      <c r="H97" s="29" t="s">
        <v>26</v>
      </c>
      <c r="I97" s="31">
        <v>1</v>
      </c>
      <c r="J97" s="31">
        <v>1</v>
      </c>
      <c r="K97" s="31">
        <v>1</v>
      </c>
      <c r="L97" s="31">
        <v>1</v>
      </c>
      <c r="M97" s="31">
        <v>1</v>
      </c>
      <c r="N97" s="89"/>
      <c r="O97" s="89"/>
      <c r="P97" s="89"/>
      <c r="Q97" s="89"/>
      <c r="R97" s="89"/>
      <c r="S97" s="89"/>
      <c r="T97" s="90"/>
    </row>
    <row r="98" spans="3:20">
      <c r="C98" s="25"/>
      <c r="D98" s="26"/>
      <c r="E98" s="27"/>
      <c r="F98" s="26"/>
      <c r="G98" s="88"/>
      <c r="H98" s="29" t="s">
        <v>27</v>
      </c>
      <c r="I98" s="31">
        <v>1</v>
      </c>
      <c r="J98" s="31">
        <v>1</v>
      </c>
      <c r="K98" s="31">
        <v>1</v>
      </c>
      <c r="L98" s="31">
        <v>1</v>
      </c>
      <c r="M98" s="31">
        <v>1</v>
      </c>
      <c r="N98" s="32"/>
      <c r="O98" s="32"/>
      <c r="P98" s="32"/>
      <c r="Q98" s="32"/>
      <c r="R98" s="32"/>
      <c r="S98" s="32"/>
      <c r="T98" s="33"/>
    </row>
    <row r="99" spans="3:20">
      <c r="C99" s="25"/>
      <c r="D99" s="26"/>
      <c r="E99" s="27"/>
      <c r="F99" s="26"/>
      <c r="G99" s="88"/>
      <c r="H99" s="29" t="s">
        <v>28</v>
      </c>
      <c r="I99" s="91">
        <f>I98-I97</f>
        <v>0</v>
      </c>
      <c r="J99" s="91">
        <f t="shared" ref="J99" si="70">J98-J97</f>
        <v>0</v>
      </c>
      <c r="K99" s="91">
        <v>0</v>
      </c>
      <c r="L99" s="91">
        <f t="shared" ref="L99:T99" si="71">L98-L97</f>
        <v>0</v>
      </c>
      <c r="M99" s="91">
        <f t="shared" si="71"/>
        <v>0</v>
      </c>
      <c r="N99" s="85">
        <f t="shared" si="71"/>
        <v>0</v>
      </c>
      <c r="O99" s="85">
        <f t="shared" si="71"/>
        <v>0</v>
      </c>
      <c r="P99" s="85">
        <f t="shared" si="71"/>
        <v>0</v>
      </c>
      <c r="Q99" s="85">
        <f t="shared" si="71"/>
        <v>0</v>
      </c>
      <c r="R99" s="85">
        <f t="shared" si="71"/>
        <v>0</v>
      </c>
      <c r="S99" s="85">
        <f t="shared" si="71"/>
        <v>0</v>
      </c>
      <c r="T99" s="86">
        <f t="shared" si="71"/>
        <v>0</v>
      </c>
    </row>
    <row r="100" spans="3:20" ht="13.8" customHeight="1">
      <c r="C100" s="25">
        <v>8.1999999999999993</v>
      </c>
      <c r="D100" s="26" t="s">
        <v>99</v>
      </c>
      <c r="E100" s="27" t="s">
        <v>23</v>
      </c>
      <c r="F100" s="26"/>
      <c r="G100" s="88" t="s">
        <v>98</v>
      </c>
      <c r="H100" s="29" t="s">
        <v>26</v>
      </c>
      <c r="I100" s="31">
        <v>1</v>
      </c>
      <c r="J100" s="31">
        <v>1</v>
      </c>
      <c r="K100" s="31">
        <v>1</v>
      </c>
      <c r="L100" s="31">
        <v>1</v>
      </c>
      <c r="M100" s="31">
        <v>1</v>
      </c>
      <c r="N100" s="89"/>
      <c r="O100" s="89"/>
      <c r="P100" s="89"/>
      <c r="Q100" s="89"/>
      <c r="R100" s="89"/>
      <c r="S100" s="89"/>
      <c r="T100" s="90"/>
    </row>
    <row r="101" spans="3:20">
      <c r="C101" s="25"/>
      <c r="D101" s="26"/>
      <c r="E101" s="27"/>
      <c r="F101" s="26"/>
      <c r="G101" s="88"/>
      <c r="H101" s="29" t="s">
        <v>27</v>
      </c>
      <c r="I101" s="31">
        <v>1</v>
      </c>
      <c r="J101" s="31">
        <v>1</v>
      </c>
      <c r="K101" s="31">
        <v>1</v>
      </c>
      <c r="L101" s="31">
        <v>1</v>
      </c>
      <c r="M101" s="31">
        <v>1</v>
      </c>
      <c r="N101" s="32"/>
      <c r="O101" s="32"/>
      <c r="P101" s="32"/>
      <c r="Q101" s="32"/>
      <c r="R101" s="32"/>
      <c r="S101" s="32"/>
      <c r="T101" s="33"/>
    </row>
    <row r="102" spans="3:20" ht="15" thickBot="1">
      <c r="C102" s="92"/>
      <c r="D102" s="93"/>
      <c r="E102" s="94"/>
      <c r="F102" s="93"/>
      <c r="G102" s="95"/>
      <c r="H102" s="96" t="s">
        <v>28</v>
      </c>
      <c r="I102" s="97">
        <f>I101-I100</f>
        <v>0</v>
      </c>
      <c r="J102" s="97">
        <f t="shared" ref="J102" si="72">J101-J100</f>
        <v>0</v>
      </c>
      <c r="K102" s="97">
        <v>0</v>
      </c>
      <c r="L102" s="97">
        <f t="shared" ref="L102:T102" si="73">L101-L100</f>
        <v>0</v>
      </c>
      <c r="M102" s="97">
        <f t="shared" si="73"/>
        <v>0</v>
      </c>
      <c r="N102" s="98">
        <f t="shared" si="73"/>
        <v>0</v>
      </c>
      <c r="O102" s="98">
        <f t="shared" si="73"/>
        <v>0</v>
      </c>
      <c r="P102" s="98">
        <f t="shared" si="73"/>
        <v>0</v>
      </c>
      <c r="Q102" s="98">
        <f t="shared" si="73"/>
        <v>0</v>
      </c>
      <c r="R102" s="98">
        <f t="shared" si="73"/>
        <v>0</v>
      </c>
      <c r="S102" s="98">
        <f t="shared" si="73"/>
        <v>0</v>
      </c>
      <c r="T102" s="99">
        <f t="shared" si="73"/>
        <v>0</v>
      </c>
    </row>
  </sheetData>
  <phoneticPr fontId="2" type="noConversion"/>
  <conditionalFormatting sqref="I17 I20 I23">
    <cfRule type="expression" dxfId="7" priority="5">
      <formula>I16=0</formula>
    </cfRule>
    <cfRule type="expression" dxfId="6" priority="6">
      <formula>I17&lt;I16*0.8</formula>
    </cfRule>
    <cfRule type="expression" dxfId="5" priority="7">
      <formula>AND(I17&lt;I16,I17&gt;I16*0.8)</formula>
    </cfRule>
    <cfRule type="cellIs" dxfId="4" priority="8" operator="greaterThanOrEqual">
      <formula>I16</formula>
    </cfRule>
  </conditionalFormatting>
  <conditionalFormatting sqref="K17:S17 K20:S20 K23:S23">
    <cfRule type="expression" dxfId="3" priority="1">
      <formula>K16=0</formula>
    </cfRule>
    <cfRule type="expression" dxfId="2" priority="2">
      <formula>K17&lt;K16*0.8</formula>
    </cfRule>
    <cfRule type="expression" dxfId="1" priority="3">
      <formula>AND(K17&lt;K16,K17&gt;K16*0.8)</formula>
    </cfRule>
    <cfRule type="cellIs" dxfId="0" priority="4" operator="greaterThanOrEqual">
      <formula>K16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erp17</dc:creator>
  <cp:lastModifiedBy>erp17</cp:lastModifiedBy>
  <dcterms:created xsi:type="dcterms:W3CDTF">2025-06-07T13:05:37Z</dcterms:created>
  <dcterms:modified xsi:type="dcterms:W3CDTF">2025-06-07T13:06:34Z</dcterms:modified>
</cp:coreProperties>
</file>