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Panozzo\Documents\GitHub\Marvin\Marvin_ste\Altro Ste\"/>
    </mc:Choice>
  </mc:AlternateContent>
  <bookViews>
    <workbookView xWindow="0" yWindow="0" windowWidth="21570" windowHeight="8415"/>
  </bookViews>
  <sheets>
    <sheet name="Costi" sheetId="1" r:id="rId1"/>
    <sheet name="GasPrice" sheetId="4" r:id="rId2"/>
    <sheet name="ETHPrice" sheetId="3" r:id="rId3"/>
  </sheets>
  <definedNames>
    <definedName name="DatiEsterni_1" localSheetId="2" hidden="1">ETHPrice!$A$1:$B$3</definedName>
    <definedName name="DatiEsterni_2" localSheetId="1" hidden="1">GasPrice!$A$1:$B$16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K9" i="1"/>
  <c r="L9" i="1" s="1"/>
  <c r="K8" i="1"/>
  <c r="M8" i="1" s="1"/>
  <c r="I9" i="1"/>
  <c r="H9" i="1"/>
  <c r="J9" i="1" s="1"/>
  <c r="H8" i="1"/>
  <c r="J8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I8" i="1" l="1"/>
  <c r="L8" i="1"/>
  <c r="K14" i="1"/>
  <c r="L14" i="1" s="1"/>
  <c r="K13" i="1"/>
  <c r="L13" i="1" s="1"/>
  <c r="K12" i="1"/>
  <c r="L12" i="1" s="1"/>
  <c r="K11" i="1"/>
  <c r="L11" i="1" s="1"/>
  <c r="K10" i="1"/>
  <c r="L10" i="1" s="1"/>
  <c r="K7" i="1"/>
  <c r="M7" i="1" s="1"/>
  <c r="K6" i="1"/>
  <c r="L6" i="1" s="1"/>
  <c r="K5" i="1"/>
  <c r="L5" i="1" s="1"/>
  <c r="K4" i="1"/>
  <c r="L4" i="1" s="1"/>
  <c r="K3" i="1"/>
  <c r="L3" i="1" s="1"/>
  <c r="H14" i="1"/>
  <c r="J14" i="1" s="1"/>
  <c r="H13" i="1"/>
  <c r="J13" i="1" s="1"/>
  <c r="H12" i="1"/>
  <c r="J12" i="1" s="1"/>
  <c r="H11" i="1"/>
  <c r="I11" i="1" s="1"/>
  <c r="O11" i="1" s="1"/>
  <c r="H10" i="1"/>
  <c r="J10" i="1" s="1"/>
  <c r="H7" i="1"/>
  <c r="I7" i="1" s="1"/>
  <c r="H6" i="1"/>
  <c r="I6" i="1" s="1"/>
  <c r="H5" i="1"/>
  <c r="J5" i="1" s="1"/>
  <c r="H4" i="1"/>
  <c r="J4" i="1" s="1"/>
  <c r="H3" i="1"/>
  <c r="J3" i="1" s="1"/>
  <c r="M4" i="1"/>
  <c r="L7" i="1"/>
  <c r="M3" i="1" l="1"/>
  <c r="M13" i="1"/>
  <c r="M5" i="1"/>
  <c r="M12" i="1"/>
  <c r="M14" i="1"/>
  <c r="M11" i="1"/>
  <c r="M10" i="1"/>
  <c r="M6" i="1"/>
  <c r="I12" i="1"/>
  <c r="I5" i="1"/>
  <c r="I3" i="1"/>
  <c r="I10" i="1"/>
  <c r="I13" i="1"/>
  <c r="O13" i="1" s="1"/>
  <c r="O15" i="1" s="1"/>
  <c r="J11" i="1"/>
  <c r="I4" i="1"/>
  <c r="I14" i="1"/>
  <c r="O14" i="1" s="1"/>
  <c r="J6" i="1"/>
  <c r="J7" i="1"/>
  <c r="B14" i="1"/>
  <c r="C14" i="1" s="1"/>
  <c r="D14" i="1" s="1"/>
  <c r="B15" i="1" l="1"/>
  <c r="C15" i="1" s="1"/>
  <c r="D15" i="1" s="1"/>
</calcChain>
</file>

<file path=xl/connections.xml><?xml version="1.0" encoding="utf-8"?>
<connections xmlns="http://schemas.openxmlformats.org/spreadsheetml/2006/main">
  <connection id="1" keepAlive="1" name="Query - ?convert=EUR" description="Connessione alla query '?convert=EUR' nella cartella di lavoro." type="5" refreshedVersion="6" background="1" saveData="1">
    <dbPr connection="Provider=Microsoft.Mashup.OleDb.1;Data Source=$Workbook$;Location=&quot;?convert=EUR&quot;;Extended Properties=&quot;&quot;" command="SELECT * FROM [?convert=EUR]"/>
  </connection>
  <connection id="2" keepAlive="1" name="Query - ethgasAPI" description="Connessione alla query 'ethgasAPI' nella cartella di lavoro." type="5" refreshedVersion="6" background="1" saveData="1">
    <dbPr connection="Provider=Microsoft.Mashup.OleDb.1;Data Source=$Workbook$;Location=ethgasAPI;Extended Properties=&quot;&quot;" command="SELECT * FROM [ethgasAPI]"/>
  </connection>
  <connection id="3" keepAlive="1" name="Query - gasPriceOracle" description="Connessione alla query 'gasPriceOracle' nella cartella di lavoro." type="5" refreshedVersion="0" background="1">
    <dbPr connection="Provider=Microsoft.Mashup.OleDb.1;Data Source=$Workbook$;Location=gasPriceOracle;Extended Properties=&quot;&quot;" command="SELECT * FROM [gasPriceOracle]"/>
  </connection>
</connections>
</file>

<file path=xl/sharedStrings.xml><?xml version="1.0" encoding="utf-8"?>
<sst xmlns="http://schemas.openxmlformats.org/spreadsheetml/2006/main" count="61" uniqueCount="56">
  <si>
    <t>Costo (gas)</t>
  </si>
  <si>
    <t>Costo (ETH)</t>
  </si>
  <si>
    <t>Costo (€)</t>
  </si>
  <si>
    <t>UserData</t>
  </si>
  <si>
    <t>ExamData</t>
  </si>
  <si>
    <t>UserLogic</t>
  </si>
  <si>
    <t>StudentData</t>
  </si>
  <si>
    <t>CourseData</t>
  </si>
  <si>
    <t>Student</t>
  </si>
  <si>
    <t>Teacher</t>
  </si>
  <si>
    <t>Admin</t>
  </si>
  <si>
    <t>ContractManager</t>
  </si>
  <si>
    <t>DegreeData</t>
  </si>
  <si>
    <t>Migration</t>
  </si>
  <si>
    <t>(Call)</t>
  </si>
  <si>
    <t>TOT</t>
  </si>
  <si>
    <t>AddYear</t>
  </si>
  <si>
    <t>AddDegree</t>
  </si>
  <si>
    <t>AddCourse</t>
  </si>
  <si>
    <t>AddUser</t>
  </si>
  <si>
    <t>SignUp</t>
  </si>
  <si>
    <t>(ContractManager)</t>
  </si>
  <si>
    <t>Transazione</t>
  </si>
  <si>
    <t>AddExam</t>
  </si>
  <si>
    <t>SubscribeExam</t>
  </si>
  <si>
    <t>SetResult</t>
  </si>
  <si>
    <t>AcceptResult</t>
  </si>
  <si>
    <t>RemoveYear</t>
  </si>
  <si>
    <t>RemoveDegree</t>
  </si>
  <si>
    <t>SetExamTeacher</t>
  </si>
  <si>
    <t>Name</t>
  </si>
  <si>
    <t>Value</t>
  </si>
  <si>
    <t>safeLow</t>
  </si>
  <si>
    <t>fast</t>
  </si>
  <si>
    <t>fastest</t>
  </si>
  <si>
    <t>Value.price</t>
  </si>
  <si>
    <t>USD</t>
  </si>
  <si>
    <t>EUR</t>
  </si>
  <si>
    <t>Costo ($)</t>
  </si>
  <si>
    <t>Costo (ETH-low)</t>
  </si>
  <si>
    <t>Costo (ETH-standard)</t>
  </si>
  <si>
    <t>average_calc</t>
  </si>
  <si>
    <t>fastestWait</t>
  </si>
  <si>
    <t>safelow_calc</t>
  </si>
  <si>
    <t>block_time</t>
  </si>
  <si>
    <t>average</t>
  </si>
  <si>
    <t>avgWait</t>
  </si>
  <si>
    <t>safeLowWait</t>
  </si>
  <si>
    <t>speed</t>
  </si>
  <si>
    <t>average_txpool</t>
  </si>
  <si>
    <t>safelow_txpool</t>
  </si>
  <si>
    <t>blockNum</t>
  </si>
  <si>
    <t>fastWait</t>
  </si>
  <si>
    <t>SafeLow GasPrice</t>
  </si>
  <si>
    <t>Average GasPrice</t>
  </si>
  <si>
    <t>CostoStudenti (3anni)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</si>
</sst>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1" xfId="0" applyFont="1" applyBorder="1"/>
    <xf numFmtId="3" fontId="0" fillId="0" borderId="0" xfId="0" applyNumberFormat="1" applyBorder="1"/>
    <xf numFmtId="3" fontId="0" fillId="0" borderId="5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1" fillId="0" borderId="7" xfId="0" applyFont="1" applyBorder="1"/>
    <xf numFmtId="0" fontId="1" fillId="0" borderId="9" xfId="0" applyFont="1" applyBorder="1"/>
    <xf numFmtId="0" fontId="0" fillId="0" borderId="0" xfId="0" applyNumberFormat="1"/>
    <xf numFmtId="164" fontId="0" fillId="0" borderId="0" xfId="0" applyNumberFormat="1" applyBorder="1"/>
    <xf numFmtId="164" fontId="0" fillId="0" borderId="3" xfId="0" applyNumberFormat="1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164" fontId="0" fillId="0" borderId="5" xfId="0" applyNumberFormat="1" applyFont="1" applyBorder="1"/>
    <xf numFmtId="165" fontId="0" fillId="0" borderId="6" xfId="0" applyNumberFormat="1" applyFont="1" applyBorder="1"/>
    <xf numFmtId="3" fontId="0" fillId="0" borderId="0" xfId="0" applyNumberFormat="1" applyFont="1" applyBorder="1"/>
    <xf numFmtId="164" fontId="0" fillId="0" borderId="0" xfId="0" applyNumberFormat="1" applyFont="1" applyBorder="1"/>
    <xf numFmtId="165" fontId="0" fillId="0" borderId="2" xfId="0" applyNumberFormat="1" applyFont="1" applyBorder="1"/>
    <xf numFmtId="3" fontId="0" fillId="0" borderId="7" xfId="0" applyNumberFormat="1" applyBorder="1"/>
    <xf numFmtId="3" fontId="0" fillId="0" borderId="9" xfId="0" applyNumberFormat="1" applyBorder="1"/>
    <xf numFmtId="0" fontId="2" fillId="0" borderId="0" xfId="0" applyFont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0" xfId="0" applyFont="1" applyFill="1" applyBorder="1"/>
    <xf numFmtId="0" fontId="1" fillId="0" borderId="11" xfId="0" applyFont="1" applyFill="1" applyBorder="1"/>
    <xf numFmtId="3" fontId="0" fillId="0" borderId="11" xfId="0" applyNumberFormat="1" applyFill="1" applyBorder="1"/>
    <xf numFmtId="164" fontId="0" fillId="0" borderId="11" xfId="0" applyNumberFormat="1" applyBorder="1"/>
    <xf numFmtId="0" fontId="0" fillId="0" borderId="11" xfId="0" applyBorder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DatiEsterni_2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name="DatiEsterni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.pric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ethgasAPI" displayName="ethgasAPI" ref="A1:B16" tableType="queryTable" totalsRowShown="0">
  <autoFilter ref="A1:B16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nvert_EUR" displayName="convert_EUR" ref="A1:B3" tableType="queryTable" totalsRowShown="0">
  <autoFilter ref="A1:B3"/>
  <tableColumns count="2">
    <tableColumn id="1" uniqueName="1" name="Name" queryTableFieldId="1" dataDxfId="0"/>
    <tableColumn id="2" uniqueName="2" name="Value.pric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O15" sqref="O15"/>
    </sheetView>
  </sheetViews>
  <sheetFormatPr defaultRowHeight="15" x14ac:dyDescent="0.25"/>
  <cols>
    <col min="1" max="1" width="19.5703125" customWidth="1"/>
    <col min="2" max="5" width="14.7109375" customWidth="1"/>
    <col min="6" max="6" width="15.28515625" customWidth="1"/>
    <col min="7" max="15" width="14.7109375" customWidth="1"/>
    <col min="16" max="20" width="13.85546875" customWidth="1"/>
  </cols>
  <sheetData>
    <row r="1" spans="1:16" ht="15" customHeight="1" x14ac:dyDescent="0.25">
      <c r="A1" s="3" t="s">
        <v>22</v>
      </c>
      <c r="B1" s="18" t="s">
        <v>0</v>
      </c>
      <c r="C1" s="18" t="s">
        <v>1</v>
      </c>
      <c r="D1" s="19" t="s">
        <v>2</v>
      </c>
      <c r="F1" s="34"/>
      <c r="G1" s="32" t="s">
        <v>0</v>
      </c>
      <c r="H1" s="29" t="s">
        <v>53</v>
      </c>
      <c r="I1" s="30"/>
      <c r="J1" s="31"/>
      <c r="K1" s="29" t="s">
        <v>54</v>
      </c>
      <c r="L1" s="30"/>
      <c r="M1" s="31"/>
      <c r="O1" s="36" t="s">
        <v>55</v>
      </c>
      <c r="P1" s="1"/>
    </row>
    <row r="2" spans="1:16" x14ac:dyDescent="0.25">
      <c r="A2" s="10" t="s">
        <v>13</v>
      </c>
      <c r="B2" s="23">
        <v>277462</v>
      </c>
      <c r="C2" s="24">
        <f>B2*(GasPrice!B7)*0.0000000001</f>
        <v>2.7746200000000002E-4</v>
      </c>
      <c r="D2" s="25">
        <f>C2*(ETHPrice!B3)</f>
        <v>0.11996699257606448</v>
      </c>
      <c r="F2" s="35"/>
      <c r="G2" s="33"/>
      <c r="H2" s="18" t="s">
        <v>39</v>
      </c>
      <c r="I2" s="18" t="s">
        <v>2</v>
      </c>
      <c r="J2" s="19" t="s">
        <v>38</v>
      </c>
      <c r="K2" s="18" t="s">
        <v>40</v>
      </c>
      <c r="L2" s="18" t="s">
        <v>2</v>
      </c>
      <c r="M2" s="19" t="s">
        <v>38</v>
      </c>
      <c r="O2" s="37"/>
      <c r="P2" s="1"/>
    </row>
    <row r="3" spans="1:16" x14ac:dyDescent="0.25">
      <c r="A3" s="10" t="s">
        <v>14</v>
      </c>
      <c r="B3" s="8">
        <v>42008</v>
      </c>
      <c r="C3" s="24">
        <f>B3*(GasPrice!B7)*0.0000000001</f>
        <v>4.2008000000000002E-5</v>
      </c>
      <c r="D3" s="25">
        <f>C3*(ETHPrice!B3)</f>
        <v>1.8163112152782424E-2</v>
      </c>
      <c r="F3" s="10" t="s">
        <v>19</v>
      </c>
      <c r="G3" s="26">
        <v>100000</v>
      </c>
      <c r="H3" s="13">
        <f>G3*(GasPrice!B7)*0.0000000001</f>
        <v>1E-4</v>
      </c>
      <c r="I3" s="8">
        <f>H3*(ETHPrice!B3)</f>
        <v>4.3237269455300001E-2</v>
      </c>
      <c r="J3" s="9">
        <f>H3*(ETHPrice!B2)</f>
        <v>5.02149E-2</v>
      </c>
      <c r="K3" s="13">
        <f>G3*(GasPrice!B9)*0.0000000001</f>
        <v>2.0000000000000001E-4</v>
      </c>
      <c r="L3" s="8">
        <f>K3*(ETHPrice!B3)</f>
        <v>8.6474538910600002E-2</v>
      </c>
      <c r="M3" s="9">
        <f>K3*(ETHPrice!B2)</f>
        <v>0.1004298</v>
      </c>
      <c r="O3" s="15"/>
    </row>
    <row r="4" spans="1:16" x14ac:dyDescent="0.25">
      <c r="A4" s="10" t="s">
        <v>11</v>
      </c>
      <c r="B4" s="23">
        <v>1008368</v>
      </c>
      <c r="C4" s="24">
        <f>B4*(GasPrice!B7)*0.0000000001</f>
        <v>1.0083679999999999E-3</v>
      </c>
      <c r="D4" s="25">
        <f>C4*(ETHPrice!B3)</f>
        <v>0.43599078926101947</v>
      </c>
      <c r="F4" s="10" t="s">
        <v>16</v>
      </c>
      <c r="G4" s="26">
        <v>45000</v>
      </c>
      <c r="H4" s="13">
        <f>G4*(GasPrice!B7)*0.0000000001</f>
        <v>4.5000000000000003E-5</v>
      </c>
      <c r="I4" s="8">
        <f>H4*(ETHPrice!B3)</f>
        <v>1.9456771254885E-2</v>
      </c>
      <c r="J4" s="9">
        <f>H4*(ETHPrice!B2)</f>
        <v>2.2596705000000002E-2</v>
      </c>
      <c r="K4" s="13">
        <f>G4*(GasPrice!B9)*0.0000000001</f>
        <v>9.0000000000000006E-5</v>
      </c>
      <c r="L4" s="8">
        <f>K4*(ETHPrice!B3)</f>
        <v>3.8913542509769999E-2</v>
      </c>
      <c r="M4" s="9">
        <f>K4*(ETHPrice!B2)</f>
        <v>4.5193410000000003E-2</v>
      </c>
      <c r="O4" s="15"/>
    </row>
    <row r="5" spans="1:16" x14ac:dyDescent="0.25">
      <c r="A5" s="10" t="s">
        <v>3</v>
      </c>
      <c r="B5" s="23">
        <v>1784992</v>
      </c>
      <c r="C5" s="24">
        <f>B5*(GasPrice!B7)*0.0000000001</f>
        <v>1.784992E-3</v>
      </c>
      <c r="D5" s="25">
        <f>C5*(ETHPrice!B3)</f>
        <v>0.77178180079554848</v>
      </c>
      <c r="F5" s="10" t="s">
        <v>17</v>
      </c>
      <c r="G5" s="26">
        <v>110000</v>
      </c>
      <c r="H5" s="13">
        <f>G5*(GasPrice!B7)*0.0000000001</f>
        <v>1.1E-4</v>
      </c>
      <c r="I5" s="8">
        <f>H5*(ETHPrice!B3)</f>
        <v>4.7560996400829995E-2</v>
      </c>
      <c r="J5" s="9">
        <f>H5*(ETHPrice!B2)</f>
        <v>5.5236390000000003E-2</v>
      </c>
      <c r="K5" s="13">
        <f>G5*(GasPrice!B9)*0.0000000001</f>
        <v>2.2000000000000001E-4</v>
      </c>
      <c r="L5" s="8">
        <f>K5*(ETHPrice!B3)</f>
        <v>9.5121992801659991E-2</v>
      </c>
      <c r="M5" s="9">
        <f>K5*(ETHPrice!B2)</f>
        <v>0.11047278000000001</v>
      </c>
      <c r="O5" s="15"/>
    </row>
    <row r="6" spans="1:16" x14ac:dyDescent="0.25">
      <c r="A6" s="10" t="s">
        <v>4</v>
      </c>
      <c r="B6" s="23">
        <v>1908022</v>
      </c>
      <c r="C6" s="24">
        <f>B6*(GasPrice!B7)*0.0000000001</f>
        <v>1.9080220000000001E-3</v>
      </c>
      <c r="D6" s="25">
        <f>C6*(ETHPrice!B3)</f>
        <v>0.82497661340640416</v>
      </c>
      <c r="F6" s="10" t="s">
        <v>18</v>
      </c>
      <c r="G6" s="26">
        <v>110000</v>
      </c>
      <c r="H6" s="13">
        <f>G6*(GasPrice!B7)*0.0000000001</f>
        <v>1.1E-4</v>
      </c>
      <c r="I6" s="8">
        <f>H6*(ETHPrice!B3)</f>
        <v>4.7560996400829995E-2</v>
      </c>
      <c r="J6" s="9">
        <f>H6*(ETHPrice!B2)</f>
        <v>5.5236390000000003E-2</v>
      </c>
      <c r="K6" s="13">
        <f>G6*(GasPrice!B9)*0.0000000001</f>
        <v>2.2000000000000001E-4</v>
      </c>
      <c r="L6" s="8">
        <f>K6*(ETHPrice!B3)</f>
        <v>9.5121992801659991E-2</v>
      </c>
      <c r="M6" s="9">
        <f>K6*(ETHPrice!B2)</f>
        <v>0.11047278000000001</v>
      </c>
      <c r="O6" s="15"/>
    </row>
    <row r="7" spans="1:16" x14ac:dyDescent="0.25">
      <c r="A7" s="10" t="s">
        <v>5</v>
      </c>
      <c r="B7" s="23">
        <v>1122276</v>
      </c>
      <c r="C7" s="24">
        <f>B7*(GasPrice!B7)*0.0000000001</f>
        <v>1.122276E-3</v>
      </c>
      <c r="D7" s="25">
        <f>C7*(ETHPrice!B3)</f>
        <v>0.48524149815216255</v>
      </c>
      <c r="F7" s="10" t="s">
        <v>23</v>
      </c>
      <c r="G7" s="26">
        <v>115000</v>
      </c>
      <c r="H7" s="13">
        <f>G7*(GasPrice!B7)*0.0000000001</f>
        <v>1.15E-4</v>
      </c>
      <c r="I7" s="8">
        <f>H7*(ETHPrice!B3)</f>
        <v>4.9722859873594996E-2</v>
      </c>
      <c r="J7" s="9">
        <f>H7*(ETHPrice!B2)</f>
        <v>5.7747135000000005E-2</v>
      </c>
      <c r="K7" s="13">
        <f>G7*(GasPrice!B9)*0.0000000001</f>
        <v>2.3000000000000001E-4</v>
      </c>
      <c r="L7" s="8">
        <f>K7*(ETHPrice!B3)</f>
        <v>9.9445719747189992E-2</v>
      </c>
      <c r="M7" s="9">
        <f>K7*(ETHPrice!B2)</f>
        <v>0.11549427000000001</v>
      </c>
      <c r="O7" s="15"/>
    </row>
    <row r="8" spans="1:16" x14ac:dyDescent="0.25">
      <c r="A8" s="10" t="s">
        <v>12</v>
      </c>
      <c r="B8" s="23">
        <v>2411601</v>
      </c>
      <c r="C8" s="24">
        <f>B8*(GasPrice!B7)*0.0000000001</f>
        <v>2.4116010000000002E-3</v>
      </c>
      <c r="D8" s="25">
        <f>C8*(ETHPrice!B3)</f>
        <v>1.0427104225567094</v>
      </c>
      <c r="F8" s="39" t="s">
        <v>27</v>
      </c>
      <c r="G8" s="40">
        <v>45000</v>
      </c>
      <c r="H8" s="41">
        <f>G8*(GasPrice!B7)*0.0000000001</f>
        <v>4.5000000000000003E-5</v>
      </c>
      <c r="I8" s="8">
        <f>H8*(ETHPrice!B3)</f>
        <v>1.9456771254885E-2</v>
      </c>
      <c r="J8" s="9">
        <f>H8*(ETHPrice!B2)</f>
        <v>2.2596705000000002E-2</v>
      </c>
      <c r="K8" s="13">
        <f>G8*(GasPrice!B9)*0.0000000001</f>
        <v>9.0000000000000006E-5</v>
      </c>
      <c r="L8" s="8">
        <f>K8*(ETHPrice!B3)</f>
        <v>3.8913542509769999E-2</v>
      </c>
      <c r="M8" s="9">
        <f>K8*(ETHPrice!B2)</f>
        <v>4.5193410000000003E-2</v>
      </c>
      <c r="O8" s="42"/>
      <c r="P8" s="42"/>
    </row>
    <row r="9" spans="1:16" x14ac:dyDescent="0.25">
      <c r="A9" s="10" t="s">
        <v>8</v>
      </c>
      <c r="B9" s="23">
        <v>1562914</v>
      </c>
      <c r="C9" s="24">
        <f>B9*(GasPrice!B7)*0.0000000001</f>
        <v>1.5629140000000001E-3</v>
      </c>
      <c r="D9" s="25">
        <f>C9*(ETHPrice!B3)</f>
        <v>0.67576133753460743</v>
      </c>
      <c r="F9" s="39" t="s">
        <v>28</v>
      </c>
      <c r="G9" s="40">
        <v>70000</v>
      </c>
      <c r="H9" s="41">
        <f>G9*(GasPrice!B7)*0.0000000001</f>
        <v>7.0000000000000007E-5</v>
      </c>
      <c r="I9" s="8">
        <f>H9*(ETHPrice!B3)</f>
        <v>3.026608861871E-2</v>
      </c>
      <c r="J9" s="9">
        <f>H9*(ETHPrice!B2)</f>
        <v>3.5150430000000003E-2</v>
      </c>
      <c r="K9" s="13">
        <f>G9*(GasPrice!B9)*0.0000000001</f>
        <v>1.4000000000000001E-4</v>
      </c>
      <c r="L9" s="8">
        <f>K9*(ETHPrice!B3)</f>
        <v>6.053217723742E-2</v>
      </c>
      <c r="M9" s="9">
        <f>K9*(ETHPrice!B2)</f>
        <v>7.0300860000000007E-2</v>
      </c>
      <c r="O9" s="42"/>
      <c r="P9" s="42"/>
    </row>
    <row r="10" spans="1:16" x14ac:dyDescent="0.25">
      <c r="A10" s="10" t="s">
        <v>7</v>
      </c>
      <c r="B10" s="23">
        <v>1182656</v>
      </c>
      <c r="C10" s="24">
        <f>B10*(GasPrice!B7)*0.0000000001</f>
        <v>1.182656E-3</v>
      </c>
      <c r="D10" s="25">
        <f>C10*(ETHPrice!B3)</f>
        <v>0.51134816144927275</v>
      </c>
      <c r="F10" s="10" t="s">
        <v>29</v>
      </c>
      <c r="G10" s="26">
        <v>45000</v>
      </c>
      <c r="H10" s="13">
        <f>G10*(GasPrice!B7)*0.0000000001</f>
        <v>4.5000000000000003E-5</v>
      </c>
      <c r="I10" s="8">
        <f>H10*(ETHPrice!B3)</f>
        <v>1.9456771254885E-2</v>
      </c>
      <c r="J10" s="9">
        <f>H10*(ETHPrice!B2)</f>
        <v>2.2596705000000002E-2</v>
      </c>
      <c r="K10" s="13">
        <f>G10*(GasPrice!B9)*0.0000000001</f>
        <v>9.0000000000000006E-5</v>
      </c>
      <c r="L10" s="8">
        <f>K10*(ETHPrice!B3)</f>
        <v>3.8913542509769999E-2</v>
      </c>
      <c r="M10" s="9">
        <f>K10*(ETHPrice!B2)</f>
        <v>4.5193410000000003E-2</v>
      </c>
      <c r="O10" s="15"/>
    </row>
    <row r="11" spans="1:16" x14ac:dyDescent="0.25">
      <c r="A11" s="10" t="s">
        <v>9</v>
      </c>
      <c r="B11" s="23">
        <v>1146341</v>
      </c>
      <c r="C11" s="24">
        <f>B11*(GasPrice!B7)*0.0000000001</f>
        <v>1.1463409999999999E-3</v>
      </c>
      <c r="D11" s="25">
        <f>C11*(ETHPrice!B3)</f>
        <v>0.49564654704658051</v>
      </c>
      <c r="F11" s="10" t="s">
        <v>20</v>
      </c>
      <c r="G11" s="26">
        <v>100000</v>
      </c>
      <c r="H11" s="13">
        <f>G11*(GasPrice!B7)*0.0000000001</f>
        <v>1E-4</v>
      </c>
      <c r="I11" s="8">
        <f>H11*(ETHPrice!B3)</f>
        <v>4.3237269455300001E-2</v>
      </c>
      <c r="J11" s="9">
        <f>H11*(ETHPrice!B2)</f>
        <v>5.02149E-2</v>
      </c>
      <c r="K11" s="13">
        <f>G11*(GasPrice!B9)*0.0000000001</f>
        <v>2.0000000000000001E-4</v>
      </c>
      <c r="L11" s="8">
        <f>K11*(ETHPrice!B3)</f>
        <v>8.6474538910600002E-2</v>
      </c>
      <c r="M11" s="9">
        <f>K11*(ETHPrice!B2)</f>
        <v>0.1004298</v>
      </c>
      <c r="O11" s="15">
        <f>1*I11</f>
        <v>4.3237269455300001E-2</v>
      </c>
    </row>
    <row r="12" spans="1:16" x14ac:dyDescent="0.25">
      <c r="A12" s="10" t="s">
        <v>6</v>
      </c>
      <c r="B12" s="23">
        <v>1030354</v>
      </c>
      <c r="C12" s="24">
        <f>B12*(GasPrice!B7)*0.0000000001</f>
        <v>1.030354E-3</v>
      </c>
      <c r="D12" s="25">
        <f>C12*(ETHPrice!B3)</f>
        <v>0.44549693532346174</v>
      </c>
      <c r="F12" s="10" t="s">
        <v>25</v>
      </c>
      <c r="G12" s="26">
        <v>70000</v>
      </c>
      <c r="H12" s="13">
        <f>G12*(GasPrice!B7)*0.0000000001</f>
        <v>7.0000000000000007E-5</v>
      </c>
      <c r="I12" s="8">
        <f>H12*(ETHPrice!B3)</f>
        <v>3.026608861871E-2</v>
      </c>
      <c r="J12" s="9">
        <f>H12*(ETHPrice!B2)</f>
        <v>3.5150430000000003E-2</v>
      </c>
      <c r="K12" s="13">
        <f>G12*(GasPrice!B9)*0.0000000001</f>
        <v>1.4000000000000001E-4</v>
      </c>
      <c r="L12" s="8">
        <f>K12*(ETHPrice!B3)</f>
        <v>6.053217723742E-2</v>
      </c>
      <c r="M12" s="9">
        <f>K12*(ETHPrice!B2)</f>
        <v>7.0300860000000007E-2</v>
      </c>
      <c r="O12" s="15"/>
    </row>
    <row r="13" spans="1:16" x14ac:dyDescent="0.25">
      <c r="A13" s="10" t="s">
        <v>10</v>
      </c>
      <c r="B13" s="23">
        <v>4867649</v>
      </c>
      <c r="C13" s="24">
        <f>B13*(GasPrice!B7)*0.0000000001</f>
        <v>4.8676489999999999E-3</v>
      </c>
      <c r="D13" s="25">
        <f>C13*(ETHPrice!B3)</f>
        <v>2.1046385142682156</v>
      </c>
      <c r="F13" s="10" t="s">
        <v>24</v>
      </c>
      <c r="G13" s="26">
        <v>70000</v>
      </c>
      <c r="H13" s="13">
        <f>G13*(GasPrice!B7)*0.0000000001</f>
        <v>7.0000000000000007E-5</v>
      </c>
      <c r="I13" s="8">
        <f>H13*(ETHPrice!B3)</f>
        <v>3.026608861871E-2</v>
      </c>
      <c r="J13" s="9">
        <f>H13*(ETHPrice!B2)</f>
        <v>3.5150430000000003E-2</v>
      </c>
      <c r="K13" s="13">
        <f>G13*(GasPrice!B9)*0.0000000001</f>
        <v>1.4000000000000001E-4</v>
      </c>
      <c r="L13" s="8">
        <f>K13*(ETHPrice!B3)</f>
        <v>6.053217723742E-2</v>
      </c>
      <c r="M13" s="9">
        <f>K13*(ETHPrice!B2)</f>
        <v>7.0300860000000007E-2</v>
      </c>
      <c r="O13" s="15">
        <f>(12*I13)*3</f>
        <v>1.0895791902735601</v>
      </c>
    </row>
    <row r="14" spans="1:16" x14ac:dyDescent="0.25">
      <c r="A14" s="20" t="s">
        <v>21</v>
      </c>
      <c r="B14" s="4">
        <f>43706+43750+43684+43508+43420+43552+43486+43530+43574</f>
        <v>392210</v>
      </c>
      <c r="C14" s="24">
        <f>B14*(GasPrice!B7)*0.0000000001</f>
        <v>3.9221000000000004E-4</v>
      </c>
      <c r="D14" s="25">
        <f>C14*(ETHPrice!B3)</f>
        <v>0.16958089453063213</v>
      </c>
      <c r="F14" s="11" t="s">
        <v>26</v>
      </c>
      <c r="G14" s="27">
        <v>80000</v>
      </c>
      <c r="H14" s="14">
        <f>G14*(GasPrice!B7)*0.0000000001</f>
        <v>8.0000000000000007E-5</v>
      </c>
      <c r="I14" s="6">
        <f>H14*(ETHPrice!B3)</f>
        <v>3.4589815564239998E-2</v>
      </c>
      <c r="J14" s="7">
        <f>H14*(ETHPrice!B2)</f>
        <v>4.0171920000000007E-2</v>
      </c>
      <c r="K14" s="14">
        <f>G14*(GasPrice!B9)*0.0000000001</f>
        <v>1.6000000000000001E-4</v>
      </c>
      <c r="L14" s="6">
        <f>K14*(ETHPrice!B3)</f>
        <v>6.9179631128479996E-2</v>
      </c>
      <c r="M14" s="7">
        <f>K14*(ETHPrice!B2)</f>
        <v>8.0343840000000014E-2</v>
      </c>
      <c r="O14" s="16">
        <f>(6*I14)*3</f>
        <v>0.62261668015631999</v>
      </c>
    </row>
    <row r="15" spans="1:16" x14ac:dyDescent="0.25">
      <c r="A15" s="3" t="s">
        <v>15</v>
      </c>
      <c r="B15" s="5">
        <f>SUM(B2:B14)</f>
        <v>18736853</v>
      </c>
      <c r="C15" s="21">
        <f>B15*(GasPrice!B7)*0.0000000001</f>
        <v>1.8736853000000001E-2</v>
      </c>
      <c r="D15" s="22">
        <f>C15*(ETHPrice!B3)</f>
        <v>8.1013036190534624</v>
      </c>
      <c r="G15" s="28"/>
      <c r="O15" s="17">
        <f>O11+O13+O14</f>
        <v>1.7554331398851801</v>
      </c>
    </row>
    <row r="20" spans="1:20" x14ac:dyDescent="0.25">
      <c r="P20" s="2"/>
      <c r="Q20" s="2"/>
      <c r="R20" s="2"/>
      <c r="S20" s="2"/>
      <c r="T20" s="2"/>
    </row>
    <row r="21" spans="1:20" x14ac:dyDescent="0.25">
      <c r="A21" s="38"/>
    </row>
    <row r="22" spans="1:20" x14ac:dyDescent="0.25">
      <c r="A22" s="38"/>
    </row>
    <row r="23" spans="1:20" x14ac:dyDescent="0.25">
      <c r="A23" s="38"/>
    </row>
    <row r="24" spans="1:20" x14ac:dyDescent="0.25">
      <c r="A24" s="38"/>
    </row>
    <row r="25" spans="1:20" x14ac:dyDescent="0.25">
      <c r="A25" s="38"/>
    </row>
    <row r="26" spans="1:20" x14ac:dyDescent="0.25">
      <c r="A26" s="38"/>
    </row>
    <row r="27" spans="1:20" x14ac:dyDescent="0.25">
      <c r="A27" s="38"/>
    </row>
    <row r="28" spans="1:20" x14ac:dyDescent="0.25">
      <c r="A28" s="38"/>
    </row>
    <row r="29" spans="1:20" x14ac:dyDescent="0.25">
      <c r="A29" s="38"/>
    </row>
    <row r="30" spans="1:20" x14ac:dyDescent="0.25">
      <c r="A30" s="38"/>
    </row>
    <row r="31" spans="1:20" x14ac:dyDescent="0.25">
      <c r="A31" s="38"/>
    </row>
  </sheetData>
  <mergeCells count="5">
    <mergeCell ref="H1:J1"/>
    <mergeCell ref="K1:M1"/>
    <mergeCell ref="G1:G2"/>
    <mergeCell ref="F1:F2"/>
    <mergeCell ref="O1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12" bestFit="1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33</v>
      </c>
      <c r="B2">
        <v>60</v>
      </c>
    </row>
    <row r="3" spans="1:2" x14ac:dyDescent="0.25">
      <c r="A3" t="s">
        <v>41</v>
      </c>
      <c r="B3">
        <v>20</v>
      </c>
    </row>
    <row r="4" spans="1:2" x14ac:dyDescent="0.25">
      <c r="A4" t="s">
        <v>42</v>
      </c>
      <c r="B4">
        <v>0.5</v>
      </c>
    </row>
    <row r="5" spans="1:2" x14ac:dyDescent="0.25">
      <c r="A5" t="s">
        <v>34</v>
      </c>
      <c r="B5">
        <v>200</v>
      </c>
    </row>
    <row r="6" spans="1:2" x14ac:dyDescent="0.25">
      <c r="A6" t="s">
        <v>43</v>
      </c>
      <c r="B6">
        <v>10</v>
      </c>
    </row>
    <row r="7" spans="1:2" x14ac:dyDescent="0.25">
      <c r="A7" t="s">
        <v>32</v>
      </c>
      <c r="B7">
        <v>10</v>
      </c>
    </row>
    <row r="8" spans="1:2" x14ac:dyDescent="0.25">
      <c r="A8" t="s">
        <v>44</v>
      </c>
      <c r="B8">
        <v>14.362244897959185</v>
      </c>
    </row>
    <row r="9" spans="1:2" x14ac:dyDescent="0.25">
      <c r="A9" t="s">
        <v>45</v>
      </c>
      <c r="B9">
        <v>20</v>
      </c>
    </row>
    <row r="10" spans="1:2" x14ac:dyDescent="0.25">
      <c r="A10" t="s">
        <v>46</v>
      </c>
      <c r="B10">
        <v>1</v>
      </c>
    </row>
    <row r="11" spans="1:2" x14ac:dyDescent="0.25">
      <c r="A11" t="s">
        <v>47</v>
      </c>
      <c r="B11">
        <v>9.6</v>
      </c>
    </row>
    <row r="12" spans="1:2" x14ac:dyDescent="0.25">
      <c r="A12" t="s">
        <v>48</v>
      </c>
      <c r="B12">
        <v>0.96503215766953965</v>
      </c>
    </row>
    <row r="13" spans="1:2" x14ac:dyDescent="0.25">
      <c r="A13" t="s">
        <v>49</v>
      </c>
      <c r="B13">
        <v>20</v>
      </c>
    </row>
    <row r="14" spans="1:2" x14ac:dyDescent="0.25">
      <c r="A14" t="s">
        <v>50</v>
      </c>
      <c r="B14">
        <v>10</v>
      </c>
    </row>
    <row r="15" spans="1:2" x14ac:dyDescent="0.25">
      <c r="A15" t="s">
        <v>51</v>
      </c>
      <c r="B15">
        <v>5833033</v>
      </c>
    </row>
    <row r="16" spans="1:2" x14ac:dyDescent="0.25">
      <c r="A16" t="s">
        <v>52</v>
      </c>
      <c r="B16">
        <v>0.5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38" sqref="E38"/>
    </sheetView>
  </sheetViews>
  <sheetFormatPr defaultRowHeight="15" x14ac:dyDescent="0.25"/>
  <cols>
    <col min="1" max="1" width="8.5703125" bestFit="1" customWidth="1"/>
    <col min="2" max="2" width="13.42578125" bestFit="1" customWidth="1"/>
  </cols>
  <sheetData>
    <row r="1" spans="1:2" x14ac:dyDescent="0.25">
      <c r="A1" t="s">
        <v>30</v>
      </c>
      <c r="B1" t="s">
        <v>35</v>
      </c>
    </row>
    <row r="2" spans="1:2" x14ac:dyDescent="0.25">
      <c r="A2" s="12" t="s">
        <v>36</v>
      </c>
      <c r="B2">
        <v>502.149</v>
      </c>
    </row>
    <row r="3" spans="1:2" x14ac:dyDescent="0.25">
      <c r="A3" s="12" t="s">
        <v>37</v>
      </c>
      <c r="B3">
        <v>432.37269455299997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f 6 e c 5 1 - 2 4 d 5 - 4 7 f a - 8 7 7 2 - 9 4 e 8 6 0 8 6 2 2 1 f "   x m l n s = " h t t p : / / s c h e m a s . m i c r o s o f t . c o m / D a t a M a s h u p " > A A A A A N g E A A B Q S w M E F A A C A A g A 9 V n W T L r 0 l x S o A A A A + A A A A B I A H A B D b 2 5 m a W c v U G F j a 2 F n Z S 5 4 b W w g o h g A K K A U A A A A A A A A A A A A A A A A A A A A A A A A A A A A h Y 9 N D o I w G E S v Q r q n P 8 A C y U d Z u D K R x E R j 3 D a 1 Q i M U Q 4 v l b i 4 8 k l e Q R F F 3 L m f y J n n z u N 2 h G N s m u K r e 6 s 7 k i G G K A m V k d 9 S m y t H g T m G K C g 4 b I c + i U s E E G 5 u N V u e o d u 6 S E e K 9 x z 7 G X V + R i F J G D u V 6 K 2 v V i l A b 6 4 S R C n 1 W x / 8 r x G H / k u E R T h Y 4 S W O G 4 5 Q B m W s o t f k i 0 W S M K Z C f E p Z D 4 4 Z e c e 3 C 1 Q 7 I H I G 8 X / A n U E s D B B Q A A g A I A P V Z 1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W d Z M k J s G 6 c 4 B A A B / B Q A A E w A c A E Z v c m 1 1 b G F z L 1 N l Y 3 R p b 2 4 x L m 0 g o h g A K K A U A A A A A A A A A A A A A A A A A A A A A A A A A A A A x V T f a 9 s w E H 4 P 5 H 8 Q 6 k s C Q a r D o K O j j N F 2 s L 2 0 u N n 2 U E p Q 5 G u s V p a M p C S D 0 P 9 9 J 8 t L 4 s 6 l r D D m F + t O d 9 9 3 v 3 Q e Z F D W k J v 0 z z 4 M B 8 O B L 4 W D g i y F v 3 Z K w p U T U g M 5 I x r C c E D w u 3 J q q U x U f f X W s A s r V x W Y M P o B C 3 Z u T c C z H 9 E y h N q f c r 7 Z b B i E E p w s h T L M u i U X t e J d e D o e T x L 4 E U W I N T i P 8 Q B R h g S x A K 0 F R b o c p H U F m 9 m Z W G g Y t X G M h w N l X n E + T O y I f p S N V T i 7 / J b T t 2 e G a T B p l a m E e 4 Q g R Y 1 S x d d T H p R 8 B M e z 4 + k J 7 3 D t s i x E E M j S 8 t 1 G 8 e 7 v C x D d 9 n X 7 r H R w I g B B 0 B K i e W P F b k B j e 3 O 7 8 a M X s S c E h C x J c C v 4 D f h d 6 F W s x B / A 2 / d P t 8 3 l a x F n P S E 3 j v u Y Z 8 m y J Q N f C + P F P v T L n 6 g o E s S 5 1 a v K v J h C h j n Q B g Y P W 1 r H 2 Y q q d X S D + f R d G a X U q j n 2 K k o 1 D i W 2 d I 6 T a Z Y w z 8 o e Z e v 4 T H t S 0 K d I 0 x C y H V k S u 5 R J 1 y V u 3 f r o e 6 8 6 U D 2 h 7 A u a q 8 p 6 D 0 R a b Y 0 5 m I I c K r u G V M Q 4 C P 2 V n 2 z / X w 6 H z / h 5 G o f v F 5 c J L o 9 P 1 1 / e / n I T h A 8 i b j 2 m z L 3 l D + j G d 9 A s i v 9 8 K f 0 C U E s B A i 0 A F A A C A A g A 9 V n W T L r 0 l x S o A A A A + A A A A B I A A A A A A A A A A A A A A A A A A A A A A E N v b m Z p Z y 9 Q Y W N r Y W d l L n h t b F B L A Q I t A B Q A A g A I A P V Z 1 k w P y u m r p A A A A O k A A A A T A A A A A A A A A A A A A A A A A P Q A A A B b Q 2 9 u d G V u d F 9 U e X B l c 1 0 u e G 1 s U E s B A i 0 A F A A C A A g A 9 V n W T J C b B u n O A Q A A f w U A A B M A A A A A A A A A A A A A A A A A 5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o A A A A A A A D A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F z U H J p Y 2 V P c m F j b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Y t M j B U M T k 6 M j M 6 N D Y u M j E x O T A y M F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z U H J p Y 2 V P c m F j b G U v Q 2 9 u d m V y c 2 l v b m U g a W 4 g d G F i Z W x s Y S 5 7 T m F t Z S w w f S Z x d W 9 0 O y w m c X V v d D t T Z W N 0 a W 9 u M S 9 n Y X N Q c m l j Z U 9 y Y W N s Z S 9 D b 2 5 2 Z X J z a W 9 u Z S B p b i B 0 Y W J l b G x h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N Q c m l j Z U 9 y Y W N s Z S 9 D b 2 5 2 Z X J z a W 9 u Z S B p b i B 0 Y W J l b G x h L n t O Y W 1 l L D B 9 J n F 1 b 3 Q 7 L C Z x d W 9 0 O 1 N l Y 3 R p b 2 4 x L 2 d h c 1 B y a W N l T 3 J h Y 2 x l L 0 N v b n Z l c n N p b 2 5 l I G l u I H R h Y m V s b G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N Q c m l j Z U 9 y Y W N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U H J p Y 2 V P c m F j b G U v Q 2 9 u d m V y c 2 l v b m U l M j B p b i U y M H R h Y m V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j b 2 5 2 Z X J 0 J T N E R V V S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9 j b 2 5 2 Z X J 0 P U V V U i 9 D b 2 5 2 Z X J z a W 9 u Z S B p b i B 0 Y W J l b G x h M S 5 7 T m F t Z S w w f S Z x d W 9 0 O y w m c X V v d D t T Z W N 0 a W 9 u M S 8 / Y 2 9 u d m V y d D 1 F V V I v V G F i Z W x s Y S B W Y W x 1 Z S B l c 3 B h b n N h L n t W Y W x 1 Z S 5 w c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/ Y 2 9 u d m V y d D 1 F V V I v Q 2 9 u d m V y c 2 l v b m U g a W 4 g d G F i Z W x s Y T E u e 0 5 h b W U s M H 0 m c X V v d D s s J n F 1 b 3 Q 7 U 2 V j d G l v b j E v P 2 N v b n Z l c n Q 9 R V V S L 1 R h Y m V s b G E g V m F s d W U g Z X N w Y W 5 z Y S 5 7 V m F s d W U u c H J p Y 2 U s M X 0 m c X V v d D t d L C Z x d W 9 0 O 1 J l b G F 0 a W 9 u c 2 h p c E l u Z m 8 m c X V v d D s 6 W 1 1 9 I i A v P j x F b n R y e S B U e X B l P S J G a W x s T G F z d F V w Z G F 0 Z W Q i I F Z h b H V l P S J k M j A x O C 0 w N i 0 y M l Q w N z o z M z o 1 O S 4 0 M D U 0 M z Y 2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u c H J p Y 2 U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N v d W 5 0 I i B W Y W x 1 Z T 0 i b D I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N v b n Z l c n R f R V V S I i A v P j x F b n R y e S B U e X B l P S J G a W x s U 3 R h d H V z I i B W Y W x 1 Z T 0 i c 0 N v b X B s Z X R l I i A v P j x F b n R y e S B U e X B l P S J R d W V y e U l E I i B W Y W x 1 Z T 0 i c 2 R i N 2 N j N z V h L W J j N G U t N D Q x N S 0 4 O W Q y L T l m N G Y x M D l m Y z I w Z C I g L z 4 8 L 1 N 0 Y W J s Z U V u d H J p Z X M + P C 9 J d G V t P j x J d G V t P j x J d G V t T G 9 j Y X R p b 2 4 + P E l 0 Z W 1 U e X B l P k Z v c m 1 1 b G E 8 L 0 l 0 Z W 1 U e X B l P j x J d G V t U G F 0 a D 5 T Z W N 0 a W 9 u M S 8 l M 0 Z j b 2 5 2 Z X J 0 J T N E R V V S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j b 2 5 2 Z X J 0 J T N E R V V S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j b 2 5 2 Z X J 0 J T N E R V V S L 0 N v b n Z l c n N p b 2 5 l J T I w a W 4 l M j B 0 Y W J l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Y 2 9 u d m V y d C U z R E V V U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z R m N v b n Z l c n Q l M 0 R F V V I v Q 2 9 u d m V y c 2 l v b m U l M j B p b i U y M H R h Y m V s b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Y 2 9 u d m V y d C U z R E V V U i 9 U Y W J l b G x h J T I w V m F s d W U l M j B l c 3 B h b n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Y 2 9 u d m V y d C U z R E V V U i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z R m N v b n Z l c n Q l M 0 R F V V I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d h c 0 F Q S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n Y X N B U E k v Q 2 9 u d m V y c 2 l v b m U g a W 4 g d G F i Z W x s Y S 5 7 T m F t Z S w w f S Z x d W 9 0 O y w m c X V v d D t T Z W N 0 a W 9 u M S 9 l d G h n Y X N B U E k v Q 2 9 u d m V y c 2 l v b m U g a W 4 g d G F i Z W x s Y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R o Z 2 F z Q V B J L 0 N v b n Z l c n N p b 2 5 l I G l u I H R h Y m V s b G E u e 0 5 h b W U s M H 0 m c X V v d D s s J n F 1 b 3 Q 7 U 2 V j d G l v b j E v Z X R o Z 2 F z Q V B J L 0 N v b n Z l c n N p b 2 5 l I G l u I H R h Y m V s b G E u e 1 Z h b H V l L D F 9 J n F 1 b 3 Q 7 X S w m c X V v d D t S Z W x h d G l v b n N o a X B J b m Z v J n F 1 b 3 Q 7 O l t d f S I g L z 4 8 R W 5 0 c n k g V H l w Z T 0 i R m l s b E x h c 3 R V c G R h d G V k I i B W Y W x 1 Z T 0 i Z D I w M T g t M D Y t M j J U M D c 6 M z Q 6 M D A u N D Q 3 M D g 4 M l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D b 3 V u d C I g V m F s d W U 9 I m w x N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Z X R o Z 2 F z Q V B J I i A v P j x F b n R y e S B U e X B l P S J G a W x s U 3 R h d H V z I i B W Y W x 1 Z T 0 i c 0 N v b X B s Z X R l I i A v P j x F b n R y e S B U e X B l P S J R d W V y e U l E I i B W Y W x 1 Z T 0 i c 2 F k N z g y M T I 1 L T E 4 O T Q t N G V h Y S 0 5 M j J k L W Q x N G U y Y W R j Z j d i N C I g L z 4 8 L 1 N 0 Y W J s Z U V u d H J p Z X M + P C 9 J d G V t P j x J d G V t P j x J d G V t T G 9 j Y X R p b 2 4 + P E l 0 Z W 1 U e X B l P k Z v c m 1 1 b G E 8 L 0 l 0 Z W 1 U e X B l P j x J d G V t U G F 0 a D 5 T Z W N 0 a W 9 u M S 9 l d G h n Y X N B U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d h c 0 F Q S S 9 D b 2 5 2 Z X J z a W 9 u Z S U y M G l u J T I w d G F i Z W x s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1 2 f F w K 8 r S Z 2 N A m e Z a C F 3 A A A A A A I A A A A A A B B m A A A A A Q A A I A A A A A S B J I j K s 2 n K V L w Z Z w T V D c q O y D E c P z s b T E z Z P y K 8 w f c + A A A A A A 6 A A A A A A g A A I A A A A D c E B u Z + z f b V X q E g q 2 z b n + 0 G 9 + s P e C I A n Z b O 5 6 H m x p x w U A A A A J x Z X j l s y i M X C i e E / t R G x 3 c K f 5 i s 2 8 k U G t q M 1 j H d t f o g l K 0 6 U D X x N a o l O M 5 5 X i A w F w E O W g 6 f 8 O W G q z Z T S 6 1 w 5 x / u U d s k A 9 J c K 9 S k N 0 n r h p + Y Q A A A A F j A / G d Z U Y X h / j n B Z 4 b i G z f l 3 z n 4 b w I A G N x g X R X l 0 N T X l D n y L M D D i D U 0 N l C d X D c 5 E m h r O D q C T n 5 U 9 m 5 u 1 5 t W Z l g = < / D a t a M a s h u p > 
</file>

<file path=customXml/itemProps1.xml><?xml version="1.0" encoding="utf-8"?>
<ds:datastoreItem xmlns:ds="http://schemas.openxmlformats.org/officeDocument/2006/customXml" ds:itemID="{42F2ADBA-CE5B-4F6E-B7CB-D398C48979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Costi</vt:lpstr>
      <vt:lpstr>GasPrice</vt:lpstr>
      <vt:lpstr>ETHPrice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2018-06-18T14:24:18Z</dcterms:created>
  <dcterms:modified xsi:type="dcterms:W3CDTF">2018-06-22T09:15:44Z</dcterms:modified>
</cp:coreProperties>
</file>