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8" yWindow="-108" windowWidth="16668" windowHeight="8868"/>
  </bookViews>
  <sheets>
    <sheet name="summary" sheetId="7" r:id="rId1"/>
    <sheet name="data" sheetId="1" r:id="rId2"/>
    <sheet name="emp-vs-sim" sheetId="2" r:id="rId3"/>
    <sheet name="emp.scaled-vs-sim" sheetId="4" r:id="rId4"/>
    <sheet name="emp-vs.sim.scaled" sheetId="5" r:id="rId5"/>
    <sheet name="Sheet1" sheetId="8" r:id="rId6"/>
  </sheets>
  <calcPr calcId="125725"/>
</workbook>
</file>

<file path=xl/calcChain.xml><?xml version="1.0" encoding="utf-8"?>
<calcChain xmlns="http://schemas.openxmlformats.org/spreadsheetml/2006/main">
  <c r="D43" i="1"/>
  <c r="D40"/>
  <c r="D41"/>
  <c r="D44"/>
  <c r="D45"/>
  <c r="D48"/>
  <c r="D49"/>
  <c r="E38"/>
  <c r="E39"/>
  <c r="E42"/>
  <c r="E43"/>
  <c r="E44"/>
  <c r="E46"/>
  <c r="E47"/>
  <c r="E50"/>
  <c r="E51"/>
  <c r="E2"/>
  <c r="E3"/>
  <c r="D2"/>
  <c r="E48" l="1"/>
  <c r="E40"/>
  <c r="D46"/>
  <c r="D38"/>
  <c r="E49"/>
  <c r="E41"/>
  <c r="D47"/>
  <c r="D39"/>
  <c r="D50"/>
  <c r="D42"/>
  <c r="E13"/>
  <c r="E45"/>
  <c r="D51"/>
  <c r="B49" i="5"/>
  <c r="B50"/>
  <c r="B51"/>
  <c r="C49" i="4"/>
  <c r="C50"/>
  <c r="C51"/>
  <c r="D51" i="2" l="1"/>
  <c r="E51" s="1"/>
  <c r="F51" s="1"/>
  <c r="D49"/>
  <c r="E49" s="1"/>
  <c r="F49" s="1"/>
  <c r="D50"/>
  <c r="E50" s="1"/>
  <c r="F50" s="1"/>
  <c r="C49" i="5"/>
  <c r="D49" s="1"/>
  <c r="E49" s="1"/>
  <c r="F49" s="1"/>
  <c r="C50"/>
  <c r="D50" s="1"/>
  <c r="E50" s="1"/>
  <c r="F50" s="1"/>
  <c r="C51"/>
  <c r="D51" s="1"/>
  <c r="E51" s="1"/>
  <c r="F51" s="1"/>
  <c r="B49" i="4"/>
  <c r="B50"/>
  <c r="B51"/>
  <c r="D51" l="1"/>
  <c r="E51" s="1"/>
  <c r="F51" s="1"/>
  <c r="D50"/>
  <c r="E50" s="1"/>
  <c r="F50" s="1"/>
  <c r="D49"/>
  <c r="E49" s="1"/>
  <c r="F49" s="1"/>
  <c r="B48" i="5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C48" i="4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3" i="5"/>
  <c r="E4" i="1"/>
  <c r="C4" i="5" s="1"/>
  <c r="E5" i="1"/>
  <c r="C5" i="5" s="1"/>
  <c r="E6" i="1"/>
  <c r="C6" i="5" s="1"/>
  <c r="E7" i="1"/>
  <c r="C7" i="5" s="1"/>
  <c r="E8" i="1"/>
  <c r="C8" i="5" s="1"/>
  <c r="E9" i="1"/>
  <c r="C9" i="5" s="1"/>
  <c r="E10" i="1"/>
  <c r="C10" i="5" s="1"/>
  <c r="E11" i="1"/>
  <c r="C11" i="5" s="1"/>
  <c r="E12" i="1"/>
  <c r="C12" i="5" s="1"/>
  <c r="C13"/>
  <c r="E14" i="1"/>
  <c r="C14" i="5" s="1"/>
  <c r="E15" i="1"/>
  <c r="C15" i="5" s="1"/>
  <c r="E16" i="1"/>
  <c r="C16" i="5" s="1"/>
  <c r="E17" i="1"/>
  <c r="C17" i="5" s="1"/>
  <c r="E18" i="1"/>
  <c r="C18" i="5" s="1"/>
  <c r="E19" i="1"/>
  <c r="C19" i="5" s="1"/>
  <c r="E20" i="1"/>
  <c r="C20" i="5" s="1"/>
  <c r="E21" i="1"/>
  <c r="C21" i="5" s="1"/>
  <c r="E22" i="1"/>
  <c r="C22" i="5" s="1"/>
  <c r="E23" i="1"/>
  <c r="C23" i="5" s="1"/>
  <c r="E24" i="1"/>
  <c r="C24" i="5" s="1"/>
  <c r="E25" i="1"/>
  <c r="C25" i="5" s="1"/>
  <c r="E26" i="1"/>
  <c r="C26" i="5" s="1"/>
  <c r="E27" i="1"/>
  <c r="C27" i="5" s="1"/>
  <c r="E28" i="1"/>
  <c r="C28" i="5" s="1"/>
  <c r="E29" i="1"/>
  <c r="C29" i="5" s="1"/>
  <c r="E30" i="1"/>
  <c r="C30" i="5" s="1"/>
  <c r="E31" i="1"/>
  <c r="C31" i="5" s="1"/>
  <c r="E32" i="1"/>
  <c r="C32" i="5" s="1"/>
  <c r="E33" i="1"/>
  <c r="C33" i="5" s="1"/>
  <c r="E34" i="1"/>
  <c r="C34" i="5" s="1"/>
  <c r="E35" i="1"/>
  <c r="C35" i="5" s="1"/>
  <c r="E36" i="1"/>
  <c r="C36" i="5" s="1"/>
  <c r="E37" i="1"/>
  <c r="C37" i="5" s="1"/>
  <c r="C38"/>
  <c r="C39"/>
  <c r="C40"/>
  <c r="C41"/>
  <c r="C42"/>
  <c r="C43"/>
  <c r="C44"/>
  <c r="C45"/>
  <c r="C46"/>
  <c r="C47"/>
  <c r="C48"/>
  <c r="C2"/>
  <c r="D15" i="2" l="1"/>
  <c r="D18" i="5"/>
  <c r="E18" s="1"/>
  <c r="F18" s="1"/>
  <c r="D42"/>
  <c r="E42" s="1"/>
  <c r="F42" s="1"/>
  <c r="I8"/>
  <c r="V27" i="7" s="1"/>
  <c r="I8" i="2"/>
  <c r="D27" i="7" s="1"/>
  <c r="D11" i="5"/>
  <c r="E11" s="1"/>
  <c r="F11" s="1"/>
  <c r="D42" i="2"/>
  <c r="D34"/>
  <c r="D26"/>
  <c r="D18"/>
  <c r="D10"/>
  <c r="D47"/>
  <c r="D23"/>
  <c r="D38"/>
  <c r="D30"/>
  <c r="D6"/>
  <c r="D31"/>
  <c r="D46"/>
  <c r="D22"/>
  <c r="D14"/>
  <c r="D41"/>
  <c r="D17"/>
  <c r="D35" i="5"/>
  <c r="E35" s="1"/>
  <c r="F35" s="1"/>
  <c r="D39" i="2"/>
  <c r="D7"/>
  <c r="D28" i="5"/>
  <c r="E28" s="1"/>
  <c r="F28" s="1"/>
  <c r="D43"/>
  <c r="E43" s="1"/>
  <c r="F43" s="1"/>
  <c r="D19"/>
  <c r="E19" s="1"/>
  <c r="F19" s="1"/>
  <c r="D6"/>
  <c r="E6" s="1"/>
  <c r="F6" s="1"/>
  <c r="D13"/>
  <c r="E13" s="1"/>
  <c r="F13" s="1"/>
  <c r="D29"/>
  <c r="E29" s="1"/>
  <c r="F29" s="1"/>
  <c r="D37"/>
  <c r="E37" s="1"/>
  <c r="F37" s="1"/>
  <c r="D27"/>
  <c r="E27" s="1"/>
  <c r="F27" s="1"/>
  <c r="D33" i="2"/>
  <c r="D25"/>
  <c r="D9"/>
  <c r="D15" i="5"/>
  <c r="E15" s="1"/>
  <c r="F15" s="1"/>
  <c r="D23"/>
  <c r="E23" s="1"/>
  <c r="F23" s="1"/>
  <c r="D31"/>
  <c r="E31" s="1"/>
  <c r="F31" s="1"/>
  <c r="D48" i="2"/>
  <c r="D40"/>
  <c r="D32"/>
  <c r="D24"/>
  <c r="D16"/>
  <c r="D8"/>
  <c r="D39" i="5"/>
  <c r="E39" s="1"/>
  <c r="F39" s="1"/>
  <c r="D37" i="2"/>
  <c r="D21"/>
  <c r="D5"/>
  <c r="D44"/>
  <c r="D36"/>
  <c r="D28"/>
  <c r="D20"/>
  <c r="D12"/>
  <c r="D4"/>
  <c r="D34" i="5"/>
  <c r="E34" s="1"/>
  <c r="F34" s="1"/>
  <c r="D26"/>
  <c r="E26" s="1"/>
  <c r="F26" s="1"/>
  <c r="D43" i="2"/>
  <c r="D35"/>
  <c r="D27"/>
  <c r="D19"/>
  <c r="D11"/>
  <c r="D3"/>
  <c r="D2"/>
  <c r="D3" i="5"/>
  <c r="E3" s="1"/>
  <c r="F3" s="1"/>
  <c r="D10"/>
  <c r="E10" s="1"/>
  <c r="F10" s="1"/>
  <c r="D44"/>
  <c r="E44" s="1"/>
  <c r="F44" s="1"/>
  <c r="D45" i="2"/>
  <c r="D29"/>
  <c r="D13"/>
  <c r="D20" i="5"/>
  <c r="E20" s="1"/>
  <c r="F20" s="1"/>
  <c r="D2"/>
  <c r="E2" s="1"/>
  <c r="F2" s="1"/>
  <c r="D47"/>
  <c r="E47" s="1"/>
  <c r="F47" s="1"/>
  <c r="D7"/>
  <c r="E7" s="1"/>
  <c r="F7" s="1"/>
  <c r="D36"/>
  <c r="E36" s="1"/>
  <c r="F36" s="1"/>
  <c r="D12"/>
  <c r="E12" s="1"/>
  <c r="F12" s="1"/>
  <c r="D45"/>
  <c r="E45" s="1"/>
  <c r="F45" s="1"/>
  <c r="D21"/>
  <c r="E21" s="1"/>
  <c r="F21" s="1"/>
  <c r="D9"/>
  <c r="E9" s="1"/>
  <c r="F9" s="1"/>
  <c r="D17"/>
  <c r="E17" s="1"/>
  <c r="F17" s="1"/>
  <c r="D25"/>
  <c r="E25" s="1"/>
  <c r="F25" s="1"/>
  <c r="D33"/>
  <c r="E33" s="1"/>
  <c r="F33" s="1"/>
  <c r="D41"/>
  <c r="E41" s="1"/>
  <c r="F41" s="1"/>
  <c r="D5"/>
  <c r="E5" s="1"/>
  <c r="F5" s="1"/>
  <c r="D14"/>
  <c r="E14" s="1"/>
  <c r="F14" s="1"/>
  <c r="D22"/>
  <c r="E22" s="1"/>
  <c r="F22" s="1"/>
  <c r="D30"/>
  <c r="E30" s="1"/>
  <c r="F30" s="1"/>
  <c r="D38"/>
  <c r="E38" s="1"/>
  <c r="F38" s="1"/>
  <c r="D46"/>
  <c r="E46" s="1"/>
  <c r="F46" s="1"/>
  <c r="D4"/>
  <c r="E4" s="1"/>
  <c r="F4" s="1"/>
  <c r="D8"/>
  <c r="E8" s="1"/>
  <c r="F8" s="1"/>
  <c r="D16"/>
  <c r="E16" s="1"/>
  <c r="F16" s="1"/>
  <c r="D24"/>
  <c r="E24" s="1"/>
  <c r="F24" s="1"/>
  <c r="D32"/>
  <c r="E32" s="1"/>
  <c r="F32" s="1"/>
  <c r="D40"/>
  <c r="E40" s="1"/>
  <c r="F40" s="1"/>
  <c r="D48"/>
  <c r="E48" s="1"/>
  <c r="F48" s="1"/>
  <c r="D3" i="1"/>
  <c r="B3" i="4" s="1"/>
  <c r="D4" i="1"/>
  <c r="B4" i="4" s="1"/>
  <c r="D5" i="1"/>
  <c r="B5" i="4" s="1"/>
  <c r="D6" i="1"/>
  <c r="B6" i="4" s="1"/>
  <c r="D7" i="1"/>
  <c r="B7" i="4" s="1"/>
  <c r="D8" i="1"/>
  <c r="B8" i="4" s="1"/>
  <c r="D9" i="1"/>
  <c r="B9" i="4" s="1"/>
  <c r="D10" i="1"/>
  <c r="B10" i="4" s="1"/>
  <c r="D11" i="1"/>
  <c r="B11" i="4" s="1"/>
  <c r="D12" i="1"/>
  <c r="B12" i="4" s="1"/>
  <c r="I5" i="2" l="1"/>
  <c r="D24" i="7" s="1"/>
  <c r="I6" i="2"/>
  <c r="D25" i="7" s="1"/>
  <c r="I7" i="2"/>
  <c r="D26" i="7" s="1"/>
  <c r="I4" i="2"/>
  <c r="D23" i="7" s="1"/>
  <c r="I3" i="5"/>
  <c r="V22" i="7" s="1"/>
  <c r="I2" i="5"/>
  <c r="V21" i="7" s="1"/>
  <c r="I7" i="5"/>
  <c r="V26" i="7" s="1"/>
  <c r="I6" i="5"/>
  <c r="V25" i="7" s="1"/>
  <c r="I4" i="5"/>
  <c r="V23" i="7" s="1"/>
  <c r="I5" i="5"/>
  <c r="V24" i="7" s="1"/>
  <c r="E44" i="2"/>
  <c r="F44" s="1"/>
  <c r="E28"/>
  <c r="F28" s="1"/>
  <c r="E12"/>
  <c r="F12" s="1"/>
  <c r="E37"/>
  <c r="F37" s="1"/>
  <c r="E47"/>
  <c r="F47" s="1"/>
  <c r="E43"/>
  <c r="F43" s="1"/>
  <c r="E39"/>
  <c r="F39" s="1"/>
  <c r="E35"/>
  <c r="F35" s="1"/>
  <c r="E31"/>
  <c r="F31" s="1"/>
  <c r="E27"/>
  <c r="F27" s="1"/>
  <c r="E23"/>
  <c r="F23" s="1"/>
  <c r="E19"/>
  <c r="F19" s="1"/>
  <c r="E15"/>
  <c r="F15" s="1"/>
  <c r="E11"/>
  <c r="F11" s="1"/>
  <c r="E7"/>
  <c r="F7" s="1"/>
  <c r="E3"/>
  <c r="F3" s="1"/>
  <c r="E40"/>
  <c r="F40" s="1"/>
  <c r="E36"/>
  <c r="F36" s="1"/>
  <c r="E24"/>
  <c r="F24" s="1"/>
  <c r="E20"/>
  <c r="F20" s="1"/>
  <c r="E8"/>
  <c r="F8" s="1"/>
  <c r="E4"/>
  <c r="F4" s="1"/>
  <c r="E48"/>
  <c r="F48" s="1"/>
  <c r="E32"/>
  <c r="F32" s="1"/>
  <c r="E16"/>
  <c r="F16" s="1"/>
  <c r="E41"/>
  <c r="F41" s="1"/>
  <c r="E33"/>
  <c r="F33" s="1"/>
  <c r="E25"/>
  <c r="F25" s="1"/>
  <c r="E17"/>
  <c r="F17" s="1"/>
  <c r="E9"/>
  <c r="F9" s="1"/>
  <c r="E46"/>
  <c r="F46" s="1"/>
  <c r="E42"/>
  <c r="F42" s="1"/>
  <c r="E38"/>
  <c r="F38" s="1"/>
  <c r="E34"/>
  <c r="F34" s="1"/>
  <c r="E30"/>
  <c r="F30" s="1"/>
  <c r="E26"/>
  <c r="F26" s="1"/>
  <c r="E22"/>
  <c r="F22" s="1"/>
  <c r="E18"/>
  <c r="F18" s="1"/>
  <c r="E14"/>
  <c r="F14" s="1"/>
  <c r="E10"/>
  <c r="F10" s="1"/>
  <c r="E6"/>
  <c r="F6" s="1"/>
  <c r="E45"/>
  <c r="F45" s="1"/>
  <c r="E29"/>
  <c r="F29" s="1"/>
  <c r="E21"/>
  <c r="F21" s="1"/>
  <c r="E13"/>
  <c r="F13" s="1"/>
  <c r="E5"/>
  <c r="F5" s="1"/>
  <c r="D13" i="1" l="1"/>
  <c r="B13" i="4" s="1"/>
  <c r="D14" i="1"/>
  <c r="B14" i="4" s="1"/>
  <c r="D15" i="1"/>
  <c r="B15" i="4" s="1"/>
  <c r="D16" i="1"/>
  <c r="B16" i="4" s="1"/>
  <c r="D17" i="1"/>
  <c r="B17" i="4" s="1"/>
  <c r="D18" i="1"/>
  <c r="B18" i="4" s="1"/>
  <c r="D19" i="1"/>
  <c r="B19" i="4" s="1"/>
  <c r="D20" i="1"/>
  <c r="B20" i="4" s="1"/>
  <c r="D21" i="1"/>
  <c r="B21" i="4" s="1"/>
  <c r="D22" i="1"/>
  <c r="B22" i="4" s="1"/>
  <c r="D23" i="1"/>
  <c r="B23" i="4" s="1"/>
  <c r="D24" i="1"/>
  <c r="B24" i="4" s="1"/>
  <c r="D25" i="1"/>
  <c r="B25" i="4" s="1"/>
  <c r="D26" i="1"/>
  <c r="B26" i="4" s="1"/>
  <c r="D27" i="1"/>
  <c r="B27" i="4" s="1"/>
  <c r="D28" i="1"/>
  <c r="B28" i="4" s="1"/>
  <c r="D29" i="1"/>
  <c r="B29" i="4" s="1"/>
  <c r="D30" i="1"/>
  <c r="B30" i="4" s="1"/>
  <c r="D31" i="1"/>
  <c r="B31" i="4" s="1"/>
  <c r="D32" i="1"/>
  <c r="B32" i="4" s="1"/>
  <c r="D33" i="1"/>
  <c r="B33" i="4" s="1"/>
  <c r="D34" i="1"/>
  <c r="B34" i="4" s="1"/>
  <c r="D35" i="1"/>
  <c r="B35" i="4" s="1"/>
  <c r="D36" i="1"/>
  <c r="B36" i="4" s="1"/>
  <c r="D37" i="1"/>
  <c r="B37" i="4" s="1"/>
  <c r="B38"/>
  <c r="B39"/>
  <c r="B40"/>
  <c r="B41"/>
  <c r="B42"/>
  <c r="B43"/>
  <c r="B44"/>
  <c r="B45"/>
  <c r="B46"/>
  <c r="B47"/>
  <c r="B48"/>
  <c r="B2"/>
  <c r="I8" l="1"/>
  <c r="M27" i="7" s="1"/>
  <c r="E2" i="2"/>
  <c r="I2" l="1"/>
  <c r="D21" i="7" s="1"/>
  <c r="F2" i="2"/>
  <c r="I3" s="1"/>
  <c r="D22" i="7" s="1"/>
  <c r="D31" i="4"/>
  <c r="E31" s="1"/>
  <c r="F31" s="1"/>
  <c r="D4"/>
  <c r="E4" s="1"/>
  <c r="F4" s="1"/>
  <c r="D22"/>
  <c r="E22" s="1"/>
  <c r="F22" s="1"/>
  <c r="D25"/>
  <c r="E25" s="1"/>
  <c r="F25" s="1"/>
  <c r="D34"/>
  <c r="E34" s="1"/>
  <c r="F34" s="1"/>
  <c r="D32"/>
  <c r="E32" s="1"/>
  <c r="F32" s="1"/>
  <c r="D26"/>
  <c r="E26" s="1"/>
  <c r="F26" s="1"/>
  <c r="D40"/>
  <c r="E40" s="1"/>
  <c r="F40" s="1"/>
  <c r="D42"/>
  <c r="E42" s="1"/>
  <c r="F42" s="1"/>
  <c r="D18"/>
  <c r="E18" s="1"/>
  <c r="F18" s="1"/>
  <c r="D16"/>
  <c r="E16" s="1"/>
  <c r="F16" s="1"/>
  <c r="D29"/>
  <c r="E29" s="1"/>
  <c r="F29" s="1"/>
  <c r="D13"/>
  <c r="E13" s="1"/>
  <c r="F13" s="1"/>
  <c r="D11"/>
  <c r="E11" s="1"/>
  <c r="F11" s="1"/>
  <c r="D44"/>
  <c r="E44" s="1"/>
  <c r="F44" s="1"/>
  <c r="D27"/>
  <c r="E27" s="1"/>
  <c r="F27" s="1"/>
  <c r="D10"/>
  <c r="E10" s="1"/>
  <c r="F10" s="1"/>
  <c r="D30"/>
  <c r="E30" s="1"/>
  <c r="F30" s="1"/>
  <c r="D14"/>
  <c r="E14" s="1"/>
  <c r="F14" s="1"/>
  <c r="D47"/>
  <c r="E47" s="1"/>
  <c r="F47" s="1"/>
  <c r="D15"/>
  <c r="E15" s="1"/>
  <c r="F15" s="1"/>
  <c r="D37"/>
  <c r="E37" s="1"/>
  <c r="F37" s="1"/>
  <c r="D9"/>
  <c r="E9" s="1"/>
  <c r="F9" s="1"/>
  <c r="D45"/>
  <c r="E45" s="1"/>
  <c r="F45" s="1"/>
  <c r="D6"/>
  <c r="E6" s="1"/>
  <c r="F6" s="1"/>
  <c r="D21"/>
  <c r="E21" s="1"/>
  <c r="F21" s="1"/>
  <c r="D48"/>
  <c r="E48" s="1"/>
  <c r="F48" s="1"/>
  <c r="D20"/>
  <c r="E20" s="1"/>
  <c r="F20" s="1"/>
  <c r="D35"/>
  <c r="E35" s="1"/>
  <c r="F35" s="1"/>
  <c r="D38"/>
  <c r="E38" s="1"/>
  <c r="F38" s="1"/>
  <c r="D19"/>
  <c r="E19" s="1"/>
  <c r="F19" s="1"/>
  <c r="D12"/>
  <c r="E12" s="1"/>
  <c r="F12" s="1"/>
  <c r="D46"/>
  <c r="E46" s="1"/>
  <c r="F46" s="1"/>
  <c r="D3"/>
  <c r="E3" s="1"/>
  <c r="F3" s="1"/>
  <c r="D43"/>
  <c r="E43" s="1"/>
  <c r="F43" s="1"/>
  <c r="D17"/>
  <c r="E17" s="1"/>
  <c r="F17" s="1"/>
  <c r="D5"/>
  <c r="E5" s="1"/>
  <c r="F5" s="1"/>
  <c r="D33"/>
  <c r="E33" s="1"/>
  <c r="F33" s="1"/>
  <c r="D36"/>
  <c r="E36" s="1"/>
  <c r="F36" s="1"/>
  <c r="D41"/>
  <c r="E41" s="1"/>
  <c r="F41" s="1"/>
  <c r="D39"/>
  <c r="E39" s="1"/>
  <c r="F39" s="1"/>
  <c r="D8"/>
  <c r="E8" s="1"/>
  <c r="F8" s="1"/>
  <c r="D23"/>
  <c r="E23" s="1"/>
  <c r="F23" s="1"/>
  <c r="D7"/>
  <c r="E7" s="1"/>
  <c r="F7" s="1"/>
  <c r="D28"/>
  <c r="E28" s="1"/>
  <c r="F28" s="1"/>
  <c r="D24"/>
  <c r="E24" s="1"/>
  <c r="F24" s="1"/>
  <c r="D2"/>
  <c r="I7" l="1"/>
  <c r="M26" i="7" s="1"/>
  <c r="I4" i="4"/>
  <c r="M23" i="7" s="1"/>
  <c r="I5" i="4"/>
  <c r="M24" i="7" s="1"/>
  <c r="I6" i="4"/>
  <c r="M25" i="7" s="1"/>
  <c r="E2" i="4"/>
  <c r="I2" l="1"/>
  <c r="M21" i="7" s="1"/>
  <c r="F2" i="4"/>
  <c r="I3" s="1"/>
  <c r="M22" i="7" s="1"/>
</calcChain>
</file>

<file path=xl/sharedStrings.xml><?xml version="1.0" encoding="utf-8"?>
<sst xmlns="http://schemas.openxmlformats.org/spreadsheetml/2006/main" count="72" uniqueCount="24">
  <si>
    <t>Mean absolute error</t>
  </si>
  <si>
    <t>Mean absolute percent error</t>
  </si>
  <si>
    <t>Median error</t>
  </si>
  <si>
    <t>Max error</t>
  </si>
  <si>
    <t>Min error</t>
  </si>
  <si>
    <t>Std dev error</t>
  </si>
  <si>
    <t>Simulation</t>
  </si>
  <si>
    <t>Empirical</t>
  </si>
  <si>
    <t>Scaling factor</t>
  </si>
  <si>
    <t>Time-step:</t>
  </si>
  <si>
    <t>Simulation.scaled</t>
  </si>
  <si>
    <t>Empirical.scaled</t>
  </si>
  <si>
    <t>Empirical - [E]</t>
  </si>
  <si>
    <t>Simulation - [S]</t>
  </si>
  <si>
    <t>Error - [E]</t>
  </si>
  <si>
    <t>Abs error - [AE]</t>
  </si>
  <si>
    <t>Percent abs error - [AE/E * 100]</t>
  </si>
  <si>
    <t>Empirical.Scaled - [ES]</t>
  </si>
  <si>
    <t>Simulation.Scaled - [S]</t>
  </si>
  <si>
    <t>Pearson correl coeff</t>
  </si>
  <si>
    <t>Note: &lt;Give folder path of empirica data.&gt;</t>
  </si>
  <si>
    <t>Empirical vs Simulation.scaled</t>
  </si>
  <si>
    <t>Empirical vs Simulation</t>
  </si>
  <si>
    <t>Empirical.scaled vs Simulation</t>
  </si>
</sst>
</file>

<file path=xl/styles.xml><?xml version="1.0" encoding="utf-8"?>
<styleSheet xmlns="http://schemas.openxmlformats.org/spreadsheetml/2006/main">
  <numFmts count="1">
    <numFmt numFmtId="164" formatCode="0.000"/>
  </numFmts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8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10" applyNumberFormat="0" applyAlignment="0" applyProtection="0"/>
    <xf numFmtId="0" fontId="13" fillId="7" borderId="11" applyNumberFormat="0" applyAlignment="0" applyProtection="0"/>
    <xf numFmtId="0" fontId="14" fillId="7" borderId="10" applyNumberFormat="0" applyAlignment="0" applyProtection="0"/>
    <xf numFmtId="0" fontId="15" fillId="0" borderId="12" applyNumberFormat="0" applyFill="0" applyAlignment="0" applyProtection="0"/>
    <xf numFmtId="0" fontId="16" fillId="8" borderId="13" applyNumberFormat="0" applyAlignment="0" applyProtection="0"/>
    <xf numFmtId="0" fontId="1" fillId="0" borderId="0" applyNumberFormat="0" applyFill="0" applyBorder="0" applyAlignment="0" applyProtection="0"/>
    <xf numFmtId="0" fontId="4" fillId="9" borderId="14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15" applyNumberFormat="0" applyFill="0" applyAlignment="0" applyProtection="0"/>
    <xf numFmtId="0" fontId="18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8" fillId="33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0" fontId="1" fillId="0" borderId="0" xfId="0" applyFont="1" applyAlignment="1">
      <alignment vertical="top" wrapText="1"/>
    </xf>
    <xf numFmtId="164" fontId="0" fillId="0" borderId="0" xfId="0" applyNumberFormat="1" applyFill="1" applyAlignment="1">
      <alignment vertical="top" wrapText="1"/>
    </xf>
    <xf numFmtId="164" fontId="0" fillId="0" borderId="0" xfId="0" applyNumberFormat="1" applyFill="1"/>
    <xf numFmtId="0" fontId="2" fillId="0" borderId="0" xfId="0" applyFont="1"/>
    <xf numFmtId="0" fontId="3" fillId="0" borderId="0" xfId="0" applyFont="1"/>
    <xf numFmtId="164" fontId="0" fillId="2" borderId="0" xfId="0" applyNumberFormat="1" applyFill="1" applyAlignment="1">
      <alignment vertical="top" wrapText="1"/>
    </xf>
    <xf numFmtId="164" fontId="0" fillId="2" borderId="0" xfId="0" applyNumberFormat="1" applyFill="1"/>
    <xf numFmtId="0" fontId="0" fillId="0" borderId="1" xfId="0" applyBorder="1"/>
    <xf numFmtId="0" fontId="0" fillId="0" borderId="3" xfId="0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0" xfId="0" applyNumberFormat="1" applyBorder="1"/>
    <xf numFmtId="0" fontId="0" fillId="0" borderId="0" xfId="0"/>
    <xf numFmtId="0" fontId="0" fillId="0" borderId="0" xfId="0"/>
    <xf numFmtId="164" fontId="0" fillId="0" borderId="0" xfId="0" applyNumberFormat="1" applyAlignment="1">
      <alignment horizontal="right" vertical="top" wrapText="1"/>
    </xf>
    <xf numFmtId="164" fontId="0" fillId="0" borderId="0" xfId="0" applyNumberFormat="1" applyFill="1" applyAlignment="1">
      <alignment horizontal="right" vertical="top" wrapText="1"/>
    </xf>
    <xf numFmtId="164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right"/>
    </xf>
    <xf numFmtId="0" fontId="19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data!$B$1</c:f>
              <c:strCache>
                <c:ptCount val="1"/>
                <c:pt idx="0">
                  <c:v>Empirical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1.6</c:v>
                </c:pt>
                <c:pt idx="5">
                  <c:v>1.733333333</c:v>
                </c:pt>
                <c:pt idx="6">
                  <c:v>2</c:v>
                </c:pt>
                <c:pt idx="7">
                  <c:v>1.945454545</c:v>
                </c:pt>
                <c:pt idx="8">
                  <c:v>2</c:v>
                </c:pt>
                <c:pt idx="9">
                  <c:v>2.0285714289999999</c:v>
                </c:pt>
                <c:pt idx="10">
                  <c:v>1.941666667</c:v>
                </c:pt>
                <c:pt idx="11">
                  <c:v>1.9649122809999999</c:v>
                </c:pt>
                <c:pt idx="12">
                  <c:v>2.075098814</c:v>
                </c:pt>
                <c:pt idx="13">
                  <c:v>2.2160919539999999</c:v>
                </c:pt>
                <c:pt idx="14">
                  <c:v>2.3022941970000002</c:v>
                </c:pt>
                <c:pt idx="15">
                  <c:v>2.2262156449999999</c:v>
                </c:pt>
                <c:pt idx="16">
                  <c:v>2.2465306119999999</c:v>
                </c:pt>
                <c:pt idx="17">
                  <c:v>2.2642857140000001</c:v>
                </c:pt>
                <c:pt idx="18">
                  <c:v>2.2665108119999999</c:v>
                </c:pt>
                <c:pt idx="19">
                  <c:v>2.3024038459999998</c:v>
                </c:pt>
                <c:pt idx="20">
                  <c:v>2.4140350879999999</c:v>
                </c:pt>
                <c:pt idx="21">
                  <c:v>2.4783538209999998</c:v>
                </c:pt>
                <c:pt idx="22">
                  <c:v>2.4999030069999999</c:v>
                </c:pt>
                <c:pt idx="23">
                  <c:v>2.580463097</c:v>
                </c:pt>
                <c:pt idx="24">
                  <c:v>2.720849211</c:v>
                </c:pt>
                <c:pt idx="25">
                  <c:v>2.650801043</c:v>
                </c:pt>
                <c:pt idx="26">
                  <c:v>3.180117788</c:v>
                </c:pt>
                <c:pt idx="27">
                  <c:v>2.9570308939999999</c:v>
                </c:pt>
                <c:pt idx="28">
                  <c:v>2.9690606279999998</c:v>
                </c:pt>
                <c:pt idx="29">
                  <c:v>2.8890663289999998</c:v>
                </c:pt>
                <c:pt idx="30">
                  <c:v>2.916891353</c:v>
                </c:pt>
                <c:pt idx="31">
                  <c:v>2.9448039179999999</c:v>
                </c:pt>
                <c:pt idx="32">
                  <c:v>2.93530245</c:v>
                </c:pt>
                <c:pt idx="33">
                  <c:v>2.9223077119999998</c:v>
                </c:pt>
                <c:pt idx="34">
                  <c:v>2.8962726399999998</c:v>
                </c:pt>
                <c:pt idx="35">
                  <c:v>2.928302</c:v>
                </c:pt>
                <c:pt idx="36">
                  <c:v>2.882564978</c:v>
                </c:pt>
                <c:pt idx="37">
                  <c:v>2.892017622</c:v>
                </c:pt>
                <c:pt idx="38">
                  <c:v>2.8771317000000001</c:v>
                </c:pt>
                <c:pt idx="39">
                  <c:v>2.9049006660000001</c:v>
                </c:pt>
                <c:pt idx="40">
                  <c:v>2.9277934800000001</c:v>
                </c:pt>
                <c:pt idx="41">
                  <c:v>2.8422261299999998</c:v>
                </c:pt>
                <c:pt idx="42">
                  <c:v>2.8130837400000002</c:v>
                </c:pt>
                <c:pt idx="43">
                  <c:v>2.7352288489999999</c:v>
                </c:pt>
                <c:pt idx="44">
                  <c:v>2.7048244700000001</c:v>
                </c:pt>
                <c:pt idx="45">
                  <c:v>2.6595710189999999</c:v>
                </c:pt>
                <c:pt idx="46">
                  <c:v>2.6154226920000001</c:v>
                </c:pt>
                <c:pt idx="47">
                  <c:v>2.6224769170000002</c:v>
                </c:pt>
                <c:pt idx="48">
                  <c:v>2.6222469230000001</c:v>
                </c:pt>
                <c:pt idx="49">
                  <c:v>2.6205620139999999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EB-46B6-9F8D-68086054E561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Simulation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data!$C$2:$C$51</c:f>
              <c:numCache>
                <c:formatCode>General</c:formatCode>
                <c:ptCount val="50"/>
                <c:pt idx="0">
                  <c:v>1</c:v>
                </c:pt>
                <c:pt idx="1">
                  <c:v>2.0090732549100405</c:v>
                </c:pt>
                <c:pt idx="2">
                  <c:v>2.7397705627875366</c:v>
                </c:pt>
                <c:pt idx="3">
                  <c:v>3.5417203181430188</c:v>
                </c:pt>
                <c:pt idx="4">
                  <c:v>4.0965386538211117</c:v>
                </c:pt>
                <c:pt idx="5">
                  <c:v>4.2770588465902497</c:v>
                </c:pt>
                <c:pt idx="6">
                  <c:v>4.1558947090414238</c:v>
                </c:pt>
                <c:pt idx="7">
                  <c:v>4.0096439029038837</c:v>
                </c:pt>
                <c:pt idx="8">
                  <c:v>3.8487625008407957</c:v>
                </c:pt>
                <c:pt idx="9">
                  <c:v>3.6921033955650757</c:v>
                </c:pt>
                <c:pt idx="10">
                  <c:v>3.5743248571538571</c:v>
                </c:pt>
                <c:pt idx="11">
                  <c:v>3.4507741892251662</c:v>
                </c:pt>
                <c:pt idx="12">
                  <c:v>3.3306450997421013</c:v>
                </c:pt>
                <c:pt idx="13">
                  <c:v>3.2445874021837535</c:v>
                </c:pt>
                <c:pt idx="14">
                  <c:v>3.1356509848483451</c:v>
                </c:pt>
                <c:pt idx="15">
                  <c:v>3.0537157833361959</c:v>
                </c:pt>
                <c:pt idx="16">
                  <c:v>2.9591050095453268</c:v>
                </c:pt>
                <c:pt idx="17">
                  <c:v>2.862471675966022</c:v>
                </c:pt>
                <c:pt idx="18">
                  <c:v>2.7721487159862823</c:v>
                </c:pt>
                <c:pt idx="19">
                  <c:v>2.6841743635563149</c:v>
                </c:pt>
                <c:pt idx="20">
                  <c:v>2.5955242794638256</c:v>
                </c:pt>
                <c:pt idx="21">
                  <c:v>2.5101996617110687</c:v>
                </c:pt>
                <c:pt idx="22">
                  <c:v>2.4284058118502547</c:v>
                </c:pt>
                <c:pt idx="23">
                  <c:v>2.3509804769221385</c:v>
                </c:pt>
                <c:pt idx="24">
                  <c:v>2.2808574941697071</c:v>
                </c:pt>
                <c:pt idx="25">
                  <c:v>2.2137703084279905</c:v>
                </c:pt>
                <c:pt idx="26">
                  <c:v>2.1539066404609217</c:v>
                </c:pt>
                <c:pt idx="27">
                  <c:v>2.1023474237334803</c:v>
                </c:pt>
                <c:pt idx="28">
                  <c:v>2.0549675130275737</c:v>
                </c:pt>
                <c:pt idx="29">
                  <c:v>2.0140778137079551</c:v>
                </c:pt>
                <c:pt idx="30">
                  <c:v>1.987699295005132</c:v>
                </c:pt>
                <c:pt idx="31">
                  <c:v>1.968886982459136</c:v>
                </c:pt>
                <c:pt idx="32">
                  <c:v>1.9562175276604745</c:v>
                </c:pt>
                <c:pt idx="33">
                  <c:v>1.9464499692554227</c:v>
                </c:pt>
                <c:pt idx="34">
                  <c:v>1.9404048297074403</c:v>
                </c:pt>
                <c:pt idx="35">
                  <c:v>1.9364904416611681</c:v>
                </c:pt>
                <c:pt idx="36">
                  <c:v>1.9328981105169285</c:v>
                </c:pt>
                <c:pt idx="37">
                  <c:v>1.9293512012220482</c:v>
                </c:pt>
                <c:pt idx="38">
                  <c:v>1.9260395021644974</c:v>
                </c:pt>
                <c:pt idx="39">
                  <c:v>1.9230782413815786</c:v>
                </c:pt>
                <c:pt idx="40">
                  <c:v>1.9204191993831479</c:v>
                </c:pt>
                <c:pt idx="41">
                  <c:v>1.9175626566415991</c:v>
                </c:pt>
                <c:pt idx="42">
                  <c:v>1.9149089353379722</c:v>
                </c:pt>
                <c:pt idx="43">
                  <c:v>1.9122125350348806</c:v>
                </c:pt>
                <c:pt idx="44">
                  <c:v>1.9100122228042553</c:v>
                </c:pt>
                <c:pt idx="45">
                  <c:v>1.9078081600181795</c:v>
                </c:pt>
                <c:pt idx="46">
                  <c:v>1.9055700332963323</c:v>
                </c:pt>
                <c:pt idx="47">
                  <c:v>1.9033074212609054</c:v>
                </c:pt>
                <c:pt idx="48">
                  <c:v>1.9011131945547914</c:v>
                </c:pt>
                <c:pt idx="49">
                  <c:v>1.8991037481880255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EB-46B6-9F8D-68086054E561}"/>
            </c:ext>
          </c:extLst>
        </c:ser>
        <c:marker val="1"/>
        <c:axId val="90323584"/>
        <c:axId val="90329856"/>
      </c:lineChart>
      <c:catAx>
        <c:axId val="9032358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9856"/>
        <c:crosses val="autoZero"/>
        <c:auto val="1"/>
        <c:lblAlgn val="ctr"/>
        <c:lblOffset val="100"/>
      </c:catAx>
      <c:valAx>
        <c:axId val="903298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data!$C$1</c:f>
              <c:strCache>
                <c:ptCount val="1"/>
                <c:pt idx="0">
                  <c:v>Simulation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data!$C$2:$C$51</c:f>
              <c:numCache>
                <c:formatCode>General</c:formatCode>
                <c:ptCount val="50"/>
                <c:pt idx="0">
                  <c:v>1</c:v>
                </c:pt>
                <c:pt idx="1">
                  <c:v>2.0090732549100405</c:v>
                </c:pt>
                <c:pt idx="2">
                  <c:v>2.7397705627875366</c:v>
                </c:pt>
                <c:pt idx="3">
                  <c:v>3.5417203181430188</c:v>
                </c:pt>
                <c:pt idx="4">
                  <c:v>4.0965386538211117</c:v>
                </c:pt>
                <c:pt idx="5">
                  <c:v>4.2770588465902497</c:v>
                </c:pt>
                <c:pt idx="6">
                  <c:v>4.1558947090414238</c:v>
                </c:pt>
                <c:pt idx="7">
                  <c:v>4.0096439029038837</c:v>
                </c:pt>
                <c:pt idx="8">
                  <c:v>3.8487625008407957</c:v>
                </c:pt>
                <c:pt idx="9">
                  <c:v>3.6921033955650757</c:v>
                </c:pt>
                <c:pt idx="10">
                  <c:v>3.5743248571538571</c:v>
                </c:pt>
                <c:pt idx="11">
                  <c:v>3.4507741892251662</c:v>
                </c:pt>
                <c:pt idx="12">
                  <c:v>3.3306450997421013</c:v>
                </c:pt>
                <c:pt idx="13">
                  <c:v>3.2445874021837535</c:v>
                </c:pt>
                <c:pt idx="14">
                  <c:v>3.1356509848483451</c:v>
                </c:pt>
                <c:pt idx="15">
                  <c:v>3.0537157833361959</c:v>
                </c:pt>
                <c:pt idx="16">
                  <c:v>2.9591050095453268</c:v>
                </c:pt>
                <c:pt idx="17">
                  <c:v>2.862471675966022</c:v>
                </c:pt>
                <c:pt idx="18">
                  <c:v>2.7721487159862823</c:v>
                </c:pt>
                <c:pt idx="19">
                  <c:v>2.6841743635563149</c:v>
                </c:pt>
                <c:pt idx="20">
                  <c:v>2.5955242794638256</c:v>
                </c:pt>
                <c:pt idx="21">
                  <c:v>2.5101996617110687</c:v>
                </c:pt>
                <c:pt idx="22">
                  <c:v>2.4284058118502547</c:v>
                </c:pt>
                <c:pt idx="23">
                  <c:v>2.3509804769221385</c:v>
                </c:pt>
                <c:pt idx="24">
                  <c:v>2.2808574941697071</c:v>
                </c:pt>
                <c:pt idx="25">
                  <c:v>2.2137703084279905</c:v>
                </c:pt>
                <c:pt idx="26">
                  <c:v>2.1539066404609217</c:v>
                </c:pt>
                <c:pt idx="27">
                  <c:v>2.1023474237334803</c:v>
                </c:pt>
                <c:pt idx="28">
                  <c:v>2.0549675130275737</c:v>
                </c:pt>
                <c:pt idx="29">
                  <c:v>2.0140778137079551</c:v>
                </c:pt>
                <c:pt idx="30">
                  <c:v>1.987699295005132</c:v>
                </c:pt>
                <c:pt idx="31">
                  <c:v>1.968886982459136</c:v>
                </c:pt>
                <c:pt idx="32">
                  <c:v>1.9562175276604745</c:v>
                </c:pt>
                <c:pt idx="33">
                  <c:v>1.9464499692554227</c:v>
                </c:pt>
                <c:pt idx="34">
                  <c:v>1.9404048297074403</c:v>
                </c:pt>
                <c:pt idx="35">
                  <c:v>1.9364904416611681</c:v>
                </c:pt>
                <c:pt idx="36">
                  <c:v>1.9328981105169285</c:v>
                </c:pt>
                <c:pt idx="37">
                  <c:v>1.9293512012220482</c:v>
                </c:pt>
                <c:pt idx="38">
                  <c:v>1.9260395021644974</c:v>
                </c:pt>
                <c:pt idx="39">
                  <c:v>1.9230782413815786</c:v>
                </c:pt>
                <c:pt idx="40">
                  <c:v>1.9204191993831479</c:v>
                </c:pt>
                <c:pt idx="41">
                  <c:v>1.9175626566415991</c:v>
                </c:pt>
                <c:pt idx="42">
                  <c:v>1.9149089353379722</c:v>
                </c:pt>
                <c:pt idx="43">
                  <c:v>1.9122125350348806</c:v>
                </c:pt>
                <c:pt idx="44">
                  <c:v>1.9100122228042553</c:v>
                </c:pt>
                <c:pt idx="45">
                  <c:v>1.9078081600181795</c:v>
                </c:pt>
                <c:pt idx="46">
                  <c:v>1.9055700332963323</c:v>
                </c:pt>
                <c:pt idx="47">
                  <c:v>1.9033074212609054</c:v>
                </c:pt>
                <c:pt idx="48">
                  <c:v>1.9011131945547914</c:v>
                </c:pt>
                <c:pt idx="49">
                  <c:v>1.8991037481880255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E0-423D-B839-AF323447C4CC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Empirical.scaled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data!$D$2:$D$51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0.74</c:v>
                </c:pt>
                <c:pt idx="3">
                  <c:v>0.74</c:v>
                </c:pt>
                <c:pt idx="4">
                  <c:v>1.1839999999999999</c:v>
                </c:pt>
                <c:pt idx="5">
                  <c:v>1.2826666664199999</c:v>
                </c:pt>
                <c:pt idx="6">
                  <c:v>1.48</c:v>
                </c:pt>
                <c:pt idx="7">
                  <c:v>1.4396363633</c:v>
                </c:pt>
                <c:pt idx="8">
                  <c:v>1.48</c:v>
                </c:pt>
                <c:pt idx="9">
                  <c:v>1.5011428574599999</c:v>
                </c:pt>
                <c:pt idx="10">
                  <c:v>1.4368333335800001</c:v>
                </c:pt>
                <c:pt idx="11">
                  <c:v>1.4540350879399999</c:v>
                </c:pt>
                <c:pt idx="12">
                  <c:v>1.53557312236</c:v>
                </c:pt>
                <c:pt idx="13">
                  <c:v>1.6399080459599999</c:v>
                </c:pt>
                <c:pt idx="14">
                  <c:v>1.70369770578</c:v>
                </c:pt>
                <c:pt idx="15">
                  <c:v>1.6473995772999999</c:v>
                </c:pt>
                <c:pt idx="16">
                  <c:v>1.66243265288</c:v>
                </c:pt>
                <c:pt idx="17">
                  <c:v>1.6755714283600001</c:v>
                </c:pt>
                <c:pt idx="18">
                  <c:v>1.6772180008799999</c:v>
                </c:pt>
                <c:pt idx="19">
                  <c:v>1.7037788460399999</c:v>
                </c:pt>
                <c:pt idx="20">
                  <c:v>1.7863859651199998</c:v>
                </c:pt>
                <c:pt idx="21">
                  <c:v>1.8339818275399997</c:v>
                </c:pt>
                <c:pt idx="22">
                  <c:v>1.84992822518</c:v>
                </c:pt>
                <c:pt idx="23">
                  <c:v>1.90954269178</c:v>
                </c:pt>
                <c:pt idx="24">
                  <c:v>2.01342841614</c:v>
                </c:pt>
                <c:pt idx="25">
                  <c:v>1.9615927718199999</c:v>
                </c:pt>
                <c:pt idx="26">
                  <c:v>2.3532871631200001</c:v>
                </c:pt>
                <c:pt idx="27">
                  <c:v>2.1882028615599998</c:v>
                </c:pt>
                <c:pt idx="28">
                  <c:v>2.19710486472</c:v>
                </c:pt>
                <c:pt idx="29">
                  <c:v>2.1379090834599999</c:v>
                </c:pt>
                <c:pt idx="30">
                  <c:v>2.15849960122</c:v>
                </c:pt>
                <c:pt idx="31">
                  <c:v>2.1791548993199998</c:v>
                </c:pt>
                <c:pt idx="32">
                  <c:v>2.1721238129999998</c:v>
                </c:pt>
                <c:pt idx="33">
                  <c:v>2.16250770688</c:v>
                </c:pt>
                <c:pt idx="34">
                  <c:v>2.1432417535999999</c:v>
                </c:pt>
                <c:pt idx="35">
                  <c:v>2.16694348</c:v>
                </c:pt>
                <c:pt idx="36">
                  <c:v>2.1330980837199998</c:v>
                </c:pt>
                <c:pt idx="37">
                  <c:v>2.14009304028</c:v>
                </c:pt>
                <c:pt idx="38">
                  <c:v>2.1290774579999998</c:v>
                </c:pt>
                <c:pt idx="39">
                  <c:v>2.14962649284</c:v>
                </c:pt>
                <c:pt idx="40">
                  <c:v>2.1665671752</c:v>
                </c:pt>
                <c:pt idx="41">
                  <c:v>2.1032473361999999</c:v>
                </c:pt>
                <c:pt idx="42">
                  <c:v>2.0816819676000002</c:v>
                </c:pt>
                <c:pt idx="43">
                  <c:v>2.0240693482599998</c:v>
                </c:pt>
                <c:pt idx="44">
                  <c:v>2.0015701078000001</c:v>
                </c:pt>
                <c:pt idx="45">
                  <c:v>1.96808255406</c:v>
                </c:pt>
                <c:pt idx="46">
                  <c:v>1.9354127920799999</c:v>
                </c:pt>
                <c:pt idx="47">
                  <c:v>1.9406329185800002</c:v>
                </c:pt>
                <c:pt idx="48">
                  <c:v>1.94046272302</c:v>
                </c:pt>
                <c:pt idx="49">
                  <c:v>1.9392158903599999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E0-423D-B839-AF323447C4CC}"/>
            </c:ext>
          </c:extLst>
        </c:ser>
        <c:marker val="1"/>
        <c:axId val="90368256"/>
        <c:axId val="90189824"/>
      </c:lineChart>
      <c:catAx>
        <c:axId val="9036825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9824"/>
        <c:crosses val="autoZero"/>
        <c:auto val="1"/>
        <c:lblAlgn val="ctr"/>
        <c:lblOffset val="100"/>
      </c:catAx>
      <c:valAx>
        <c:axId val="90189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data!$B$1</c:f>
              <c:strCache>
                <c:ptCount val="1"/>
                <c:pt idx="0">
                  <c:v>Empirical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1.6</c:v>
                </c:pt>
                <c:pt idx="5">
                  <c:v>1.733333333</c:v>
                </c:pt>
                <c:pt idx="6">
                  <c:v>2</c:v>
                </c:pt>
                <c:pt idx="7">
                  <c:v>1.945454545</c:v>
                </c:pt>
                <c:pt idx="8">
                  <c:v>2</c:v>
                </c:pt>
                <c:pt idx="9">
                  <c:v>2.0285714289999999</c:v>
                </c:pt>
                <c:pt idx="10">
                  <c:v>1.941666667</c:v>
                </c:pt>
                <c:pt idx="11">
                  <c:v>1.9649122809999999</c:v>
                </c:pt>
                <c:pt idx="12">
                  <c:v>2.075098814</c:v>
                </c:pt>
                <c:pt idx="13">
                  <c:v>2.2160919539999999</c:v>
                </c:pt>
                <c:pt idx="14">
                  <c:v>2.3022941970000002</c:v>
                </c:pt>
                <c:pt idx="15">
                  <c:v>2.2262156449999999</c:v>
                </c:pt>
                <c:pt idx="16">
                  <c:v>2.2465306119999999</c:v>
                </c:pt>
                <c:pt idx="17">
                  <c:v>2.2642857140000001</c:v>
                </c:pt>
                <c:pt idx="18">
                  <c:v>2.2665108119999999</c:v>
                </c:pt>
                <c:pt idx="19">
                  <c:v>2.3024038459999998</c:v>
                </c:pt>
                <c:pt idx="20">
                  <c:v>2.4140350879999999</c:v>
                </c:pt>
                <c:pt idx="21">
                  <c:v>2.4783538209999998</c:v>
                </c:pt>
                <c:pt idx="22">
                  <c:v>2.4999030069999999</c:v>
                </c:pt>
                <c:pt idx="23">
                  <c:v>2.580463097</c:v>
                </c:pt>
                <c:pt idx="24">
                  <c:v>2.720849211</c:v>
                </c:pt>
                <c:pt idx="25">
                  <c:v>2.650801043</c:v>
                </c:pt>
                <c:pt idx="26">
                  <c:v>3.180117788</c:v>
                </c:pt>
                <c:pt idx="27">
                  <c:v>2.9570308939999999</c:v>
                </c:pt>
                <c:pt idx="28">
                  <c:v>2.9690606279999998</c:v>
                </c:pt>
                <c:pt idx="29">
                  <c:v>2.8890663289999998</c:v>
                </c:pt>
                <c:pt idx="30">
                  <c:v>2.916891353</c:v>
                </c:pt>
                <c:pt idx="31">
                  <c:v>2.9448039179999999</c:v>
                </c:pt>
                <c:pt idx="32">
                  <c:v>2.93530245</c:v>
                </c:pt>
                <c:pt idx="33">
                  <c:v>2.9223077119999998</c:v>
                </c:pt>
                <c:pt idx="34">
                  <c:v>2.8962726399999998</c:v>
                </c:pt>
                <c:pt idx="35">
                  <c:v>2.928302</c:v>
                </c:pt>
                <c:pt idx="36">
                  <c:v>2.882564978</c:v>
                </c:pt>
                <c:pt idx="37">
                  <c:v>2.892017622</c:v>
                </c:pt>
                <c:pt idx="38">
                  <c:v>2.8771317000000001</c:v>
                </c:pt>
                <c:pt idx="39">
                  <c:v>2.9049006660000001</c:v>
                </c:pt>
                <c:pt idx="40">
                  <c:v>2.9277934800000001</c:v>
                </c:pt>
                <c:pt idx="41">
                  <c:v>2.8422261299999998</c:v>
                </c:pt>
                <c:pt idx="42">
                  <c:v>2.8130837400000002</c:v>
                </c:pt>
                <c:pt idx="43">
                  <c:v>2.7352288489999999</c:v>
                </c:pt>
                <c:pt idx="44">
                  <c:v>2.7048244700000001</c:v>
                </c:pt>
                <c:pt idx="45">
                  <c:v>2.6595710189999999</c:v>
                </c:pt>
                <c:pt idx="46">
                  <c:v>2.6154226920000001</c:v>
                </c:pt>
                <c:pt idx="47">
                  <c:v>2.6224769170000002</c:v>
                </c:pt>
                <c:pt idx="48">
                  <c:v>2.6222469230000001</c:v>
                </c:pt>
                <c:pt idx="49">
                  <c:v>2.6205620139999999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08-4C09-A1A0-537E72CB0564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Simulation.scaled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data!$E$2:$E$51</c:f>
              <c:numCache>
                <c:formatCode>0.000</c:formatCode>
                <c:ptCount val="50"/>
                <c:pt idx="0">
                  <c:v>0.74</c:v>
                </c:pt>
                <c:pt idx="1">
                  <c:v>1.48671420863343</c:v>
                </c:pt>
                <c:pt idx="2">
                  <c:v>2.0274302164627769</c:v>
                </c:pt>
                <c:pt idx="3">
                  <c:v>2.6208730354258338</c:v>
                </c:pt>
                <c:pt idx="4">
                  <c:v>3.0314386038276226</c:v>
                </c:pt>
                <c:pt idx="5">
                  <c:v>3.1650235464767849</c:v>
                </c:pt>
                <c:pt idx="6">
                  <c:v>3.0753620846906538</c:v>
                </c:pt>
                <c:pt idx="7">
                  <c:v>2.9671364881488738</c:v>
                </c:pt>
                <c:pt idx="8">
                  <c:v>2.8480842506221888</c:v>
                </c:pt>
                <c:pt idx="9">
                  <c:v>2.7321565127181562</c:v>
                </c:pt>
                <c:pt idx="10">
                  <c:v>2.645000394293854</c:v>
                </c:pt>
                <c:pt idx="11">
                  <c:v>2.553572900026623</c:v>
                </c:pt>
                <c:pt idx="12">
                  <c:v>2.4646773738091547</c:v>
                </c:pt>
                <c:pt idx="13">
                  <c:v>2.4009946776159774</c:v>
                </c:pt>
                <c:pt idx="14">
                  <c:v>2.3203817287877753</c:v>
                </c:pt>
                <c:pt idx="15">
                  <c:v>2.259749679668785</c:v>
                </c:pt>
                <c:pt idx="16">
                  <c:v>2.189737707063542</c:v>
                </c:pt>
                <c:pt idx="17">
                  <c:v>2.1182290402148563</c:v>
                </c:pt>
                <c:pt idx="18">
                  <c:v>2.0513900498298487</c:v>
                </c:pt>
                <c:pt idx="19">
                  <c:v>1.986289029031673</c:v>
                </c:pt>
                <c:pt idx="20">
                  <c:v>1.9206879668032308</c:v>
                </c:pt>
                <c:pt idx="21">
                  <c:v>1.8575477496661907</c:v>
                </c:pt>
                <c:pt idx="22">
                  <c:v>1.7970203007691885</c:v>
                </c:pt>
                <c:pt idx="23">
                  <c:v>1.7397255529223825</c:v>
                </c:pt>
                <c:pt idx="24">
                  <c:v>1.6878345456855832</c:v>
                </c:pt>
                <c:pt idx="25">
                  <c:v>1.638190028236713</c:v>
                </c:pt>
                <c:pt idx="26">
                  <c:v>1.593890913941082</c:v>
                </c:pt>
                <c:pt idx="27">
                  <c:v>1.5557370935627755</c:v>
                </c:pt>
                <c:pt idx="28">
                  <c:v>1.5206759596404045</c:v>
                </c:pt>
                <c:pt idx="29">
                  <c:v>1.4904175821438868</c:v>
                </c:pt>
                <c:pt idx="30">
                  <c:v>1.4708974783037976</c:v>
                </c:pt>
                <c:pt idx="31">
                  <c:v>1.4569763670197606</c:v>
                </c:pt>
                <c:pt idx="32">
                  <c:v>1.4476009704687511</c:v>
                </c:pt>
                <c:pt idx="33">
                  <c:v>1.4403729772490128</c:v>
                </c:pt>
                <c:pt idx="34">
                  <c:v>1.4358995739835059</c:v>
                </c:pt>
                <c:pt idx="35">
                  <c:v>1.4330029268292643</c:v>
                </c:pt>
                <c:pt idx="36">
                  <c:v>1.430344601782527</c:v>
                </c:pt>
                <c:pt idx="37">
                  <c:v>1.4277198889043157</c:v>
                </c:pt>
                <c:pt idx="38">
                  <c:v>1.4252692316017281</c:v>
                </c:pt>
                <c:pt idx="39">
                  <c:v>1.4230778986223682</c:v>
                </c:pt>
                <c:pt idx="40">
                  <c:v>1.4211102075435293</c:v>
                </c:pt>
                <c:pt idx="41">
                  <c:v>1.4189963659147833</c:v>
                </c:pt>
                <c:pt idx="42">
                  <c:v>1.4170326121500993</c:v>
                </c:pt>
                <c:pt idx="43">
                  <c:v>1.4150372759258116</c:v>
                </c:pt>
                <c:pt idx="44">
                  <c:v>1.4134090448751488</c:v>
                </c:pt>
                <c:pt idx="45">
                  <c:v>1.4117780384134528</c:v>
                </c:pt>
                <c:pt idx="46">
                  <c:v>1.4101218246392859</c:v>
                </c:pt>
                <c:pt idx="47">
                  <c:v>1.40844749173307</c:v>
                </c:pt>
                <c:pt idx="48">
                  <c:v>1.4068237639705456</c:v>
                </c:pt>
                <c:pt idx="49">
                  <c:v>1.4053367736591389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08-4C09-A1A0-537E72CB0564}"/>
            </c:ext>
          </c:extLst>
        </c:ser>
        <c:marker val="1"/>
        <c:axId val="90231168"/>
        <c:axId val="90233088"/>
      </c:lineChart>
      <c:catAx>
        <c:axId val="9023116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3088"/>
        <c:crosses val="autoZero"/>
        <c:auto val="1"/>
        <c:lblAlgn val="ctr"/>
        <c:lblOffset val="100"/>
      </c:catAx>
      <c:valAx>
        <c:axId val="90233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'emp-vs-sim'!$C$1</c:f>
              <c:strCache>
                <c:ptCount val="1"/>
                <c:pt idx="0">
                  <c:v>Simulation - [S]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xVal>
            <c:numRef>
              <c:f>'emp-vs-sim'!$B$2:$B$51</c:f>
              <c:numCache>
                <c:formatCode>General</c:formatCode>
                <c:ptCount val="50"/>
                <c:pt idx="0">
                  <c:v>27</c:v>
                </c:pt>
                <c:pt idx="1">
                  <c:v>39</c:v>
                </c:pt>
                <c:pt idx="2">
                  <c:v>43</c:v>
                </c:pt>
                <c:pt idx="3">
                  <c:v>53</c:v>
                </c:pt>
                <c:pt idx="4">
                  <c:v>67</c:v>
                </c:pt>
                <c:pt idx="5">
                  <c:v>74</c:v>
                </c:pt>
                <c:pt idx="6">
                  <c:v>85</c:v>
                </c:pt>
                <c:pt idx="7">
                  <c:v>92</c:v>
                </c:pt>
                <c:pt idx="8">
                  <c:v>104</c:v>
                </c:pt>
                <c:pt idx="9">
                  <c:v>110</c:v>
                </c:pt>
                <c:pt idx="10">
                  <c:v>110</c:v>
                </c:pt>
                <c:pt idx="11">
                  <c:v>123.102362204724</c:v>
                </c:pt>
                <c:pt idx="12">
                  <c:v>130.94202898550699</c:v>
                </c:pt>
                <c:pt idx="13">
                  <c:v>138.37837837837799</c:v>
                </c:pt>
                <c:pt idx="14">
                  <c:v>143.90909090909099</c:v>
                </c:pt>
                <c:pt idx="15">
                  <c:v>146.31847133758001</c:v>
                </c:pt>
                <c:pt idx="16">
                  <c:v>152.02439024390199</c:v>
                </c:pt>
                <c:pt idx="17">
                  <c:v>160.35632183908001</c:v>
                </c:pt>
                <c:pt idx="18">
                  <c:v>171.45454545454501</c:v>
                </c:pt>
                <c:pt idx="19">
                  <c:v>178.41025641025601</c:v>
                </c:pt>
                <c:pt idx="20">
                  <c:v>193.764150943396</c:v>
                </c:pt>
                <c:pt idx="21">
                  <c:v>198.101382488479</c:v>
                </c:pt>
                <c:pt idx="22">
                  <c:v>211.25</c:v>
                </c:pt>
                <c:pt idx="23">
                  <c:v>219.39393939393901</c:v>
                </c:pt>
                <c:pt idx="24">
                  <c:v>235.455284552846</c:v>
                </c:pt>
                <c:pt idx="25">
                  <c:v>244.51968503936999</c:v>
                </c:pt>
                <c:pt idx="26">
                  <c:v>264.89781021897801</c:v>
                </c:pt>
                <c:pt idx="27">
                  <c:v>273.010600706714</c:v>
                </c:pt>
                <c:pt idx="28">
                  <c:v>272.70846394984301</c:v>
                </c:pt>
                <c:pt idx="29">
                  <c:v>276.41317365269498</c:v>
                </c:pt>
                <c:pt idx="30">
                  <c:v>280.30113636363598</c:v>
                </c:pt>
                <c:pt idx="31">
                  <c:v>284.857908847185</c:v>
                </c:pt>
                <c:pt idx="32">
                  <c:v>267.54347826087002</c:v>
                </c:pt>
                <c:pt idx="33">
                  <c:v>278.420432220039</c:v>
                </c:pt>
                <c:pt idx="34">
                  <c:v>288.456204379562</c:v>
                </c:pt>
                <c:pt idx="35">
                  <c:v>294.79790940766497</c:v>
                </c:pt>
                <c:pt idx="36">
                  <c:v>305.22388059701501</c:v>
                </c:pt>
                <c:pt idx="37">
                  <c:v>314.709265175719</c:v>
                </c:pt>
                <c:pt idx="38">
                  <c:v>325.99095022624402</c:v>
                </c:pt>
                <c:pt idx="39">
                  <c:v>339.378417266187</c:v>
                </c:pt>
                <c:pt idx="40">
                  <c:v>346.08180535966102</c:v>
                </c:pt>
                <c:pt idx="41">
                  <c:v>352.28729281768</c:v>
                </c:pt>
                <c:pt idx="42">
                  <c:v>364.83400809716602</c:v>
                </c:pt>
                <c:pt idx="43">
                  <c:v>373.11936339522498</c:v>
                </c:pt>
                <c:pt idx="44">
                  <c:v>382.41591784338902</c:v>
                </c:pt>
                <c:pt idx="45">
                  <c:v>391.53980099502502</c:v>
                </c:pt>
                <c:pt idx="46">
                  <c:v>402.91767554479401</c:v>
                </c:pt>
                <c:pt idx="47">
                  <c:v>408.78997613365198</c:v>
                </c:pt>
                <c:pt idx="48">
                  <c:v>409.289940828402</c:v>
                </c:pt>
                <c:pt idx="49">
                  <c:v>409.00826446281002</c:v>
                </c:pt>
              </c:numCache>
            </c:numRef>
          </c:xVal>
          <c:yVal>
            <c:numRef>
              <c:f>'emp-vs-sim'!$C$2:$C$51</c:f>
              <c:numCache>
                <c:formatCode>General</c:formatCode>
                <c:ptCount val="50"/>
                <c:pt idx="0">
                  <c:v>0.45</c:v>
                </c:pt>
                <c:pt idx="1">
                  <c:v>0.57560975609756004</c:v>
                </c:pt>
                <c:pt idx="2">
                  <c:v>0.70476190476190403</c:v>
                </c:pt>
                <c:pt idx="3">
                  <c:v>0.86511627906976696</c:v>
                </c:pt>
                <c:pt idx="4">
                  <c:v>1.0181818181818101</c:v>
                </c:pt>
                <c:pt idx="5">
                  <c:v>1.17333333333333</c:v>
                </c:pt>
                <c:pt idx="6">
                  <c:v>1.3652173913043399</c:v>
                </c:pt>
                <c:pt idx="7">
                  <c:v>1.54893617021276</c:v>
                </c:pt>
                <c:pt idx="8">
                  <c:v>1.74166666666666</c:v>
                </c:pt>
                <c:pt idx="9">
                  <c:v>1.96734693877551</c:v>
                </c:pt>
                <c:pt idx="10">
                  <c:v>2.2320000000000002</c:v>
                </c:pt>
                <c:pt idx="11">
                  <c:v>2.5333333333333301</c:v>
                </c:pt>
                <c:pt idx="12">
                  <c:v>2.8384615384615302</c:v>
                </c:pt>
                <c:pt idx="13">
                  <c:v>3.14716981132075</c:v>
                </c:pt>
                <c:pt idx="14">
                  <c:v>3.4814814814814801</c:v>
                </c:pt>
                <c:pt idx="15">
                  <c:v>3.86181818181818</c:v>
                </c:pt>
                <c:pt idx="16">
                  <c:v>4.25714285714285</c:v>
                </c:pt>
                <c:pt idx="17">
                  <c:v>4.6807017543859599</c:v>
                </c:pt>
                <c:pt idx="18">
                  <c:v>5.1862068965517203</c:v>
                </c:pt>
                <c:pt idx="19">
                  <c:v>5.7152542372881303</c:v>
                </c:pt>
                <c:pt idx="20">
                  <c:v>6.28666666666666</c:v>
                </c:pt>
                <c:pt idx="21">
                  <c:v>6.8655737704917996</c:v>
                </c:pt>
                <c:pt idx="22">
                  <c:v>7.5354838709677399</c:v>
                </c:pt>
                <c:pt idx="23">
                  <c:v>8.2603174603174594</c:v>
                </c:pt>
                <c:pt idx="24">
                  <c:v>9.0562500000000004</c:v>
                </c:pt>
                <c:pt idx="25">
                  <c:v>9.9076923076922991</c:v>
                </c:pt>
                <c:pt idx="26">
                  <c:v>10.818181818181801</c:v>
                </c:pt>
                <c:pt idx="27">
                  <c:v>11.8447761194029</c:v>
                </c:pt>
                <c:pt idx="28">
                  <c:v>12.9411764705882</c:v>
                </c:pt>
                <c:pt idx="29">
                  <c:v>14.121739130434699</c:v>
                </c:pt>
                <c:pt idx="30">
                  <c:v>15.4</c:v>
                </c:pt>
                <c:pt idx="31">
                  <c:v>16.828169014084501</c:v>
                </c:pt>
                <c:pt idx="32">
                  <c:v>18.3666666666666</c:v>
                </c:pt>
                <c:pt idx="33">
                  <c:v>20</c:v>
                </c:pt>
                <c:pt idx="34">
                  <c:v>21.6216216216216</c:v>
                </c:pt>
                <c:pt idx="35">
                  <c:v>23.354666666666599</c:v>
                </c:pt>
                <c:pt idx="36">
                  <c:v>25.094736842105199</c:v>
                </c:pt>
                <c:pt idx="37">
                  <c:v>26.7376623376623</c:v>
                </c:pt>
                <c:pt idx="38">
                  <c:v>28.364102564102499</c:v>
                </c:pt>
                <c:pt idx="39">
                  <c:v>30.035443037974598</c:v>
                </c:pt>
                <c:pt idx="40">
                  <c:v>31.63</c:v>
                </c:pt>
                <c:pt idx="41">
                  <c:v>33.1654320987654</c:v>
                </c:pt>
                <c:pt idx="42">
                  <c:v>34.7219512195121</c:v>
                </c:pt>
                <c:pt idx="43">
                  <c:v>36.265060240963798</c:v>
                </c:pt>
                <c:pt idx="44">
                  <c:v>37.804761904761897</c:v>
                </c:pt>
                <c:pt idx="45">
                  <c:v>39.275294117647</c:v>
                </c:pt>
                <c:pt idx="46">
                  <c:v>40.734883720930199</c:v>
                </c:pt>
                <c:pt idx="47">
                  <c:v>42.078160919540203</c:v>
                </c:pt>
                <c:pt idx="48">
                  <c:v>43.595454545454501</c:v>
                </c:pt>
                <c:pt idx="49">
                  <c:v>44.723595505617901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060-4791-9F8B-39F85A93D0EF}"/>
            </c:ext>
          </c:extLst>
        </c:ser>
        <c:axId val="90398080"/>
        <c:axId val="90399872"/>
      </c:scatterChart>
      <c:valAx>
        <c:axId val="903980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9872"/>
        <c:crosses val="autoZero"/>
        <c:crossBetween val="midCat"/>
      </c:valAx>
      <c:valAx>
        <c:axId val="903998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'emp.scaled-vs-sim'!$C$1</c:f>
              <c:strCache>
                <c:ptCount val="1"/>
                <c:pt idx="0">
                  <c:v>Simulation - [S]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'emp.scaled-vs-sim'!$B$2:$B$51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0.74</c:v>
                </c:pt>
                <c:pt idx="3">
                  <c:v>0.74</c:v>
                </c:pt>
                <c:pt idx="4">
                  <c:v>1.1839999999999999</c:v>
                </c:pt>
                <c:pt idx="5">
                  <c:v>1.2826666664199999</c:v>
                </c:pt>
                <c:pt idx="6">
                  <c:v>1.48</c:v>
                </c:pt>
                <c:pt idx="7">
                  <c:v>1.4396363633</c:v>
                </c:pt>
                <c:pt idx="8">
                  <c:v>1.48</c:v>
                </c:pt>
                <c:pt idx="9">
                  <c:v>1.5011428574599999</c:v>
                </c:pt>
                <c:pt idx="10">
                  <c:v>1.4368333335800001</c:v>
                </c:pt>
                <c:pt idx="11">
                  <c:v>1.4540350879399999</c:v>
                </c:pt>
                <c:pt idx="12">
                  <c:v>1.53557312236</c:v>
                </c:pt>
                <c:pt idx="13">
                  <c:v>1.6399080459599999</c:v>
                </c:pt>
                <c:pt idx="14">
                  <c:v>1.70369770578</c:v>
                </c:pt>
                <c:pt idx="15">
                  <c:v>1.6473995772999999</c:v>
                </c:pt>
                <c:pt idx="16">
                  <c:v>1.66243265288</c:v>
                </c:pt>
                <c:pt idx="17">
                  <c:v>1.6755714283600001</c:v>
                </c:pt>
                <c:pt idx="18">
                  <c:v>1.6772180008799999</c:v>
                </c:pt>
                <c:pt idx="19">
                  <c:v>1.7037788460399999</c:v>
                </c:pt>
                <c:pt idx="20">
                  <c:v>1.7863859651199998</c:v>
                </c:pt>
                <c:pt idx="21">
                  <c:v>1.8339818275399997</c:v>
                </c:pt>
                <c:pt idx="22">
                  <c:v>1.84992822518</c:v>
                </c:pt>
                <c:pt idx="23">
                  <c:v>1.90954269178</c:v>
                </c:pt>
                <c:pt idx="24">
                  <c:v>2.01342841614</c:v>
                </c:pt>
                <c:pt idx="25">
                  <c:v>1.9615927718199999</c:v>
                </c:pt>
                <c:pt idx="26">
                  <c:v>2.3532871631200001</c:v>
                </c:pt>
                <c:pt idx="27">
                  <c:v>2.1882028615599998</c:v>
                </c:pt>
                <c:pt idx="28">
                  <c:v>2.19710486472</c:v>
                </c:pt>
                <c:pt idx="29">
                  <c:v>2.1379090834599999</c:v>
                </c:pt>
                <c:pt idx="30">
                  <c:v>2.15849960122</c:v>
                </c:pt>
                <c:pt idx="31">
                  <c:v>2.1791548993199998</c:v>
                </c:pt>
                <c:pt idx="32">
                  <c:v>2.1721238129999998</c:v>
                </c:pt>
                <c:pt idx="33">
                  <c:v>2.16250770688</c:v>
                </c:pt>
                <c:pt idx="34">
                  <c:v>2.1432417535999999</c:v>
                </c:pt>
                <c:pt idx="35">
                  <c:v>2.16694348</c:v>
                </c:pt>
                <c:pt idx="36">
                  <c:v>2.1330980837199998</c:v>
                </c:pt>
                <c:pt idx="37">
                  <c:v>2.14009304028</c:v>
                </c:pt>
                <c:pt idx="38">
                  <c:v>2.1290774579999998</c:v>
                </c:pt>
                <c:pt idx="39">
                  <c:v>2.14962649284</c:v>
                </c:pt>
                <c:pt idx="40">
                  <c:v>2.1665671752</c:v>
                </c:pt>
                <c:pt idx="41">
                  <c:v>2.1032473361999999</c:v>
                </c:pt>
                <c:pt idx="42">
                  <c:v>2.0816819676000002</c:v>
                </c:pt>
                <c:pt idx="43">
                  <c:v>2.0240693482599998</c:v>
                </c:pt>
                <c:pt idx="44">
                  <c:v>2.0015701078000001</c:v>
                </c:pt>
                <c:pt idx="45">
                  <c:v>1.96808255406</c:v>
                </c:pt>
                <c:pt idx="46">
                  <c:v>1.9354127920799999</c:v>
                </c:pt>
                <c:pt idx="47">
                  <c:v>1.9406329185800002</c:v>
                </c:pt>
                <c:pt idx="48">
                  <c:v>1.94046272302</c:v>
                </c:pt>
                <c:pt idx="49">
                  <c:v>1.9392158903599999</c:v>
                </c:pt>
              </c:numCache>
            </c:numRef>
          </c:xVal>
          <c:yVal>
            <c:numRef>
              <c:f>'emp.scaled-vs-sim'!$C$2:$C$51</c:f>
              <c:numCache>
                <c:formatCode>0.000</c:formatCode>
                <c:ptCount val="50"/>
                <c:pt idx="0">
                  <c:v>1</c:v>
                </c:pt>
                <c:pt idx="1">
                  <c:v>2.0090732549100405</c:v>
                </c:pt>
                <c:pt idx="2">
                  <c:v>2.7397705627875366</c:v>
                </c:pt>
                <c:pt idx="3">
                  <c:v>3.5417203181430188</c:v>
                </c:pt>
                <c:pt idx="4">
                  <c:v>4.0965386538211117</c:v>
                </c:pt>
                <c:pt idx="5">
                  <c:v>4.2770588465902497</c:v>
                </c:pt>
                <c:pt idx="6">
                  <c:v>4.1558947090414238</c:v>
                </c:pt>
                <c:pt idx="7">
                  <c:v>4.0096439029038837</c:v>
                </c:pt>
                <c:pt idx="8">
                  <c:v>3.8487625008407957</c:v>
                </c:pt>
                <c:pt idx="9">
                  <c:v>3.6921033955650757</c:v>
                </c:pt>
                <c:pt idx="10">
                  <c:v>3.5743248571538571</c:v>
                </c:pt>
                <c:pt idx="11">
                  <c:v>3.4507741892251662</c:v>
                </c:pt>
                <c:pt idx="12">
                  <c:v>3.3306450997421013</c:v>
                </c:pt>
                <c:pt idx="13">
                  <c:v>3.2445874021837535</c:v>
                </c:pt>
                <c:pt idx="14">
                  <c:v>3.1356509848483451</c:v>
                </c:pt>
                <c:pt idx="15">
                  <c:v>3.0537157833361959</c:v>
                </c:pt>
                <c:pt idx="16">
                  <c:v>2.9591050095453268</c:v>
                </c:pt>
                <c:pt idx="17">
                  <c:v>2.862471675966022</c:v>
                </c:pt>
                <c:pt idx="18">
                  <c:v>2.7721487159862823</c:v>
                </c:pt>
                <c:pt idx="19">
                  <c:v>2.6841743635563149</c:v>
                </c:pt>
                <c:pt idx="20">
                  <c:v>2.5955242794638256</c:v>
                </c:pt>
                <c:pt idx="21">
                  <c:v>2.5101996617110687</c:v>
                </c:pt>
                <c:pt idx="22">
                  <c:v>2.4284058118502547</c:v>
                </c:pt>
                <c:pt idx="23">
                  <c:v>2.3509804769221385</c:v>
                </c:pt>
                <c:pt idx="24">
                  <c:v>2.2808574941697071</c:v>
                </c:pt>
                <c:pt idx="25">
                  <c:v>2.2137703084279905</c:v>
                </c:pt>
                <c:pt idx="26">
                  <c:v>2.1539066404609217</c:v>
                </c:pt>
                <c:pt idx="27">
                  <c:v>2.1023474237334803</c:v>
                </c:pt>
                <c:pt idx="28">
                  <c:v>2.0549675130275737</c:v>
                </c:pt>
                <c:pt idx="29">
                  <c:v>2.0140778137079551</c:v>
                </c:pt>
                <c:pt idx="30">
                  <c:v>1.987699295005132</c:v>
                </c:pt>
                <c:pt idx="31">
                  <c:v>1.968886982459136</c:v>
                </c:pt>
                <c:pt idx="32">
                  <c:v>1.9562175276604745</c:v>
                </c:pt>
                <c:pt idx="33">
                  <c:v>1.9464499692554227</c:v>
                </c:pt>
                <c:pt idx="34">
                  <c:v>1.9404048297074403</c:v>
                </c:pt>
                <c:pt idx="35">
                  <c:v>1.9364904416611681</c:v>
                </c:pt>
                <c:pt idx="36">
                  <c:v>1.9328981105169285</c:v>
                </c:pt>
                <c:pt idx="37">
                  <c:v>1.9293512012220482</c:v>
                </c:pt>
                <c:pt idx="38">
                  <c:v>1.9260395021644974</c:v>
                </c:pt>
                <c:pt idx="39">
                  <c:v>1.9230782413815786</c:v>
                </c:pt>
                <c:pt idx="40">
                  <c:v>1.9204191993831479</c:v>
                </c:pt>
                <c:pt idx="41">
                  <c:v>1.9175626566415991</c:v>
                </c:pt>
                <c:pt idx="42">
                  <c:v>1.9149089353379722</c:v>
                </c:pt>
                <c:pt idx="43">
                  <c:v>1.9122125350348806</c:v>
                </c:pt>
                <c:pt idx="44">
                  <c:v>1.9100122228042553</c:v>
                </c:pt>
                <c:pt idx="45">
                  <c:v>1.9078081600181795</c:v>
                </c:pt>
                <c:pt idx="46">
                  <c:v>1.9055700332963323</c:v>
                </c:pt>
                <c:pt idx="47">
                  <c:v>1.9033074212609054</c:v>
                </c:pt>
                <c:pt idx="48">
                  <c:v>1.9011131945547914</c:v>
                </c:pt>
                <c:pt idx="49">
                  <c:v>1.8991037481880255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F2F-4A3E-A0C0-61CD24006A15}"/>
            </c:ext>
          </c:extLst>
        </c:ser>
        <c:axId val="90440064"/>
        <c:axId val="90441984"/>
      </c:scatterChart>
      <c:valAx>
        <c:axId val="9044006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1984"/>
        <c:crosses val="autoZero"/>
        <c:crossBetween val="midCat"/>
      </c:valAx>
      <c:valAx>
        <c:axId val="904419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'emp-vs.sim.scaled'!$C$1</c:f>
              <c:strCache>
                <c:ptCount val="1"/>
                <c:pt idx="0">
                  <c:v>Simulation.Scaled - [S]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'emp-vs.sim.scaled'!$B$2:$B$51</c:f>
              <c:numCache>
                <c:formatCode>0.000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1.6</c:v>
                </c:pt>
                <c:pt idx="5">
                  <c:v>1.733333333</c:v>
                </c:pt>
                <c:pt idx="6">
                  <c:v>2</c:v>
                </c:pt>
                <c:pt idx="7">
                  <c:v>1.945454545</c:v>
                </c:pt>
                <c:pt idx="8">
                  <c:v>2</c:v>
                </c:pt>
                <c:pt idx="9">
                  <c:v>2.0285714289999999</c:v>
                </c:pt>
                <c:pt idx="10">
                  <c:v>1.941666667</c:v>
                </c:pt>
                <c:pt idx="11">
                  <c:v>1.9649122809999999</c:v>
                </c:pt>
                <c:pt idx="12">
                  <c:v>2.075098814</c:v>
                </c:pt>
                <c:pt idx="13">
                  <c:v>2.2160919539999999</c:v>
                </c:pt>
                <c:pt idx="14">
                  <c:v>2.3022941970000002</c:v>
                </c:pt>
                <c:pt idx="15">
                  <c:v>2.2262156449999999</c:v>
                </c:pt>
                <c:pt idx="16">
                  <c:v>2.2465306119999999</c:v>
                </c:pt>
                <c:pt idx="17">
                  <c:v>2.2642857140000001</c:v>
                </c:pt>
                <c:pt idx="18">
                  <c:v>2.2665108119999999</c:v>
                </c:pt>
                <c:pt idx="19">
                  <c:v>2.3024038459999998</c:v>
                </c:pt>
                <c:pt idx="20">
                  <c:v>2.4140350879999999</c:v>
                </c:pt>
                <c:pt idx="21">
                  <c:v>2.4783538209999998</c:v>
                </c:pt>
                <c:pt idx="22">
                  <c:v>2.4999030069999999</c:v>
                </c:pt>
                <c:pt idx="23">
                  <c:v>2.580463097</c:v>
                </c:pt>
                <c:pt idx="24">
                  <c:v>2.720849211</c:v>
                </c:pt>
                <c:pt idx="25">
                  <c:v>2.650801043</c:v>
                </c:pt>
                <c:pt idx="26">
                  <c:v>3.180117788</c:v>
                </c:pt>
                <c:pt idx="27">
                  <c:v>2.9570308939999999</c:v>
                </c:pt>
                <c:pt idx="28">
                  <c:v>2.9690606279999998</c:v>
                </c:pt>
                <c:pt idx="29">
                  <c:v>2.8890663289999998</c:v>
                </c:pt>
                <c:pt idx="30">
                  <c:v>2.916891353</c:v>
                </c:pt>
                <c:pt idx="31">
                  <c:v>2.9448039179999999</c:v>
                </c:pt>
                <c:pt idx="32">
                  <c:v>2.93530245</c:v>
                </c:pt>
                <c:pt idx="33">
                  <c:v>2.9223077119999998</c:v>
                </c:pt>
                <c:pt idx="34">
                  <c:v>2.8962726399999998</c:v>
                </c:pt>
                <c:pt idx="35">
                  <c:v>2.928302</c:v>
                </c:pt>
                <c:pt idx="36">
                  <c:v>2.882564978</c:v>
                </c:pt>
                <c:pt idx="37">
                  <c:v>2.892017622</c:v>
                </c:pt>
                <c:pt idx="38">
                  <c:v>2.8771317000000001</c:v>
                </c:pt>
                <c:pt idx="39">
                  <c:v>2.9049006660000001</c:v>
                </c:pt>
                <c:pt idx="40">
                  <c:v>2.9277934800000001</c:v>
                </c:pt>
                <c:pt idx="41">
                  <c:v>2.8422261299999998</c:v>
                </c:pt>
                <c:pt idx="42">
                  <c:v>2.8130837400000002</c:v>
                </c:pt>
                <c:pt idx="43">
                  <c:v>2.7352288489999999</c:v>
                </c:pt>
                <c:pt idx="44">
                  <c:v>2.7048244700000001</c:v>
                </c:pt>
                <c:pt idx="45">
                  <c:v>2.6595710189999999</c:v>
                </c:pt>
                <c:pt idx="46">
                  <c:v>2.6154226920000001</c:v>
                </c:pt>
                <c:pt idx="47">
                  <c:v>2.6224769170000002</c:v>
                </c:pt>
                <c:pt idx="48">
                  <c:v>2.6222469230000001</c:v>
                </c:pt>
                <c:pt idx="49">
                  <c:v>2.6205620139999999</c:v>
                </c:pt>
              </c:numCache>
            </c:numRef>
          </c:xVal>
          <c:yVal>
            <c:numRef>
              <c:f>'emp-vs.sim.scaled'!$C$2:$C$51</c:f>
              <c:numCache>
                <c:formatCode>0.000</c:formatCode>
                <c:ptCount val="50"/>
                <c:pt idx="0">
                  <c:v>0.74</c:v>
                </c:pt>
                <c:pt idx="1">
                  <c:v>1.48671420863343</c:v>
                </c:pt>
                <c:pt idx="2">
                  <c:v>2.0274302164627769</c:v>
                </c:pt>
                <c:pt idx="3">
                  <c:v>2.6208730354258338</c:v>
                </c:pt>
                <c:pt idx="4">
                  <c:v>3.0314386038276226</c:v>
                </c:pt>
                <c:pt idx="5">
                  <c:v>3.1650235464767849</c:v>
                </c:pt>
                <c:pt idx="6">
                  <c:v>3.0753620846906538</c:v>
                </c:pt>
                <c:pt idx="7">
                  <c:v>2.9671364881488738</c:v>
                </c:pt>
                <c:pt idx="8">
                  <c:v>2.8480842506221888</c:v>
                </c:pt>
                <c:pt idx="9">
                  <c:v>2.7321565127181562</c:v>
                </c:pt>
                <c:pt idx="10">
                  <c:v>2.645000394293854</c:v>
                </c:pt>
                <c:pt idx="11">
                  <c:v>2.553572900026623</c:v>
                </c:pt>
                <c:pt idx="12">
                  <c:v>2.4646773738091547</c:v>
                </c:pt>
                <c:pt idx="13">
                  <c:v>2.4009946776159774</c:v>
                </c:pt>
                <c:pt idx="14">
                  <c:v>2.3203817287877753</c:v>
                </c:pt>
                <c:pt idx="15">
                  <c:v>2.259749679668785</c:v>
                </c:pt>
                <c:pt idx="16">
                  <c:v>2.189737707063542</c:v>
                </c:pt>
                <c:pt idx="17">
                  <c:v>2.1182290402148563</c:v>
                </c:pt>
                <c:pt idx="18">
                  <c:v>2.0513900498298487</c:v>
                </c:pt>
                <c:pt idx="19">
                  <c:v>1.986289029031673</c:v>
                </c:pt>
                <c:pt idx="20">
                  <c:v>1.9206879668032308</c:v>
                </c:pt>
                <c:pt idx="21">
                  <c:v>1.8575477496661907</c:v>
                </c:pt>
                <c:pt idx="22">
                  <c:v>1.7970203007691885</c:v>
                </c:pt>
                <c:pt idx="23">
                  <c:v>1.7397255529223825</c:v>
                </c:pt>
                <c:pt idx="24">
                  <c:v>1.6878345456855832</c:v>
                </c:pt>
                <c:pt idx="25">
                  <c:v>1.638190028236713</c:v>
                </c:pt>
                <c:pt idx="26">
                  <c:v>1.593890913941082</c:v>
                </c:pt>
                <c:pt idx="27">
                  <c:v>1.5557370935627755</c:v>
                </c:pt>
                <c:pt idx="28">
                  <c:v>1.5206759596404045</c:v>
                </c:pt>
                <c:pt idx="29">
                  <c:v>1.4904175821438868</c:v>
                </c:pt>
                <c:pt idx="30">
                  <c:v>1.4708974783037976</c:v>
                </c:pt>
                <c:pt idx="31">
                  <c:v>1.4569763670197606</c:v>
                </c:pt>
                <c:pt idx="32">
                  <c:v>1.4476009704687511</c:v>
                </c:pt>
                <c:pt idx="33">
                  <c:v>1.4403729772490128</c:v>
                </c:pt>
                <c:pt idx="34">
                  <c:v>1.4358995739835059</c:v>
                </c:pt>
                <c:pt idx="35">
                  <c:v>1.4330029268292643</c:v>
                </c:pt>
                <c:pt idx="36">
                  <c:v>1.430344601782527</c:v>
                </c:pt>
                <c:pt idx="37">
                  <c:v>1.4277198889043157</c:v>
                </c:pt>
                <c:pt idx="38">
                  <c:v>1.4252692316017281</c:v>
                </c:pt>
                <c:pt idx="39">
                  <c:v>1.4230778986223682</c:v>
                </c:pt>
                <c:pt idx="40">
                  <c:v>1.4211102075435293</c:v>
                </c:pt>
                <c:pt idx="41">
                  <c:v>1.4189963659147833</c:v>
                </c:pt>
                <c:pt idx="42">
                  <c:v>1.4170326121500993</c:v>
                </c:pt>
                <c:pt idx="43">
                  <c:v>1.4150372759258116</c:v>
                </c:pt>
                <c:pt idx="44">
                  <c:v>1.4134090448751488</c:v>
                </c:pt>
                <c:pt idx="45">
                  <c:v>1.4117780384134528</c:v>
                </c:pt>
                <c:pt idx="46">
                  <c:v>1.4101218246392859</c:v>
                </c:pt>
                <c:pt idx="47">
                  <c:v>1.40844749173307</c:v>
                </c:pt>
                <c:pt idx="48">
                  <c:v>1.4068237639705456</c:v>
                </c:pt>
                <c:pt idx="49">
                  <c:v>1.4053367736591389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041-4C31-9C59-D81E7F7D7804}"/>
            </c:ext>
          </c:extLst>
        </c:ser>
        <c:axId val="90461696"/>
        <c:axId val="90463616"/>
      </c:scatterChart>
      <c:valAx>
        <c:axId val="904616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3616"/>
        <c:crosses val="autoZero"/>
        <c:crossBetween val="midCat"/>
      </c:valAx>
      <c:valAx>
        <c:axId val="904636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8</xdr:col>
      <xdr:colOff>0</xdr:colOff>
      <xdr:row>17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CF940C-AAD0-485C-916C-E8952E9AA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336483</xdr:colOff>
      <xdr:row>3</xdr:row>
      <xdr:rowOff>19635</xdr:rowOff>
    </xdr:from>
    <xdr:to>
      <xdr:col>17</xdr:col>
      <xdr:colOff>396875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109A9D1-DEFB-4490-AF73-B28914C3C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</xdr:row>
      <xdr:rowOff>190499</xdr:rowOff>
    </xdr:from>
    <xdr:to>
      <xdr:col>26</xdr:col>
      <xdr:colOff>222250</xdr:colOff>
      <xdr:row>17</xdr:row>
      <xdr:rowOff>79374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17C9EC8-8F98-43BA-A107-A02D34C53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29</xdr:row>
      <xdr:rowOff>0</xdr:rowOff>
    </xdr:from>
    <xdr:to>
      <xdr:col>7</xdr:col>
      <xdr:colOff>365125</xdr:colOff>
      <xdr:row>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CCD1C52D-58FE-4988-9DC8-410CF225F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15875</xdr:colOff>
      <xdr:row>29</xdr:row>
      <xdr:rowOff>63500</xdr:rowOff>
    </xdr:from>
    <xdr:to>
      <xdr:col>16</xdr:col>
      <xdr:colOff>301625</xdr:colOff>
      <xdr:row>43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B26A58B8-CD13-409F-A6B7-6EC46CCE5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25</xdr:col>
      <xdr:colOff>285750</xdr:colOff>
      <xdr:row>43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FAB72725-FE79-4FA0-82AC-9BAA2CDDD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27"/>
  <sheetViews>
    <sheetView tabSelected="1" zoomScale="70" zoomScaleNormal="70" workbookViewId="0">
      <selection activeCell="B3" sqref="B3"/>
    </sheetView>
  </sheetViews>
  <sheetFormatPr defaultRowHeight="14.4"/>
  <cols>
    <col min="1" max="1" width="12.6640625" bestFit="1" customWidth="1"/>
    <col min="3" max="3" width="26.88671875" bestFit="1" customWidth="1"/>
    <col min="12" max="12" width="28" bestFit="1" customWidth="1"/>
    <col min="21" max="21" width="28" bestFit="1" customWidth="1"/>
  </cols>
  <sheetData>
    <row r="2" spans="1:2">
      <c r="A2" s="9" t="s">
        <v>8</v>
      </c>
      <c r="B2" s="18">
        <v>0.74</v>
      </c>
    </row>
    <row r="20" spans="3:22">
      <c r="C20" s="8" t="s">
        <v>22</v>
      </c>
      <c r="F20" s="19"/>
      <c r="L20" s="8" t="s">
        <v>23</v>
      </c>
      <c r="U20" s="8" t="s">
        <v>21</v>
      </c>
      <c r="V20" s="19"/>
    </row>
    <row r="21" spans="3:22">
      <c r="C21" t="s">
        <v>0</v>
      </c>
      <c r="D21" s="17">
        <f>'emp-vs-sim'!I2</f>
        <v>212.03189407884483</v>
      </c>
      <c r="F21" s="19"/>
      <c r="L21" t="s">
        <v>0</v>
      </c>
      <c r="M21" s="2">
        <f>'emp.scaled-vs-sim'!I2</f>
        <v>0.90252256378495221</v>
      </c>
      <c r="U21" s="19" t="s">
        <v>0</v>
      </c>
      <c r="V21" s="2">
        <f>'emp-vs.sim.scaled'!I2</f>
        <v>1.0464334233221448</v>
      </c>
    </row>
    <row r="22" spans="3:22">
      <c r="C22" t="s">
        <v>1</v>
      </c>
      <c r="D22" s="17">
        <f>'emp-vs-sim'!I3</f>
        <v>94.862845703125515</v>
      </c>
      <c r="F22" s="19"/>
      <c r="L22" t="s">
        <v>1</v>
      </c>
      <c r="M22" s="2">
        <f>'emp.scaled-vs-sim'!I3</f>
        <v>63.9313955213184</v>
      </c>
      <c r="U22" s="19" t="s">
        <v>1</v>
      </c>
      <c r="V22" s="2">
        <f>'emp-vs.sim.scaled'!I3</f>
        <v>43.948389194305967</v>
      </c>
    </row>
    <row r="23" spans="3:22">
      <c r="C23" t="s">
        <v>2</v>
      </c>
      <c r="D23" s="17">
        <f>'emp-vs-sim'!I4</f>
        <v>230.50551364226186</v>
      </c>
      <c r="F23" s="19"/>
      <c r="L23" t="s">
        <v>2</v>
      </c>
      <c r="M23" s="2">
        <f>'emp.scaled-vs-sim'!I4</f>
        <v>-0.25980330731884882</v>
      </c>
      <c r="U23" s="19" t="s">
        <v>2</v>
      </c>
      <c r="V23" s="2">
        <f>'emp-vs.sim.scaled'!I4</f>
        <v>1.0228128400388519</v>
      </c>
    </row>
    <row r="24" spans="3:22">
      <c r="C24" t="s">
        <v>3</v>
      </c>
      <c r="D24" s="17">
        <f>'emp-vs-sim'!I5</f>
        <v>366.71181521411177</v>
      </c>
      <c r="F24" s="19"/>
      <c r="L24" t="s">
        <v>3</v>
      </c>
      <c r="M24" s="2">
        <f>'emp.scaled-vs-sim'!I5</f>
        <v>0.2461479758168521</v>
      </c>
      <c r="U24" s="19" t="s">
        <v>3</v>
      </c>
      <c r="V24" s="2">
        <f>'emp-vs.sim.scaled'!I5</f>
        <v>1.586226874058918</v>
      </c>
    </row>
    <row r="25" spans="3:22">
      <c r="C25" t="s">
        <v>4</v>
      </c>
      <c r="D25" s="17">
        <f>'emp-vs-sim'!I6</f>
        <v>26.55</v>
      </c>
      <c r="F25" s="19"/>
      <c r="L25" t="s">
        <v>4</v>
      </c>
      <c r="M25" s="2">
        <f>'emp.scaled-vs-sim'!I6</f>
        <v>-2.9943921801702498</v>
      </c>
      <c r="U25" s="19" t="s">
        <v>4</v>
      </c>
      <c r="V25" s="2">
        <f>'emp-vs.sim.scaled'!I6</f>
        <v>-1.6208730354258338</v>
      </c>
    </row>
    <row r="26" spans="3:22">
      <c r="C26" t="s">
        <v>5</v>
      </c>
      <c r="D26" s="17">
        <f>'emp-vs-sim'!I7</f>
        <v>101.30273599833991</v>
      </c>
      <c r="F26" s="19"/>
      <c r="L26" t="s">
        <v>5</v>
      </c>
      <c r="M26" s="2">
        <f>'emp.scaled-vs-sim'!I7</f>
        <v>1.0687312933072568</v>
      </c>
      <c r="U26" s="19" t="s">
        <v>5</v>
      </c>
      <c r="V26" s="2">
        <f>'emp-vs.sim.scaled'!I7</f>
        <v>1.0411898132294695</v>
      </c>
    </row>
    <row r="27" spans="3:22">
      <c r="C27" t="s">
        <v>19</v>
      </c>
      <c r="D27" s="2">
        <f>'emp-vs-sim'!I8</f>
        <v>0.9414181745047433</v>
      </c>
      <c r="L27" t="s">
        <v>19</v>
      </c>
      <c r="M27" s="2">
        <f>'emp.scaled-vs-sim'!I8</f>
        <v>-0.35467666727930952</v>
      </c>
      <c r="U27" t="s">
        <v>19</v>
      </c>
      <c r="V27" s="2">
        <f>'emp-vs.sim.scaled'!I8</f>
        <v>-0.35467666727930947</v>
      </c>
    </row>
  </sheetData>
  <pageMargins left="0.7" right="0.7" top="0.75" bottom="0.75" header="0.3" footer="0.3"/>
  <pageSetup paperSize="9" orientation="portrait" r:id="rId1"/>
  <headerFooter>
    <oddHeader>&amp;C&amp;"Calibri"&amp;8 SMU Classification: Restricted&amp;1#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3"/>
  <sheetViews>
    <sheetView zoomScale="70" zoomScaleNormal="70" workbookViewId="0">
      <selection activeCell="C2" sqref="C2:C51"/>
    </sheetView>
  </sheetViews>
  <sheetFormatPr defaultRowHeight="14.4"/>
  <cols>
    <col min="1" max="1" width="6" customWidth="1"/>
    <col min="2" max="2" width="9.109375" style="22"/>
    <col min="3" max="3" width="10.21875" style="22" customWidth="1"/>
    <col min="4" max="4" width="9" style="22" customWidth="1"/>
    <col min="5" max="5" width="9.88671875" style="22" customWidth="1"/>
    <col min="6" max="6" width="9.109375" style="19"/>
    <col min="8" max="8" width="47.6640625" customWidth="1"/>
    <col min="9" max="9" width="7.109375" customWidth="1"/>
    <col min="11" max="11" width="9.109375" style="19"/>
    <col min="12" max="12" width="28" bestFit="1" customWidth="1"/>
    <col min="19" max="19" width="28" bestFit="1" customWidth="1"/>
  </cols>
  <sheetData>
    <row r="1" spans="1:8" s="3" customFormat="1" ht="28.8">
      <c r="A1" s="3" t="s">
        <v>9</v>
      </c>
      <c r="B1" s="20" t="s">
        <v>7</v>
      </c>
      <c r="C1" s="21" t="s">
        <v>6</v>
      </c>
      <c r="D1" s="21" t="s">
        <v>11</v>
      </c>
      <c r="E1" s="20" t="s">
        <v>10</v>
      </c>
      <c r="H1" s="5" t="s">
        <v>20</v>
      </c>
    </row>
    <row r="2" spans="1:8">
      <c r="A2">
        <v>1</v>
      </c>
      <c r="B2" s="28">
        <v>0</v>
      </c>
      <c r="C2" s="28">
        <v>1</v>
      </c>
      <c r="D2" s="23">
        <f>B2*summary!$B$2</f>
        <v>0</v>
      </c>
      <c r="E2" s="22">
        <f>C2*summary!$B$2</f>
        <v>0.74</v>
      </c>
      <c r="H2" s="1"/>
    </row>
    <row r="3" spans="1:8">
      <c r="A3">
        <v>2</v>
      </c>
      <c r="B3" s="28">
        <v>0</v>
      </c>
      <c r="C3" s="28">
        <v>2.0090732549100405</v>
      </c>
      <c r="D3" s="23">
        <f>B3*summary!$B$2</f>
        <v>0</v>
      </c>
      <c r="E3" s="22">
        <f>C3*summary!$B$2</f>
        <v>1.48671420863343</v>
      </c>
      <c r="H3" s="1"/>
    </row>
    <row r="4" spans="1:8">
      <c r="A4">
        <v>3</v>
      </c>
      <c r="B4" s="28">
        <v>1</v>
      </c>
      <c r="C4" s="28">
        <v>2.7397705627875366</v>
      </c>
      <c r="D4" s="23">
        <f>B4*summary!$B$2</f>
        <v>0.74</v>
      </c>
      <c r="E4" s="22">
        <f>C4*summary!$B$2</f>
        <v>2.0274302164627769</v>
      </c>
      <c r="H4" s="1"/>
    </row>
    <row r="5" spans="1:8">
      <c r="A5">
        <v>4</v>
      </c>
      <c r="B5" s="28">
        <v>1</v>
      </c>
      <c r="C5" s="28">
        <v>3.5417203181430188</v>
      </c>
      <c r="D5" s="23">
        <f>B5*summary!$B$2</f>
        <v>0.74</v>
      </c>
      <c r="E5" s="22">
        <f>C5*summary!$B$2</f>
        <v>2.6208730354258338</v>
      </c>
    </row>
    <row r="6" spans="1:8">
      <c r="A6">
        <v>5</v>
      </c>
      <c r="B6" s="28">
        <v>1.6</v>
      </c>
      <c r="C6" s="28">
        <v>4.0965386538211117</v>
      </c>
      <c r="D6" s="23">
        <f>B6*summary!$B$2</f>
        <v>1.1839999999999999</v>
      </c>
      <c r="E6" s="22">
        <f>C6*summary!$B$2</f>
        <v>3.0314386038276226</v>
      </c>
    </row>
    <row r="7" spans="1:8">
      <c r="A7">
        <v>6</v>
      </c>
      <c r="B7" s="28">
        <v>1.733333333</v>
      </c>
      <c r="C7" s="28">
        <v>4.2770588465902497</v>
      </c>
      <c r="D7" s="23">
        <f>B7*summary!$B$2</f>
        <v>1.2826666664199999</v>
      </c>
      <c r="E7" s="22">
        <f>C7*summary!$B$2</f>
        <v>3.1650235464767849</v>
      </c>
    </row>
    <row r="8" spans="1:8">
      <c r="A8">
        <v>7</v>
      </c>
      <c r="B8" s="28">
        <v>2</v>
      </c>
      <c r="C8" s="28">
        <v>4.1558947090414238</v>
      </c>
      <c r="D8" s="23">
        <f>B8*summary!$B$2</f>
        <v>1.48</v>
      </c>
      <c r="E8" s="22">
        <f>C8*summary!$B$2</f>
        <v>3.0753620846906538</v>
      </c>
    </row>
    <row r="9" spans="1:8">
      <c r="A9">
        <v>8</v>
      </c>
      <c r="B9" s="28">
        <v>1.945454545</v>
      </c>
      <c r="C9" s="28">
        <v>4.0096439029038837</v>
      </c>
      <c r="D9" s="23">
        <f>B9*summary!$B$2</f>
        <v>1.4396363633</v>
      </c>
      <c r="E9" s="22">
        <f>C9*summary!$B$2</f>
        <v>2.9671364881488738</v>
      </c>
    </row>
    <row r="10" spans="1:8">
      <c r="A10">
        <v>9</v>
      </c>
      <c r="B10" s="28">
        <v>2</v>
      </c>
      <c r="C10" s="28">
        <v>3.8487625008407957</v>
      </c>
      <c r="D10" s="23">
        <f>B10*summary!$B$2</f>
        <v>1.48</v>
      </c>
      <c r="E10" s="22">
        <f>C10*summary!$B$2</f>
        <v>2.8480842506221888</v>
      </c>
    </row>
    <row r="11" spans="1:8">
      <c r="A11">
        <v>10</v>
      </c>
      <c r="B11" s="28">
        <v>2.0285714289999999</v>
      </c>
      <c r="C11" s="28">
        <v>3.6921033955650757</v>
      </c>
      <c r="D11" s="23">
        <f>B11*summary!$B$2</f>
        <v>1.5011428574599999</v>
      </c>
      <c r="E11" s="22">
        <f>C11*summary!$B$2</f>
        <v>2.7321565127181562</v>
      </c>
    </row>
    <row r="12" spans="1:8">
      <c r="A12">
        <v>11</v>
      </c>
      <c r="B12" s="28">
        <v>1.941666667</v>
      </c>
      <c r="C12" s="28">
        <v>3.5743248571538571</v>
      </c>
      <c r="D12" s="23">
        <f>B12*summary!$B$2</f>
        <v>1.4368333335800001</v>
      </c>
      <c r="E12" s="22">
        <f>C12*summary!$B$2</f>
        <v>2.645000394293854</v>
      </c>
    </row>
    <row r="13" spans="1:8">
      <c r="A13">
        <v>12</v>
      </c>
      <c r="B13" s="28">
        <v>1.9649122809999999</v>
      </c>
      <c r="C13" s="28">
        <v>3.4507741892251662</v>
      </c>
      <c r="D13" s="23">
        <f>B13*summary!$B$2</f>
        <v>1.4540350879399999</v>
      </c>
      <c r="E13" s="22">
        <f>C13*summary!$B$2</f>
        <v>2.553572900026623</v>
      </c>
    </row>
    <row r="14" spans="1:8">
      <c r="A14">
        <v>13</v>
      </c>
      <c r="B14" s="28">
        <v>2.075098814</v>
      </c>
      <c r="C14" s="28">
        <v>3.3306450997421013</v>
      </c>
      <c r="D14" s="23">
        <f>B14*summary!$B$2</f>
        <v>1.53557312236</v>
      </c>
      <c r="E14" s="22">
        <f>C14*summary!$B$2</f>
        <v>2.4646773738091547</v>
      </c>
    </row>
    <row r="15" spans="1:8">
      <c r="A15">
        <v>14</v>
      </c>
      <c r="B15" s="28">
        <v>2.2160919539999999</v>
      </c>
      <c r="C15" s="28">
        <v>3.2445874021837535</v>
      </c>
      <c r="D15" s="23">
        <f>B15*summary!$B$2</f>
        <v>1.6399080459599999</v>
      </c>
      <c r="E15" s="22">
        <f>C15*summary!$B$2</f>
        <v>2.4009946776159774</v>
      </c>
    </row>
    <row r="16" spans="1:8">
      <c r="A16">
        <v>15</v>
      </c>
      <c r="B16" s="28">
        <v>2.3022941970000002</v>
      </c>
      <c r="C16" s="28">
        <v>3.1356509848483451</v>
      </c>
      <c r="D16" s="23">
        <f>B16*summary!$B$2</f>
        <v>1.70369770578</v>
      </c>
      <c r="E16" s="22">
        <f>C16*summary!$B$2</f>
        <v>2.3203817287877753</v>
      </c>
    </row>
    <row r="17" spans="1:5">
      <c r="A17">
        <v>16</v>
      </c>
      <c r="B17" s="28">
        <v>2.2262156449999999</v>
      </c>
      <c r="C17" s="28">
        <v>3.0537157833361959</v>
      </c>
      <c r="D17" s="23">
        <f>B17*summary!$B$2</f>
        <v>1.6473995772999999</v>
      </c>
      <c r="E17" s="22">
        <f>C17*summary!$B$2</f>
        <v>2.259749679668785</v>
      </c>
    </row>
    <row r="18" spans="1:5">
      <c r="A18">
        <v>17</v>
      </c>
      <c r="B18" s="28">
        <v>2.2465306119999999</v>
      </c>
      <c r="C18" s="28">
        <v>2.9591050095453268</v>
      </c>
      <c r="D18" s="23">
        <f>B18*summary!$B$2</f>
        <v>1.66243265288</v>
      </c>
      <c r="E18" s="22">
        <f>C18*summary!$B$2</f>
        <v>2.189737707063542</v>
      </c>
    </row>
    <row r="19" spans="1:5">
      <c r="A19">
        <v>18</v>
      </c>
      <c r="B19" s="28">
        <v>2.2642857140000001</v>
      </c>
      <c r="C19" s="28">
        <v>2.862471675966022</v>
      </c>
      <c r="D19" s="23">
        <f>B19*summary!$B$2</f>
        <v>1.6755714283600001</v>
      </c>
      <c r="E19" s="22">
        <f>C19*summary!$B$2</f>
        <v>2.1182290402148563</v>
      </c>
    </row>
    <row r="20" spans="1:5">
      <c r="A20">
        <v>19</v>
      </c>
      <c r="B20" s="28">
        <v>2.2665108119999999</v>
      </c>
      <c r="C20" s="28">
        <v>2.7721487159862823</v>
      </c>
      <c r="D20" s="23">
        <f>B20*summary!$B$2</f>
        <v>1.6772180008799999</v>
      </c>
      <c r="E20" s="22">
        <f>C20*summary!$B$2</f>
        <v>2.0513900498298487</v>
      </c>
    </row>
    <row r="21" spans="1:5">
      <c r="A21">
        <v>20</v>
      </c>
      <c r="B21" s="28">
        <v>2.3024038459999998</v>
      </c>
      <c r="C21" s="28">
        <v>2.6841743635563149</v>
      </c>
      <c r="D21" s="23">
        <f>B21*summary!$B$2</f>
        <v>1.7037788460399999</v>
      </c>
      <c r="E21" s="22">
        <f>C21*summary!$B$2</f>
        <v>1.986289029031673</v>
      </c>
    </row>
    <row r="22" spans="1:5">
      <c r="A22">
        <v>21</v>
      </c>
      <c r="B22" s="28">
        <v>2.4140350879999999</v>
      </c>
      <c r="C22" s="28">
        <v>2.5955242794638256</v>
      </c>
      <c r="D22" s="23">
        <f>B22*summary!$B$2</f>
        <v>1.7863859651199998</v>
      </c>
      <c r="E22" s="22">
        <f>C22*summary!$B$2</f>
        <v>1.9206879668032308</v>
      </c>
    </row>
    <row r="23" spans="1:5">
      <c r="A23">
        <v>22</v>
      </c>
      <c r="B23" s="28">
        <v>2.4783538209999998</v>
      </c>
      <c r="C23" s="28">
        <v>2.5101996617110687</v>
      </c>
      <c r="D23" s="23">
        <f>B23*summary!$B$2</f>
        <v>1.8339818275399997</v>
      </c>
      <c r="E23" s="22">
        <f>C23*summary!$B$2</f>
        <v>1.8575477496661907</v>
      </c>
    </row>
    <row r="24" spans="1:5">
      <c r="A24">
        <v>23</v>
      </c>
      <c r="B24" s="28">
        <v>2.4999030069999999</v>
      </c>
      <c r="C24" s="28">
        <v>2.4284058118502547</v>
      </c>
      <c r="D24" s="23">
        <f>B24*summary!$B$2</f>
        <v>1.84992822518</v>
      </c>
      <c r="E24" s="22">
        <f>C24*summary!$B$2</f>
        <v>1.7970203007691885</v>
      </c>
    </row>
    <row r="25" spans="1:5">
      <c r="A25">
        <v>24</v>
      </c>
      <c r="B25" s="28">
        <v>2.580463097</v>
      </c>
      <c r="C25" s="28">
        <v>2.3509804769221385</v>
      </c>
      <c r="D25" s="23">
        <f>B25*summary!$B$2</f>
        <v>1.90954269178</v>
      </c>
      <c r="E25" s="22">
        <f>C25*summary!$B$2</f>
        <v>1.7397255529223825</v>
      </c>
    </row>
    <row r="26" spans="1:5">
      <c r="A26">
        <v>25</v>
      </c>
      <c r="B26" s="28">
        <v>2.720849211</v>
      </c>
      <c r="C26" s="28">
        <v>2.2808574941697071</v>
      </c>
      <c r="D26" s="23">
        <f>B26*summary!$B$2</f>
        <v>2.01342841614</v>
      </c>
      <c r="E26" s="22">
        <f>C26*summary!$B$2</f>
        <v>1.6878345456855832</v>
      </c>
    </row>
    <row r="27" spans="1:5">
      <c r="A27">
        <v>26</v>
      </c>
      <c r="B27" s="28">
        <v>2.650801043</v>
      </c>
      <c r="C27" s="28">
        <v>2.2137703084279905</v>
      </c>
      <c r="D27" s="23">
        <f>B27*summary!$B$2</f>
        <v>1.9615927718199999</v>
      </c>
      <c r="E27" s="22">
        <f>C27*summary!$B$2</f>
        <v>1.638190028236713</v>
      </c>
    </row>
    <row r="28" spans="1:5">
      <c r="A28">
        <v>27</v>
      </c>
      <c r="B28" s="28">
        <v>3.180117788</v>
      </c>
      <c r="C28" s="28">
        <v>2.1539066404609217</v>
      </c>
      <c r="D28" s="23">
        <f>B28*summary!$B$2</f>
        <v>2.3532871631200001</v>
      </c>
      <c r="E28" s="22">
        <f>C28*summary!$B$2</f>
        <v>1.593890913941082</v>
      </c>
    </row>
    <row r="29" spans="1:5">
      <c r="A29">
        <v>28</v>
      </c>
      <c r="B29" s="28">
        <v>2.9570308939999999</v>
      </c>
      <c r="C29" s="28">
        <v>2.1023474237334803</v>
      </c>
      <c r="D29" s="23">
        <f>B29*summary!$B$2</f>
        <v>2.1882028615599998</v>
      </c>
      <c r="E29" s="22">
        <f>C29*summary!$B$2</f>
        <v>1.5557370935627755</v>
      </c>
    </row>
    <row r="30" spans="1:5">
      <c r="A30">
        <v>29</v>
      </c>
      <c r="B30" s="28">
        <v>2.9690606279999998</v>
      </c>
      <c r="C30" s="28">
        <v>2.0549675130275737</v>
      </c>
      <c r="D30" s="23">
        <f>B30*summary!$B$2</f>
        <v>2.19710486472</v>
      </c>
      <c r="E30" s="22">
        <f>C30*summary!$B$2</f>
        <v>1.5206759596404045</v>
      </c>
    </row>
    <row r="31" spans="1:5">
      <c r="A31">
        <v>30</v>
      </c>
      <c r="B31" s="28">
        <v>2.8890663289999998</v>
      </c>
      <c r="C31" s="28">
        <v>2.0140778137079551</v>
      </c>
      <c r="D31" s="23">
        <f>B31*summary!$B$2</f>
        <v>2.1379090834599999</v>
      </c>
      <c r="E31" s="22">
        <f>C31*summary!$B$2</f>
        <v>1.4904175821438868</v>
      </c>
    </row>
    <row r="32" spans="1:5">
      <c r="A32">
        <v>31</v>
      </c>
      <c r="B32" s="28">
        <v>2.916891353</v>
      </c>
      <c r="C32" s="28">
        <v>1.987699295005132</v>
      </c>
      <c r="D32" s="23">
        <f>B32*summary!$B$2</f>
        <v>2.15849960122</v>
      </c>
      <c r="E32" s="22">
        <f>C32*summary!$B$2</f>
        <v>1.4708974783037976</v>
      </c>
    </row>
    <row r="33" spans="1:5">
      <c r="A33">
        <v>32</v>
      </c>
      <c r="B33" s="28">
        <v>2.9448039179999999</v>
      </c>
      <c r="C33" s="28">
        <v>1.968886982459136</v>
      </c>
      <c r="D33" s="23">
        <f>B33*summary!$B$2</f>
        <v>2.1791548993199998</v>
      </c>
      <c r="E33" s="22">
        <f>C33*summary!$B$2</f>
        <v>1.4569763670197606</v>
      </c>
    </row>
    <row r="34" spans="1:5">
      <c r="A34">
        <v>33</v>
      </c>
      <c r="B34" s="28">
        <v>2.93530245</v>
      </c>
      <c r="C34" s="28">
        <v>1.9562175276604745</v>
      </c>
      <c r="D34" s="23">
        <f>B34*summary!$B$2</f>
        <v>2.1721238129999998</v>
      </c>
      <c r="E34" s="22">
        <f>C34*summary!$B$2</f>
        <v>1.4476009704687511</v>
      </c>
    </row>
    <row r="35" spans="1:5">
      <c r="A35">
        <v>34</v>
      </c>
      <c r="B35" s="28">
        <v>2.9223077119999998</v>
      </c>
      <c r="C35" s="28">
        <v>1.9464499692554227</v>
      </c>
      <c r="D35" s="23">
        <f>B35*summary!$B$2</f>
        <v>2.16250770688</v>
      </c>
      <c r="E35" s="22">
        <f>C35*summary!$B$2</f>
        <v>1.4403729772490128</v>
      </c>
    </row>
    <row r="36" spans="1:5">
      <c r="A36">
        <v>35</v>
      </c>
      <c r="B36" s="28">
        <v>2.8962726399999998</v>
      </c>
      <c r="C36" s="28">
        <v>1.9404048297074403</v>
      </c>
      <c r="D36" s="23">
        <f>B36*summary!$B$2</f>
        <v>2.1432417535999999</v>
      </c>
      <c r="E36" s="22">
        <f>C36*summary!$B$2</f>
        <v>1.4358995739835059</v>
      </c>
    </row>
    <row r="37" spans="1:5">
      <c r="A37">
        <v>36</v>
      </c>
      <c r="B37" s="28">
        <v>2.928302</v>
      </c>
      <c r="C37" s="28">
        <v>1.9364904416611681</v>
      </c>
      <c r="D37" s="23">
        <f>B37*summary!$B$2</f>
        <v>2.16694348</v>
      </c>
      <c r="E37" s="22">
        <f>C37*summary!$B$2</f>
        <v>1.4330029268292643</v>
      </c>
    </row>
    <row r="38" spans="1:5">
      <c r="A38">
        <v>37</v>
      </c>
      <c r="B38" s="28">
        <v>2.882564978</v>
      </c>
      <c r="C38" s="28">
        <v>1.9328981105169285</v>
      </c>
      <c r="D38" s="23">
        <f>B38*summary!$B$2</f>
        <v>2.1330980837199998</v>
      </c>
      <c r="E38" s="22">
        <f>C38*summary!$B$2</f>
        <v>1.430344601782527</v>
      </c>
    </row>
    <row r="39" spans="1:5">
      <c r="A39">
        <v>38</v>
      </c>
      <c r="B39" s="28">
        <v>2.892017622</v>
      </c>
      <c r="C39" s="28">
        <v>1.9293512012220482</v>
      </c>
      <c r="D39" s="23">
        <f>B39*summary!$B$2</f>
        <v>2.14009304028</v>
      </c>
      <c r="E39" s="22">
        <f>C39*summary!$B$2</f>
        <v>1.4277198889043157</v>
      </c>
    </row>
    <row r="40" spans="1:5">
      <c r="A40">
        <v>39</v>
      </c>
      <c r="B40" s="28">
        <v>2.8771317000000001</v>
      </c>
      <c r="C40" s="28">
        <v>1.9260395021644974</v>
      </c>
      <c r="D40" s="23">
        <f>B40*summary!$B$2</f>
        <v>2.1290774579999998</v>
      </c>
      <c r="E40" s="22">
        <f>C40*summary!$B$2</f>
        <v>1.4252692316017281</v>
      </c>
    </row>
    <row r="41" spans="1:5">
      <c r="A41">
        <v>40</v>
      </c>
      <c r="B41" s="28">
        <v>2.9049006660000001</v>
      </c>
      <c r="C41" s="28">
        <v>1.9230782413815786</v>
      </c>
      <c r="D41" s="23">
        <f>B41*summary!$B$2</f>
        <v>2.14962649284</v>
      </c>
      <c r="E41" s="22">
        <f>C41*summary!$B$2</f>
        <v>1.4230778986223682</v>
      </c>
    </row>
    <row r="42" spans="1:5">
      <c r="A42">
        <v>41</v>
      </c>
      <c r="B42" s="28">
        <v>2.9277934800000001</v>
      </c>
      <c r="C42" s="28">
        <v>1.9204191993831479</v>
      </c>
      <c r="D42" s="23">
        <f>B42*summary!$B$2</f>
        <v>2.1665671752</v>
      </c>
      <c r="E42" s="22">
        <f>C42*summary!$B$2</f>
        <v>1.4211102075435293</v>
      </c>
    </row>
    <row r="43" spans="1:5">
      <c r="A43">
        <v>42</v>
      </c>
      <c r="B43" s="28">
        <v>2.8422261299999998</v>
      </c>
      <c r="C43" s="28">
        <v>1.9175626566415991</v>
      </c>
      <c r="D43" s="23">
        <f>B43*summary!$B$2</f>
        <v>2.1032473361999999</v>
      </c>
      <c r="E43" s="22">
        <f>C43*summary!$B$2</f>
        <v>1.4189963659147833</v>
      </c>
    </row>
    <row r="44" spans="1:5">
      <c r="A44">
        <v>43</v>
      </c>
      <c r="B44" s="28">
        <v>2.8130837400000002</v>
      </c>
      <c r="C44" s="28">
        <v>1.9149089353379722</v>
      </c>
      <c r="D44" s="23">
        <f>B44*summary!$B$2</f>
        <v>2.0816819676000002</v>
      </c>
      <c r="E44" s="22">
        <f>C44*summary!$B$2</f>
        <v>1.4170326121500993</v>
      </c>
    </row>
    <row r="45" spans="1:5">
      <c r="A45">
        <v>44</v>
      </c>
      <c r="B45" s="28">
        <v>2.7352288489999999</v>
      </c>
      <c r="C45" s="28">
        <v>1.9122125350348806</v>
      </c>
      <c r="D45" s="23">
        <f>B45*summary!$B$2</f>
        <v>2.0240693482599998</v>
      </c>
      <c r="E45" s="22">
        <f>C45*summary!$B$2</f>
        <v>1.4150372759258116</v>
      </c>
    </row>
    <row r="46" spans="1:5">
      <c r="A46">
        <v>45</v>
      </c>
      <c r="B46" s="28">
        <v>2.7048244700000001</v>
      </c>
      <c r="C46" s="28">
        <v>1.9100122228042553</v>
      </c>
      <c r="D46" s="23">
        <f>B46*summary!$B$2</f>
        <v>2.0015701078000001</v>
      </c>
      <c r="E46" s="22">
        <f>C46*summary!$B$2</f>
        <v>1.4134090448751488</v>
      </c>
    </row>
    <row r="47" spans="1:5">
      <c r="A47">
        <v>46</v>
      </c>
      <c r="B47" s="28">
        <v>2.6595710189999999</v>
      </c>
      <c r="C47" s="28">
        <v>1.9078081600181795</v>
      </c>
      <c r="D47" s="23">
        <f>B47*summary!$B$2</f>
        <v>1.96808255406</v>
      </c>
      <c r="E47" s="22">
        <f>C47*summary!$B$2</f>
        <v>1.4117780384134528</v>
      </c>
    </row>
    <row r="48" spans="1:5">
      <c r="A48">
        <v>47</v>
      </c>
      <c r="B48" s="28">
        <v>2.6154226920000001</v>
      </c>
      <c r="C48" s="28">
        <v>1.9055700332963323</v>
      </c>
      <c r="D48" s="23">
        <f>B48*summary!$B$2</f>
        <v>1.9354127920799999</v>
      </c>
      <c r="E48" s="22">
        <f>C48*summary!$B$2</f>
        <v>1.4101218246392859</v>
      </c>
    </row>
    <row r="49" spans="1:5">
      <c r="A49">
        <v>48</v>
      </c>
      <c r="B49" s="28">
        <v>2.6224769170000002</v>
      </c>
      <c r="C49" s="28">
        <v>1.9033074212609054</v>
      </c>
      <c r="D49" s="23">
        <f>B49*summary!$B$2</f>
        <v>1.9406329185800002</v>
      </c>
      <c r="E49" s="22">
        <f>C49*summary!$B$2</f>
        <v>1.40844749173307</v>
      </c>
    </row>
    <row r="50" spans="1:5">
      <c r="A50">
        <v>49</v>
      </c>
      <c r="B50" s="28">
        <v>2.6222469230000001</v>
      </c>
      <c r="C50" s="28">
        <v>1.9011131945547914</v>
      </c>
      <c r="D50" s="23">
        <f>B50*summary!$B$2</f>
        <v>1.94046272302</v>
      </c>
      <c r="E50" s="22">
        <f>C50*summary!$B$2</f>
        <v>1.4068237639705456</v>
      </c>
    </row>
    <row r="51" spans="1:5">
      <c r="A51">
        <v>50</v>
      </c>
      <c r="B51" s="28">
        <v>2.6205620139999999</v>
      </c>
      <c r="C51" s="28">
        <v>1.8991037481880255</v>
      </c>
      <c r="D51" s="23">
        <f>B51*summary!$B$2</f>
        <v>1.9392158903599999</v>
      </c>
      <c r="E51" s="22">
        <f>C51*summary!$B$2</f>
        <v>1.4053367736591389</v>
      </c>
    </row>
    <row r="52" spans="1:5">
      <c r="C52" s="19"/>
    </row>
    <row r="53" spans="1:5">
      <c r="C53" s="19"/>
    </row>
  </sheetData>
  <pageMargins left="0.7" right="0.7" top="0.75" bottom="0.75" header="0.3" footer="0.3"/>
  <pageSetup paperSize="9" orientation="portrait" r:id="rId1"/>
  <headerFooter>
    <oddHeader>&amp;C&amp;"Calibri"&amp;8 SMU Classification: Restricted&amp;1#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K123"/>
  <sheetViews>
    <sheetView workbookViewId="0">
      <selection activeCell="B14" sqref="B14"/>
    </sheetView>
  </sheetViews>
  <sheetFormatPr defaultRowHeight="14.4"/>
  <cols>
    <col min="1" max="1" width="6" style="19" customWidth="1"/>
    <col min="2" max="2" width="8.88671875" style="11" customWidth="1"/>
    <col min="3" max="3" width="10" style="7" customWidth="1"/>
    <col min="5" max="5" width="8.88671875" style="2"/>
    <col min="6" max="6" width="8.88671875" style="2" customWidth="1"/>
    <col min="8" max="8" width="26.88671875" bestFit="1" customWidth="1"/>
  </cols>
  <sheetData>
    <row r="1" spans="1:11" s="3" customFormat="1" ht="58.2" thickBot="1">
      <c r="A1" s="3" t="s">
        <v>9</v>
      </c>
      <c r="B1" s="10" t="s">
        <v>12</v>
      </c>
      <c r="C1" s="6" t="s">
        <v>13</v>
      </c>
      <c r="D1" s="3" t="s">
        <v>14</v>
      </c>
      <c r="E1" s="4" t="s">
        <v>15</v>
      </c>
      <c r="F1" s="4" t="s">
        <v>16</v>
      </c>
    </row>
    <row r="2" spans="1:11">
      <c r="A2" s="19">
        <v>1</v>
      </c>
      <c r="B2" s="19">
        <v>27</v>
      </c>
      <c r="C2" s="19">
        <v>0.45</v>
      </c>
      <c r="D2" s="2">
        <f>B2-C2</f>
        <v>26.55</v>
      </c>
      <c r="E2" s="2">
        <f>ABS(D2)</f>
        <v>26.55</v>
      </c>
      <c r="F2" s="2">
        <f>IF(B2&lt;&gt;0,E2/B2*100,"NA")</f>
        <v>98.333333333333343</v>
      </c>
      <c r="H2" s="12" t="s">
        <v>0</v>
      </c>
      <c r="I2" s="14">
        <f>AVERAGE(E:E)</f>
        <v>212.03189407884483</v>
      </c>
      <c r="K2" s="24"/>
    </row>
    <row r="3" spans="1:11">
      <c r="A3" s="19">
        <v>2</v>
      </c>
      <c r="B3" s="19">
        <v>39</v>
      </c>
      <c r="C3" s="19">
        <v>0.57560975609756004</v>
      </c>
      <c r="D3" s="2">
        <f t="shared" ref="D3:D51" si="0">B3-C3</f>
        <v>38.424390243902437</v>
      </c>
      <c r="E3" s="2">
        <f t="shared" ref="E3:E51" si="1">ABS(D3)</f>
        <v>38.424390243902437</v>
      </c>
      <c r="F3" s="2">
        <f t="shared" ref="F3:F51" si="2">IF(B3&lt;&gt;0,E3/B3*100,"NA")</f>
        <v>98.524077548467787</v>
      </c>
      <c r="H3" s="13" t="s">
        <v>1</v>
      </c>
      <c r="I3" s="15">
        <f>AVERAGE(F:F)</f>
        <v>94.862845703125515</v>
      </c>
    </row>
    <row r="4" spans="1:11">
      <c r="A4" s="19">
        <v>3</v>
      </c>
      <c r="B4" s="19">
        <v>43</v>
      </c>
      <c r="C4" s="19">
        <v>0.70476190476190403</v>
      </c>
      <c r="D4" s="2">
        <f t="shared" si="0"/>
        <v>42.295238095238098</v>
      </c>
      <c r="E4" s="2">
        <f t="shared" si="1"/>
        <v>42.295238095238098</v>
      </c>
      <c r="F4" s="2">
        <f t="shared" si="2"/>
        <v>98.361018826135123</v>
      </c>
      <c r="H4" s="13" t="s">
        <v>2</v>
      </c>
      <c r="I4" s="15">
        <f>MEDIAN(D:D)</f>
        <v>230.50551364226186</v>
      </c>
    </row>
    <row r="5" spans="1:11">
      <c r="A5" s="19">
        <v>4</v>
      </c>
      <c r="B5" s="19">
        <v>53</v>
      </c>
      <c r="C5" s="19">
        <v>0.86511627906976696</v>
      </c>
      <c r="D5" s="2">
        <f t="shared" si="0"/>
        <v>52.134883720930233</v>
      </c>
      <c r="E5" s="2">
        <f t="shared" si="1"/>
        <v>52.134883720930233</v>
      </c>
      <c r="F5" s="2">
        <f t="shared" si="2"/>
        <v>98.367705133830626</v>
      </c>
      <c r="H5" s="13" t="s">
        <v>3</v>
      </c>
      <c r="I5" s="15">
        <f>MAX(D:D)</f>
        <v>366.71181521411177</v>
      </c>
    </row>
    <row r="6" spans="1:11">
      <c r="A6" s="19">
        <v>5</v>
      </c>
      <c r="B6" s="19">
        <v>67</v>
      </c>
      <c r="C6" s="19">
        <v>1.0181818181818101</v>
      </c>
      <c r="D6" s="2">
        <f t="shared" si="0"/>
        <v>65.981818181818184</v>
      </c>
      <c r="E6" s="2">
        <f t="shared" si="1"/>
        <v>65.981818181818184</v>
      </c>
      <c r="F6" s="2">
        <f t="shared" si="2"/>
        <v>98.480325644504745</v>
      </c>
      <c r="H6" s="13" t="s">
        <v>4</v>
      </c>
      <c r="I6" s="15">
        <f>MIN(D:D)</f>
        <v>26.55</v>
      </c>
    </row>
    <row r="7" spans="1:11">
      <c r="A7" s="19">
        <v>6</v>
      </c>
      <c r="B7" s="19">
        <v>74</v>
      </c>
      <c r="C7" s="19">
        <v>1.17333333333333</v>
      </c>
      <c r="D7" s="2">
        <f t="shared" si="0"/>
        <v>72.826666666666668</v>
      </c>
      <c r="E7" s="2">
        <f t="shared" si="1"/>
        <v>72.826666666666668</v>
      </c>
      <c r="F7" s="2">
        <f t="shared" si="2"/>
        <v>98.414414414414424</v>
      </c>
      <c r="H7" s="13" t="s">
        <v>5</v>
      </c>
      <c r="I7" s="15">
        <f>STDEV(D:D)</f>
        <v>101.30273599833991</v>
      </c>
    </row>
    <row r="8" spans="1:11" ht="15" thickBot="1">
      <c r="A8" s="19">
        <v>7</v>
      </c>
      <c r="B8" s="19">
        <v>85</v>
      </c>
      <c r="C8" s="19">
        <v>1.3652173913043399</v>
      </c>
      <c r="D8" s="2">
        <f t="shared" si="0"/>
        <v>83.634782608695659</v>
      </c>
      <c r="E8" s="2">
        <f t="shared" si="1"/>
        <v>83.634782608695659</v>
      </c>
      <c r="F8" s="2">
        <f t="shared" si="2"/>
        <v>98.393861892583118</v>
      </c>
      <c r="H8" s="27" t="s">
        <v>19</v>
      </c>
      <c r="I8" s="16">
        <f>PEARSON(B:B,C:C)</f>
        <v>0.9414181745047433</v>
      </c>
    </row>
    <row r="9" spans="1:11">
      <c r="A9" s="19">
        <v>8</v>
      </c>
      <c r="B9" s="19">
        <v>92</v>
      </c>
      <c r="C9" s="19">
        <v>1.54893617021276</v>
      </c>
      <c r="D9" s="2">
        <f t="shared" si="0"/>
        <v>90.451063829787245</v>
      </c>
      <c r="E9" s="2">
        <f t="shared" si="1"/>
        <v>90.451063829787245</v>
      </c>
      <c r="F9" s="2">
        <f t="shared" si="2"/>
        <v>98.316373728029617</v>
      </c>
      <c r="H9" s="26"/>
      <c r="I9" s="25"/>
    </row>
    <row r="10" spans="1:11">
      <c r="A10" s="19">
        <v>9</v>
      </c>
      <c r="B10" s="19">
        <v>104</v>
      </c>
      <c r="C10" s="19">
        <v>1.74166666666666</v>
      </c>
      <c r="D10" s="2">
        <f t="shared" si="0"/>
        <v>102.25833333333334</v>
      </c>
      <c r="E10" s="2">
        <f t="shared" si="1"/>
        <v>102.25833333333334</v>
      </c>
      <c r="F10" s="2">
        <f t="shared" si="2"/>
        <v>98.325320512820525</v>
      </c>
    </row>
    <row r="11" spans="1:11">
      <c r="A11" s="19">
        <v>10</v>
      </c>
      <c r="B11" s="19">
        <v>110</v>
      </c>
      <c r="C11" s="19">
        <v>1.96734693877551</v>
      </c>
      <c r="D11" s="2">
        <f t="shared" si="0"/>
        <v>108.03265306122449</v>
      </c>
      <c r="E11" s="2">
        <f t="shared" si="1"/>
        <v>108.03265306122449</v>
      </c>
      <c r="F11" s="2">
        <f t="shared" si="2"/>
        <v>98.211502782931362</v>
      </c>
    </row>
    <row r="12" spans="1:11">
      <c r="A12" s="19">
        <v>11</v>
      </c>
      <c r="B12" s="19">
        <v>110</v>
      </c>
      <c r="C12" s="19">
        <v>2.2320000000000002</v>
      </c>
      <c r="D12" s="2">
        <f t="shared" si="0"/>
        <v>107.768</v>
      </c>
      <c r="E12" s="2">
        <f t="shared" si="1"/>
        <v>107.768</v>
      </c>
      <c r="F12" s="2">
        <f t="shared" si="2"/>
        <v>97.970909090909089</v>
      </c>
    </row>
    <row r="13" spans="1:11">
      <c r="A13" s="19">
        <v>12</v>
      </c>
      <c r="B13" s="19">
        <v>123.102362204724</v>
      </c>
      <c r="C13" s="19">
        <v>2.5333333333333301</v>
      </c>
      <c r="D13" s="2">
        <f t="shared" si="0"/>
        <v>120.56902887139067</v>
      </c>
      <c r="E13" s="2">
        <f t="shared" si="1"/>
        <v>120.56902887139067</v>
      </c>
      <c r="F13" s="2">
        <f t="shared" si="2"/>
        <v>97.942092021662191</v>
      </c>
    </row>
    <row r="14" spans="1:11">
      <c r="A14" s="19">
        <v>13</v>
      </c>
      <c r="B14" s="19">
        <v>130.94202898550699</v>
      </c>
      <c r="C14" s="19">
        <v>2.8384615384615302</v>
      </c>
      <c r="D14" s="2">
        <f t="shared" si="0"/>
        <v>128.10356744704546</v>
      </c>
      <c r="E14" s="2">
        <f t="shared" si="1"/>
        <v>128.10356744704546</v>
      </c>
      <c r="F14" s="2">
        <f t="shared" si="2"/>
        <v>97.832276190881615</v>
      </c>
    </row>
    <row r="15" spans="1:11">
      <c r="A15" s="19">
        <v>14</v>
      </c>
      <c r="B15" s="19">
        <v>138.37837837837799</v>
      </c>
      <c r="C15" s="19">
        <v>3.14716981132075</v>
      </c>
      <c r="D15" s="2">
        <f t="shared" si="0"/>
        <v>135.23120856705725</v>
      </c>
      <c r="E15" s="2">
        <f t="shared" si="1"/>
        <v>135.23120856705725</v>
      </c>
      <c r="F15" s="2">
        <f t="shared" si="2"/>
        <v>97.725678066037744</v>
      </c>
    </row>
    <row r="16" spans="1:11">
      <c r="A16" s="19">
        <v>15</v>
      </c>
      <c r="B16" s="19">
        <v>143.90909090909099</v>
      </c>
      <c r="C16" s="19">
        <v>3.4814814814814801</v>
      </c>
      <c r="D16" s="2">
        <f t="shared" si="0"/>
        <v>140.42760942760953</v>
      </c>
      <c r="E16" s="2">
        <f t="shared" si="1"/>
        <v>140.42760942760953</v>
      </c>
      <c r="F16" s="2">
        <f t="shared" si="2"/>
        <v>97.580777239652804</v>
      </c>
    </row>
    <row r="17" spans="1:6">
      <c r="A17" s="19">
        <v>16</v>
      </c>
      <c r="B17" s="19">
        <v>146.31847133758001</v>
      </c>
      <c r="C17" s="19">
        <v>3.86181818181818</v>
      </c>
      <c r="D17" s="2">
        <f t="shared" si="0"/>
        <v>142.45665315576181</v>
      </c>
      <c r="E17" s="2">
        <f t="shared" si="1"/>
        <v>142.45665315576181</v>
      </c>
      <c r="F17" s="2">
        <f t="shared" si="2"/>
        <v>97.360676238266336</v>
      </c>
    </row>
    <row r="18" spans="1:6">
      <c r="A18" s="19">
        <v>17</v>
      </c>
      <c r="B18" s="19">
        <v>152.02439024390199</v>
      </c>
      <c r="C18" s="19">
        <v>4.25714285714285</v>
      </c>
      <c r="D18" s="2">
        <f t="shared" si="0"/>
        <v>147.76724738675915</v>
      </c>
      <c r="E18" s="2">
        <f t="shared" si="1"/>
        <v>147.76724738675915</v>
      </c>
      <c r="F18" s="2">
        <f t="shared" si="2"/>
        <v>97.199697462813134</v>
      </c>
    </row>
    <row r="19" spans="1:6">
      <c r="A19" s="19">
        <v>18</v>
      </c>
      <c r="B19" s="19">
        <v>160.35632183908001</v>
      </c>
      <c r="C19" s="19">
        <v>4.6807017543859599</v>
      </c>
      <c r="D19" s="2">
        <f t="shared" si="0"/>
        <v>155.67562008469406</v>
      </c>
      <c r="E19" s="2">
        <f t="shared" si="1"/>
        <v>155.67562008469406</v>
      </c>
      <c r="F19" s="2">
        <f t="shared" si="2"/>
        <v>97.081061912181355</v>
      </c>
    </row>
    <row r="20" spans="1:6">
      <c r="A20" s="19">
        <v>19</v>
      </c>
      <c r="B20" s="19">
        <v>171.45454545454501</v>
      </c>
      <c r="C20" s="19">
        <v>5.1862068965517203</v>
      </c>
      <c r="D20" s="2">
        <f t="shared" si="0"/>
        <v>166.2683385579933</v>
      </c>
      <c r="E20" s="2">
        <f t="shared" si="1"/>
        <v>166.2683385579933</v>
      </c>
      <c r="F20" s="2">
        <f t="shared" si="2"/>
        <v>96.975170951109817</v>
      </c>
    </row>
    <row r="21" spans="1:6">
      <c r="A21" s="19">
        <v>20</v>
      </c>
      <c r="B21" s="19">
        <v>178.41025641025601</v>
      </c>
      <c r="C21" s="19">
        <v>5.7152542372881303</v>
      </c>
      <c r="D21" s="2">
        <f t="shared" si="0"/>
        <v>172.69500217296789</v>
      </c>
      <c r="E21" s="2">
        <f t="shared" si="1"/>
        <v>172.69500217296789</v>
      </c>
      <c r="F21" s="2">
        <f t="shared" si="2"/>
        <v>96.796566322876728</v>
      </c>
    </row>
    <row r="22" spans="1:6">
      <c r="A22" s="19">
        <v>21</v>
      </c>
      <c r="B22" s="19">
        <v>193.764150943396</v>
      </c>
      <c r="C22" s="19">
        <v>6.28666666666666</v>
      </c>
      <c r="D22" s="2">
        <f t="shared" si="0"/>
        <v>187.47748427672934</v>
      </c>
      <c r="E22" s="2">
        <f t="shared" si="1"/>
        <v>187.47748427672934</v>
      </c>
      <c r="F22" s="2">
        <f t="shared" si="2"/>
        <v>96.755505785740951</v>
      </c>
    </row>
    <row r="23" spans="1:6">
      <c r="A23" s="19">
        <v>22</v>
      </c>
      <c r="B23" s="19">
        <v>198.101382488479</v>
      </c>
      <c r="C23" s="19">
        <v>6.8655737704917996</v>
      </c>
      <c r="D23" s="2">
        <f t="shared" si="0"/>
        <v>191.2358087179872</v>
      </c>
      <c r="E23" s="2">
        <f t="shared" si="1"/>
        <v>191.2358087179872</v>
      </c>
      <c r="F23" s="2">
        <f t="shared" si="2"/>
        <v>96.534313045043447</v>
      </c>
    </row>
    <row r="24" spans="1:6">
      <c r="A24" s="19">
        <v>23</v>
      </c>
      <c r="B24" s="19">
        <v>211.25</v>
      </c>
      <c r="C24" s="19">
        <v>7.5354838709677399</v>
      </c>
      <c r="D24" s="2">
        <f t="shared" si="0"/>
        <v>203.71451612903226</v>
      </c>
      <c r="E24" s="2">
        <f t="shared" si="1"/>
        <v>203.71451612903226</v>
      </c>
      <c r="F24" s="2">
        <f t="shared" si="2"/>
        <v>96.432907043328882</v>
      </c>
    </row>
    <row r="25" spans="1:6">
      <c r="A25" s="19">
        <v>24</v>
      </c>
      <c r="B25" s="19">
        <v>219.39393939393901</v>
      </c>
      <c r="C25" s="19">
        <v>8.2603174603174594</v>
      </c>
      <c r="D25" s="2">
        <f t="shared" si="0"/>
        <v>211.13362193362155</v>
      </c>
      <c r="E25" s="2">
        <f t="shared" si="1"/>
        <v>211.13362193362155</v>
      </c>
      <c r="F25" s="2">
        <f t="shared" si="2"/>
        <v>96.234938174164682</v>
      </c>
    </row>
    <row r="26" spans="1:6">
      <c r="A26" s="19">
        <v>25</v>
      </c>
      <c r="B26" s="19">
        <v>235.455284552846</v>
      </c>
      <c r="C26" s="19">
        <v>9.0562500000000004</v>
      </c>
      <c r="D26" s="2">
        <f t="shared" si="0"/>
        <v>226.39903455284599</v>
      </c>
      <c r="E26" s="2">
        <f t="shared" si="1"/>
        <v>226.39903455284599</v>
      </c>
      <c r="F26" s="2">
        <f t="shared" si="2"/>
        <v>96.153728289769006</v>
      </c>
    </row>
    <row r="27" spans="1:6">
      <c r="A27" s="19">
        <v>26</v>
      </c>
      <c r="B27" s="19">
        <v>244.51968503936999</v>
      </c>
      <c r="C27" s="19">
        <v>9.9076923076922991</v>
      </c>
      <c r="D27" s="2">
        <f t="shared" si="0"/>
        <v>234.6119927316777</v>
      </c>
      <c r="E27" s="2">
        <f t="shared" si="1"/>
        <v>234.6119927316777</v>
      </c>
      <c r="F27" s="2">
        <f t="shared" si="2"/>
        <v>95.948100331432599</v>
      </c>
    </row>
    <row r="28" spans="1:6">
      <c r="A28" s="19">
        <v>27</v>
      </c>
      <c r="B28" s="19">
        <v>264.89781021897801</v>
      </c>
      <c r="C28" s="19">
        <v>10.818181818181801</v>
      </c>
      <c r="D28" s="2">
        <f t="shared" si="0"/>
        <v>254.0796284007962</v>
      </c>
      <c r="E28" s="2">
        <f t="shared" si="1"/>
        <v>254.0796284007962</v>
      </c>
      <c r="F28" s="2">
        <f t="shared" si="2"/>
        <v>95.916092394558135</v>
      </c>
    </row>
    <row r="29" spans="1:6">
      <c r="A29" s="19">
        <v>28</v>
      </c>
      <c r="B29" s="19">
        <v>273.010600706714</v>
      </c>
      <c r="C29" s="19">
        <v>11.8447761194029</v>
      </c>
      <c r="D29" s="2">
        <f t="shared" si="0"/>
        <v>261.16582458731108</v>
      </c>
      <c r="E29" s="2">
        <f t="shared" si="1"/>
        <v>261.16582458731108</v>
      </c>
      <c r="F29" s="2">
        <f t="shared" si="2"/>
        <v>95.66142263753072</v>
      </c>
    </row>
    <row r="30" spans="1:6">
      <c r="A30" s="19">
        <v>29</v>
      </c>
      <c r="B30" s="19">
        <v>272.70846394984301</v>
      </c>
      <c r="C30" s="19">
        <v>12.9411764705882</v>
      </c>
      <c r="D30" s="2">
        <f t="shared" si="0"/>
        <v>259.76728747925483</v>
      </c>
      <c r="E30" s="2">
        <f t="shared" si="1"/>
        <v>259.76728747925483</v>
      </c>
      <c r="F30" s="2">
        <f t="shared" si="2"/>
        <v>95.254574690073298</v>
      </c>
    </row>
    <row r="31" spans="1:6">
      <c r="A31" s="19">
        <v>30</v>
      </c>
      <c r="B31" s="19">
        <v>276.41317365269498</v>
      </c>
      <c r="C31" s="19">
        <v>14.121739130434699</v>
      </c>
      <c r="D31" s="2">
        <f t="shared" si="0"/>
        <v>262.29143452226026</v>
      </c>
      <c r="E31" s="2">
        <f t="shared" si="1"/>
        <v>262.29143452226026</v>
      </c>
      <c r="F31" s="2">
        <f t="shared" si="2"/>
        <v>94.891075941200157</v>
      </c>
    </row>
    <row r="32" spans="1:6">
      <c r="A32" s="19">
        <v>31</v>
      </c>
      <c r="B32" s="19">
        <v>280.30113636363598</v>
      </c>
      <c r="C32" s="19">
        <v>15.4</v>
      </c>
      <c r="D32" s="2">
        <f t="shared" si="0"/>
        <v>264.901136363636</v>
      </c>
      <c r="E32" s="2">
        <f t="shared" si="1"/>
        <v>264.901136363636</v>
      </c>
      <c r="F32" s="2">
        <f t="shared" si="2"/>
        <v>94.505908823708268</v>
      </c>
    </row>
    <row r="33" spans="1:6">
      <c r="A33" s="19">
        <v>32</v>
      </c>
      <c r="B33" s="19">
        <v>284.857908847185</v>
      </c>
      <c r="C33" s="19">
        <v>16.828169014084501</v>
      </c>
      <c r="D33" s="2">
        <f t="shared" si="0"/>
        <v>268.02973983310051</v>
      </c>
      <c r="E33" s="2">
        <f t="shared" si="1"/>
        <v>268.02973983310051</v>
      </c>
      <c r="F33" s="2">
        <f t="shared" si="2"/>
        <v>94.092433985004035</v>
      </c>
    </row>
    <row r="34" spans="1:6">
      <c r="A34" s="19">
        <v>33</v>
      </c>
      <c r="B34" s="19">
        <v>267.54347826087002</v>
      </c>
      <c r="C34" s="19">
        <v>18.3666666666666</v>
      </c>
      <c r="D34" s="2">
        <f t="shared" si="0"/>
        <v>249.17681159420343</v>
      </c>
      <c r="E34" s="2">
        <f t="shared" si="1"/>
        <v>249.17681159420343</v>
      </c>
      <c r="F34" s="2">
        <f t="shared" si="2"/>
        <v>93.135072181143556</v>
      </c>
    </row>
    <row r="35" spans="1:6">
      <c r="A35" s="19">
        <v>34</v>
      </c>
      <c r="B35" s="19">
        <v>278.420432220039</v>
      </c>
      <c r="C35" s="19">
        <v>20</v>
      </c>
      <c r="D35" s="2">
        <f t="shared" si="0"/>
        <v>258.420432220039</v>
      </c>
      <c r="E35" s="2">
        <f t="shared" si="1"/>
        <v>258.420432220039</v>
      </c>
      <c r="F35" s="2">
        <f t="shared" si="2"/>
        <v>92.816619153800545</v>
      </c>
    </row>
    <row r="36" spans="1:6">
      <c r="A36" s="19">
        <v>35</v>
      </c>
      <c r="B36" s="19">
        <v>288.456204379562</v>
      </c>
      <c r="C36" s="19">
        <v>21.6216216216216</v>
      </c>
      <c r="D36" s="2">
        <f t="shared" si="0"/>
        <v>266.83458275794038</v>
      </c>
      <c r="E36" s="2">
        <f t="shared" si="1"/>
        <v>266.83458275794038</v>
      </c>
      <c r="F36" s="2">
        <f t="shared" si="2"/>
        <v>92.504365899105082</v>
      </c>
    </row>
    <row r="37" spans="1:6">
      <c r="A37" s="19">
        <v>36</v>
      </c>
      <c r="B37" s="19">
        <v>294.79790940766497</v>
      </c>
      <c r="C37" s="19">
        <v>23.354666666666599</v>
      </c>
      <c r="D37" s="2">
        <f t="shared" si="0"/>
        <v>271.44324274099836</v>
      </c>
      <c r="E37" s="2">
        <f t="shared" si="1"/>
        <v>271.44324274099836</v>
      </c>
      <c r="F37" s="2">
        <f t="shared" si="2"/>
        <v>92.077736672694542</v>
      </c>
    </row>
    <row r="38" spans="1:6">
      <c r="A38" s="19">
        <v>37</v>
      </c>
      <c r="B38" s="19">
        <v>305.22388059701501</v>
      </c>
      <c r="C38" s="19">
        <v>25.094736842105199</v>
      </c>
      <c r="D38" s="2">
        <f t="shared" si="0"/>
        <v>280.12914375490982</v>
      </c>
      <c r="E38" s="2">
        <f t="shared" si="1"/>
        <v>280.12914375490982</v>
      </c>
      <c r="F38" s="2">
        <f t="shared" si="2"/>
        <v>91.778252477158702</v>
      </c>
    </row>
    <row r="39" spans="1:6">
      <c r="A39" s="19">
        <v>38</v>
      </c>
      <c r="B39" s="19">
        <v>314.709265175719</v>
      </c>
      <c r="C39" s="19">
        <v>26.7376623376623</v>
      </c>
      <c r="D39" s="2">
        <f t="shared" si="0"/>
        <v>287.9716028380567</v>
      </c>
      <c r="E39" s="2">
        <f t="shared" si="1"/>
        <v>287.9716028380567</v>
      </c>
      <c r="F39" s="2">
        <f t="shared" si="2"/>
        <v>91.504011703394482</v>
      </c>
    </row>
    <row r="40" spans="1:6">
      <c r="A40" s="19">
        <v>39</v>
      </c>
      <c r="B40" s="19">
        <v>325.99095022624402</v>
      </c>
      <c r="C40" s="19">
        <v>28.364102564102499</v>
      </c>
      <c r="D40" s="2">
        <f t="shared" si="0"/>
        <v>297.62684766214153</v>
      </c>
      <c r="E40" s="2">
        <f t="shared" si="1"/>
        <v>297.62684766214153</v>
      </c>
      <c r="F40" s="2">
        <f t="shared" si="2"/>
        <v>91.299113504710093</v>
      </c>
    </row>
    <row r="41" spans="1:6">
      <c r="A41" s="19">
        <v>40</v>
      </c>
      <c r="B41" s="19">
        <v>339.378417266187</v>
      </c>
      <c r="C41" s="19">
        <v>30.035443037974598</v>
      </c>
      <c r="D41" s="2">
        <f t="shared" si="0"/>
        <v>309.34297422821243</v>
      </c>
      <c r="E41" s="2">
        <f t="shared" si="1"/>
        <v>309.34297422821243</v>
      </c>
      <c r="F41" s="2">
        <f t="shared" si="2"/>
        <v>91.149866488293313</v>
      </c>
    </row>
    <row r="42" spans="1:6">
      <c r="A42" s="19">
        <v>41</v>
      </c>
      <c r="B42" s="19">
        <v>346.08180535966102</v>
      </c>
      <c r="C42" s="19">
        <v>31.63</v>
      </c>
      <c r="D42" s="2">
        <f t="shared" si="0"/>
        <v>314.45180535966102</v>
      </c>
      <c r="E42" s="2">
        <f t="shared" si="1"/>
        <v>314.45180535966102</v>
      </c>
      <c r="F42" s="2">
        <f t="shared" si="2"/>
        <v>90.860542360171479</v>
      </c>
    </row>
    <row r="43" spans="1:6">
      <c r="A43" s="19">
        <v>42</v>
      </c>
      <c r="B43" s="19">
        <v>352.28729281768</v>
      </c>
      <c r="C43" s="19">
        <v>33.1654320987654</v>
      </c>
      <c r="D43" s="2">
        <f t="shared" si="0"/>
        <v>319.1218607189146</v>
      </c>
      <c r="E43" s="2">
        <f t="shared" si="1"/>
        <v>319.1218607189146</v>
      </c>
      <c r="F43" s="2">
        <f t="shared" si="2"/>
        <v>90.585685951514122</v>
      </c>
    </row>
    <row r="44" spans="1:6">
      <c r="A44" s="19">
        <v>43</v>
      </c>
      <c r="B44" s="19">
        <v>364.83400809716602</v>
      </c>
      <c r="C44" s="19">
        <v>34.7219512195121</v>
      </c>
      <c r="D44" s="2">
        <f t="shared" si="0"/>
        <v>330.11205687765391</v>
      </c>
      <c r="E44" s="2">
        <f t="shared" si="1"/>
        <v>330.11205687765391</v>
      </c>
      <c r="F44" s="2">
        <f t="shared" si="2"/>
        <v>90.482808496771327</v>
      </c>
    </row>
    <row r="45" spans="1:6">
      <c r="A45" s="19">
        <v>44</v>
      </c>
      <c r="B45" s="19">
        <v>373.11936339522498</v>
      </c>
      <c r="C45" s="19">
        <v>36.265060240963798</v>
      </c>
      <c r="D45" s="2">
        <f t="shared" si="0"/>
        <v>336.85430315426117</v>
      </c>
      <c r="E45" s="2">
        <f t="shared" si="1"/>
        <v>336.85430315426117</v>
      </c>
      <c r="F45" s="2">
        <f t="shared" si="2"/>
        <v>90.280574047144739</v>
      </c>
    </row>
    <row r="46" spans="1:6">
      <c r="A46" s="19">
        <v>45</v>
      </c>
      <c r="B46" s="19">
        <v>382.41591784338902</v>
      </c>
      <c r="C46" s="19">
        <v>37.804761904761897</v>
      </c>
      <c r="D46" s="2">
        <f t="shared" si="0"/>
        <v>344.61115593862712</v>
      </c>
      <c r="E46" s="2">
        <f t="shared" si="1"/>
        <v>344.61115593862712</v>
      </c>
      <c r="F46" s="2">
        <f t="shared" si="2"/>
        <v>90.114229000204929</v>
      </c>
    </row>
    <row r="47" spans="1:6">
      <c r="A47" s="19">
        <v>46</v>
      </c>
      <c r="B47" s="19">
        <v>391.53980099502502</v>
      </c>
      <c r="C47" s="19">
        <v>39.275294117647</v>
      </c>
      <c r="D47" s="2">
        <f t="shared" si="0"/>
        <v>352.26450687737804</v>
      </c>
      <c r="E47" s="2">
        <f t="shared" si="1"/>
        <v>352.26450687737804</v>
      </c>
      <c r="F47" s="2">
        <f t="shared" si="2"/>
        <v>89.969016172088729</v>
      </c>
    </row>
    <row r="48" spans="1:6">
      <c r="A48" s="19">
        <v>47</v>
      </c>
      <c r="B48" s="19">
        <v>402.91767554479401</v>
      </c>
      <c r="C48" s="19">
        <v>40.734883720930199</v>
      </c>
      <c r="D48" s="2">
        <f t="shared" si="0"/>
        <v>362.18279182386379</v>
      </c>
      <c r="E48" s="2">
        <f t="shared" si="1"/>
        <v>362.18279182386379</v>
      </c>
      <c r="F48" s="2">
        <f t="shared" si="2"/>
        <v>89.890023150299456</v>
      </c>
    </row>
    <row r="49" spans="1:6">
      <c r="A49" s="19">
        <v>48</v>
      </c>
      <c r="B49" s="19">
        <v>408.78997613365198</v>
      </c>
      <c r="C49" s="19">
        <v>42.078160919540203</v>
      </c>
      <c r="D49" s="2">
        <f t="shared" si="0"/>
        <v>366.71181521411177</v>
      </c>
      <c r="E49" s="2">
        <f t="shared" si="1"/>
        <v>366.71181521411177</v>
      </c>
      <c r="F49" s="2">
        <f t="shared" si="2"/>
        <v>89.706655403462491</v>
      </c>
    </row>
    <row r="50" spans="1:6">
      <c r="A50" s="19">
        <v>49</v>
      </c>
      <c r="B50" s="19">
        <v>409.289940828402</v>
      </c>
      <c r="C50" s="19">
        <v>43.595454545454501</v>
      </c>
      <c r="D50" s="2">
        <f t="shared" si="0"/>
        <v>365.69448628294748</v>
      </c>
      <c r="E50" s="2">
        <f t="shared" si="1"/>
        <v>365.69448628294748</v>
      </c>
      <c r="F50" s="2">
        <f t="shared" si="2"/>
        <v>89.348515515133982</v>
      </c>
    </row>
    <row r="51" spans="1:6">
      <c r="A51" s="19">
        <v>50</v>
      </c>
      <c r="B51" s="19">
        <v>409.00826446281002</v>
      </c>
      <c r="C51" s="19">
        <v>44.723595505617901</v>
      </c>
      <c r="D51" s="2">
        <f t="shared" si="0"/>
        <v>364.28466895719214</v>
      </c>
      <c r="E51" s="2">
        <f t="shared" si="1"/>
        <v>364.28466895719214</v>
      </c>
      <c r="F51" s="2">
        <f t="shared" si="2"/>
        <v>89.065356524187195</v>
      </c>
    </row>
    <row r="52" spans="1:6">
      <c r="C52" s="19"/>
    </row>
    <row r="53" spans="1:6">
      <c r="C53" s="19"/>
    </row>
    <row r="54" spans="1:6">
      <c r="C54" s="19"/>
    </row>
    <row r="55" spans="1:6">
      <c r="C55" s="19"/>
    </row>
    <row r="56" spans="1:6">
      <c r="C56" s="19"/>
    </row>
    <row r="57" spans="1:6">
      <c r="C57" s="19"/>
    </row>
    <row r="58" spans="1:6">
      <c r="C58" s="19"/>
    </row>
    <row r="59" spans="1:6">
      <c r="C59" s="19"/>
    </row>
    <row r="60" spans="1:6">
      <c r="C60" s="19"/>
    </row>
    <row r="61" spans="1:6">
      <c r="C61" s="19"/>
    </row>
    <row r="62" spans="1:6">
      <c r="C62" s="19"/>
    </row>
    <row r="63" spans="1:6">
      <c r="C63" s="19"/>
    </row>
    <row r="64" spans="1:6">
      <c r="C64" s="19"/>
    </row>
    <row r="65" spans="3:3">
      <c r="C65" s="19"/>
    </row>
    <row r="66" spans="3:3">
      <c r="C66" s="19"/>
    </row>
    <row r="67" spans="3:3">
      <c r="C67" s="19"/>
    </row>
    <row r="68" spans="3:3">
      <c r="C68" s="19"/>
    </row>
    <row r="69" spans="3:3">
      <c r="C69" s="19"/>
    </row>
    <row r="70" spans="3:3">
      <c r="C70" s="19"/>
    </row>
    <row r="71" spans="3:3">
      <c r="C71" s="19"/>
    </row>
    <row r="72" spans="3:3">
      <c r="C72" s="19"/>
    </row>
    <row r="73" spans="3:3">
      <c r="C73" s="19"/>
    </row>
    <row r="74" spans="3:3">
      <c r="C74" s="19"/>
    </row>
    <row r="75" spans="3:3">
      <c r="C75" s="19"/>
    </row>
    <row r="76" spans="3:3">
      <c r="C76" s="19"/>
    </row>
    <row r="77" spans="3:3">
      <c r="C77" s="19"/>
    </row>
    <row r="78" spans="3:3">
      <c r="C78" s="19"/>
    </row>
    <row r="79" spans="3:3">
      <c r="C79" s="19"/>
    </row>
    <row r="80" spans="3:3">
      <c r="C80" s="19"/>
    </row>
    <row r="81" spans="3:3">
      <c r="C81" s="19"/>
    </row>
    <row r="82" spans="3:3">
      <c r="C82" s="19"/>
    </row>
    <row r="83" spans="3:3">
      <c r="C83" s="19"/>
    </row>
    <row r="84" spans="3:3">
      <c r="C84" s="19"/>
    </row>
    <row r="85" spans="3:3">
      <c r="C85" s="19"/>
    </row>
    <row r="86" spans="3:3">
      <c r="C86" s="19"/>
    </row>
    <row r="87" spans="3:3">
      <c r="C87" s="19"/>
    </row>
    <row r="88" spans="3:3">
      <c r="C88" s="19"/>
    </row>
    <row r="89" spans="3:3">
      <c r="C89" s="19"/>
    </row>
    <row r="90" spans="3:3">
      <c r="C90" s="19"/>
    </row>
    <row r="91" spans="3:3">
      <c r="C91" s="19"/>
    </row>
    <row r="92" spans="3:3">
      <c r="C92" s="19"/>
    </row>
    <row r="93" spans="3:3">
      <c r="C93" s="19"/>
    </row>
    <row r="94" spans="3:3">
      <c r="C94" s="19"/>
    </row>
    <row r="95" spans="3:3">
      <c r="C95" s="19"/>
    </row>
    <row r="96" spans="3:3">
      <c r="C96" s="19"/>
    </row>
    <row r="97" spans="3:3">
      <c r="C97" s="19"/>
    </row>
    <row r="98" spans="3:3">
      <c r="C98" s="19"/>
    </row>
    <row r="99" spans="3:3">
      <c r="C99" s="19"/>
    </row>
    <row r="100" spans="3:3">
      <c r="C100" s="19"/>
    </row>
    <row r="101" spans="3:3">
      <c r="C101" s="19"/>
    </row>
    <row r="102" spans="3:3">
      <c r="C102" s="19"/>
    </row>
    <row r="103" spans="3:3">
      <c r="C103" s="19"/>
    </row>
    <row r="104" spans="3:3">
      <c r="C104" s="19"/>
    </row>
    <row r="105" spans="3:3">
      <c r="C105" s="19"/>
    </row>
    <row r="106" spans="3:3">
      <c r="C106" s="19"/>
    </row>
    <row r="107" spans="3:3">
      <c r="C107" s="19"/>
    </row>
    <row r="108" spans="3:3">
      <c r="C108" s="19"/>
    </row>
    <row r="109" spans="3:3">
      <c r="C109" s="19"/>
    </row>
    <row r="110" spans="3:3">
      <c r="C110" s="19"/>
    </row>
    <row r="111" spans="3:3">
      <c r="C111" s="19"/>
    </row>
    <row r="112" spans="3:3">
      <c r="C112" s="19"/>
    </row>
    <row r="113" spans="3:6">
      <c r="C113" s="19"/>
    </row>
    <row r="114" spans="3:6">
      <c r="C114" s="19"/>
    </row>
    <row r="115" spans="3:6">
      <c r="C115" s="19"/>
    </row>
    <row r="116" spans="3:6">
      <c r="C116" s="19"/>
    </row>
    <row r="117" spans="3:6">
      <c r="C117" s="19"/>
    </row>
    <row r="118" spans="3:6">
      <c r="C118" s="19"/>
    </row>
    <row r="119" spans="3:6">
      <c r="C119" s="19"/>
    </row>
    <row r="120" spans="3:6">
      <c r="C120" s="19"/>
    </row>
    <row r="121" spans="3:6">
      <c r="C121" s="19"/>
    </row>
    <row r="123" spans="3:6">
      <c r="C123"/>
      <c r="E123"/>
      <c r="F123"/>
    </row>
  </sheetData>
  <pageMargins left="0.7" right="0.7" top="0.75" bottom="0.75" header="0.3" footer="0.3"/>
  <pageSetup paperSize="9" orientation="portrait" r:id="rId1"/>
  <headerFooter>
    <oddHeader>&amp;C&amp;"Calibri"&amp;8 SMU Classification: Restricted&amp;1#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K51"/>
  <sheetViews>
    <sheetView workbookViewId="0">
      <selection activeCell="F2" sqref="F2"/>
    </sheetView>
  </sheetViews>
  <sheetFormatPr defaultColWidth="9.109375" defaultRowHeight="14.4"/>
  <cols>
    <col min="1" max="1" width="6" style="19" customWidth="1"/>
    <col min="2" max="2" width="8.88671875" style="11" customWidth="1"/>
    <col min="3" max="3" width="10" style="7" customWidth="1"/>
    <col min="4" max="4" width="9.109375" style="19"/>
    <col min="5" max="5" width="9.109375" style="2"/>
    <col min="6" max="6" width="8.88671875" style="2" customWidth="1"/>
    <col min="7" max="7" width="9.109375" style="19"/>
    <col min="8" max="8" width="26.88671875" style="19" bestFit="1" customWidth="1"/>
    <col min="9" max="16384" width="9.109375" style="19"/>
  </cols>
  <sheetData>
    <row r="1" spans="1:11" s="3" customFormat="1" ht="58.2" thickBot="1">
      <c r="A1" s="3" t="s">
        <v>9</v>
      </c>
      <c r="B1" s="10" t="s">
        <v>17</v>
      </c>
      <c r="C1" s="6" t="s">
        <v>13</v>
      </c>
      <c r="D1" s="3" t="s">
        <v>14</v>
      </c>
      <c r="E1" s="4" t="s">
        <v>15</v>
      </c>
      <c r="F1" s="4" t="s">
        <v>16</v>
      </c>
    </row>
    <row r="2" spans="1:11">
      <c r="A2" s="19">
        <v>1</v>
      </c>
      <c r="B2" s="11">
        <f>data!D2</f>
        <v>0</v>
      </c>
      <c r="C2" s="7">
        <f>data!C2</f>
        <v>1</v>
      </c>
      <c r="D2" s="2">
        <f>B2-C2</f>
        <v>-1</v>
      </c>
      <c r="E2" s="2">
        <f>ABS(D2)</f>
        <v>1</v>
      </c>
      <c r="F2" s="2" t="str">
        <f>IF(B2&lt;&gt;0,E2/B2*100,"NA")</f>
        <v>NA</v>
      </c>
      <c r="H2" s="12" t="s">
        <v>0</v>
      </c>
      <c r="I2" s="14">
        <f>AVERAGE(E:E)</f>
        <v>0.90252256378495221</v>
      </c>
      <c r="K2" s="24"/>
    </row>
    <row r="3" spans="1:11">
      <c r="A3" s="19">
        <v>2</v>
      </c>
      <c r="B3" s="11">
        <f>data!D3</f>
        <v>0</v>
      </c>
      <c r="C3" s="7">
        <f>data!C3</f>
        <v>2.0090732549100405</v>
      </c>
      <c r="D3" s="2">
        <f t="shared" ref="D3:D51" si="0">B3-C3</f>
        <v>-2.0090732549100405</v>
      </c>
      <c r="E3" s="2">
        <f t="shared" ref="E3:E51" si="1">ABS(D3)</f>
        <v>2.0090732549100405</v>
      </c>
      <c r="F3" s="2" t="str">
        <f t="shared" ref="F3:F51" si="2">IF(B3&lt;&gt;0,E3/B3*100,"NA")</f>
        <v>NA</v>
      </c>
      <c r="H3" s="13" t="s">
        <v>1</v>
      </c>
      <c r="I3" s="15">
        <f>AVERAGE(F:F)</f>
        <v>63.9313955213184</v>
      </c>
    </row>
    <row r="4" spans="1:11">
      <c r="A4" s="19">
        <v>3</v>
      </c>
      <c r="B4" s="11">
        <f>data!D4</f>
        <v>0.74</v>
      </c>
      <c r="C4" s="7">
        <f>data!C4</f>
        <v>2.7397705627875366</v>
      </c>
      <c r="D4" s="2">
        <f t="shared" si="0"/>
        <v>-1.9997705627875366</v>
      </c>
      <c r="E4" s="2">
        <f t="shared" si="1"/>
        <v>1.9997705627875366</v>
      </c>
      <c r="F4" s="2">
        <f t="shared" si="2"/>
        <v>270.239265241559</v>
      </c>
      <c r="H4" s="13" t="s">
        <v>2</v>
      </c>
      <c r="I4" s="15">
        <f>MEDIAN(D:D)</f>
        <v>-0.25980330731884882</v>
      </c>
    </row>
    <row r="5" spans="1:11">
      <c r="A5" s="19">
        <v>4</v>
      </c>
      <c r="B5" s="11">
        <f>data!D5</f>
        <v>0.74</v>
      </c>
      <c r="C5" s="7">
        <f>data!C5</f>
        <v>3.5417203181430188</v>
      </c>
      <c r="D5" s="2">
        <f t="shared" si="0"/>
        <v>-2.801720318143019</v>
      </c>
      <c r="E5" s="2">
        <f t="shared" si="1"/>
        <v>2.801720318143019</v>
      </c>
      <c r="F5" s="2">
        <f t="shared" si="2"/>
        <v>378.61085380311067</v>
      </c>
      <c r="H5" s="13" t="s">
        <v>3</v>
      </c>
      <c r="I5" s="15">
        <f>MAX(D:D)</f>
        <v>0.2461479758168521</v>
      </c>
    </row>
    <row r="6" spans="1:11">
      <c r="A6" s="19">
        <v>5</v>
      </c>
      <c r="B6" s="11">
        <f>data!D6</f>
        <v>1.1839999999999999</v>
      </c>
      <c r="C6" s="7">
        <f>data!C6</f>
        <v>4.0965386538211117</v>
      </c>
      <c r="D6" s="2">
        <f t="shared" si="0"/>
        <v>-2.9125386538211115</v>
      </c>
      <c r="E6" s="2">
        <f t="shared" si="1"/>
        <v>2.9125386538211115</v>
      </c>
      <c r="F6" s="2">
        <f t="shared" si="2"/>
        <v>245.99144035651278</v>
      </c>
      <c r="H6" s="13" t="s">
        <v>4</v>
      </c>
      <c r="I6" s="15">
        <f>MIN(D:D)</f>
        <v>-2.9943921801702498</v>
      </c>
    </row>
    <row r="7" spans="1:11">
      <c r="A7" s="19">
        <v>6</v>
      </c>
      <c r="B7" s="11">
        <f>data!D7</f>
        <v>1.2826666664199999</v>
      </c>
      <c r="C7" s="7">
        <f>data!C7</f>
        <v>4.2770588465902497</v>
      </c>
      <c r="D7" s="2">
        <f t="shared" si="0"/>
        <v>-2.9943921801702498</v>
      </c>
      <c r="E7" s="2">
        <f t="shared" si="1"/>
        <v>2.9943921801702498</v>
      </c>
      <c r="F7" s="2">
        <f t="shared" si="2"/>
        <v>233.45053384195126</v>
      </c>
      <c r="H7" s="13" t="s">
        <v>5</v>
      </c>
      <c r="I7" s="15">
        <f>STDEV(D:D)</f>
        <v>1.0687312933072568</v>
      </c>
    </row>
    <row r="8" spans="1:11" ht="15" thickBot="1">
      <c r="A8" s="19">
        <v>7</v>
      </c>
      <c r="B8" s="11">
        <f>data!D8</f>
        <v>1.48</v>
      </c>
      <c r="C8" s="7">
        <f>data!C8</f>
        <v>4.1558947090414238</v>
      </c>
      <c r="D8" s="2">
        <f t="shared" si="0"/>
        <v>-2.6758947090414238</v>
      </c>
      <c r="E8" s="2">
        <f t="shared" si="1"/>
        <v>2.6758947090414238</v>
      </c>
      <c r="F8" s="2">
        <f t="shared" si="2"/>
        <v>180.80369655685297</v>
      </c>
      <c r="H8" s="27" t="s">
        <v>19</v>
      </c>
      <c r="I8" s="16">
        <f>PEARSON(B:B,C:C)</f>
        <v>-0.35467666727930952</v>
      </c>
    </row>
    <row r="9" spans="1:11">
      <c r="A9" s="19">
        <v>8</v>
      </c>
      <c r="B9" s="11">
        <f>data!D9</f>
        <v>1.4396363633</v>
      </c>
      <c r="C9" s="7">
        <f>data!C9</f>
        <v>4.0096439029038837</v>
      </c>
      <c r="D9" s="2">
        <f t="shared" si="0"/>
        <v>-2.5700075396038837</v>
      </c>
      <c r="E9" s="2">
        <f t="shared" si="1"/>
        <v>2.5700075396038837</v>
      </c>
      <c r="F9" s="2">
        <f t="shared" si="2"/>
        <v>178.51782610664233</v>
      </c>
    </row>
    <row r="10" spans="1:11">
      <c r="A10" s="19">
        <v>9</v>
      </c>
      <c r="B10" s="11">
        <f>data!D10</f>
        <v>1.48</v>
      </c>
      <c r="C10" s="7">
        <f>data!C10</f>
        <v>3.8487625008407957</v>
      </c>
      <c r="D10" s="2">
        <f t="shared" si="0"/>
        <v>-2.3687625008407958</v>
      </c>
      <c r="E10" s="2">
        <f t="shared" si="1"/>
        <v>2.3687625008407958</v>
      </c>
      <c r="F10" s="2">
        <f t="shared" si="2"/>
        <v>160.05152032708079</v>
      </c>
    </row>
    <row r="11" spans="1:11">
      <c r="A11" s="19">
        <v>10</v>
      </c>
      <c r="B11" s="11">
        <f>data!D11</f>
        <v>1.5011428574599999</v>
      </c>
      <c r="C11" s="7">
        <f>data!C11</f>
        <v>3.6921033955650757</v>
      </c>
      <c r="D11" s="2">
        <f t="shared" si="0"/>
        <v>-2.1909605381050756</v>
      </c>
      <c r="E11" s="2">
        <f t="shared" si="1"/>
        <v>2.1909605381050756</v>
      </c>
      <c r="F11" s="2">
        <f t="shared" si="2"/>
        <v>145.95283368381592</v>
      </c>
    </row>
    <row r="12" spans="1:11">
      <c r="A12" s="19">
        <v>11</v>
      </c>
      <c r="B12" s="11">
        <f>data!D12</f>
        <v>1.4368333335800001</v>
      </c>
      <c r="C12" s="7">
        <f>data!C12</f>
        <v>3.5743248571538571</v>
      </c>
      <c r="D12" s="2">
        <f t="shared" si="0"/>
        <v>-2.137491523573857</v>
      </c>
      <c r="E12" s="2">
        <f t="shared" si="1"/>
        <v>2.137491523573857</v>
      </c>
      <c r="F12" s="2">
        <f t="shared" si="2"/>
        <v>148.76405450923829</v>
      </c>
    </row>
    <row r="13" spans="1:11">
      <c r="A13" s="19">
        <v>12</v>
      </c>
      <c r="B13" s="11">
        <f>data!D13</f>
        <v>1.4540350879399999</v>
      </c>
      <c r="C13" s="7">
        <f>data!C13</f>
        <v>3.4507741892251662</v>
      </c>
      <c r="D13" s="2">
        <f t="shared" si="0"/>
        <v>-1.9967391012851663</v>
      </c>
      <c r="E13" s="2">
        <f t="shared" si="1"/>
        <v>1.9967391012851663</v>
      </c>
      <c r="F13" s="2">
        <f t="shared" si="2"/>
        <v>137.32399705113312</v>
      </c>
    </row>
    <row r="14" spans="1:11">
      <c r="A14" s="19">
        <v>13</v>
      </c>
      <c r="B14" s="11">
        <f>data!D14</f>
        <v>1.53557312236</v>
      </c>
      <c r="C14" s="7">
        <f>data!C14</f>
        <v>3.3306450997421013</v>
      </c>
      <c r="D14" s="2">
        <f t="shared" si="0"/>
        <v>-1.7950719773821013</v>
      </c>
      <c r="E14" s="2">
        <f t="shared" si="1"/>
        <v>1.7950719773821013</v>
      </c>
      <c r="F14" s="2">
        <f t="shared" si="2"/>
        <v>116.89915323754047</v>
      </c>
    </row>
    <row r="15" spans="1:11">
      <c r="A15" s="19">
        <v>14</v>
      </c>
      <c r="B15" s="11">
        <f>data!D15</f>
        <v>1.6399080459599999</v>
      </c>
      <c r="C15" s="7">
        <f>data!C15</f>
        <v>3.2445874021837535</v>
      </c>
      <c r="D15" s="2">
        <f t="shared" si="0"/>
        <v>-1.6046793562237536</v>
      </c>
      <c r="E15" s="2">
        <f t="shared" si="1"/>
        <v>1.6046793562237536</v>
      </c>
      <c r="F15" s="2">
        <f t="shared" si="2"/>
        <v>97.851788713212656</v>
      </c>
    </row>
    <row r="16" spans="1:11">
      <c r="A16" s="19">
        <v>15</v>
      </c>
      <c r="B16" s="11">
        <f>data!D16</f>
        <v>1.70369770578</v>
      </c>
      <c r="C16" s="7">
        <f>data!C16</f>
        <v>3.1356509848483451</v>
      </c>
      <c r="D16" s="2">
        <f t="shared" si="0"/>
        <v>-1.4319532790683451</v>
      </c>
      <c r="E16" s="2">
        <f t="shared" si="1"/>
        <v>1.4319532790683451</v>
      </c>
      <c r="F16" s="2">
        <f t="shared" si="2"/>
        <v>84.049727496273007</v>
      </c>
    </row>
    <row r="17" spans="1:6">
      <c r="A17" s="19">
        <v>16</v>
      </c>
      <c r="B17" s="11">
        <f>data!D17</f>
        <v>1.6473995772999999</v>
      </c>
      <c r="C17" s="7">
        <f>data!C17</f>
        <v>3.0537157833361959</v>
      </c>
      <c r="D17" s="2">
        <f t="shared" si="0"/>
        <v>-1.406316206036196</v>
      </c>
      <c r="E17" s="2">
        <f t="shared" si="1"/>
        <v>1.406316206036196</v>
      </c>
      <c r="F17" s="2">
        <f t="shared" si="2"/>
        <v>85.365822925672546</v>
      </c>
    </row>
    <row r="18" spans="1:6">
      <c r="A18" s="19">
        <v>17</v>
      </c>
      <c r="B18" s="11">
        <f>data!D18</f>
        <v>1.66243265288</v>
      </c>
      <c r="C18" s="7">
        <f>data!C18</f>
        <v>2.9591050095453268</v>
      </c>
      <c r="D18" s="2">
        <f t="shared" si="0"/>
        <v>-1.2966723566653269</v>
      </c>
      <c r="E18" s="2">
        <f t="shared" si="1"/>
        <v>1.2966723566653269</v>
      </c>
      <c r="F18" s="2">
        <f t="shared" si="2"/>
        <v>77.99848940761423</v>
      </c>
    </row>
    <row r="19" spans="1:6">
      <c r="A19" s="19">
        <v>18</v>
      </c>
      <c r="B19" s="11">
        <f>data!D19</f>
        <v>1.6755714283600001</v>
      </c>
      <c r="C19" s="7">
        <f>data!C19</f>
        <v>2.862471675966022</v>
      </c>
      <c r="D19" s="2">
        <f t="shared" si="0"/>
        <v>-1.186900247606022</v>
      </c>
      <c r="E19" s="2">
        <f t="shared" si="1"/>
        <v>1.186900247606022</v>
      </c>
      <c r="F19" s="2">
        <f t="shared" si="2"/>
        <v>70.835550637654705</v>
      </c>
    </row>
    <row r="20" spans="1:6">
      <c r="A20" s="19">
        <v>19</v>
      </c>
      <c r="B20" s="11">
        <f>data!D20</f>
        <v>1.6772180008799999</v>
      </c>
      <c r="C20" s="7">
        <f>data!C20</f>
        <v>2.7721487159862823</v>
      </c>
      <c r="D20" s="2">
        <f t="shared" si="0"/>
        <v>-1.0949307151062824</v>
      </c>
      <c r="E20" s="2">
        <f t="shared" si="1"/>
        <v>1.0949307151062824</v>
      </c>
      <c r="F20" s="2">
        <f t="shared" si="2"/>
        <v>65.282552091129233</v>
      </c>
    </row>
    <row r="21" spans="1:6">
      <c r="A21" s="19">
        <v>20</v>
      </c>
      <c r="B21" s="11">
        <f>data!D21</f>
        <v>1.7037788460399999</v>
      </c>
      <c r="C21" s="7">
        <f>data!C21</f>
        <v>2.6841743635563149</v>
      </c>
      <c r="D21" s="2">
        <f t="shared" si="0"/>
        <v>-0.98039551751631504</v>
      </c>
      <c r="E21" s="2">
        <f t="shared" si="1"/>
        <v>0.98039551751631504</v>
      </c>
      <c r="F21" s="2">
        <f t="shared" si="2"/>
        <v>57.542416364365288</v>
      </c>
    </row>
    <row r="22" spans="1:6">
      <c r="A22" s="19">
        <v>21</v>
      </c>
      <c r="B22" s="11">
        <f>data!D22</f>
        <v>1.7863859651199998</v>
      </c>
      <c r="C22" s="7">
        <f>data!C22</f>
        <v>2.5955242794638256</v>
      </c>
      <c r="D22" s="2">
        <f t="shared" si="0"/>
        <v>-0.80913831434382577</v>
      </c>
      <c r="E22" s="2">
        <f t="shared" si="1"/>
        <v>0.80913831434382577</v>
      </c>
      <c r="F22" s="2">
        <f t="shared" si="2"/>
        <v>45.29470843046353</v>
      </c>
    </row>
    <row r="23" spans="1:6">
      <c r="A23" s="19">
        <v>22</v>
      </c>
      <c r="B23" s="11">
        <f>data!D23</f>
        <v>1.8339818275399997</v>
      </c>
      <c r="C23" s="7">
        <f>data!C23</f>
        <v>2.5101996617110687</v>
      </c>
      <c r="D23" s="2">
        <f t="shared" si="0"/>
        <v>-0.67621783417106895</v>
      </c>
      <c r="E23" s="2">
        <f t="shared" si="1"/>
        <v>0.67621783417106895</v>
      </c>
      <c r="F23" s="2">
        <f t="shared" si="2"/>
        <v>36.871566774361639</v>
      </c>
    </row>
    <row r="24" spans="1:6">
      <c r="A24" s="19">
        <v>23</v>
      </c>
      <c r="B24" s="11">
        <f>data!D24</f>
        <v>1.84992822518</v>
      </c>
      <c r="C24" s="7">
        <f>data!C24</f>
        <v>2.4284058118502547</v>
      </c>
      <c r="D24" s="2">
        <f t="shared" si="0"/>
        <v>-0.57847758667025473</v>
      </c>
      <c r="E24" s="2">
        <f t="shared" si="1"/>
        <v>0.57847758667025473</v>
      </c>
      <c r="F24" s="2">
        <f t="shared" si="2"/>
        <v>31.27027193792712</v>
      </c>
    </row>
    <row r="25" spans="1:6">
      <c r="A25" s="19">
        <v>24</v>
      </c>
      <c r="B25" s="11">
        <f>data!D25</f>
        <v>1.90954269178</v>
      </c>
      <c r="C25" s="7">
        <f>data!C25</f>
        <v>2.3509804769221385</v>
      </c>
      <c r="D25" s="2">
        <f t="shared" si="0"/>
        <v>-0.44143778514213849</v>
      </c>
      <c r="E25" s="2">
        <f t="shared" si="1"/>
        <v>0.44143778514213849</v>
      </c>
      <c r="F25" s="2">
        <f t="shared" si="2"/>
        <v>23.117460900057054</v>
      </c>
    </row>
    <row r="26" spans="1:6">
      <c r="A26" s="19">
        <v>25</v>
      </c>
      <c r="B26" s="11">
        <f>data!D26</f>
        <v>2.01342841614</v>
      </c>
      <c r="C26" s="7">
        <f>data!C26</f>
        <v>2.2808574941697071</v>
      </c>
      <c r="D26" s="2">
        <f t="shared" si="0"/>
        <v>-0.26742907802970706</v>
      </c>
      <c r="E26" s="2">
        <f t="shared" si="1"/>
        <v>0.26742907802970706</v>
      </c>
      <c r="F26" s="2">
        <f t="shared" si="2"/>
        <v>13.282273950538695</v>
      </c>
    </row>
    <row r="27" spans="1:6">
      <c r="A27" s="19">
        <v>26</v>
      </c>
      <c r="B27" s="11">
        <f>data!D27</f>
        <v>1.9615927718199999</v>
      </c>
      <c r="C27" s="7">
        <f>data!C27</f>
        <v>2.2137703084279905</v>
      </c>
      <c r="D27" s="2">
        <f t="shared" si="0"/>
        <v>-0.25217753660799058</v>
      </c>
      <c r="E27" s="2">
        <f t="shared" si="1"/>
        <v>0.25217753660799058</v>
      </c>
      <c r="F27" s="2">
        <f t="shared" si="2"/>
        <v>12.85575376452962</v>
      </c>
    </row>
    <row r="28" spans="1:6">
      <c r="A28" s="19">
        <v>27</v>
      </c>
      <c r="B28" s="11">
        <f>data!D28</f>
        <v>2.3532871631200001</v>
      </c>
      <c r="C28" s="7">
        <f>data!C28</f>
        <v>2.1539066404609217</v>
      </c>
      <c r="D28" s="2">
        <f t="shared" si="0"/>
        <v>0.19938052265907835</v>
      </c>
      <c r="E28" s="2">
        <f t="shared" si="1"/>
        <v>0.19938052265907835</v>
      </c>
      <c r="F28" s="2">
        <f t="shared" si="2"/>
        <v>8.4724263907826121</v>
      </c>
    </row>
    <row r="29" spans="1:6">
      <c r="A29" s="19">
        <v>28</v>
      </c>
      <c r="B29" s="11">
        <f>data!D29</f>
        <v>2.1882028615599998</v>
      </c>
      <c r="C29" s="7">
        <f>data!C29</f>
        <v>2.1023474237334803</v>
      </c>
      <c r="D29" s="2">
        <f t="shared" si="0"/>
        <v>8.5855437826519498E-2</v>
      </c>
      <c r="E29" s="2">
        <f t="shared" si="1"/>
        <v>8.5855437826519498E-2</v>
      </c>
      <c r="F29" s="2">
        <f t="shared" si="2"/>
        <v>3.9235593433650835</v>
      </c>
    </row>
    <row r="30" spans="1:6">
      <c r="A30" s="19">
        <v>29</v>
      </c>
      <c r="B30" s="11">
        <f>data!D30</f>
        <v>2.19710486472</v>
      </c>
      <c r="C30" s="7">
        <f>data!C30</f>
        <v>2.0549675130275737</v>
      </c>
      <c r="D30" s="2">
        <f t="shared" si="0"/>
        <v>0.14213735169242625</v>
      </c>
      <c r="E30" s="2">
        <f t="shared" si="1"/>
        <v>0.14213735169242625</v>
      </c>
      <c r="F30" s="2">
        <f t="shared" si="2"/>
        <v>6.4693021245729341</v>
      </c>
    </row>
    <row r="31" spans="1:6">
      <c r="A31" s="19">
        <v>30</v>
      </c>
      <c r="B31" s="11">
        <f>data!D31</f>
        <v>2.1379090834599999</v>
      </c>
      <c r="C31" s="7">
        <f>data!C31</f>
        <v>2.0140778137079551</v>
      </c>
      <c r="D31" s="2">
        <f t="shared" si="0"/>
        <v>0.12383126975204473</v>
      </c>
      <c r="E31" s="2">
        <f t="shared" si="1"/>
        <v>0.12383126975204473</v>
      </c>
      <c r="F31" s="2">
        <f t="shared" si="2"/>
        <v>5.7921672493030316</v>
      </c>
    </row>
    <row r="32" spans="1:6">
      <c r="A32" s="19">
        <v>31</v>
      </c>
      <c r="B32" s="11">
        <f>data!D32</f>
        <v>2.15849960122</v>
      </c>
      <c r="C32" s="7">
        <f>data!C32</f>
        <v>1.987699295005132</v>
      </c>
      <c r="D32" s="2">
        <f t="shared" si="0"/>
        <v>0.17080030621486797</v>
      </c>
      <c r="E32" s="2">
        <f t="shared" si="1"/>
        <v>0.17080030621486797</v>
      </c>
      <c r="F32" s="2">
        <f t="shared" si="2"/>
        <v>7.9129181269401379</v>
      </c>
    </row>
    <row r="33" spans="1:6">
      <c r="A33" s="19">
        <v>32</v>
      </c>
      <c r="B33" s="11">
        <f>data!D33</f>
        <v>2.1791548993199998</v>
      </c>
      <c r="C33" s="7">
        <f>data!C33</f>
        <v>1.968886982459136</v>
      </c>
      <c r="D33" s="2">
        <f t="shared" si="0"/>
        <v>0.21026791686086388</v>
      </c>
      <c r="E33" s="2">
        <f t="shared" si="1"/>
        <v>0.21026791686086388</v>
      </c>
      <c r="F33" s="2">
        <f t="shared" si="2"/>
        <v>9.6490578492826504</v>
      </c>
    </row>
    <row r="34" spans="1:6">
      <c r="A34" s="19">
        <v>33</v>
      </c>
      <c r="B34" s="11">
        <f>data!D34</f>
        <v>2.1721238129999998</v>
      </c>
      <c r="C34" s="7">
        <f>data!C34</f>
        <v>1.9562175276604745</v>
      </c>
      <c r="D34" s="2">
        <f t="shared" si="0"/>
        <v>0.21590628533952527</v>
      </c>
      <c r="E34" s="2">
        <f t="shared" si="1"/>
        <v>0.21590628533952527</v>
      </c>
      <c r="F34" s="2">
        <f t="shared" si="2"/>
        <v>9.9398700961401083</v>
      </c>
    </row>
    <row r="35" spans="1:6">
      <c r="A35" s="19">
        <v>34</v>
      </c>
      <c r="B35" s="11">
        <f>data!D35</f>
        <v>2.16250770688</v>
      </c>
      <c r="C35" s="7">
        <f>data!C35</f>
        <v>1.9464499692554227</v>
      </c>
      <c r="D35" s="2">
        <f t="shared" si="0"/>
        <v>0.21605773762457736</v>
      </c>
      <c r="E35" s="2">
        <f t="shared" si="1"/>
        <v>0.21605773762457736</v>
      </c>
      <c r="F35" s="2">
        <f t="shared" si="2"/>
        <v>9.9910736473766768</v>
      </c>
    </row>
    <row r="36" spans="1:6">
      <c r="A36" s="19">
        <v>35</v>
      </c>
      <c r="B36" s="11">
        <f>data!D36</f>
        <v>2.1432417535999999</v>
      </c>
      <c r="C36" s="7">
        <f>data!C36</f>
        <v>1.9404048297074403</v>
      </c>
      <c r="D36" s="2">
        <f t="shared" si="0"/>
        <v>0.20283692389255958</v>
      </c>
      <c r="E36" s="2">
        <f t="shared" si="1"/>
        <v>0.20283692389255958</v>
      </c>
      <c r="F36" s="2">
        <f t="shared" si="2"/>
        <v>9.4640244644289293</v>
      </c>
    </row>
    <row r="37" spans="1:6">
      <c r="A37" s="19">
        <v>36</v>
      </c>
      <c r="B37" s="11">
        <f>data!D37</f>
        <v>2.16694348</v>
      </c>
      <c r="C37" s="7">
        <f>data!C37</f>
        <v>1.9364904416611681</v>
      </c>
      <c r="D37" s="2">
        <f t="shared" si="0"/>
        <v>0.23045303833883191</v>
      </c>
      <c r="E37" s="2">
        <f t="shared" si="1"/>
        <v>0.23045303833883191</v>
      </c>
      <c r="F37" s="2">
        <f t="shared" si="2"/>
        <v>10.634935357835539</v>
      </c>
    </row>
    <row r="38" spans="1:6">
      <c r="A38" s="19">
        <v>37</v>
      </c>
      <c r="B38" s="11">
        <f>data!D38</f>
        <v>2.1330980837199998</v>
      </c>
      <c r="C38" s="7">
        <f>data!C38</f>
        <v>1.9328981105169285</v>
      </c>
      <c r="D38" s="2">
        <f t="shared" si="0"/>
        <v>0.20019997320307126</v>
      </c>
      <c r="E38" s="2">
        <f t="shared" si="1"/>
        <v>0.20019997320307126</v>
      </c>
      <c r="F38" s="2">
        <f t="shared" si="2"/>
        <v>9.385408703472935</v>
      </c>
    </row>
    <row r="39" spans="1:6">
      <c r="A39" s="19">
        <v>38</v>
      </c>
      <c r="B39" s="11">
        <f>data!D39</f>
        <v>2.14009304028</v>
      </c>
      <c r="C39" s="7">
        <f>data!C39</f>
        <v>1.9293512012220482</v>
      </c>
      <c r="D39" s="2">
        <f t="shared" si="0"/>
        <v>0.21074183905795185</v>
      </c>
      <c r="E39" s="2">
        <f t="shared" si="1"/>
        <v>0.21074183905795185</v>
      </c>
      <c r="F39" s="2">
        <f t="shared" si="2"/>
        <v>9.8473213589993893</v>
      </c>
    </row>
    <row r="40" spans="1:6">
      <c r="A40" s="19">
        <v>39</v>
      </c>
      <c r="B40" s="11">
        <f>data!D40</f>
        <v>2.1290774579999998</v>
      </c>
      <c r="C40" s="7">
        <f>data!C40</f>
        <v>1.9260395021644974</v>
      </c>
      <c r="D40" s="2">
        <f t="shared" si="0"/>
        <v>0.20303795583550244</v>
      </c>
      <c r="E40" s="2">
        <f t="shared" si="1"/>
        <v>0.20303795583550244</v>
      </c>
      <c r="F40" s="2">
        <f t="shared" si="2"/>
        <v>9.5364287979560416</v>
      </c>
    </row>
    <row r="41" spans="1:6">
      <c r="A41" s="19">
        <v>40</v>
      </c>
      <c r="B41" s="11">
        <f>data!D41</f>
        <v>2.14962649284</v>
      </c>
      <c r="C41" s="7">
        <f>data!C41</f>
        <v>1.9230782413815786</v>
      </c>
      <c r="D41" s="2">
        <f t="shared" si="0"/>
        <v>0.22654825145842139</v>
      </c>
      <c r="E41" s="2">
        <f t="shared" si="1"/>
        <v>0.22654825145842139</v>
      </c>
      <c r="F41" s="2">
        <f t="shared" si="2"/>
        <v>10.538958847642178</v>
      </c>
    </row>
    <row r="42" spans="1:6">
      <c r="A42" s="19">
        <v>41</v>
      </c>
      <c r="B42" s="11">
        <f>data!D42</f>
        <v>2.1665671752</v>
      </c>
      <c r="C42" s="7">
        <f>data!C42</f>
        <v>1.9204191993831479</v>
      </c>
      <c r="D42" s="2">
        <f t="shared" si="0"/>
        <v>0.2461479758168521</v>
      </c>
      <c r="E42" s="2">
        <f t="shared" si="1"/>
        <v>0.2461479758168521</v>
      </c>
      <c r="F42" s="2">
        <f t="shared" si="2"/>
        <v>11.36119750333288</v>
      </c>
    </row>
    <row r="43" spans="1:6">
      <c r="A43" s="19">
        <v>42</v>
      </c>
      <c r="B43" s="11">
        <f>data!D43</f>
        <v>2.1032473361999999</v>
      </c>
      <c r="C43" s="7">
        <f>data!C43</f>
        <v>1.9175626566415991</v>
      </c>
      <c r="D43" s="2">
        <f t="shared" si="0"/>
        <v>0.18568467955840084</v>
      </c>
      <c r="E43" s="2">
        <f t="shared" si="1"/>
        <v>0.18568467955840084</v>
      </c>
      <c r="F43" s="2">
        <f t="shared" si="2"/>
        <v>8.8284756796070845</v>
      </c>
    </row>
    <row r="44" spans="1:6">
      <c r="A44" s="19">
        <v>43</v>
      </c>
      <c r="B44" s="11">
        <f>data!D44</f>
        <v>2.0816819676000002</v>
      </c>
      <c r="C44" s="7">
        <f>data!C44</f>
        <v>1.9149089353379722</v>
      </c>
      <c r="D44" s="2">
        <f t="shared" si="0"/>
        <v>0.166773032262028</v>
      </c>
      <c r="E44" s="2">
        <f t="shared" si="1"/>
        <v>0.166773032262028</v>
      </c>
      <c r="F44" s="2">
        <f t="shared" si="2"/>
        <v>8.0114558735551196</v>
      </c>
    </row>
    <row r="45" spans="1:6">
      <c r="A45" s="19">
        <v>44</v>
      </c>
      <c r="B45" s="11">
        <f>data!D45</f>
        <v>2.0240693482599998</v>
      </c>
      <c r="C45" s="7">
        <f>data!C45</f>
        <v>1.9122125350348806</v>
      </c>
      <c r="D45" s="2">
        <f t="shared" si="0"/>
        <v>0.1118568132251192</v>
      </c>
      <c r="E45" s="2">
        <f t="shared" si="1"/>
        <v>0.1118568132251192</v>
      </c>
      <c r="F45" s="2">
        <f t="shared" si="2"/>
        <v>5.5263330439383118</v>
      </c>
    </row>
    <row r="46" spans="1:6">
      <c r="A46" s="19">
        <v>45</v>
      </c>
      <c r="B46" s="11">
        <f>data!D46</f>
        <v>2.0015701078000001</v>
      </c>
      <c r="C46" s="7">
        <f>data!C46</f>
        <v>1.9100122228042553</v>
      </c>
      <c r="D46" s="2">
        <f t="shared" si="0"/>
        <v>9.1557884995744798E-2</v>
      </c>
      <c r="E46" s="2">
        <f t="shared" si="1"/>
        <v>9.1557884995744798E-2</v>
      </c>
      <c r="F46" s="2">
        <f t="shared" si="2"/>
        <v>4.5743031752397361</v>
      </c>
    </row>
    <row r="47" spans="1:6">
      <c r="A47" s="19">
        <v>46</v>
      </c>
      <c r="B47" s="11">
        <f>data!D47</f>
        <v>1.96808255406</v>
      </c>
      <c r="C47" s="7">
        <f>data!C47</f>
        <v>1.9078081600181795</v>
      </c>
      <c r="D47" s="2">
        <f t="shared" si="0"/>
        <v>6.0274394041820445E-2</v>
      </c>
      <c r="E47" s="2">
        <f t="shared" si="1"/>
        <v>6.0274394041820445E-2</v>
      </c>
      <c r="F47" s="2">
        <f t="shared" si="2"/>
        <v>3.0625948041396485</v>
      </c>
    </row>
    <row r="48" spans="1:6">
      <c r="A48" s="19">
        <v>47</v>
      </c>
      <c r="B48" s="11">
        <f>data!D48</f>
        <v>1.9354127920799999</v>
      </c>
      <c r="C48" s="7">
        <f>data!C48</f>
        <v>1.9055700332963323</v>
      </c>
      <c r="D48" s="2">
        <f t="shared" si="0"/>
        <v>2.98427587836676E-2</v>
      </c>
      <c r="E48" s="2">
        <f t="shared" si="1"/>
        <v>2.98427587836676E-2</v>
      </c>
      <c r="F48" s="2">
        <f t="shared" si="2"/>
        <v>1.5419324965603542</v>
      </c>
    </row>
    <row r="49" spans="1:6">
      <c r="A49" s="19">
        <v>48</v>
      </c>
      <c r="B49" s="11">
        <f>data!D49</f>
        <v>1.9406329185800002</v>
      </c>
      <c r="C49" s="7">
        <f>data!C49</f>
        <v>1.9033074212609054</v>
      </c>
      <c r="D49" s="2">
        <f t="shared" si="0"/>
        <v>3.7325497319094847E-2</v>
      </c>
      <c r="E49" s="2">
        <f t="shared" si="1"/>
        <v>3.7325497319094847E-2</v>
      </c>
      <c r="F49" s="2">
        <f t="shared" si="2"/>
        <v>1.9233672149809071</v>
      </c>
    </row>
    <row r="50" spans="1:6">
      <c r="A50" s="19">
        <v>49</v>
      </c>
      <c r="B50" s="11">
        <f>data!D50</f>
        <v>1.94046272302</v>
      </c>
      <c r="C50" s="7">
        <f>data!C50</f>
        <v>1.9011131945547914</v>
      </c>
      <c r="D50" s="2">
        <f t="shared" si="0"/>
        <v>3.9349528465208561E-2</v>
      </c>
      <c r="E50" s="2">
        <f t="shared" si="1"/>
        <v>3.9349528465208561E-2</v>
      </c>
      <c r="F50" s="2">
        <f t="shared" si="2"/>
        <v>2.0278425345871995</v>
      </c>
    </row>
    <row r="51" spans="1:6">
      <c r="A51" s="19">
        <v>50</v>
      </c>
      <c r="B51" s="11">
        <f>data!D51</f>
        <v>1.9392158903599999</v>
      </c>
      <c r="C51" s="7">
        <f>data!C51</f>
        <v>1.8991037481880255</v>
      </c>
      <c r="D51" s="2">
        <f t="shared" si="0"/>
        <v>4.0112142171974341E-2</v>
      </c>
      <c r="E51" s="2">
        <f t="shared" si="1"/>
        <v>4.0112142171974341E-2</v>
      </c>
      <c r="F51" s="2">
        <f t="shared" si="2"/>
        <v>2.0684722300067291</v>
      </c>
    </row>
  </sheetData>
  <pageMargins left="0.7" right="0.7" top="0.75" bottom="0.75" header="0.3" footer="0.3"/>
  <pageSetup paperSize="9" orientation="portrait" r:id="rId1"/>
  <headerFooter>
    <oddHeader>&amp;C&amp;"Calibri"&amp;8 SMU Classification: Restricted&amp;1#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K51"/>
  <sheetViews>
    <sheetView workbookViewId="0">
      <selection activeCell="C2" sqref="C2"/>
    </sheetView>
  </sheetViews>
  <sheetFormatPr defaultColWidth="9.109375" defaultRowHeight="14.4"/>
  <cols>
    <col min="1" max="1" width="6" style="19" customWidth="1"/>
    <col min="2" max="2" width="8.88671875" style="11" customWidth="1"/>
    <col min="3" max="3" width="10" style="7" customWidth="1"/>
    <col min="4" max="4" width="9.109375" style="19"/>
    <col min="5" max="5" width="9.109375" style="2"/>
    <col min="6" max="6" width="8.88671875" style="2" customWidth="1"/>
    <col min="7" max="7" width="9.109375" style="19"/>
    <col min="8" max="8" width="26.88671875" style="19" bestFit="1" customWidth="1"/>
    <col min="9" max="16384" width="9.109375" style="19"/>
  </cols>
  <sheetData>
    <row r="1" spans="1:11" s="3" customFormat="1" ht="58.2" thickBot="1">
      <c r="A1" s="3" t="s">
        <v>9</v>
      </c>
      <c r="B1" s="10" t="s">
        <v>12</v>
      </c>
      <c r="C1" s="6" t="s">
        <v>18</v>
      </c>
      <c r="D1" s="3" t="s">
        <v>14</v>
      </c>
      <c r="E1" s="4" t="s">
        <v>15</v>
      </c>
      <c r="F1" s="4" t="s">
        <v>16</v>
      </c>
    </row>
    <row r="2" spans="1:11">
      <c r="A2" s="19">
        <v>1</v>
      </c>
      <c r="B2" s="11">
        <f>data!B2</f>
        <v>0</v>
      </c>
      <c r="C2" s="7">
        <f>data!E2</f>
        <v>0.74</v>
      </c>
      <c r="D2" s="2">
        <f>B2-C2</f>
        <v>-0.74</v>
      </c>
      <c r="E2" s="2">
        <f>ABS(D2)</f>
        <v>0.74</v>
      </c>
      <c r="F2" s="2" t="str">
        <f>IF(B2&lt;&gt;0,E2/B2*100,"NA")</f>
        <v>NA</v>
      </c>
      <c r="H2" s="12" t="s">
        <v>0</v>
      </c>
      <c r="I2" s="14">
        <f>AVERAGE(E:E)</f>
        <v>1.0464334233221448</v>
      </c>
      <c r="K2" s="24"/>
    </row>
    <row r="3" spans="1:11">
      <c r="A3" s="19">
        <v>2</v>
      </c>
      <c r="B3" s="11">
        <f>data!B3</f>
        <v>0</v>
      </c>
      <c r="C3" s="7">
        <f>data!E3</f>
        <v>1.48671420863343</v>
      </c>
      <c r="D3" s="2">
        <f t="shared" ref="D3:D51" si="0">B3-C3</f>
        <v>-1.48671420863343</v>
      </c>
      <c r="E3" s="2">
        <f t="shared" ref="E3:E51" si="1">ABS(D3)</f>
        <v>1.48671420863343</v>
      </c>
      <c r="F3" s="2" t="str">
        <f t="shared" ref="F3:F47" si="2">IF(B3&lt;&gt;0,E3/B3*100,"NA")</f>
        <v>NA</v>
      </c>
      <c r="H3" s="13" t="s">
        <v>1</v>
      </c>
      <c r="I3" s="15">
        <f>AVERAGE(F:F)</f>
        <v>43.948389194305967</v>
      </c>
    </row>
    <row r="4" spans="1:11">
      <c r="A4" s="19">
        <v>3</v>
      </c>
      <c r="B4" s="11">
        <f>data!B4</f>
        <v>1</v>
      </c>
      <c r="C4" s="7">
        <f>data!E4</f>
        <v>2.0274302164627769</v>
      </c>
      <c r="D4" s="2">
        <f t="shared" si="0"/>
        <v>-1.0274302164627769</v>
      </c>
      <c r="E4" s="2">
        <f t="shared" si="1"/>
        <v>1.0274302164627769</v>
      </c>
      <c r="F4" s="2">
        <f t="shared" si="2"/>
        <v>102.74302164627768</v>
      </c>
      <c r="H4" s="13" t="s">
        <v>2</v>
      </c>
      <c r="I4" s="15">
        <f>MEDIAN(D:D)</f>
        <v>1.0228128400388519</v>
      </c>
    </row>
    <row r="5" spans="1:11">
      <c r="A5" s="19">
        <v>4</v>
      </c>
      <c r="B5" s="11">
        <f>data!B5</f>
        <v>1</v>
      </c>
      <c r="C5" s="7">
        <f>data!E5</f>
        <v>2.6208730354258338</v>
      </c>
      <c r="D5" s="2">
        <f t="shared" si="0"/>
        <v>-1.6208730354258338</v>
      </c>
      <c r="E5" s="2">
        <f t="shared" si="1"/>
        <v>1.6208730354258338</v>
      </c>
      <c r="F5" s="2">
        <f t="shared" si="2"/>
        <v>162.08730354258338</v>
      </c>
      <c r="H5" s="13" t="s">
        <v>3</v>
      </c>
      <c r="I5" s="15">
        <f>MAX(D:D)</f>
        <v>1.586226874058918</v>
      </c>
    </row>
    <row r="6" spans="1:11">
      <c r="A6" s="19">
        <v>5</v>
      </c>
      <c r="B6" s="11">
        <f>data!B6</f>
        <v>1.6</v>
      </c>
      <c r="C6" s="7">
        <f>data!E6</f>
        <v>3.0314386038276226</v>
      </c>
      <c r="D6" s="2">
        <f t="shared" si="0"/>
        <v>-1.4314386038276226</v>
      </c>
      <c r="E6" s="2">
        <f t="shared" si="1"/>
        <v>1.4314386038276226</v>
      </c>
      <c r="F6" s="2">
        <f t="shared" si="2"/>
        <v>89.464912739226406</v>
      </c>
      <c r="H6" s="13" t="s">
        <v>4</v>
      </c>
      <c r="I6" s="15">
        <f>MIN(D:D)</f>
        <v>-1.6208730354258338</v>
      </c>
    </row>
    <row r="7" spans="1:11">
      <c r="A7" s="19">
        <v>6</v>
      </c>
      <c r="B7" s="11">
        <f>data!B7</f>
        <v>1.733333333</v>
      </c>
      <c r="C7" s="7">
        <f>data!E7</f>
        <v>3.1650235464767849</v>
      </c>
      <c r="D7" s="2">
        <f t="shared" si="0"/>
        <v>-1.4316902134767848</v>
      </c>
      <c r="E7" s="2">
        <f t="shared" si="1"/>
        <v>1.4316902134767848</v>
      </c>
      <c r="F7" s="2">
        <f t="shared" si="2"/>
        <v>82.597512331852499</v>
      </c>
      <c r="H7" s="13" t="s">
        <v>5</v>
      </c>
      <c r="I7" s="15">
        <f>STDEV(D:D)</f>
        <v>1.0411898132294695</v>
      </c>
    </row>
    <row r="8" spans="1:11" ht="15" thickBot="1">
      <c r="A8" s="19">
        <v>7</v>
      </c>
      <c r="B8" s="11">
        <f>data!B8</f>
        <v>2</v>
      </c>
      <c r="C8" s="7">
        <f>data!E8</f>
        <v>3.0753620846906538</v>
      </c>
      <c r="D8" s="2">
        <f t="shared" si="0"/>
        <v>-1.0753620846906538</v>
      </c>
      <c r="E8" s="2">
        <f t="shared" si="1"/>
        <v>1.0753620846906538</v>
      </c>
      <c r="F8" s="2">
        <f t="shared" si="2"/>
        <v>53.768104234532686</v>
      </c>
      <c r="H8" s="27" t="s">
        <v>19</v>
      </c>
      <c r="I8" s="16">
        <f>PEARSON(B:B,C:C)</f>
        <v>-0.35467666727930947</v>
      </c>
    </row>
    <row r="9" spans="1:11">
      <c r="A9" s="19">
        <v>8</v>
      </c>
      <c r="B9" s="11">
        <f>data!B9</f>
        <v>1.945454545</v>
      </c>
      <c r="C9" s="7">
        <f>data!E9</f>
        <v>2.9671364881488738</v>
      </c>
      <c r="D9" s="2">
        <f t="shared" si="0"/>
        <v>-1.0216819431488737</v>
      </c>
      <c r="E9" s="2">
        <f t="shared" si="1"/>
        <v>1.0216819431488737</v>
      </c>
      <c r="F9" s="2">
        <f t="shared" si="2"/>
        <v>52.51636157599733</v>
      </c>
    </row>
    <row r="10" spans="1:11">
      <c r="A10" s="19">
        <v>9</v>
      </c>
      <c r="B10" s="11">
        <f>data!B10</f>
        <v>2</v>
      </c>
      <c r="C10" s="7">
        <f>data!E10</f>
        <v>2.8480842506221888</v>
      </c>
      <c r="D10" s="2">
        <f t="shared" si="0"/>
        <v>-0.84808425062218884</v>
      </c>
      <c r="E10" s="2">
        <f t="shared" si="1"/>
        <v>0.84808425062218884</v>
      </c>
      <c r="F10" s="2">
        <f t="shared" si="2"/>
        <v>42.404212531109444</v>
      </c>
    </row>
    <row r="11" spans="1:11">
      <c r="A11" s="19">
        <v>10</v>
      </c>
      <c r="B11" s="11">
        <f>data!B11</f>
        <v>2.0285714289999999</v>
      </c>
      <c r="C11" s="7">
        <f>data!E11</f>
        <v>2.7321565127181562</v>
      </c>
      <c r="D11" s="2">
        <f t="shared" si="0"/>
        <v>-0.70358508371815631</v>
      </c>
      <c r="E11" s="2">
        <f t="shared" si="1"/>
        <v>0.70358508371815631</v>
      </c>
      <c r="F11" s="2">
        <f t="shared" si="2"/>
        <v>34.683771725257614</v>
      </c>
    </row>
    <row r="12" spans="1:11">
      <c r="A12" s="19">
        <v>11</v>
      </c>
      <c r="B12" s="11">
        <f>data!B12</f>
        <v>1.941666667</v>
      </c>
      <c r="C12" s="7">
        <f>data!E12</f>
        <v>2.645000394293854</v>
      </c>
      <c r="D12" s="2">
        <f t="shared" si="0"/>
        <v>-0.70333372729385402</v>
      </c>
      <c r="E12" s="2">
        <f t="shared" si="1"/>
        <v>0.70333372729385402</v>
      </c>
      <c r="F12" s="2">
        <f t="shared" si="2"/>
        <v>36.223196249258891</v>
      </c>
    </row>
    <row r="13" spans="1:11">
      <c r="A13" s="19">
        <v>12</v>
      </c>
      <c r="B13" s="11">
        <f>data!B13</f>
        <v>1.9649122809999999</v>
      </c>
      <c r="C13" s="7">
        <f>data!E13</f>
        <v>2.553572900026623</v>
      </c>
      <c r="D13" s="2">
        <f t="shared" si="0"/>
        <v>-0.58866061902662303</v>
      </c>
      <c r="E13" s="2">
        <f t="shared" si="1"/>
        <v>0.58866061902662303</v>
      </c>
      <c r="F13" s="2">
        <f t="shared" si="2"/>
        <v>29.958620785200491</v>
      </c>
    </row>
    <row r="14" spans="1:11">
      <c r="A14" s="19">
        <v>13</v>
      </c>
      <c r="B14" s="11">
        <f>data!B14</f>
        <v>2.075098814</v>
      </c>
      <c r="C14" s="7">
        <f>data!E14</f>
        <v>2.4646773738091547</v>
      </c>
      <c r="D14" s="2">
        <f t="shared" si="0"/>
        <v>-0.38957855980915479</v>
      </c>
      <c r="E14" s="2">
        <f t="shared" si="1"/>
        <v>0.38957855980915479</v>
      </c>
      <c r="F14" s="2">
        <f t="shared" si="2"/>
        <v>18.773976312877156</v>
      </c>
    </row>
    <row r="15" spans="1:11">
      <c r="A15" s="19">
        <v>14</v>
      </c>
      <c r="B15" s="11">
        <f>data!B15</f>
        <v>2.2160919539999999</v>
      </c>
      <c r="C15" s="7">
        <f>data!E15</f>
        <v>2.4009946776159774</v>
      </c>
      <c r="D15" s="2">
        <f t="shared" si="0"/>
        <v>-0.18490272361597748</v>
      </c>
      <c r="E15" s="2">
        <f t="shared" si="1"/>
        <v>0.18490272361597748</v>
      </c>
      <c r="F15" s="2">
        <f t="shared" si="2"/>
        <v>8.3436394993552465</v>
      </c>
    </row>
    <row r="16" spans="1:11">
      <c r="A16" s="19">
        <v>15</v>
      </c>
      <c r="B16" s="11">
        <f>data!B16</f>
        <v>2.3022941970000002</v>
      </c>
      <c r="C16" s="7">
        <f>data!E16</f>
        <v>2.3203817287877753</v>
      </c>
      <c r="D16" s="2">
        <f t="shared" si="0"/>
        <v>-1.8087531787775113E-2</v>
      </c>
      <c r="E16" s="2">
        <f t="shared" si="1"/>
        <v>1.8087531787775113E-2</v>
      </c>
      <c r="F16" s="2">
        <f t="shared" si="2"/>
        <v>0.78563077695908878</v>
      </c>
    </row>
    <row r="17" spans="1:6">
      <c r="A17" s="19">
        <v>16</v>
      </c>
      <c r="B17" s="11">
        <f>data!B17</f>
        <v>2.2262156449999999</v>
      </c>
      <c r="C17" s="7">
        <f>data!E17</f>
        <v>2.259749679668785</v>
      </c>
      <c r="D17" s="2">
        <f t="shared" si="0"/>
        <v>-3.3534034668785129E-2</v>
      </c>
      <c r="E17" s="2">
        <f t="shared" si="1"/>
        <v>3.3534034668785129E-2</v>
      </c>
      <c r="F17" s="2">
        <f t="shared" si="2"/>
        <v>1.5063246340982896</v>
      </c>
    </row>
    <row r="18" spans="1:6">
      <c r="A18" s="19">
        <v>17</v>
      </c>
      <c r="B18" s="11">
        <f>data!B18</f>
        <v>2.2465306119999999</v>
      </c>
      <c r="C18" s="7">
        <f>data!E18</f>
        <v>2.189737707063542</v>
      </c>
      <c r="D18" s="2">
        <f t="shared" si="0"/>
        <v>5.6792904936457944E-2</v>
      </c>
      <c r="E18" s="2">
        <f t="shared" si="1"/>
        <v>5.6792904936457944E-2</v>
      </c>
      <c r="F18" s="2">
        <f t="shared" si="2"/>
        <v>2.5280272003904458</v>
      </c>
    </row>
    <row r="19" spans="1:6">
      <c r="A19" s="19">
        <v>18</v>
      </c>
      <c r="B19" s="11">
        <f>data!B19</f>
        <v>2.2642857140000001</v>
      </c>
      <c r="C19" s="7">
        <f>data!E19</f>
        <v>2.1182290402148563</v>
      </c>
      <c r="D19" s="2">
        <f t="shared" si="0"/>
        <v>0.14605667378514386</v>
      </c>
      <c r="E19" s="2">
        <f t="shared" si="1"/>
        <v>0.14605667378514386</v>
      </c>
      <c r="F19" s="2">
        <f t="shared" si="2"/>
        <v>6.4504524708202906</v>
      </c>
    </row>
    <row r="20" spans="1:6">
      <c r="A20" s="19">
        <v>19</v>
      </c>
      <c r="B20" s="11">
        <f>data!B20</f>
        <v>2.2665108119999999</v>
      </c>
      <c r="C20" s="7">
        <f>data!E20</f>
        <v>2.0513900498298487</v>
      </c>
      <c r="D20" s="2">
        <f t="shared" si="0"/>
        <v>0.21512076217015119</v>
      </c>
      <c r="E20" s="2">
        <f t="shared" si="1"/>
        <v>0.21512076217015119</v>
      </c>
      <c r="F20" s="2">
        <f t="shared" si="2"/>
        <v>9.4912744748976383</v>
      </c>
    </row>
    <row r="21" spans="1:6">
      <c r="A21" s="19">
        <v>20</v>
      </c>
      <c r="B21" s="11">
        <f>data!B21</f>
        <v>2.3024038459999998</v>
      </c>
      <c r="C21" s="7">
        <f>data!E21</f>
        <v>1.986289029031673</v>
      </c>
      <c r="D21" s="2">
        <f t="shared" si="0"/>
        <v>0.31611481696832677</v>
      </c>
      <c r="E21" s="2">
        <f t="shared" si="1"/>
        <v>0.31611481696832677</v>
      </c>
      <c r="F21" s="2">
        <f t="shared" si="2"/>
        <v>13.729772798873565</v>
      </c>
    </row>
    <row r="22" spans="1:6">
      <c r="A22" s="19">
        <v>21</v>
      </c>
      <c r="B22" s="11">
        <f>data!B22</f>
        <v>2.4140350879999999</v>
      </c>
      <c r="C22" s="7">
        <f>data!E22</f>
        <v>1.9206879668032308</v>
      </c>
      <c r="D22" s="2">
        <f t="shared" si="0"/>
        <v>0.49334712119676905</v>
      </c>
      <c r="E22" s="2">
        <f t="shared" si="1"/>
        <v>0.49334712119676905</v>
      </c>
      <c r="F22" s="2">
        <f t="shared" si="2"/>
        <v>20.436617663478181</v>
      </c>
    </row>
    <row r="23" spans="1:6">
      <c r="A23" s="19">
        <v>22</v>
      </c>
      <c r="B23" s="11">
        <f>data!B23</f>
        <v>2.4783538209999998</v>
      </c>
      <c r="C23" s="7">
        <f>data!E23</f>
        <v>1.8575477496661907</v>
      </c>
      <c r="D23" s="2">
        <f t="shared" si="0"/>
        <v>0.62080607133380905</v>
      </c>
      <c r="E23" s="2">
        <f t="shared" si="1"/>
        <v>0.62080607133380905</v>
      </c>
      <c r="F23" s="2">
        <f t="shared" si="2"/>
        <v>25.049130034359575</v>
      </c>
    </row>
    <row r="24" spans="1:6">
      <c r="A24" s="19">
        <v>23</v>
      </c>
      <c r="B24" s="11">
        <f>data!B24</f>
        <v>2.4999030069999999</v>
      </c>
      <c r="C24" s="7">
        <f>data!E24</f>
        <v>1.7970203007691885</v>
      </c>
      <c r="D24" s="2">
        <f t="shared" si="0"/>
        <v>0.70288270623081139</v>
      </c>
      <c r="E24" s="2">
        <f t="shared" si="1"/>
        <v>0.70288270623081139</v>
      </c>
      <c r="F24" s="2">
        <f t="shared" si="2"/>
        <v>28.116399086791105</v>
      </c>
    </row>
    <row r="25" spans="1:6">
      <c r="A25" s="19">
        <v>24</v>
      </c>
      <c r="B25" s="11">
        <f>data!B25</f>
        <v>2.580463097</v>
      </c>
      <c r="C25" s="7">
        <f>data!E25</f>
        <v>1.7397255529223825</v>
      </c>
      <c r="D25" s="2">
        <f t="shared" si="0"/>
        <v>0.84073754407761747</v>
      </c>
      <c r="E25" s="2">
        <f t="shared" si="1"/>
        <v>0.84073754407761747</v>
      </c>
      <c r="F25" s="2">
        <f t="shared" si="2"/>
        <v>32.580878411128758</v>
      </c>
    </row>
    <row r="26" spans="1:6">
      <c r="A26" s="19">
        <v>25</v>
      </c>
      <c r="B26" s="11">
        <f>data!B26</f>
        <v>2.720849211</v>
      </c>
      <c r="C26" s="7">
        <f>data!E26</f>
        <v>1.6878345456855832</v>
      </c>
      <c r="D26" s="2">
        <f t="shared" si="0"/>
        <v>1.0330146653144168</v>
      </c>
      <c r="E26" s="2">
        <f t="shared" si="1"/>
        <v>1.0330146653144168</v>
      </c>
      <c r="F26" s="2">
        <f t="shared" si="2"/>
        <v>37.966626784685012</v>
      </c>
    </row>
    <row r="27" spans="1:6">
      <c r="A27" s="19">
        <v>26</v>
      </c>
      <c r="B27" s="11">
        <f>data!B27</f>
        <v>2.650801043</v>
      </c>
      <c r="C27" s="7">
        <f>data!E27</f>
        <v>1.638190028236713</v>
      </c>
      <c r="D27" s="2">
        <f t="shared" si="0"/>
        <v>1.012611014763287</v>
      </c>
      <c r="E27" s="2">
        <f t="shared" si="1"/>
        <v>1.012611014763287</v>
      </c>
      <c r="F27" s="2">
        <f t="shared" si="2"/>
        <v>38.20018923854358</v>
      </c>
    </row>
    <row r="28" spans="1:6">
      <c r="A28" s="19">
        <v>27</v>
      </c>
      <c r="B28" s="11">
        <f>data!B28</f>
        <v>3.180117788</v>
      </c>
      <c r="C28" s="7">
        <f>data!E28</f>
        <v>1.593890913941082</v>
      </c>
      <c r="D28" s="2">
        <f t="shared" si="0"/>
        <v>1.586226874058918</v>
      </c>
      <c r="E28" s="2">
        <f t="shared" si="1"/>
        <v>1.586226874058918</v>
      </c>
      <c r="F28" s="2">
        <f t="shared" si="2"/>
        <v>49.879500691592561</v>
      </c>
    </row>
    <row r="29" spans="1:6">
      <c r="A29" s="19">
        <v>28</v>
      </c>
      <c r="B29" s="11">
        <f>data!B29</f>
        <v>2.9570308939999999</v>
      </c>
      <c r="C29" s="7">
        <f>data!E29</f>
        <v>1.5557370935627755</v>
      </c>
      <c r="D29" s="2">
        <f t="shared" si="0"/>
        <v>1.4012938004372244</v>
      </c>
      <c r="E29" s="2">
        <f t="shared" si="1"/>
        <v>1.4012938004372244</v>
      </c>
      <c r="F29" s="2">
        <f t="shared" si="2"/>
        <v>47.388541096426721</v>
      </c>
    </row>
    <row r="30" spans="1:6">
      <c r="A30" s="19">
        <v>29</v>
      </c>
      <c r="B30" s="11">
        <f>data!B30</f>
        <v>2.9690606279999998</v>
      </c>
      <c r="C30" s="7">
        <f>data!E30</f>
        <v>1.5206759596404045</v>
      </c>
      <c r="D30" s="2">
        <f t="shared" si="0"/>
        <v>1.4483846683595953</v>
      </c>
      <c r="E30" s="2">
        <f t="shared" si="1"/>
        <v>1.4483846683595953</v>
      </c>
      <c r="F30" s="2">
        <f t="shared" si="2"/>
        <v>48.78258984341614</v>
      </c>
    </row>
    <row r="31" spans="1:6">
      <c r="A31" s="19">
        <v>30</v>
      </c>
      <c r="B31" s="11">
        <f>data!B31</f>
        <v>2.8890663289999998</v>
      </c>
      <c r="C31" s="7">
        <f>data!E31</f>
        <v>1.4904175821438868</v>
      </c>
      <c r="D31" s="2">
        <f t="shared" si="0"/>
        <v>1.3986487468561131</v>
      </c>
      <c r="E31" s="2">
        <f t="shared" si="1"/>
        <v>1.3986487468561131</v>
      </c>
      <c r="F31" s="2">
        <f t="shared" si="2"/>
        <v>48.411790785718338</v>
      </c>
    </row>
    <row r="32" spans="1:6">
      <c r="A32" s="19">
        <v>31</v>
      </c>
      <c r="B32" s="11">
        <f>data!B32</f>
        <v>2.916891353</v>
      </c>
      <c r="C32" s="7">
        <f>data!E32</f>
        <v>1.4708974783037976</v>
      </c>
      <c r="D32" s="2">
        <f t="shared" si="0"/>
        <v>1.4459938746962024</v>
      </c>
      <c r="E32" s="2">
        <f t="shared" si="1"/>
        <v>1.4459938746962024</v>
      </c>
      <c r="F32" s="2">
        <f t="shared" si="2"/>
        <v>49.573113966312427</v>
      </c>
    </row>
    <row r="33" spans="1:6">
      <c r="A33" s="19">
        <v>32</v>
      </c>
      <c r="B33" s="11">
        <f>data!B33</f>
        <v>2.9448039179999999</v>
      </c>
      <c r="C33" s="7">
        <f>data!E33</f>
        <v>1.4569763670197606</v>
      </c>
      <c r="D33" s="2">
        <f t="shared" si="0"/>
        <v>1.4878275509802392</v>
      </c>
      <c r="E33" s="2">
        <f t="shared" si="1"/>
        <v>1.4878275509802392</v>
      </c>
      <c r="F33" s="2">
        <f t="shared" si="2"/>
        <v>50.523824078267175</v>
      </c>
    </row>
    <row r="34" spans="1:6">
      <c r="A34" s="19">
        <v>33</v>
      </c>
      <c r="B34" s="11">
        <f>data!B34</f>
        <v>2.93530245</v>
      </c>
      <c r="C34" s="7">
        <f>data!E34</f>
        <v>1.4476009704687511</v>
      </c>
      <c r="D34" s="2">
        <f t="shared" si="0"/>
        <v>1.4877014795312489</v>
      </c>
      <c r="E34" s="2">
        <f t="shared" si="1"/>
        <v>1.4877014795312489</v>
      </c>
      <c r="F34" s="2">
        <f t="shared" si="2"/>
        <v>50.683072864646327</v>
      </c>
    </row>
    <row r="35" spans="1:6">
      <c r="A35" s="19">
        <v>34</v>
      </c>
      <c r="B35" s="11">
        <f>data!B35</f>
        <v>2.9223077119999998</v>
      </c>
      <c r="C35" s="7">
        <f>data!E35</f>
        <v>1.4403729772490128</v>
      </c>
      <c r="D35" s="2">
        <f t="shared" si="0"/>
        <v>1.481934734750987</v>
      </c>
      <c r="E35" s="2">
        <f t="shared" si="1"/>
        <v>1.481934734750987</v>
      </c>
      <c r="F35" s="2">
        <f t="shared" si="2"/>
        <v>50.711111929303463</v>
      </c>
    </row>
    <row r="36" spans="1:6">
      <c r="A36" s="19">
        <v>35</v>
      </c>
      <c r="B36" s="11">
        <f>data!B36</f>
        <v>2.8962726399999998</v>
      </c>
      <c r="C36" s="7">
        <f>data!E36</f>
        <v>1.4358995739835059</v>
      </c>
      <c r="D36" s="2">
        <f t="shared" si="0"/>
        <v>1.460373066016494</v>
      </c>
      <c r="E36" s="2">
        <f t="shared" si="1"/>
        <v>1.460373066016494</v>
      </c>
      <c r="F36" s="2">
        <f t="shared" si="2"/>
        <v>50.422499796721276</v>
      </c>
    </row>
    <row r="37" spans="1:6">
      <c r="A37" s="19">
        <v>36</v>
      </c>
      <c r="B37" s="11">
        <f>data!B37</f>
        <v>2.928302</v>
      </c>
      <c r="C37" s="7">
        <f>data!E37</f>
        <v>1.4330029268292643</v>
      </c>
      <c r="D37" s="2">
        <f t="shared" si="0"/>
        <v>1.4952990731707356</v>
      </c>
      <c r="E37" s="2">
        <f t="shared" si="1"/>
        <v>1.4952990731707356</v>
      </c>
      <c r="F37" s="2">
        <f t="shared" si="2"/>
        <v>51.063690601950739</v>
      </c>
    </row>
    <row r="38" spans="1:6">
      <c r="A38" s="19">
        <v>37</v>
      </c>
      <c r="B38" s="11">
        <f>data!B38</f>
        <v>2.882564978</v>
      </c>
      <c r="C38" s="7">
        <f>data!E38</f>
        <v>1.430344601782527</v>
      </c>
      <c r="D38" s="2">
        <f t="shared" si="0"/>
        <v>1.452220376217473</v>
      </c>
      <c r="E38" s="2">
        <f t="shared" si="1"/>
        <v>1.452220376217473</v>
      </c>
      <c r="F38" s="2">
        <f t="shared" si="2"/>
        <v>50.379449806021789</v>
      </c>
    </row>
    <row r="39" spans="1:6">
      <c r="A39" s="19">
        <v>38</v>
      </c>
      <c r="B39" s="11">
        <f>data!B39</f>
        <v>2.892017622</v>
      </c>
      <c r="C39" s="7">
        <f>data!E39</f>
        <v>1.4277198889043157</v>
      </c>
      <c r="D39" s="2">
        <f t="shared" si="0"/>
        <v>1.4642977330956843</v>
      </c>
      <c r="E39" s="2">
        <f t="shared" si="1"/>
        <v>1.4642977330956843</v>
      </c>
      <c r="F39" s="2">
        <f t="shared" si="2"/>
        <v>50.63239317618806</v>
      </c>
    </row>
    <row r="40" spans="1:6">
      <c r="A40" s="19">
        <v>39</v>
      </c>
      <c r="B40" s="11">
        <f>data!B40</f>
        <v>2.8771317000000001</v>
      </c>
      <c r="C40" s="7">
        <f>data!E40</f>
        <v>1.4252692316017281</v>
      </c>
      <c r="D40" s="2">
        <f t="shared" si="0"/>
        <v>1.4518624683982719</v>
      </c>
      <c r="E40" s="2">
        <f t="shared" si="1"/>
        <v>1.4518624683982719</v>
      </c>
      <c r="F40" s="2">
        <f t="shared" si="2"/>
        <v>50.462148409760729</v>
      </c>
    </row>
    <row r="41" spans="1:6">
      <c r="A41" s="19">
        <v>40</v>
      </c>
      <c r="B41" s="11">
        <f>data!B41</f>
        <v>2.9049006660000001</v>
      </c>
      <c r="C41" s="7">
        <f>data!E41</f>
        <v>1.4230778986223682</v>
      </c>
      <c r="D41" s="2">
        <f t="shared" si="0"/>
        <v>1.4818227673776319</v>
      </c>
      <c r="E41" s="2">
        <f t="shared" si="1"/>
        <v>1.4818227673776319</v>
      </c>
      <c r="F41" s="2">
        <f t="shared" si="2"/>
        <v>51.011133864968862</v>
      </c>
    </row>
    <row r="42" spans="1:6">
      <c r="A42" s="19">
        <v>41</v>
      </c>
      <c r="B42" s="11">
        <f>data!B42</f>
        <v>2.9277934800000001</v>
      </c>
      <c r="C42" s="7">
        <f>data!E42</f>
        <v>1.4211102075435293</v>
      </c>
      <c r="D42" s="2">
        <f t="shared" si="0"/>
        <v>1.5066832724564707</v>
      </c>
      <c r="E42" s="2">
        <f t="shared" si="1"/>
        <v>1.5066832724564707</v>
      </c>
      <c r="F42" s="2">
        <f t="shared" si="2"/>
        <v>51.461391752825094</v>
      </c>
    </row>
    <row r="43" spans="1:6">
      <c r="A43" s="19">
        <v>42</v>
      </c>
      <c r="B43" s="11">
        <f>data!B43</f>
        <v>2.8422261299999998</v>
      </c>
      <c r="C43" s="7">
        <f>data!E43</f>
        <v>1.4189963659147833</v>
      </c>
      <c r="D43" s="2">
        <f t="shared" si="0"/>
        <v>1.4232297640852165</v>
      </c>
      <c r="E43" s="2">
        <f t="shared" si="1"/>
        <v>1.4232297640852165</v>
      </c>
      <c r="F43" s="2">
        <f t="shared" si="2"/>
        <v>50.074473282152844</v>
      </c>
    </row>
    <row r="44" spans="1:6">
      <c r="A44" s="19">
        <v>43</v>
      </c>
      <c r="B44" s="11">
        <f>data!B44</f>
        <v>2.8130837400000002</v>
      </c>
      <c r="C44" s="7">
        <f>data!E44</f>
        <v>1.4170326121500993</v>
      </c>
      <c r="D44" s="2">
        <f t="shared" si="0"/>
        <v>1.3960511278499008</v>
      </c>
      <c r="E44" s="2">
        <f t="shared" si="1"/>
        <v>1.3960511278499008</v>
      </c>
      <c r="F44" s="2">
        <f t="shared" si="2"/>
        <v>49.627073236358783</v>
      </c>
    </row>
    <row r="45" spans="1:6">
      <c r="A45" s="19">
        <v>44</v>
      </c>
      <c r="B45" s="11">
        <f>data!B45</f>
        <v>2.7352288489999999</v>
      </c>
      <c r="C45" s="7">
        <f>data!E45</f>
        <v>1.4150372759258116</v>
      </c>
      <c r="D45" s="2">
        <f t="shared" si="0"/>
        <v>1.3201915730741882</v>
      </c>
      <c r="E45" s="2">
        <f t="shared" si="1"/>
        <v>1.3201915730741882</v>
      </c>
      <c r="F45" s="2">
        <f t="shared" si="2"/>
        <v>48.266219974860626</v>
      </c>
    </row>
    <row r="46" spans="1:6">
      <c r="A46" s="19">
        <v>45</v>
      </c>
      <c r="B46" s="11">
        <f>data!B46</f>
        <v>2.7048244700000001</v>
      </c>
      <c r="C46" s="7">
        <f>data!E46</f>
        <v>1.4134090448751488</v>
      </c>
      <c r="D46" s="2">
        <f t="shared" si="0"/>
        <v>1.2914154251248513</v>
      </c>
      <c r="E46" s="2">
        <f t="shared" si="1"/>
        <v>1.2914154251248513</v>
      </c>
      <c r="F46" s="2">
        <f t="shared" si="2"/>
        <v>47.744888418761285</v>
      </c>
    </row>
    <row r="47" spans="1:6">
      <c r="A47" s="19">
        <v>46</v>
      </c>
      <c r="B47" s="11">
        <f>data!B47</f>
        <v>2.6595710189999999</v>
      </c>
      <c r="C47" s="7">
        <f>data!E47</f>
        <v>1.4117780384134528</v>
      </c>
      <c r="D47" s="2">
        <f t="shared" si="0"/>
        <v>1.2477929805865471</v>
      </c>
      <c r="E47" s="2">
        <f t="shared" si="1"/>
        <v>1.2477929805865471</v>
      </c>
      <c r="F47" s="2">
        <f t="shared" si="2"/>
        <v>46.917076914746872</v>
      </c>
    </row>
    <row r="48" spans="1:6">
      <c r="A48" s="19">
        <v>47</v>
      </c>
      <c r="B48" s="11">
        <f>data!B48</f>
        <v>2.6154226920000001</v>
      </c>
      <c r="C48" s="7">
        <f>data!E48</f>
        <v>1.4101218246392859</v>
      </c>
      <c r="D48" s="2">
        <f t="shared" si="0"/>
        <v>1.2053008673607142</v>
      </c>
      <c r="E48" s="2">
        <f t="shared" si="1"/>
        <v>1.2053008673607142</v>
      </c>
      <c r="F48" s="2">
        <f>IF(B48&lt;&gt;0,E48/B48*100,"NA")</f>
        <v>46.084362235116458</v>
      </c>
    </row>
    <row r="49" spans="1:6">
      <c r="A49" s="19">
        <v>48</v>
      </c>
      <c r="B49" s="11">
        <f>data!B49</f>
        <v>2.6224769170000002</v>
      </c>
      <c r="C49" s="7">
        <f>data!E49</f>
        <v>1.40844749173307</v>
      </c>
      <c r="D49" s="2">
        <f t="shared" si="0"/>
        <v>1.2140294252669301</v>
      </c>
      <c r="E49" s="2">
        <f t="shared" si="1"/>
        <v>1.2140294252669301</v>
      </c>
      <c r="F49" s="2">
        <f t="shared" ref="F49:F51" si="3">IF(B49&lt;&gt;0,E49/B49*100,"NA")</f>
        <v>46.29323588692354</v>
      </c>
    </row>
    <row r="50" spans="1:6">
      <c r="A50" s="19">
        <v>49</v>
      </c>
      <c r="B50" s="11">
        <f>data!B50</f>
        <v>2.6222469230000001</v>
      </c>
      <c r="C50" s="7">
        <f>data!E50</f>
        <v>1.4068237639705456</v>
      </c>
      <c r="D50" s="2">
        <f t="shared" si="0"/>
        <v>1.2154231590294544</v>
      </c>
      <c r="E50" s="2">
        <f t="shared" si="1"/>
        <v>1.2154231590294544</v>
      </c>
      <c r="F50" s="2">
        <f t="shared" si="3"/>
        <v>46.350446571939955</v>
      </c>
    </row>
    <row r="51" spans="1:6">
      <c r="A51" s="19">
        <v>50</v>
      </c>
      <c r="B51" s="11">
        <f>data!B51</f>
        <v>2.6205620139999999</v>
      </c>
      <c r="C51" s="7">
        <f>data!E51</f>
        <v>1.4053367736591389</v>
      </c>
      <c r="D51" s="2">
        <f t="shared" si="0"/>
        <v>1.215225240340861</v>
      </c>
      <c r="E51" s="2">
        <f t="shared" si="1"/>
        <v>1.215225240340861</v>
      </c>
      <c r="F51" s="2">
        <f t="shared" si="3"/>
        <v>46.372695393151687</v>
      </c>
    </row>
  </sheetData>
  <pageMargins left="0.7" right="0.7" top="0.75" bottom="0.75" header="0.3" footer="0.3"/>
  <pageSetup paperSize="9" orientation="portrait" r:id="rId1"/>
  <headerFooter>
    <oddHeader>&amp;C&amp;"Calibri"&amp;8 SMU Classification: Restricted&amp;1#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B38"/>
  <sheetViews>
    <sheetView workbookViewId="0">
      <selection activeCell="N14" sqref="N14"/>
    </sheetView>
  </sheetViews>
  <sheetFormatPr defaultRowHeight="14.4"/>
  <sheetData>
    <row r="1" spans="1:2">
      <c r="A1" s="19" t="s">
        <v>7</v>
      </c>
      <c r="B1" s="19" t="s">
        <v>6</v>
      </c>
    </row>
    <row r="2" spans="1:2">
      <c r="A2" s="19">
        <v>2.28571428571429</v>
      </c>
      <c r="B2" s="19">
        <v>3.4814814814814801</v>
      </c>
    </row>
    <row r="3" spans="1:2">
      <c r="A3" s="19">
        <v>3.5</v>
      </c>
      <c r="B3" s="19">
        <v>3.86181818181818</v>
      </c>
    </row>
    <row r="4" spans="1:2">
      <c r="A4" s="19">
        <v>3.1590909090909101</v>
      </c>
      <c r="B4" s="19">
        <v>4.25714285714285</v>
      </c>
    </row>
    <row r="5" spans="1:2">
      <c r="A5" s="19">
        <v>4.9782608695652204</v>
      </c>
      <c r="B5" s="19">
        <v>4.6807017543859599</v>
      </c>
    </row>
    <row r="6" spans="1:2">
      <c r="A6" s="19">
        <v>5.6446280991735502</v>
      </c>
      <c r="B6" s="19">
        <v>5.1862068965517203</v>
      </c>
    </row>
    <row r="7" spans="1:2">
      <c r="A7" s="19">
        <v>5.5639097744360901</v>
      </c>
      <c r="B7" s="19">
        <v>5.7152542372881303</v>
      </c>
    </row>
    <row r="8" spans="1:2">
      <c r="A8" s="19">
        <v>5.9366197183098599</v>
      </c>
      <c r="B8" s="19">
        <v>6.28666666666666</v>
      </c>
    </row>
    <row r="9" spans="1:2">
      <c r="A9" s="19">
        <v>5.8791946308724796</v>
      </c>
      <c r="B9" s="19">
        <v>6.8655737704917996</v>
      </c>
    </row>
    <row r="10" spans="1:2">
      <c r="A10" s="19">
        <v>6.1721854304635801</v>
      </c>
      <c r="B10" s="19">
        <v>7.5354838709677399</v>
      </c>
    </row>
    <row r="11" spans="1:2">
      <c r="A11" s="19">
        <v>6.5679758308157101</v>
      </c>
      <c r="B11" s="19">
        <v>8.2603174603174594</v>
      </c>
    </row>
    <row r="12" spans="1:2">
      <c r="A12" s="19">
        <v>6.4362606232294599</v>
      </c>
      <c r="B12" s="19">
        <v>9.0562500000000004</v>
      </c>
    </row>
    <row r="13" spans="1:2">
      <c r="A13" s="19">
        <v>5.9597315436241596</v>
      </c>
      <c r="B13" s="19">
        <v>9.9076923076922991</v>
      </c>
    </row>
    <row r="14" spans="1:2">
      <c r="A14" s="19">
        <v>6.0337268128161901</v>
      </c>
      <c r="B14" s="19">
        <v>10.818181818181801</v>
      </c>
    </row>
    <row r="15" spans="1:2">
      <c r="A15" s="19">
        <v>6.5263157894736796</v>
      </c>
      <c r="B15" s="19">
        <v>11.8447761194029</v>
      </c>
    </row>
    <row r="16" spans="1:2">
      <c r="A16" s="19">
        <v>6.875</v>
      </c>
      <c r="B16" s="19">
        <v>12.9411764705882</v>
      </c>
    </row>
    <row r="17" spans="1:2">
      <c r="A17" s="19">
        <v>7.8029739776951699</v>
      </c>
      <c r="B17" s="19">
        <v>14.121739130434699</v>
      </c>
    </row>
    <row r="18" spans="1:2">
      <c r="A18" s="19">
        <v>8.3996840442338101</v>
      </c>
      <c r="B18" s="19">
        <v>15.4</v>
      </c>
    </row>
    <row r="19" spans="1:2">
      <c r="A19" s="19">
        <v>8.6044260027662496</v>
      </c>
      <c r="B19" s="19">
        <v>16.828169014084501</v>
      </c>
    </row>
    <row r="20" spans="1:2">
      <c r="A20" s="19">
        <v>8.7033096926713895</v>
      </c>
      <c r="B20" s="19">
        <v>18.3666666666666</v>
      </c>
    </row>
    <row r="21" spans="1:2">
      <c r="A21" s="19">
        <v>9.3336571151044208</v>
      </c>
      <c r="B21" s="19">
        <v>20</v>
      </c>
    </row>
    <row r="22" spans="1:2">
      <c r="A22" s="19">
        <v>9.9722921914357698</v>
      </c>
      <c r="B22" s="19">
        <v>21.6216216216216</v>
      </c>
    </row>
    <row r="23" spans="1:2">
      <c r="A23" s="19">
        <v>11.229351032448401</v>
      </c>
      <c r="B23" s="19">
        <v>23.354666666666599</v>
      </c>
    </row>
    <row r="24" spans="1:2">
      <c r="A24" s="19">
        <v>11.783210035381201</v>
      </c>
      <c r="B24" s="19">
        <v>25.094736842105199</v>
      </c>
    </row>
    <row r="25" spans="1:2">
      <c r="A25" s="19">
        <v>11.8950988822012</v>
      </c>
      <c r="B25" s="19">
        <v>26.7376623376623</v>
      </c>
    </row>
    <row r="26" spans="1:2">
      <c r="A26" s="19">
        <v>12.7764439411099</v>
      </c>
      <c r="B26" s="19">
        <v>28.364102564102499</v>
      </c>
    </row>
    <row r="27" spans="1:2">
      <c r="A27" s="19">
        <v>13.5250775123108</v>
      </c>
      <c r="B27" s="19">
        <v>30.035443037974598</v>
      </c>
    </row>
    <row r="28" spans="1:2">
      <c r="A28" s="19">
        <v>13.957205789804901</v>
      </c>
      <c r="B28" s="19">
        <v>31.63</v>
      </c>
    </row>
    <row r="29" spans="1:2">
      <c r="A29" s="19">
        <v>14.1967944250871</v>
      </c>
      <c r="B29" s="19">
        <v>33.1654320987654</v>
      </c>
    </row>
    <row r="30" spans="1:2">
      <c r="A30" s="19">
        <v>14.35825</v>
      </c>
      <c r="B30" s="19">
        <v>34.7219512195121</v>
      </c>
    </row>
    <row r="31" spans="1:2">
      <c r="A31" s="19">
        <v>14.863214405547501</v>
      </c>
      <c r="B31" s="19">
        <v>36.265060240963798</v>
      </c>
    </row>
    <row r="32" spans="1:2">
      <c r="A32" s="19">
        <v>14.9858061880935</v>
      </c>
      <c r="B32" s="19">
        <v>37.804761904761897</v>
      </c>
    </row>
    <row r="33" spans="1:2">
      <c r="A33" s="19">
        <v>15.2465012129129</v>
      </c>
      <c r="B33" s="19">
        <v>39.275294117647</v>
      </c>
    </row>
    <row r="34" spans="1:2">
      <c r="A34" s="19">
        <v>15.3456885456885</v>
      </c>
      <c r="B34" s="19">
        <v>40.734883720930199</v>
      </c>
    </row>
    <row r="35" spans="1:2">
      <c r="A35" s="19">
        <v>15.379217273954101</v>
      </c>
      <c r="B35" s="19">
        <v>42.078160919540203</v>
      </c>
    </row>
    <row r="36" spans="1:2">
      <c r="A36" s="19">
        <v>15.4073420142721</v>
      </c>
      <c r="B36" s="19">
        <v>43.595454545454501</v>
      </c>
    </row>
    <row r="37" spans="1:2">
      <c r="A37" s="19">
        <v>15.400553633217999</v>
      </c>
      <c r="B37" s="19">
        <v>44.723595505617901</v>
      </c>
    </row>
    <row r="38" spans="1:2">
      <c r="B3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data</vt:lpstr>
      <vt:lpstr>emp-vs-sim</vt:lpstr>
      <vt:lpstr>emp.scaled-vs-sim</vt:lpstr>
      <vt:lpstr>emp-vs.sim.scaled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 Datta</dc:creator>
  <cp:lastModifiedBy>Soumee</cp:lastModifiedBy>
  <dcterms:created xsi:type="dcterms:W3CDTF">2018-08-16T02:37:50Z</dcterms:created>
  <dcterms:modified xsi:type="dcterms:W3CDTF">2023-06-10T18:56:55Z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eee88034-708d-469c-ba45-e942f2b9e877</vt:lpwstr>
  </property>
  <property fmtid="{D5CDD505-2E9C-101B-9397-08002B2CF9AE}" pid="3" name="MSIP_Label_6951d41b-6b8e-4636-984f-012bff14ba18_Enabled">
    <vt:lpwstr>True</vt:lpwstr>
  </property>
  <property fmtid="{D5CDD505-2E9C-101B-9397-08002B2CF9AE}" pid="4" name="MSIP_Label_6951d41b-6b8e-4636-984f-012bff14ba18_SiteId">
    <vt:lpwstr>c98a79ca-5a9a-4791-a243-f06afd67464d</vt:lpwstr>
  </property>
  <property fmtid="{D5CDD505-2E9C-101B-9397-08002B2CF9AE}" pid="5" name="MSIP_Label_6951d41b-6b8e-4636-984f-012bff14ba18_Owner">
    <vt:lpwstr>subhajitd@smu.edu.sg</vt:lpwstr>
  </property>
  <property fmtid="{D5CDD505-2E9C-101B-9397-08002B2CF9AE}" pid="6" name="MSIP_Label_6951d41b-6b8e-4636-984f-012bff14ba18_SetDate">
    <vt:lpwstr>2019-07-10T03:21:32.1304205Z</vt:lpwstr>
  </property>
  <property fmtid="{D5CDD505-2E9C-101B-9397-08002B2CF9AE}" pid="7" name="MSIP_Label_6951d41b-6b8e-4636-984f-012bff14ba18_Name">
    <vt:lpwstr>Restricted</vt:lpwstr>
  </property>
  <property fmtid="{D5CDD505-2E9C-101B-9397-08002B2CF9AE}" pid="8" name="MSIP_Label_6951d41b-6b8e-4636-984f-012bff14ba18_Application">
    <vt:lpwstr>Microsoft Azure Information Protection</vt:lpwstr>
  </property>
  <property fmtid="{D5CDD505-2E9C-101B-9397-08002B2CF9AE}" pid="9" name="MSIP_Label_6951d41b-6b8e-4636-984f-012bff14ba18_Extended_MSFT_Method">
    <vt:lpwstr>Automatic</vt:lpwstr>
  </property>
  <property fmtid="{D5CDD505-2E9C-101B-9397-08002B2CF9AE}" pid="10" name="Sensitivity">
    <vt:lpwstr>Restricted</vt:lpwstr>
  </property>
</Properties>
</file>