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8" yWindow="-108" windowWidth="16668" windowHeight="8868"/>
  </bookViews>
  <sheets>
    <sheet name="summary" sheetId="7" r:id="rId1"/>
    <sheet name="data" sheetId="1" r:id="rId2"/>
    <sheet name="emp-vs-sim" sheetId="2" r:id="rId3"/>
    <sheet name="emp.scaled-vs-sim" sheetId="4" r:id="rId4"/>
    <sheet name="emp-vs.sim.scaled" sheetId="5" r:id="rId5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/>
  <c r="E13"/>
  <c r="E3"/>
  <c r="E51"/>
  <c r="D2"/>
  <c r="B49" i="5" l="1"/>
  <c r="B50"/>
  <c r="B51"/>
  <c r="C49" i="4"/>
  <c r="C50"/>
  <c r="C51"/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/>
  <c r="D51" l="1"/>
  <c r="E51" s="1"/>
  <c r="F51" s="1"/>
  <c r="D49"/>
  <c r="E49" s="1"/>
  <c r="F49" s="1"/>
  <c r="D50"/>
  <c r="E50" s="1"/>
  <c r="F50" s="1"/>
  <c r="E49" i="1"/>
  <c r="C49" i="5" s="1"/>
  <c r="D49" s="1"/>
  <c r="E49" s="1"/>
  <c r="F49" s="1"/>
  <c r="E50" i="1"/>
  <c r="C50" i="5" s="1"/>
  <c r="D50" s="1"/>
  <c r="E50" s="1"/>
  <c r="F50" s="1"/>
  <c r="C51"/>
  <c r="D51" s="1"/>
  <c r="E51" s="1"/>
  <c r="F51" s="1"/>
  <c r="D49" i="1"/>
  <c r="B49" i="4" s="1"/>
  <c r="D50" i="1"/>
  <c r="B50" i="4" s="1"/>
  <c r="D51" i="1"/>
  <c r="B51" i="4" s="1"/>
  <c r="D51" l="1"/>
  <c r="E51" s="1"/>
  <c r="F51" s="1"/>
  <c r="D50"/>
  <c r="E50" s="1"/>
  <c r="F50" s="1"/>
  <c r="D49"/>
  <c r="E49" s="1"/>
  <c r="F49" s="1"/>
  <c r="B48" i="5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2" s="1"/>
  <c r="C48" i="4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" i="5"/>
  <c r="E4" i="1"/>
  <c r="C4" i="5" s="1"/>
  <c r="E5" i="1"/>
  <c r="C5" i="5" s="1"/>
  <c r="E6" i="1"/>
  <c r="C6" i="5" s="1"/>
  <c r="E7" i="1"/>
  <c r="C7" i="5" s="1"/>
  <c r="E8" i="1"/>
  <c r="C8" i="5" s="1"/>
  <c r="E9" i="1"/>
  <c r="C9" i="5" s="1"/>
  <c r="E10" i="1"/>
  <c r="C10" i="5" s="1"/>
  <c r="E11" i="1"/>
  <c r="C11" i="5" s="1"/>
  <c r="E12" i="1"/>
  <c r="C12" i="5" s="1"/>
  <c r="C13"/>
  <c r="E14" i="1"/>
  <c r="C14" i="5" s="1"/>
  <c r="E15" i="1"/>
  <c r="C15" i="5" s="1"/>
  <c r="E16" i="1"/>
  <c r="C16" i="5" s="1"/>
  <c r="E17" i="1"/>
  <c r="C17" i="5" s="1"/>
  <c r="E18" i="1"/>
  <c r="C18" i="5" s="1"/>
  <c r="E19" i="1"/>
  <c r="C19" i="5" s="1"/>
  <c r="E20" i="1"/>
  <c r="C20" i="5" s="1"/>
  <c r="E21" i="1"/>
  <c r="C21" i="5" s="1"/>
  <c r="E22" i="1"/>
  <c r="C22" i="5" s="1"/>
  <c r="E23" i="1"/>
  <c r="C23" i="5" s="1"/>
  <c r="E24" i="1"/>
  <c r="C24" i="5" s="1"/>
  <c r="E25" i="1"/>
  <c r="C25" i="5" s="1"/>
  <c r="E26" i="1"/>
  <c r="C26" i="5" s="1"/>
  <c r="E27" i="1"/>
  <c r="C27" i="5" s="1"/>
  <c r="E28" i="1"/>
  <c r="C28" i="5" s="1"/>
  <c r="E29" i="1"/>
  <c r="C29" i="5" s="1"/>
  <c r="E30" i="1"/>
  <c r="C30" i="5" s="1"/>
  <c r="E31" i="1"/>
  <c r="C31" i="5" s="1"/>
  <c r="E32" i="1"/>
  <c r="C32" i="5" s="1"/>
  <c r="E33" i="1"/>
  <c r="C33" i="5" s="1"/>
  <c r="E34" i="1"/>
  <c r="C34" i="5" s="1"/>
  <c r="E35" i="1"/>
  <c r="C35" i="5" s="1"/>
  <c r="E36" i="1"/>
  <c r="C36" i="5" s="1"/>
  <c r="E37" i="1"/>
  <c r="C37" i="5" s="1"/>
  <c r="E38" i="1"/>
  <c r="C38" i="5" s="1"/>
  <c r="E39" i="1"/>
  <c r="C39" i="5" s="1"/>
  <c r="E40" i="1"/>
  <c r="C40" i="5" s="1"/>
  <c r="E41" i="1"/>
  <c r="C41" i="5" s="1"/>
  <c r="E42" i="1"/>
  <c r="C42" i="5" s="1"/>
  <c r="E43" i="1"/>
  <c r="C43" i="5" s="1"/>
  <c r="E44" i="1"/>
  <c r="C44" i="5" s="1"/>
  <c r="E45" i="1"/>
  <c r="C45" i="5" s="1"/>
  <c r="E46" i="1"/>
  <c r="C46" i="5" s="1"/>
  <c r="E47" i="1"/>
  <c r="C47" i="5" s="1"/>
  <c r="E48" i="1"/>
  <c r="C48" i="5" s="1"/>
  <c r="C2"/>
  <c r="D15" i="2" l="1"/>
  <c r="D18" i="5"/>
  <c r="E18" s="1"/>
  <c r="F18" s="1"/>
  <c r="D42"/>
  <c r="E42" s="1"/>
  <c r="F42" s="1"/>
  <c r="I8"/>
  <c r="V27" i="7" s="1"/>
  <c r="F2" i="2"/>
  <c r="I8"/>
  <c r="D27" i="7" s="1"/>
  <c r="D11" i="5"/>
  <c r="E11" s="1"/>
  <c r="F11" s="1"/>
  <c r="D42" i="2"/>
  <c r="D34"/>
  <c r="D26"/>
  <c r="D18"/>
  <c r="D10"/>
  <c r="D47"/>
  <c r="D23"/>
  <c r="D38"/>
  <c r="D30"/>
  <c r="D6"/>
  <c r="D31"/>
  <c r="D46"/>
  <c r="D22"/>
  <c r="D14"/>
  <c r="D41"/>
  <c r="D17"/>
  <c r="D35" i="5"/>
  <c r="E35" s="1"/>
  <c r="D39" i="2"/>
  <c r="D7"/>
  <c r="D28" i="5"/>
  <c r="E28" s="1"/>
  <c r="F28" s="1"/>
  <c r="D43"/>
  <c r="E43" s="1"/>
  <c r="F43" s="1"/>
  <c r="D19"/>
  <c r="E19" s="1"/>
  <c r="F19" s="1"/>
  <c r="D6"/>
  <c r="E6" s="1"/>
  <c r="F6" s="1"/>
  <c r="D13"/>
  <c r="E13" s="1"/>
  <c r="F13" s="1"/>
  <c r="D29"/>
  <c r="E29" s="1"/>
  <c r="F29" s="1"/>
  <c r="D37"/>
  <c r="E37" s="1"/>
  <c r="F37" s="1"/>
  <c r="D27"/>
  <c r="E27" s="1"/>
  <c r="F27" s="1"/>
  <c r="D33" i="2"/>
  <c r="D25"/>
  <c r="D9"/>
  <c r="D15" i="5"/>
  <c r="E15" s="1"/>
  <c r="F15" s="1"/>
  <c r="D23"/>
  <c r="E23" s="1"/>
  <c r="F23" s="1"/>
  <c r="D31"/>
  <c r="E31" s="1"/>
  <c r="F31" s="1"/>
  <c r="D48" i="2"/>
  <c r="D40"/>
  <c r="D32"/>
  <c r="D24"/>
  <c r="D16"/>
  <c r="D8"/>
  <c r="D39" i="5"/>
  <c r="E39" s="1"/>
  <c r="F39" s="1"/>
  <c r="D37" i="2"/>
  <c r="D21"/>
  <c r="D5"/>
  <c r="D44"/>
  <c r="D36"/>
  <c r="D28"/>
  <c r="D20"/>
  <c r="D12"/>
  <c r="D4"/>
  <c r="D34" i="5"/>
  <c r="E34" s="1"/>
  <c r="F34" s="1"/>
  <c r="D26"/>
  <c r="E26" s="1"/>
  <c r="F26" s="1"/>
  <c r="D43" i="2"/>
  <c r="D35"/>
  <c r="D27"/>
  <c r="D19"/>
  <c r="D11"/>
  <c r="D3"/>
  <c r="D2"/>
  <c r="D3" i="5"/>
  <c r="E3" s="1"/>
  <c r="F3" s="1"/>
  <c r="D10"/>
  <c r="E10" s="1"/>
  <c r="F10" s="1"/>
  <c r="D44"/>
  <c r="E44" s="1"/>
  <c r="F44" s="1"/>
  <c r="D45" i="2"/>
  <c r="D29"/>
  <c r="D13"/>
  <c r="D20" i="5"/>
  <c r="E20" s="1"/>
  <c r="F20" s="1"/>
  <c r="D2"/>
  <c r="E2" s="1"/>
  <c r="D47"/>
  <c r="E47" s="1"/>
  <c r="F47" s="1"/>
  <c r="D7"/>
  <c r="E7" s="1"/>
  <c r="F7" s="1"/>
  <c r="D36"/>
  <c r="E36" s="1"/>
  <c r="F36" s="1"/>
  <c r="D12"/>
  <c r="E12" s="1"/>
  <c r="F12" s="1"/>
  <c r="D45"/>
  <c r="E45" s="1"/>
  <c r="F45" s="1"/>
  <c r="D21"/>
  <c r="E21" s="1"/>
  <c r="F21" s="1"/>
  <c r="F35"/>
  <c r="D9"/>
  <c r="E9" s="1"/>
  <c r="F9" s="1"/>
  <c r="D17"/>
  <c r="E17" s="1"/>
  <c r="F17" s="1"/>
  <c r="D25"/>
  <c r="E25" s="1"/>
  <c r="F25" s="1"/>
  <c r="D33"/>
  <c r="E33" s="1"/>
  <c r="F33" s="1"/>
  <c r="D41"/>
  <c r="E41" s="1"/>
  <c r="F41" s="1"/>
  <c r="D5"/>
  <c r="E5" s="1"/>
  <c r="F5" s="1"/>
  <c r="D14"/>
  <c r="E14" s="1"/>
  <c r="F14" s="1"/>
  <c r="D22"/>
  <c r="E22" s="1"/>
  <c r="F22" s="1"/>
  <c r="D30"/>
  <c r="E30" s="1"/>
  <c r="F30" s="1"/>
  <c r="D38"/>
  <c r="E38" s="1"/>
  <c r="F38" s="1"/>
  <c r="D46"/>
  <c r="E46" s="1"/>
  <c r="F46" s="1"/>
  <c r="D4"/>
  <c r="E4" s="1"/>
  <c r="F4" s="1"/>
  <c r="D8"/>
  <c r="E8" s="1"/>
  <c r="F8" s="1"/>
  <c r="D16"/>
  <c r="E16" s="1"/>
  <c r="F16" s="1"/>
  <c r="D24"/>
  <c r="E24" s="1"/>
  <c r="F24" s="1"/>
  <c r="D32"/>
  <c r="E32" s="1"/>
  <c r="F32" s="1"/>
  <c r="D40"/>
  <c r="E40" s="1"/>
  <c r="F40" s="1"/>
  <c r="D48"/>
  <c r="E48" s="1"/>
  <c r="F48" s="1"/>
  <c r="D3" i="1"/>
  <c r="B3" i="4" s="1"/>
  <c r="D4" i="1"/>
  <c r="B4" i="4" s="1"/>
  <c r="D5" i="1"/>
  <c r="B5" i="4" s="1"/>
  <c r="D6" i="1"/>
  <c r="B6" i="4" s="1"/>
  <c r="D7" i="1"/>
  <c r="B7" i="4" s="1"/>
  <c r="D8" i="1"/>
  <c r="B8" i="4" s="1"/>
  <c r="D9" i="1"/>
  <c r="B9" i="4" s="1"/>
  <c r="D10" i="1"/>
  <c r="B10" i="4" s="1"/>
  <c r="D11" i="1"/>
  <c r="B11" i="4" s="1"/>
  <c r="D12" i="1"/>
  <c r="B12" i="4" s="1"/>
  <c r="I5" i="2" l="1"/>
  <c r="D24" i="7" s="1"/>
  <c r="I6" i="2"/>
  <c r="D25" i="7" s="1"/>
  <c r="I7" i="2"/>
  <c r="D26" i="7" s="1"/>
  <c r="I4" i="2"/>
  <c r="D23" i="7" s="1"/>
  <c r="I3" i="5"/>
  <c r="V22" i="7" s="1"/>
  <c r="I2" i="5"/>
  <c r="V21" i="7" s="1"/>
  <c r="I7" i="5"/>
  <c r="V26" i="7" s="1"/>
  <c r="I6" i="5"/>
  <c r="V25" i="7" s="1"/>
  <c r="I4" i="5"/>
  <c r="V23" i="7" s="1"/>
  <c r="I5" i="5"/>
  <c r="V24" i="7" s="1"/>
  <c r="E44" i="2"/>
  <c r="F44" s="1"/>
  <c r="E28"/>
  <c r="F28" s="1"/>
  <c r="E12"/>
  <c r="F12" s="1"/>
  <c r="E37"/>
  <c r="F37" s="1"/>
  <c r="E47"/>
  <c r="F47" s="1"/>
  <c r="E43"/>
  <c r="F43" s="1"/>
  <c r="E39"/>
  <c r="F39" s="1"/>
  <c r="E35"/>
  <c r="F35" s="1"/>
  <c r="E31"/>
  <c r="F31" s="1"/>
  <c r="E27"/>
  <c r="F27" s="1"/>
  <c r="E23"/>
  <c r="F23" s="1"/>
  <c r="E19"/>
  <c r="F19" s="1"/>
  <c r="E15"/>
  <c r="F15" s="1"/>
  <c r="E11"/>
  <c r="F11" s="1"/>
  <c r="E7"/>
  <c r="F7" s="1"/>
  <c r="E3"/>
  <c r="F3" s="1"/>
  <c r="E40"/>
  <c r="F40" s="1"/>
  <c r="E36"/>
  <c r="F36" s="1"/>
  <c r="E24"/>
  <c r="F24" s="1"/>
  <c r="E20"/>
  <c r="F20" s="1"/>
  <c r="E8"/>
  <c r="F8" s="1"/>
  <c r="E4"/>
  <c r="F4" s="1"/>
  <c r="E48"/>
  <c r="F48" s="1"/>
  <c r="E32"/>
  <c r="F32" s="1"/>
  <c r="E16"/>
  <c r="F16" s="1"/>
  <c r="E41"/>
  <c r="F41" s="1"/>
  <c r="E33"/>
  <c r="F33" s="1"/>
  <c r="E25"/>
  <c r="F25" s="1"/>
  <c r="E17"/>
  <c r="F17" s="1"/>
  <c r="E9"/>
  <c r="F9" s="1"/>
  <c r="E46"/>
  <c r="F46" s="1"/>
  <c r="E42"/>
  <c r="F42" s="1"/>
  <c r="E38"/>
  <c r="F38" s="1"/>
  <c r="E34"/>
  <c r="F34" s="1"/>
  <c r="E30"/>
  <c r="F30" s="1"/>
  <c r="E26"/>
  <c r="F26" s="1"/>
  <c r="E22"/>
  <c r="F22" s="1"/>
  <c r="E18"/>
  <c r="F18" s="1"/>
  <c r="E14"/>
  <c r="F14" s="1"/>
  <c r="E10"/>
  <c r="F10" s="1"/>
  <c r="E6"/>
  <c r="F6" s="1"/>
  <c r="E45"/>
  <c r="F45" s="1"/>
  <c r="E29"/>
  <c r="F29" s="1"/>
  <c r="E21"/>
  <c r="F21" s="1"/>
  <c r="E13"/>
  <c r="F13" s="1"/>
  <c r="E5"/>
  <c r="F5" s="1"/>
  <c r="I3" l="1"/>
  <c r="D22" i="7" s="1"/>
  <c r="D13" i="1"/>
  <c r="B13" i="4" s="1"/>
  <c r="D14" i="1"/>
  <c r="B14" i="4" s="1"/>
  <c r="D15" i="1"/>
  <c r="B15" i="4" s="1"/>
  <c r="D16" i="1"/>
  <c r="B16" i="4" s="1"/>
  <c r="D17" i="1"/>
  <c r="B17" i="4" s="1"/>
  <c r="D18" i="1"/>
  <c r="B18" i="4" s="1"/>
  <c r="D19" i="1"/>
  <c r="B19" i="4" s="1"/>
  <c r="D20" i="1"/>
  <c r="B20" i="4" s="1"/>
  <c r="D21" i="1"/>
  <c r="B21" i="4" s="1"/>
  <c r="D22" i="1"/>
  <c r="B22" i="4" s="1"/>
  <c r="D23" i="1"/>
  <c r="B23" i="4" s="1"/>
  <c r="D24" i="1"/>
  <c r="B24" i="4" s="1"/>
  <c r="D25" i="1"/>
  <c r="B25" i="4" s="1"/>
  <c r="D26" i="1"/>
  <c r="B26" i="4" s="1"/>
  <c r="D27" i="1"/>
  <c r="B27" i="4" s="1"/>
  <c r="D28" i="1"/>
  <c r="B28" i="4" s="1"/>
  <c r="D29" i="1"/>
  <c r="B29" i="4" s="1"/>
  <c r="D30" i="1"/>
  <c r="B30" i="4" s="1"/>
  <c r="D31" i="1"/>
  <c r="B31" i="4" s="1"/>
  <c r="D32" i="1"/>
  <c r="B32" i="4" s="1"/>
  <c r="D33" i="1"/>
  <c r="B33" i="4" s="1"/>
  <c r="D34" i="1"/>
  <c r="B34" i="4" s="1"/>
  <c r="D35" i="1"/>
  <c r="B35" i="4" s="1"/>
  <c r="D36" i="1"/>
  <c r="B36" i="4" s="1"/>
  <c r="D37" i="1"/>
  <c r="B37" i="4" s="1"/>
  <c r="D38" i="1"/>
  <c r="B38" i="4" s="1"/>
  <c r="D39" i="1"/>
  <c r="B39" i="4" s="1"/>
  <c r="D40" i="1"/>
  <c r="B40" i="4" s="1"/>
  <c r="D41" i="1"/>
  <c r="B41" i="4" s="1"/>
  <c r="D42" i="1"/>
  <c r="B42" i="4" s="1"/>
  <c r="D43" i="1"/>
  <c r="B43" i="4" s="1"/>
  <c r="D44" i="1"/>
  <c r="B44" i="4" s="1"/>
  <c r="D45" i="1"/>
  <c r="B45" i="4" s="1"/>
  <c r="D46" i="1"/>
  <c r="B46" i="4" s="1"/>
  <c r="D47" i="1"/>
  <c r="B47" i="4" s="1"/>
  <c r="D48" i="1"/>
  <c r="B48" i="4" s="1"/>
  <c r="B2"/>
  <c r="I8" l="1"/>
  <c r="M27" i="7" s="1"/>
  <c r="E2" i="2"/>
  <c r="I2" s="1"/>
  <c r="D21" i="7" s="1"/>
  <c r="D31" i="4" l="1"/>
  <c r="E31" s="1"/>
  <c r="F31" s="1"/>
  <c r="D4"/>
  <c r="E4" s="1"/>
  <c r="F4" s="1"/>
  <c r="D22"/>
  <c r="E22" s="1"/>
  <c r="F22" s="1"/>
  <c r="D25"/>
  <c r="E25" s="1"/>
  <c r="F25" s="1"/>
  <c r="D34"/>
  <c r="E34" s="1"/>
  <c r="F34" s="1"/>
  <c r="D32"/>
  <c r="E32" s="1"/>
  <c r="F32" s="1"/>
  <c r="D26"/>
  <c r="E26" s="1"/>
  <c r="F26" s="1"/>
  <c r="D40"/>
  <c r="E40" s="1"/>
  <c r="F40" s="1"/>
  <c r="D42"/>
  <c r="E42" s="1"/>
  <c r="F42" s="1"/>
  <c r="D18"/>
  <c r="E18" s="1"/>
  <c r="F18" s="1"/>
  <c r="D16"/>
  <c r="E16" s="1"/>
  <c r="F16" s="1"/>
  <c r="D29"/>
  <c r="E29" s="1"/>
  <c r="F29" s="1"/>
  <c r="D13"/>
  <c r="E13" s="1"/>
  <c r="F13" s="1"/>
  <c r="D11"/>
  <c r="E11" s="1"/>
  <c r="F11" s="1"/>
  <c r="D44"/>
  <c r="E44" s="1"/>
  <c r="F44" s="1"/>
  <c r="D27"/>
  <c r="E27" s="1"/>
  <c r="F27" s="1"/>
  <c r="D10"/>
  <c r="E10" s="1"/>
  <c r="F10" s="1"/>
  <c r="D30"/>
  <c r="E30" s="1"/>
  <c r="F30" s="1"/>
  <c r="D14"/>
  <c r="E14" s="1"/>
  <c r="F14" s="1"/>
  <c r="D47"/>
  <c r="E47" s="1"/>
  <c r="F47" s="1"/>
  <c r="D15"/>
  <c r="E15" s="1"/>
  <c r="F15" s="1"/>
  <c r="D37"/>
  <c r="E37" s="1"/>
  <c r="F37" s="1"/>
  <c r="D9"/>
  <c r="E9" s="1"/>
  <c r="F9" s="1"/>
  <c r="D45"/>
  <c r="E45" s="1"/>
  <c r="F45" s="1"/>
  <c r="D6"/>
  <c r="E6" s="1"/>
  <c r="F6" s="1"/>
  <c r="D21"/>
  <c r="E21" s="1"/>
  <c r="F21" s="1"/>
  <c r="D48"/>
  <c r="E48" s="1"/>
  <c r="F48" s="1"/>
  <c r="D20"/>
  <c r="E20" s="1"/>
  <c r="F20" s="1"/>
  <c r="D35"/>
  <c r="E35" s="1"/>
  <c r="F35" s="1"/>
  <c r="D38"/>
  <c r="E38" s="1"/>
  <c r="F38" s="1"/>
  <c r="D19"/>
  <c r="E19" s="1"/>
  <c r="F19" s="1"/>
  <c r="D12"/>
  <c r="E12" s="1"/>
  <c r="F12" s="1"/>
  <c r="D46"/>
  <c r="E46" s="1"/>
  <c r="F46" s="1"/>
  <c r="D3"/>
  <c r="E3" s="1"/>
  <c r="F3" s="1"/>
  <c r="D43"/>
  <c r="E43" s="1"/>
  <c r="F43" s="1"/>
  <c r="D17"/>
  <c r="E17" s="1"/>
  <c r="F17" s="1"/>
  <c r="D5"/>
  <c r="E5" s="1"/>
  <c r="F5" s="1"/>
  <c r="D33"/>
  <c r="E33" s="1"/>
  <c r="F33" s="1"/>
  <c r="D36"/>
  <c r="E36" s="1"/>
  <c r="F36" s="1"/>
  <c r="D41"/>
  <c r="E41" s="1"/>
  <c r="F41" s="1"/>
  <c r="D39"/>
  <c r="E39" s="1"/>
  <c r="F39" s="1"/>
  <c r="D8"/>
  <c r="E8" s="1"/>
  <c r="F8" s="1"/>
  <c r="D23"/>
  <c r="E23" s="1"/>
  <c r="F23" s="1"/>
  <c r="D7"/>
  <c r="E7" s="1"/>
  <c r="F7" s="1"/>
  <c r="D28"/>
  <c r="E28" s="1"/>
  <c r="F28" s="1"/>
  <c r="D24"/>
  <c r="E24" s="1"/>
  <c r="F24" s="1"/>
  <c r="D2"/>
  <c r="F2"/>
  <c r="I7" l="1"/>
  <c r="M26" i="7" s="1"/>
  <c r="I3" i="4"/>
  <c r="M22" i="7" s="1"/>
  <c r="I4" i="4"/>
  <c r="M23" i="7" s="1"/>
  <c r="I5" i="4"/>
  <c r="M24" i="7" s="1"/>
  <c r="I6" i="4"/>
  <c r="M25" i="7" s="1"/>
  <c r="E2" i="4"/>
  <c r="I2" s="1"/>
  <c r="M21" i="7" s="1"/>
</calcChain>
</file>

<file path=xl/sharedStrings.xml><?xml version="1.0" encoding="utf-8"?>
<sst xmlns="http://schemas.openxmlformats.org/spreadsheetml/2006/main" count="70" uniqueCount="24">
  <si>
    <t>Mean absolute error</t>
  </si>
  <si>
    <t>Mean absolute percent error</t>
  </si>
  <si>
    <t>Median error</t>
  </si>
  <si>
    <t>Max error</t>
  </si>
  <si>
    <t>Min error</t>
  </si>
  <si>
    <t>Std dev error</t>
  </si>
  <si>
    <t>Simulation</t>
  </si>
  <si>
    <t>Empirical</t>
  </si>
  <si>
    <t>Scaling factor</t>
  </si>
  <si>
    <t>Time-step:</t>
  </si>
  <si>
    <t>Simulation.scaled</t>
  </si>
  <si>
    <t>Empirical.scaled</t>
  </si>
  <si>
    <t>Empirical - [E]</t>
  </si>
  <si>
    <t>Simulation - [S]</t>
  </si>
  <si>
    <t>Error - [E]</t>
  </si>
  <si>
    <t>Abs error - [AE]</t>
  </si>
  <si>
    <t>Percent abs error - [AE/E * 100]</t>
  </si>
  <si>
    <t>Empirical.Scaled - [ES]</t>
  </si>
  <si>
    <t>Simulation.Scaled - [S]</t>
  </si>
  <si>
    <t>Pearson correl coeff</t>
  </si>
  <si>
    <t>Note: &lt;Give folder path of empirica data.&gt;</t>
  </si>
  <si>
    <t>Empirical vs Simulation.scaled</t>
  </si>
  <si>
    <t>Empirical vs Simulation</t>
  </si>
  <si>
    <t>Empirical.scaled vs Simulation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</si>
</sst>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10" applyNumberFormat="0" applyAlignment="0" applyProtection="0"/>
    <xf numFmtId="0" fontId="13" fillId="7" borderId="11" applyNumberFormat="0" applyAlignment="0" applyProtection="0"/>
    <xf numFmtId="0" fontId="14" fillId="7" borderId="10" applyNumberFormat="0" applyAlignment="0" applyProtection="0"/>
    <xf numFmtId="0" fontId="15" fillId="0" borderId="12" applyNumberFormat="0" applyFill="0" applyAlignment="0" applyProtection="0"/>
    <xf numFmtId="0" fontId="16" fillId="8" borderId="13" applyNumberFormat="0" applyAlignment="0" applyProtection="0"/>
    <xf numFmtId="0" fontId="1" fillId="0" borderId="0" applyNumberFormat="0" applyFill="0" applyBorder="0" applyAlignment="0" applyProtection="0"/>
    <xf numFmtId="0" fontId="4" fillId="9" borderId="14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3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ill="1" applyAlignment="1">
      <alignment vertical="top" wrapText="1"/>
    </xf>
    <xf numFmtId="164" fontId="0" fillId="0" borderId="0" xfId="0" applyNumberFormat="1" applyFill="1"/>
    <xf numFmtId="0" fontId="2" fillId="0" borderId="0" xfId="0" applyFont="1"/>
    <xf numFmtId="0" fontId="3" fillId="0" borderId="0" xfId="0" applyFont="1"/>
    <xf numFmtId="164" fontId="0" fillId="2" borderId="0" xfId="0" applyNumberFormat="1" applyFill="1" applyAlignment="1">
      <alignment vertical="top" wrapText="1"/>
    </xf>
    <xf numFmtId="164" fontId="0" fillId="2" borderId="0" xfId="0" applyNumberFormat="1" applyFill="1"/>
    <xf numFmtId="0" fontId="0" fillId="0" borderId="1" xfId="0" applyBorder="1"/>
    <xf numFmtId="0" fontId="0" fillId="0" borderId="3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0" fontId="0" fillId="0" borderId="0" xfId="0"/>
    <xf numFmtId="0" fontId="0" fillId="0" borderId="0" xfId="0"/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Fill="1" applyAlignment="1">
      <alignment horizontal="right" vertical="top" wrapText="1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0" fontId="19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1.7</c:v>
                </c:pt>
                <c:pt idx="5">
                  <c:v>1.8611111111111101</c:v>
                </c:pt>
                <c:pt idx="6">
                  <c:v>1.7564102564102599</c:v>
                </c:pt>
                <c:pt idx="7">
                  <c:v>1.7904761904761901</c:v>
                </c:pt>
                <c:pt idx="8">
                  <c:v>1.84795321637427</c:v>
                </c:pt>
                <c:pt idx="9">
                  <c:v>1.88405797101449</c:v>
                </c:pt>
                <c:pt idx="10">
                  <c:v>1.9059829059829101</c:v>
                </c:pt>
                <c:pt idx="11">
                  <c:v>1.85747126436782</c:v>
                </c:pt>
                <c:pt idx="12">
                  <c:v>1.9222222222222201</c:v>
                </c:pt>
                <c:pt idx="13">
                  <c:v>1.8956521739130401</c:v>
                </c:pt>
                <c:pt idx="14">
                  <c:v>2.0093984962406002</c:v>
                </c:pt>
                <c:pt idx="15">
                  <c:v>2.04547858276044</c:v>
                </c:pt>
                <c:pt idx="16">
                  <c:v>2.0068201193520898</c:v>
                </c:pt>
                <c:pt idx="17">
                  <c:v>2.0677215189873399</c:v>
                </c:pt>
                <c:pt idx="18">
                  <c:v>2.1266106442577</c:v>
                </c:pt>
                <c:pt idx="19">
                  <c:v>2.0942073799216701</c:v>
                </c:pt>
                <c:pt idx="20">
                  <c:v>2.1321100917431202</c:v>
                </c:pt>
                <c:pt idx="21">
                  <c:v>2.1086114235720501</c:v>
                </c:pt>
                <c:pt idx="22">
                  <c:v>2.2471721826560498</c:v>
                </c:pt>
                <c:pt idx="23">
                  <c:v>2.2293603832065401</c:v>
                </c:pt>
                <c:pt idx="24">
                  <c:v>2.2455452601568102</c:v>
                </c:pt>
                <c:pt idx="25">
                  <c:v>2.15160804020101</c:v>
                </c:pt>
                <c:pt idx="26">
                  <c:v>2.3717827104281302</c:v>
                </c:pt>
                <c:pt idx="27">
                  <c:v>2.36642335766423</c:v>
                </c:pt>
                <c:pt idx="28">
                  <c:v>2.3273726791826599</c:v>
                </c:pt>
                <c:pt idx="29">
                  <c:v>2.3402529948898398</c:v>
                </c:pt>
                <c:pt idx="30">
                  <c:v>2.3351374138188898</c:v>
                </c:pt>
                <c:pt idx="31">
                  <c:v>2.3713603818615798</c:v>
                </c:pt>
                <c:pt idx="32">
                  <c:v>2.3556601371297101</c:v>
                </c:pt>
                <c:pt idx="33">
                  <c:v>2.3379523312456501</c:v>
                </c:pt>
                <c:pt idx="34">
                  <c:v>2.3275386113592602</c:v>
                </c:pt>
                <c:pt idx="35">
                  <c:v>2.3747952340282499</c:v>
                </c:pt>
                <c:pt idx="36">
                  <c:v>2.3420961516266798</c:v>
                </c:pt>
                <c:pt idx="37">
                  <c:v>2.3869103800732101</c:v>
                </c:pt>
                <c:pt idx="38">
                  <c:v>2.3789748506988202</c:v>
                </c:pt>
                <c:pt idx="39">
                  <c:v>2.3534990235609801</c:v>
                </c:pt>
                <c:pt idx="40">
                  <c:v>2.37391073975953</c:v>
                </c:pt>
                <c:pt idx="41">
                  <c:v>2.37676694656064</c:v>
                </c:pt>
                <c:pt idx="42">
                  <c:v>2.3830457179202198</c:v>
                </c:pt>
                <c:pt idx="43">
                  <c:v>2.3865007688899298</c:v>
                </c:pt>
                <c:pt idx="44">
                  <c:v>2.3921984101906402</c:v>
                </c:pt>
                <c:pt idx="45">
                  <c:v>2.3883439054170799</c:v>
                </c:pt>
                <c:pt idx="46">
                  <c:v>2.3941739031727098</c:v>
                </c:pt>
                <c:pt idx="47">
                  <c:v>2.3748460847048301</c:v>
                </c:pt>
                <c:pt idx="48">
                  <c:v>2.3657168436219198</c:v>
                </c:pt>
                <c:pt idx="49">
                  <c:v>2.3596833049881898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EB-46B6-9F8D-68086054E56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data!$C$2:$C$51</c:f>
              <c:numCache>
                <c:formatCode>General</c:formatCode>
                <c:ptCount val="50"/>
                <c:pt idx="0">
                  <c:v>0.22500000000000001</c:v>
                </c:pt>
                <c:pt idx="1">
                  <c:v>1.92</c:v>
                </c:pt>
                <c:pt idx="2">
                  <c:v>6.7591428569999996</c:v>
                </c:pt>
                <c:pt idx="3">
                  <c:v>17.96325581</c:v>
                </c:pt>
                <c:pt idx="4">
                  <c:v>41.770636359999997</c:v>
                </c:pt>
                <c:pt idx="5">
                  <c:v>62.631644440000002</c:v>
                </c:pt>
                <c:pt idx="6">
                  <c:v>88.531999999999996</c:v>
                </c:pt>
                <c:pt idx="7">
                  <c:v>115.2377872</c:v>
                </c:pt>
                <c:pt idx="8">
                  <c:v>139.73366669999999</c:v>
                </c:pt>
                <c:pt idx="9">
                  <c:v>165.0405714</c:v>
                </c:pt>
                <c:pt idx="10">
                  <c:v>189.41304</c:v>
                </c:pt>
                <c:pt idx="11">
                  <c:v>213.01137249999999</c:v>
                </c:pt>
                <c:pt idx="12">
                  <c:v>239.3299231</c:v>
                </c:pt>
                <c:pt idx="13">
                  <c:v>258.39509429999998</c:v>
                </c:pt>
                <c:pt idx="14">
                  <c:v>277.07214809999999</c:v>
                </c:pt>
                <c:pt idx="15">
                  <c:v>290.56698180000001</c:v>
                </c:pt>
                <c:pt idx="16">
                  <c:v>302.83157139999997</c:v>
                </c:pt>
                <c:pt idx="17">
                  <c:v>312.4324211</c:v>
                </c:pt>
                <c:pt idx="18">
                  <c:v>321.50013790000003</c:v>
                </c:pt>
                <c:pt idx="19">
                  <c:v>327.01098309999998</c:v>
                </c:pt>
                <c:pt idx="20">
                  <c:v>332.28800000000001</c:v>
                </c:pt>
                <c:pt idx="21">
                  <c:v>334.68747539999998</c:v>
                </c:pt>
                <c:pt idx="22">
                  <c:v>336.24341939999999</c:v>
                </c:pt>
                <c:pt idx="23">
                  <c:v>336.78590480000003</c:v>
                </c:pt>
                <c:pt idx="24">
                  <c:v>335.12056250000001</c:v>
                </c:pt>
                <c:pt idx="25">
                  <c:v>333.91698459999998</c:v>
                </c:pt>
                <c:pt idx="26">
                  <c:v>334.68424240000002</c:v>
                </c:pt>
                <c:pt idx="27">
                  <c:v>333.3072239</c:v>
                </c:pt>
                <c:pt idx="28">
                  <c:v>331.762</c:v>
                </c:pt>
                <c:pt idx="29">
                  <c:v>331.58933330000002</c:v>
                </c:pt>
                <c:pt idx="30">
                  <c:v>333.97708569999998</c:v>
                </c:pt>
                <c:pt idx="31">
                  <c:v>335.9081127</c:v>
                </c:pt>
                <c:pt idx="32">
                  <c:v>340.0586667</c:v>
                </c:pt>
                <c:pt idx="33">
                  <c:v>343.82109589999999</c:v>
                </c:pt>
                <c:pt idx="34">
                  <c:v>348.40037840000002</c:v>
                </c:pt>
                <c:pt idx="35">
                  <c:v>352.57216</c:v>
                </c:pt>
                <c:pt idx="36">
                  <c:v>356.74573679999997</c:v>
                </c:pt>
                <c:pt idx="37">
                  <c:v>360.91901300000001</c:v>
                </c:pt>
                <c:pt idx="38">
                  <c:v>365.15841030000001</c:v>
                </c:pt>
                <c:pt idx="39">
                  <c:v>369.35549370000001</c:v>
                </c:pt>
                <c:pt idx="40">
                  <c:v>373.5951</c:v>
                </c:pt>
                <c:pt idx="41">
                  <c:v>377.85995059999999</c:v>
                </c:pt>
                <c:pt idx="42">
                  <c:v>382.08702440000002</c:v>
                </c:pt>
                <c:pt idx="43">
                  <c:v>386.34848190000002</c:v>
                </c:pt>
                <c:pt idx="44">
                  <c:v>390.61595240000003</c:v>
                </c:pt>
                <c:pt idx="45">
                  <c:v>394.86621179999997</c:v>
                </c:pt>
                <c:pt idx="46">
                  <c:v>399.1710698</c:v>
                </c:pt>
                <c:pt idx="47">
                  <c:v>403.44170109999999</c:v>
                </c:pt>
                <c:pt idx="48">
                  <c:v>407.73918179999998</c:v>
                </c:pt>
                <c:pt idx="49">
                  <c:v>412.01662920000001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EB-46B6-9F8D-68086054E561}"/>
            </c:ext>
          </c:extLst>
        </c:ser>
        <c:marker val="1"/>
        <c:axId val="80059392"/>
        <c:axId val="80069760"/>
      </c:lineChart>
      <c:catAx>
        <c:axId val="800593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9760"/>
        <c:crosses val="autoZero"/>
        <c:auto val="1"/>
        <c:lblAlgn val="ctr"/>
        <c:lblOffset val="100"/>
      </c:catAx>
      <c:valAx>
        <c:axId val="80069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data!$C$1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data!$C$2:$C$51</c:f>
              <c:numCache>
                <c:formatCode>General</c:formatCode>
                <c:ptCount val="50"/>
                <c:pt idx="0">
                  <c:v>0.22500000000000001</c:v>
                </c:pt>
                <c:pt idx="1">
                  <c:v>1.92</c:v>
                </c:pt>
                <c:pt idx="2">
                  <c:v>6.7591428569999996</c:v>
                </c:pt>
                <c:pt idx="3">
                  <c:v>17.96325581</c:v>
                </c:pt>
                <c:pt idx="4">
                  <c:v>41.770636359999997</c:v>
                </c:pt>
                <c:pt idx="5">
                  <c:v>62.631644440000002</c:v>
                </c:pt>
                <c:pt idx="6">
                  <c:v>88.531999999999996</c:v>
                </c:pt>
                <c:pt idx="7">
                  <c:v>115.2377872</c:v>
                </c:pt>
                <c:pt idx="8">
                  <c:v>139.73366669999999</c:v>
                </c:pt>
                <c:pt idx="9">
                  <c:v>165.0405714</c:v>
                </c:pt>
                <c:pt idx="10">
                  <c:v>189.41304</c:v>
                </c:pt>
                <c:pt idx="11">
                  <c:v>213.01137249999999</c:v>
                </c:pt>
                <c:pt idx="12">
                  <c:v>239.3299231</c:v>
                </c:pt>
                <c:pt idx="13">
                  <c:v>258.39509429999998</c:v>
                </c:pt>
                <c:pt idx="14">
                  <c:v>277.07214809999999</c:v>
                </c:pt>
                <c:pt idx="15">
                  <c:v>290.56698180000001</c:v>
                </c:pt>
                <c:pt idx="16">
                  <c:v>302.83157139999997</c:v>
                </c:pt>
                <c:pt idx="17">
                  <c:v>312.4324211</c:v>
                </c:pt>
                <c:pt idx="18">
                  <c:v>321.50013790000003</c:v>
                </c:pt>
                <c:pt idx="19">
                  <c:v>327.01098309999998</c:v>
                </c:pt>
                <c:pt idx="20">
                  <c:v>332.28800000000001</c:v>
                </c:pt>
                <c:pt idx="21">
                  <c:v>334.68747539999998</c:v>
                </c:pt>
                <c:pt idx="22">
                  <c:v>336.24341939999999</c:v>
                </c:pt>
                <c:pt idx="23">
                  <c:v>336.78590480000003</c:v>
                </c:pt>
                <c:pt idx="24">
                  <c:v>335.12056250000001</c:v>
                </c:pt>
                <c:pt idx="25">
                  <c:v>333.91698459999998</c:v>
                </c:pt>
                <c:pt idx="26">
                  <c:v>334.68424240000002</c:v>
                </c:pt>
                <c:pt idx="27">
                  <c:v>333.3072239</c:v>
                </c:pt>
                <c:pt idx="28">
                  <c:v>331.762</c:v>
                </c:pt>
                <c:pt idx="29">
                  <c:v>331.58933330000002</c:v>
                </c:pt>
                <c:pt idx="30">
                  <c:v>333.97708569999998</c:v>
                </c:pt>
                <c:pt idx="31">
                  <c:v>335.9081127</c:v>
                </c:pt>
                <c:pt idx="32">
                  <c:v>340.0586667</c:v>
                </c:pt>
                <c:pt idx="33">
                  <c:v>343.82109589999999</c:v>
                </c:pt>
                <c:pt idx="34">
                  <c:v>348.40037840000002</c:v>
                </c:pt>
                <c:pt idx="35">
                  <c:v>352.57216</c:v>
                </c:pt>
                <c:pt idx="36">
                  <c:v>356.74573679999997</c:v>
                </c:pt>
                <c:pt idx="37">
                  <c:v>360.91901300000001</c:v>
                </c:pt>
                <c:pt idx="38">
                  <c:v>365.15841030000001</c:v>
                </c:pt>
                <c:pt idx="39">
                  <c:v>369.35549370000001</c:v>
                </c:pt>
                <c:pt idx="40">
                  <c:v>373.5951</c:v>
                </c:pt>
                <c:pt idx="41">
                  <c:v>377.85995059999999</c:v>
                </c:pt>
                <c:pt idx="42">
                  <c:v>382.08702440000002</c:v>
                </c:pt>
                <c:pt idx="43">
                  <c:v>386.34848190000002</c:v>
                </c:pt>
                <c:pt idx="44">
                  <c:v>390.61595240000003</c:v>
                </c:pt>
                <c:pt idx="45">
                  <c:v>394.86621179999997</c:v>
                </c:pt>
                <c:pt idx="46">
                  <c:v>399.1710698</c:v>
                </c:pt>
                <c:pt idx="47">
                  <c:v>403.44170109999999</c:v>
                </c:pt>
                <c:pt idx="48">
                  <c:v>407.73918179999998</c:v>
                </c:pt>
                <c:pt idx="49">
                  <c:v>412.01662920000001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0-423D-B839-AF323447C4C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Empirical.scaled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data!$D$2:$D$51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1.1899999999999999E-2</c:v>
                </c:pt>
                <c:pt idx="5">
                  <c:v>1.302777777777777E-2</c:v>
                </c:pt>
                <c:pt idx="6">
                  <c:v>1.229487179487182E-2</c:v>
                </c:pt>
                <c:pt idx="7">
                  <c:v>1.253333333333333E-2</c:v>
                </c:pt>
                <c:pt idx="8">
                  <c:v>1.2935672514619891E-2</c:v>
                </c:pt>
                <c:pt idx="9">
                  <c:v>1.318840579710143E-2</c:v>
                </c:pt>
                <c:pt idx="10">
                  <c:v>1.3341880341880372E-2</c:v>
                </c:pt>
                <c:pt idx="11">
                  <c:v>1.300229885057474E-2</c:v>
                </c:pt>
                <c:pt idx="12">
                  <c:v>1.345555555555554E-2</c:v>
                </c:pt>
                <c:pt idx="13">
                  <c:v>1.3269565217391281E-2</c:v>
                </c:pt>
                <c:pt idx="14">
                  <c:v>1.4065789473684202E-2</c:v>
                </c:pt>
                <c:pt idx="15">
                  <c:v>1.431835007932308E-2</c:v>
                </c:pt>
                <c:pt idx="16">
                  <c:v>1.4047740835464629E-2</c:v>
                </c:pt>
                <c:pt idx="17">
                  <c:v>1.447405063291138E-2</c:v>
                </c:pt>
                <c:pt idx="18">
                  <c:v>1.48862745098039E-2</c:v>
                </c:pt>
                <c:pt idx="19">
                  <c:v>1.465945165945169E-2</c:v>
                </c:pt>
                <c:pt idx="20">
                  <c:v>1.4924770642201841E-2</c:v>
                </c:pt>
                <c:pt idx="21">
                  <c:v>1.4760279965004352E-2</c:v>
                </c:pt>
                <c:pt idx="22">
                  <c:v>1.5730205278592348E-2</c:v>
                </c:pt>
                <c:pt idx="23">
                  <c:v>1.5605522682445781E-2</c:v>
                </c:pt>
                <c:pt idx="24">
                  <c:v>1.5718816821097673E-2</c:v>
                </c:pt>
                <c:pt idx="25">
                  <c:v>1.506125628140707E-2</c:v>
                </c:pt>
                <c:pt idx="26">
                  <c:v>1.6602478972996913E-2</c:v>
                </c:pt>
                <c:pt idx="27">
                  <c:v>1.656496350364961E-2</c:v>
                </c:pt>
                <c:pt idx="28">
                  <c:v>1.6291608754278618E-2</c:v>
                </c:pt>
                <c:pt idx="29">
                  <c:v>1.6381770964228878E-2</c:v>
                </c:pt>
                <c:pt idx="30">
                  <c:v>1.6345961896732229E-2</c:v>
                </c:pt>
                <c:pt idx="31">
                  <c:v>1.659952267303106E-2</c:v>
                </c:pt>
                <c:pt idx="32">
                  <c:v>1.6489620959907973E-2</c:v>
                </c:pt>
                <c:pt idx="33">
                  <c:v>1.6365666318719552E-2</c:v>
                </c:pt>
                <c:pt idx="34">
                  <c:v>1.6292770279514823E-2</c:v>
                </c:pt>
                <c:pt idx="35">
                  <c:v>1.6623566638197751E-2</c:v>
                </c:pt>
                <c:pt idx="36">
                  <c:v>1.6394673061386759E-2</c:v>
                </c:pt>
                <c:pt idx="37">
                  <c:v>1.670837266051247E-2</c:v>
                </c:pt>
                <c:pt idx="38">
                  <c:v>1.6652823954891743E-2</c:v>
                </c:pt>
                <c:pt idx="39">
                  <c:v>1.647449316492686E-2</c:v>
                </c:pt>
                <c:pt idx="40">
                  <c:v>1.6617375178316712E-2</c:v>
                </c:pt>
                <c:pt idx="41">
                  <c:v>1.6637368625924482E-2</c:v>
                </c:pt>
                <c:pt idx="42">
                  <c:v>1.6681320025441537E-2</c:v>
                </c:pt>
                <c:pt idx="43">
                  <c:v>1.6705505382229507E-2</c:v>
                </c:pt>
                <c:pt idx="44">
                  <c:v>1.674538887133448E-2</c:v>
                </c:pt>
                <c:pt idx="45">
                  <c:v>1.6718407337919558E-2</c:v>
                </c:pt>
                <c:pt idx="46">
                  <c:v>1.6759217322208968E-2</c:v>
                </c:pt>
                <c:pt idx="47">
                  <c:v>1.6623922592933809E-2</c:v>
                </c:pt>
                <c:pt idx="48">
                  <c:v>1.6560017905353438E-2</c:v>
                </c:pt>
                <c:pt idx="49">
                  <c:v>1.6517783134917328E-2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E0-423D-B839-AF323447C4CC}"/>
            </c:ext>
          </c:extLst>
        </c:ser>
        <c:marker val="1"/>
        <c:axId val="83515264"/>
        <c:axId val="83533824"/>
      </c:lineChart>
      <c:catAx>
        <c:axId val="835152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3824"/>
        <c:crosses val="autoZero"/>
        <c:auto val="1"/>
        <c:lblAlgn val="ctr"/>
        <c:lblOffset val="100"/>
      </c:catAx>
      <c:valAx>
        <c:axId val="83533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1.7</c:v>
                </c:pt>
                <c:pt idx="5">
                  <c:v>1.8611111111111101</c:v>
                </c:pt>
                <c:pt idx="6">
                  <c:v>1.7564102564102599</c:v>
                </c:pt>
                <c:pt idx="7">
                  <c:v>1.7904761904761901</c:v>
                </c:pt>
                <c:pt idx="8">
                  <c:v>1.84795321637427</c:v>
                </c:pt>
                <c:pt idx="9">
                  <c:v>1.88405797101449</c:v>
                </c:pt>
                <c:pt idx="10">
                  <c:v>1.9059829059829101</c:v>
                </c:pt>
                <c:pt idx="11">
                  <c:v>1.85747126436782</c:v>
                </c:pt>
                <c:pt idx="12">
                  <c:v>1.9222222222222201</c:v>
                </c:pt>
                <c:pt idx="13">
                  <c:v>1.8956521739130401</c:v>
                </c:pt>
                <c:pt idx="14">
                  <c:v>2.0093984962406002</c:v>
                </c:pt>
                <c:pt idx="15">
                  <c:v>2.04547858276044</c:v>
                </c:pt>
                <c:pt idx="16">
                  <c:v>2.0068201193520898</c:v>
                </c:pt>
                <c:pt idx="17">
                  <c:v>2.0677215189873399</c:v>
                </c:pt>
                <c:pt idx="18">
                  <c:v>2.1266106442577</c:v>
                </c:pt>
                <c:pt idx="19">
                  <c:v>2.0942073799216701</c:v>
                </c:pt>
                <c:pt idx="20">
                  <c:v>2.1321100917431202</c:v>
                </c:pt>
                <c:pt idx="21">
                  <c:v>2.1086114235720501</c:v>
                </c:pt>
                <c:pt idx="22">
                  <c:v>2.2471721826560498</c:v>
                </c:pt>
                <c:pt idx="23">
                  <c:v>2.2293603832065401</c:v>
                </c:pt>
                <c:pt idx="24">
                  <c:v>2.2455452601568102</c:v>
                </c:pt>
                <c:pt idx="25">
                  <c:v>2.15160804020101</c:v>
                </c:pt>
                <c:pt idx="26">
                  <c:v>2.3717827104281302</c:v>
                </c:pt>
                <c:pt idx="27">
                  <c:v>2.36642335766423</c:v>
                </c:pt>
                <c:pt idx="28">
                  <c:v>2.3273726791826599</c:v>
                </c:pt>
                <c:pt idx="29">
                  <c:v>2.3402529948898398</c:v>
                </c:pt>
                <c:pt idx="30">
                  <c:v>2.3351374138188898</c:v>
                </c:pt>
                <c:pt idx="31">
                  <c:v>2.3713603818615798</c:v>
                </c:pt>
                <c:pt idx="32">
                  <c:v>2.3556601371297101</c:v>
                </c:pt>
                <c:pt idx="33">
                  <c:v>2.3379523312456501</c:v>
                </c:pt>
                <c:pt idx="34">
                  <c:v>2.3275386113592602</c:v>
                </c:pt>
                <c:pt idx="35">
                  <c:v>2.3747952340282499</c:v>
                </c:pt>
                <c:pt idx="36">
                  <c:v>2.3420961516266798</c:v>
                </c:pt>
                <c:pt idx="37">
                  <c:v>2.3869103800732101</c:v>
                </c:pt>
                <c:pt idx="38">
                  <c:v>2.3789748506988202</c:v>
                </c:pt>
                <c:pt idx="39">
                  <c:v>2.3534990235609801</c:v>
                </c:pt>
                <c:pt idx="40">
                  <c:v>2.37391073975953</c:v>
                </c:pt>
                <c:pt idx="41">
                  <c:v>2.37676694656064</c:v>
                </c:pt>
                <c:pt idx="42">
                  <c:v>2.3830457179202198</c:v>
                </c:pt>
                <c:pt idx="43">
                  <c:v>2.3865007688899298</c:v>
                </c:pt>
                <c:pt idx="44">
                  <c:v>2.3921984101906402</c:v>
                </c:pt>
                <c:pt idx="45">
                  <c:v>2.3883439054170799</c:v>
                </c:pt>
                <c:pt idx="46">
                  <c:v>2.3941739031727098</c:v>
                </c:pt>
                <c:pt idx="47">
                  <c:v>2.3748460847048301</c:v>
                </c:pt>
                <c:pt idx="48">
                  <c:v>2.3657168436219198</c:v>
                </c:pt>
                <c:pt idx="49">
                  <c:v>2.3596833049881898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08-4C09-A1A0-537E72CB0564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Simulation.scaled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data!$E$2:$E$51</c:f>
              <c:numCache>
                <c:formatCode>0.000</c:formatCode>
                <c:ptCount val="50"/>
                <c:pt idx="0">
                  <c:v>1.575E-3</c:v>
                </c:pt>
                <c:pt idx="1">
                  <c:v>1.3440000000000001E-2</c:v>
                </c:pt>
                <c:pt idx="2">
                  <c:v>4.7313999998999996E-2</c:v>
                </c:pt>
                <c:pt idx="3">
                  <c:v>0.12574279066999999</c:v>
                </c:pt>
                <c:pt idx="4">
                  <c:v>0.29239445452000001</c:v>
                </c:pt>
                <c:pt idx="5">
                  <c:v>0.43842151108000005</c:v>
                </c:pt>
                <c:pt idx="6">
                  <c:v>0.61972399999999994</c:v>
                </c:pt>
                <c:pt idx="7">
                  <c:v>0.80666451039999998</c:v>
                </c:pt>
                <c:pt idx="8">
                  <c:v>0.97813566689999998</c:v>
                </c:pt>
                <c:pt idx="9">
                  <c:v>1.1552839998</c:v>
                </c:pt>
                <c:pt idx="10">
                  <c:v>1.32589128</c:v>
                </c:pt>
                <c:pt idx="11">
                  <c:v>1.4910796074999999</c:v>
                </c:pt>
                <c:pt idx="12">
                  <c:v>1.6753094616999999</c:v>
                </c:pt>
                <c:pt idx="13">
                  <c:v>1.8087656601</c:v>
                </c:pt>
                <c:pt idx="14">
                  <c:v>1.9395050367</c:v>
                </c:pt>
                <c:pt idx="15">
                  <c:v>2.0339688726</c:v>
                </c:pt>
                <c:pt idx="16">
                  <c:v>2.1198209997999999</c:v>
                </c:pt>
                <c:pt idx="17">
                  <c:v>2.1870269477000002</c:v>
                </c:pt>
                <c:pt idx="18">
                  <c:v>2.2505009653000001</c:v>
                </c:pt>
                <c:pt idx="19">
                  <c:v>2.2890768816999998</c:v>
                </c:pt>
                <c:pt idx="20">
                  <c:v>2.3260160000000001</c:v>
                </c:pt>
                <c:pt idx="21">
                  <c:v>2.3428123277999999</c:v>
                </c:pt>
                <c:pt idx="22">
                  <c:v>2.3537039358</c:v>
                </c:pt>
                <c:pt idx="23">
                  <c:v>2.3575013336000001</c:v>
                </c:pt>
                <c:pt idx="24">
                  <c:v>2.3458439375000002</c:v>
                </c:pt>
                <c:pt idx="25">
                  <c:v>2.3374188922000001</c:v>
                </c:pt>
                <c:pt idx="26">
                  <c:v>2.3427896968000002</c:v>
                </c:pt>
                <c:pt idx="27">
                  <c:v>2.3331505673000001</c:v>
                </c:pt>
                <c:pt idx="28">
                  <c:v>2.3223340000000001</c:v>
                </c:pt>
                <c:pt idx="29">
                  <c:v>2.3211253331000004</c:v>
                </c:pt>
                <c:pt idx="30">
                  <c:v>2.3378395998999997</c:v>
                </c:pt>
                <c:pt idx="31">
                  <c:v>2.3513567889</c:v>
                </c:pt>
                <c:pt idx="32">
                  <c:v>2.3804106669</c:v>
                </c:pt>
                <c:pt idx="33">
                  <c:v>2.4067476712999998</c:v>
                </c:pt>
                <c:pt idx="34">
                  <c:v>2.4388026488000003</c:v>
                </c:pt>
                <c:pt idx="35">
                  <c:v>2.4680051199999999</c:v>
                </c:pt>
                <c:pt idx="36">
                  <c:v>2.4972201575999997</c:v>
                </c:pt>
                <c:pt idx="37">
                  <c:v>2.5264330909999999</c:v>
                </c:pt>
                <c:pt idx="38">
                  <c:v>2.5561088721000003</c:v>
                </c:pt>
                <c:pt idx="39">
                  <c:v>2.5854884559000002</c:v>
                </c:pt>
                <c:pt idx="40">
                  <c:v>2.6151656999999999</c:v>
                </c:pt>
                <c:pt idx="41">
                  <c:v>2.6450196542</c:v>
                </c:pt>
                <c:pt idx="42">
                  <c:v>2.6746091708000002</c:v>
                </c:pt>
                <c:pt idx="43">
                  <c:v>2.7044393733000001</c:v>
                </c:pt>
                <c:pt idx="44">
                  <c:v>2.7343116668</c:v>
                </c:pt>
                <c:pt idx="45">
                  <c:v>2.7640634825999997</c:v>
                </c:pt>
                <c:pt idx="46">
                  <c:v>2.7941974886000001</c:v>
                </c:pt>
                <c:pt idx="47">
                  <c:v>2.8240919077000002</c:v>
                </c:pt>
                <c:pt idx="48">
                  <c:v>2.8541742725999999</c:v>
                </c:pt>
                <c:pt idx="49">
                  <c:v>2.8841164044000003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08-4C09-A1A0-537E72CB0564}"/>
            </c:ext>
          </c:extLst>
        </c:ser>
        <c:marker val="1"/>
        <c:axId val="83555072"/>
        <c:axId val="83556992"/>
      </c:lineChart>
      <c:catAx>
        <c:axId val="835550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992"/>
        <c:crosses val="autoZero"/>
        <c:auto val="1"/>
        <c:lblAlgn val="ctr"/>
        <c:lblOffset val="100"/>
      </c:catAx>
      <c:valAx>
        <c:axId val="83556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'emp-vs-sim'!$C$1</c:f>
              <c:strCache>
                <c:ptCount val="1"/>
                <c:pt idx="0">
                  <c:v>Simulation -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'emp-vs-sim'!$B$2:$B$51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1.7</c:v>
                </c:pt>
                <c:pt idx="5">
                  <c:v>1.8611111111111101</c:v>
                </c:pt>
                <c:pt idx="6">
                  <c:v>1.7564102564102599</c:v>
                </c:pt>
                <c:pt idx="7">
                  <c:v>1.7904761904761901</c:v>
                </c:pt>
                <c:pt idx="8">
                  <c:v>1.84795321637427</c:v>
                </c:pt>
                <c:pt idx="9">
                  <c:v>1.88405797101449</c:v>
                </c:pt>
                <c:pt idx="10">
                  <c:v>1.9059829059829101</c:v>
                </c:pt>
                <c:pt idx="11">
                  <c:v>1.85747126436782</c:v>
                </c:pt>
                <c:pt idx="12">
                  <c:v>1.9222222222222201</c:v>
                </c:pt>
                <c:pt idx="13">
                  <c:v>1.8956521739130401</c:v>
                </c:pt>
                <c:pt idx="14">
                  <c:v>2.0093984962406002</c:v>
                </c:pt>
                <c:pt idx="15">
                  <c:v>2.04547858276044</c:v>
                </c:pt>
                <c:pt idx="16">
                  <c:v>2.0068201193520898</c:v>
                </c:pt>
                <c:pt idx="17">
                  <c:v>2.0677215189873399</c:v>
                </c:pt>
                <c:pt idx="18">
                  <c:v>2.1266106442577</c:v>
                </c:pt>
                <c:pt idx="19">
                  <c:v>2.0942073799216701</c:v>
                </c:pt>
                <c:pt idx="20">
                  <c:v>2.1321100917431202</c:v>
                </c:pt>
                <c:pt idx="21">
                  <c:v>2.1086114235720501</c:v>
                </c:pt>
                <c:pt idx="22">
                  <c:v>2.2471721826560498</c:v>
                </c:pt>
                <c:pt idx="23">
                  <c:v>2.2293603832065401</c:v>
                </c:pt>
                <c:pt idx="24">
                  <c:v>2.2455452601568102</c:v>
                </c:pt>
                <c:pt idx="25">
                  <c:v>2.15160804020101</c:v>
                </c:pt>
                <c:pt idx="26">
                  <c:v>2.3717827104281302</c:v>
                </c:pt>
                <c:pt idx="27">
                  <c:v>2.36642335766423</c:v>
                </c:pt>
                <c:pt idx="28">
                  <c:v>2.3273726791826599</c:v>
                </c:pt>
                <c:pt idx="29">
                  <c:v>2.3402529948898398</c:v>
                </c:pt>
                <c:pt idx="30">
                  <c:v>2.3351374138188898</c:v>
                </c:pt>
                <c:pt idx="31">
                  <c:v>2.3713603818615798</c:v>
                </c:pt>
                <c:pt idx="32">
                  <c:v>2.3556601371297101</c:v>
                </c:pt>
                <c:pt idx="33">
                  <c:v>2.3379523312456501</c:v>
                </c:pt>
                <c:pt idx="34">
                  <c:v>2.3275386113592602</c:v>
                </c:pt>
                <c:pt idx="35">
                  <c:v>2.3747952340282499</c:v>
                </c:pt>
                <c:pt idx="36">
                  <c:v>2.3420961516266798</c:v>
                </c:pt>
                <c:pt idx="37">
                  <c:v>2.3869103800732101</c:v>
                </c:pt>
                <c:pt idx="38">
                  <c:v>2.3789748506988202</c:v>
                </c:pt>
                <c:pt idx="39">
                  <c:v>2.3534990235609801</c:v>
                </c:pt>
                <c:pt idx="40">
                  <c:v>2.37391073975953</c:v>
                </c:pt>
                <c:pt idx="41">
                  <c:v>2.37676694656064</c:v>
                </c:pt>
                <c:pt idx="42">
                  <c:v>2.3830457179202198</c:v>
                </c:pt>
                <c:pt idx="43">
                  <c:v>2.3865007688899298</c:v>
                </c:pt>
                <c:pt idx="44">
                  <c:v>2.3921984101906402</c:v>
                </c:pt>
                <c:pt idx="45">
                  <c:v>2.3883439054170799</c:v>
                </c:pt>
                <c:pt idx="46">
                  <c:v>2.3941739031727098</c:v>
                </c:pt>
                <c:pt idx="47">
                  <c:v>2.3748460847048301</c:v>
                </c:pt>
                <c:pt idx="48">
                  <c:v>2.3657168436219198</c:v>
                </c:pt>
                <c:pt idx="49">
                  <c:v>2.3596833049881898</c:v>
                </c:pt>
              </c:numCache>
            </c:numRef>
          </c:xVal>
          <c:yVal>
            <c:numRef>
              <c:f>'emp-vs-sim'!$C$2:$C$51</c:f>
              <c:numCache>
                <c:formatCode>0.000</c:formatCode>
                <c:ptCount val="50"/>
                <c:pt idx="0">
                  <c:v>0.22500000000000001</c:v>
                </c:pt>
                <c:pt idx="1">
                  <c:v>1.92</c:v>
                </c:pt>
                <c:pt idx="2">
                  <c:v>6.7591428569999996</c:v>
                </c:pt>
                <c:pt idx="3">
                  <c:v>17.96325581</c:v>
                </c:pt>
                <c:pt idx="4">
                  <c:v>41.770636359999997</c:v>
                </c:pt>
                <c:pt idx="5">
                  <c:v>62.631644440000002</c:v>
                </c:pt>
                <c:pt idx="6">
                  <c:v>88.531999999999996</c:v>
                </c:pt>
                <c:pt idx="7">
                  <c:v>115.2377872</c:v>
                </c:pt>
                <c:pt idx="8">
                  <c:v>139.73366669999999</c:v>
                </c:pt>
                <c:pt idx="9">
                  <c:v>165.0405714</c:v>
                </c:pt>
                <c:pt idx="10">
                  <c:v>189.41304</c:v>
                </c:pt>
                <c:pt idx="11">
                  <c:v>213.01137249999999</c:v>
                </c:pt>
                <c:pt idx="12">
                  <c:v>239.3299231</c:v>
                </c:pt>
                <c:pt idx="13">
                  <c:v>258.39509429999998</c:v>
                </c:pt>
                <c:pt idx="14">
                  <c:v>277.07214809999999</c:v>
                </c:pt>
                <c:pt idx="15">
                  <c:v>290.56698180000001</c:v>
                </c:pt>
                <c:pt idx="16">
                  <c:v>302.83157139999997</c:v>
                </c:pt>
                <c:pt idx="17">
                  <c:v>312.4324211</c:v>
                </c:pt>
                <c:pt idx="18">
                  <c:v>321.50013790000003</c:v>
                </c:pt>
                <c:pt idx="19">
                  <c:v>327.01098309999998</c:v>
                </c:pt>
                <c:pt idx="20">
                  <c:v>332.28800000000001</c:v>
                </c:pt>
                <c:pt idx="21">
                  <c:v>334.68747539999998</c:v>
                </c:pt>
                <c:pt idx="22">
                  <c:v>336.24341939999999</c:v>
                </c:pt>
                <c:pt idx="23">
                  <c:v>336.78590480000003</c:v>
                </c:pt>
                <c:pt idx="24">
                  <c:v>335.12056250000001</c:v>
                </c:pt>
                <c:pt idx="25">
                  <c:v>333.91698459999998</c:v>
                </c:pt>
                <c:pt idx="26">
                  <c:v>334.68424240000002</c:v>
                </c:pt>
                <c:pt idx="27">
                  <c:v>333.3072239</c:v>
                </c:pt>
                <c:pt idx="28">
                  <c:v>331.762</c:v>
                </c:pt>
                <c:pt idx="29">
                  <c:v>331.58933330000002</c:v>
                </c:pt>
                <c:pt idx="30">
                  <c:v>333.97708569999998</c:v>
                </c:pt>
                <c:pt idx="31">
                  <c:v>335.9081127</c:v>
                </c:pt>
                <c:pt idx="32">
                  <c:v>340.0586667</c:v>
                </c:pt>
                <c:pt idx="33">
                  <c:v>343.82109589999999</c:v>
                </c:pt>
                <c:pt idx="34">
                  <c:v>348.40037840000002</c:v>
                </c:pt>
                <c:pt idx="35">
                  <c:v>352.57216</c:v>
                </c:pt>
                <c:pt idx="36">
                  <c:v>356.74573679999997</c:v>
                </c:pt>
                <c:pt idx="37">
                  <c:v>360.91901300000001</c:v>
                </c:pt>
                <c:pt idx="38">
                  <c:v>365.15841030000001</c:v>
                </c:pt>
                <c:pt idx="39">
                  <c:v>369.35549370000001</c:v>
                </c:pt>
                <c:pt idx="40">
                  <c:v>373.5951</c:v>
                </c:pt>
                <c:pt idx="41">
                  <c:v>377.85995059999999</c:v>
                </c:pt>
                <c:pt idx="42">
                  <c:v>382.08702440000002</c:v>
                </c:pt>
                <c:pt idx="43">
                  <c:v>386.34848190000002</c:v>
                </c:pt>
                <c:pt idx="44">
                  <c:v>390.61595240000003</c:v>
                </c:pt>
                <c:pt idx="45">
                  <c:v>394.86621179999997</c:v>
                </c:pt>
                <c:pt idx="46">
                  <c:v>399.1710698</c:v>
                </c:pt>
                <c:pt idx="47">
                  <c:v>403.44170109999999</c:v>
                </c:pt>
                <c:pt idx="48">
                  <c:v>407.73918179999998</c:v>
                </c:pt>
                <c:pt idx="49">
                  <c:v>412.01662920000001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060-4791-9F8B-39F85A93D0EF}"/>
            </c:ext>
          </c:extLst>
        </c:ser>
        <c:axId val="83603456"/>
        <c:axId val="83604992"/>
      </c:scatterChart>
      <c:valAx>
        <c:axId val="836034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4992"/>
        <c:crosses val="autoZero"/>
        <c:crossBetween val="midCat"/>
      </c:valAx>
      <c:valAx>
        <c:axId val="83604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'emp.scaled-vs-sim'!$C$1</c:f>
              <c:strCache>
                <c:ptCount val="1"/>
                <c:pt idx="0">
                  <c:v>Simulation -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'emp.scaled-vs-sim'!$B$2:$B$51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1.1899999999999999E-2</c:v>
                </c:pt>
                <c:pt idx="5">
                  <c:v>1.302777777777777E-2</c:v>
                </c:pt>
                <c:pt idx="6">
                  <c:v>1.229487179487182E-2</c:v>
                </c:pt>
                <c:pt idx="7">
                  <c:v>1.253333333333333E-2</c:v>
                </c:pt>
                <c:pt idx="8">
                  <c:v>1.2935672514619891E-2</c:v>
                </c:pt>
                <c:pt idx="9">
                  <c:v>1.318840579710143E-2</c:v>
                </c:pt>
                <c:pt idx="10">
                  <c:v>1.3341880341880372E-2</c:v>
                </c:pt>
                <c:pt idx="11">
                  <c:v>1.300229885057474E-2</c:v>
                </c:pt>
                <c:pt idx="12">
                  <c:v>1.345555555555554E-2</c:v>
                </c:pt>
                <c:pt idx="13">
                  <c:v>1.3269565217391281E-2</c:v>
                </c:pt>
                <c:pt idx="14">
                  <c:v>1.4065789473684202E-2</c:v>
                </c:pt>
                <c:pt idx="15">
                  <c:v>1.431835007932308E-2</c:v>
                </c:pt>
                <c:pt idx="16">
                  <c:v>1.4047740835464629E-2</c:v>
                </c:pt>
                <c:pt idx="17">
                  <c:v>1.447405063291138E-2</c:v>
                </c:pt>
                <c:pt idx="18">
                  <c:v>1.48862745098039E-2</c:v>
                </c:pt>
                <c:pt idx="19">
                  <c:v>1.465945165945169E-2</c:v>
                </c:pt>
                <c:pt idx="20">
                  <c:v>1.4924770642201841E-2</c:v>
                </c:pt>
                <c:pt idx="21">
                  <c:v>1.4760279965004352E-2</c:v>
                </c:pt>
                <c:pt idx="22">
                  <c:v>1.5730205278592348E-2</c:v>
                </c:pt>
                <c:pt idx="23">
                  <c:v>1.5605522682445781E-2</c:v>
                </c:pt>
                <c:pt idx="24">
                  <c:v>1.5718816821097673E-2</c:v>
                </c:pt>
                <c:pt idx="25">
                  <c:v>1.506125628140707E-2</c:v>
                </c:pt>
                <c:pt idx="26">
                  <c:v>1.6602478972996913E-2</c:v>
                </c:pt>
                <c:pt idx="27">
                  <c:v>1.656496350364961E-2</c:v>
                </c:pt>
                <c:pt idx="28">
                  <c:v>1.6291608754278618E-2</c:v>
                </c:pt>
                <c:pt idx="29">
                  <c:v>1.6381770964228878E-2</c:v>
                </c:pt>
                <c:pt idx="30">
                  <c:v>1.6345961896732229E-2</c:v>
                </c:pt>
                <c:pt idx="31">
                  <c:v>1.659952267303106E-2</c:v>
                </c:pt>
                <c:pt idx="32">
                  <c:v>1.6489620959907973E-2</c:v>
                </c:pt>
                <c:pt idx="33">
                  <c:v>1.6365666318719552E-2</c:v>
                </c:pt>
                <c:pt idx="34">
                  <c:v>1.6292770279514823E-2</c:v>
                </c:pt>
                <c:pt idx="35">
                  <c:v>1.6623566638197751E-2</c:v>
                </c:pt>
                <c:pt idx="36">
                  <c:v>1.6394673061386759E-2</c:v>
                </c:pt>
                <c:pt idx="37">
                  <c:v>1.670837266051247E-2</c:v>
                </c:pt>
                <c:pt idx="38">
                  <c:v>1.6652823954891743E-2</c:v>
                </c:pt>
                <c:pt idx="39">
                  <c:v>1.647449316492686E-2</c:v>
                </c:pt>
                <c:pt idx="40">
                  <c:v>1.6617375178316712E-2</c:v>
                </c:pt>
                <c:pt idx="41">
                  <c:v>1.6637368625924482E-2</c:v>
                </c:pt>
                <c:pt idx="42">
                  <c:v>1.6681320025441537E-2</c:v>
                </c:pt>
                <c:pt idx="43">
                  <c:v>1.6705505382229507E-2</c:v>
                </c:pt>
                <c:pt idx="44">
                  <c:v>1.674538887133448E-2</c:v>
                </c:pt>
                <c:pt idx="45">
                  <c:v>1.6718407337919558E-2</c:v>
                </c:pt>
                <c:pt idx="46">
                  <c:v>1.6759217322208968E-2</c:v>
                </c:pt>
                <c:pt idx="47">
                  <c:v>1.6623922592933809E-2</c:v>
                </c:pt>
                <c:pt idx="48">
                  <c:v>1.6560017905353438E-2</c:v>
                </c:pt>
                <c:pt idx="49">
                  <c:v>1.6517783134917328E-2</c:v>
                </c:pt>
              </c:numCache>
            </c:numRef>
          </c:xVal>
          <c:yVal>
            <c:numRef>
              <c:f>'emp.scaled-vs-sim'!$C$2:$C$51</c:f>
              <c:numCache>
                <c:formatCode>0.000</c:formatCode>
                <c:ptCount val="50"/>
                <c:pt idx="0">
                  <c:v>0.22500000000000001</c:v>
                </c:pt>
                <c:pt idx="1">
                  <c:v>1.92</c:v>
                </c:pt>
                <c:pt idx="2">
                  <c:v>6.7591428569999996</c:v>
                </c:pt>
                <c:pt idx="3">
                  <c:v>17.96325581</c:v>
                </c:pt>
                <c:pt idx="4">
                  <c:v>41.770636359999997</c:v>
                </c:pt>
                <c:pt idx="5">
                  <c:v>62.631644440000002</c:v>
                </c:pt>
                <c:pt idx="6">
                  <c:v>88.531999999999996</c:v>
                </c:pt>
                <c:pt idx="7">
                  <c:v>115.2377872</c:v>
                </c:pt>
                <c:pt idx="8">
                  <c:v>139.73366669999999</c:v>
                </c:pt>
                <c:pt idx="9">
                  <c:v>165.0405714</c:v>
                </c:pt>
                <c:pt idx="10">
                  <c:v>189.41304</c:v>
                </c:pt>
                <c:pt idx="11">
                  <c:v>213.01137249999999</c:v>
                </c:pt>
                <c:pt idx="12">
                  <c:v>239.3299231</c:v>
                </c:pt>
                <c:pt idx="13">
                  <c:v>258.39509429999998</c:v>
                </c:pt>
                <c:pt idx="14">
                  <c:v>277.07214809999999</c:v>
                </c:pt>
                <c:pt idx="15">
                  <c:v>290.56698180000001</c:v>
                </c:pt>
                <c:pt idx="16">
                  <c:v>302.83157139999997</c:v>
                </c:pt>
                <c:pt idx="17">
                  <c:v>312.4324211</c:v>
                </c:pt>
                <c:pt idx="18">
                  <c:v>321.50013790000003</c:v>
                </c:pt>
                <c:pt idx="19">
                  <c:v>327.01098309999998</c:v>
                </c:pt>
                <c:pt idx="20">
                  <c:v>332.28800000000001</c:v>
                </c:pt>
                <c:pt idx="21">
                  <c:v>334.68747539999998</c:v>
                </c:pt>
                <c:pt idx="22">
                  <c:v>336.24341939999999</c:v>
                </c:pt>
                <c:pt idx="23">
                  <c:v>336.78590480000003</c:v>
                </c:pt>
                <c:pt idx="24">
                  <c:v>335.12056250000001</c:v>
                </c:pt>
                <c:pt idx="25">
                  <c:v>333.91698459999998</c:v>
                </c:pt>
                <c:pt idx="26">
                  <c:v>334.68424240000002</c:v>
                </c:pt>
                <c:pt idx="27">
                  <c:v>333.3072239</c:v>
                </c:pt>
                <c:pt idx="28">
                  <c:v>331.762</c:v>
                </c:pt>
                <c:pt idx="29">
                  <c:v>331.58933330000002</c:v>
                </c:pt>
                <c:pt idx="30">
                  <c:v>333.97708569999998</c:v>
                </c:pt>
                <c:pt idx="31">
                  <c:v>335.9081127</c:v>
                </c:pt>
                <c:pt idx="32">
                  <c:v>340.0586667</c:v>
                </c:pt>
                <c:pt idx="33">
                  <c:v>343.82109589999999</c:v>
                </c:pt>
                <c:pt idx="34">
                  <c:v>348.40037840000002</c:v>
                </c:pt>
                <c:pt idx="35">
                  <c:v>352.57216</c:v>
                </c:pt>
                <c:pt idx="36">
                  <c:v>356.74573679999997</c:v>
                </c:pt>
                <c:pt idx="37">
                  <c:v>360.91901300000001</c:v>
                </c:pt>
                <c:pt idx="38">
                  <c:v>365.15841030000001</c:v>
                </c:pt>
                <c:pt idx="39">
                  <c:v>369.35549370000001</c:v>
                </c:pt>
                <c:pt idx="40">
                  <c:v>373.5951</c:v>
                </c:pt>
                <c:pt idx="41">
                  <c:v>377.85995059999999</c:v>
                </c:pt>
                <c:pt idx="42">
                  <c:v>382.08702440000002</c:v>
                </c:pt>
                <c:pt idx="43">
                  <c:v>386.34848190000002</c:v>
                </c:pt>
                <c:pt idx="44">
                  <c:v>390.61595240000003</c:v>
                </c:pt>
                <c:pt idx="45">
                  <c:v>394.86621179999997</c:v>
                </c:pt>
                <c:pt idx="46">
                  <c:v>399.1710698</c:v>
                </c:pt>
                <c:pt idx="47">
                  <c:v>403.44170109999999</c:v>
                </c:pt>
                <c:pt idx="48">
                  <c:v>407.73918179999998</c:v>
                </c:pt>
                <c:pt idx="49">
                  <c:v>412.01662920000001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2F-4A3E-A0C0-61CD24006A15}"/>
            </c:ext>
          </c:extLst>
        </c:ser>
        <c:axId val="83645184"/>
        <c:axId val="83647104"/>
      </c:scatterChart>
      <c:valAx>
        <c:axId val="83645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7104"/>
        <c:crosses val="autoZero"/>
        <c:crossBetween val="midCat"/>
      </c:valAx>
      <c:valAx>
        <c:axId val="83647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'emp-vs.sim.scaled'!$C$1</c:f>
              <c:strCache>
                <c:ptCount val="1"/>
                <c:pt idx="0">
                  <c:v>Simulation.Scaled -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'emp-vs.sim.scaled'!$B$2:$B$51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1.7</c:v>
                </c:pt>
                <c:pt idx="5">
                  <c:v>1.8611111111111101</c:v>
                </c:pt>
                <c:pt idx="6">
                  <c:v>1.7564102564102599</c:v>
                </c:pt>
                <c:pt idx="7">
                  <c:v>1.7904761904761901</c:v>
                </c:pt>
                <c:pt idx="8">
                  <c:v>1.84795321637427</c:v>
                </c:pt>
                <c:pt idx="9">
                  <c:v>1.88405797101449</c:v>
                </c:pt>
                <c:pt idx="10">
                  <c:v>1.9059829059829101</c:v>
                </c:pt>
                <c:pt idx="11">
                  <c:v>1.85747126436782</c:v>
                </c:pt>
                <c:pt idx="12">
                  <c:v>1.9222222222222201</c:v>
                </c:pt>
                <c:pt idx="13">
                  <c:v>1.8956521739130401</c:v>
                </c:pt>
                <c:pt idx="14">
                  <c:v>2.0093984962406002</c:v>
                </c:pt>
                <c:pt idx="15">
                  <c:v>2.04547858276044</c:v>
                </c:pt>
                <c:pt idx="16">
                  <c:v>2.0068201193520898</c:v>
                </c:pt>
                <c:pt idx="17">
                  <c:v>2.0677215189873399</c:v>
                </c:pt>
                <c:pt idx="18">
                  <c:v>2.1266106442577</c:v>
                </c:pt>
                <c:pt idx="19">
                  <c:v>2.0942073799216701</c:v>
                </c:pt>
                <c:pt idx="20">
                  <c:v>2.1321100917431202</c:v>
                </c:pt>
                <c:pt idx="21">
                  <c:v>2.1086114235720501</c:v>
                </c:pt>
                <c:pt idx="22">
                  <c:v>2.2471721826560498</c:v>
                </c:pt>
                <c:pt idx="23">
                  <c:v>2.2293603832065401</c:v>
                </c:pt>
                <c:pt idx="24">
                  <c:v>2.2455452601568102</c:v>
                </c:pt>
                <c:pt idx="25">
                  <c:v>2.15160804020101</c:v>
                </c:pt>
                <c:pt idx="26">
                  <c:v>2.3717827104281302</c:v>
                </c:pt>
                <c:pt idx="27">
                  <c:v>2.36642335766423</c:v>
                </c:pt>
                <c:pt idx="28">
                  <c:v>2.3273726791826599</c:v>
                </c:pt>
                <c:pt idx="29">
                  <c:v>2.3402529948898398</c:v>
                </c:pt>
                <c:pt idx="30">
                  <c:v>2.3351374138188898</c:v>
                </c:pt>
                <c:pt idx="31">
                  <c:v>2.3713603818615798</c:v>
                </c:pt>
                <c:pt idx="32">
                  <c:v>2.3556601371297101</c:v>
                </c:pt>
                <c:pt idx="33">
                  <c:v>2.3379523312456501</c:v>
                </c:pt>
                <c:pt idx="34">
                  <c:v>2.3275386113592602</c:v>
                </c:pt>
                <c:pt idx="35">
                  <c:v>2.3747952340282499</c:v>
                </c:pt>
                <c:pt idx="36">
                  <c:v>2.3420961516266798</c:v>
                </c:pt>
                <c:pt idx="37">
                  <c:v>2.3869103800732101</c:v>
                </c:pt>
                <c:pt idx="38">
                  <c:v>2.3789748506988202</c:v>
                </c:pt>
                <c:pt idx="39">
                  <c:v>2.3534990235609801</c:v>
                </c:pt>
                <c:pt idx="40">
                  <c:v>2.37391073975953</c:v>
                </c:pt>
                <c:pt idx="41">
                  <c:v>2.37676694656064</c:v>
                </c:pt>
                <c:pt idx="42">
                  <c:v>2.3830457179202198</c:v>
                </c:pt>
                <c:pt idx="43">
                  <c:v>2.3865007688899298</c:v>
                </c:pt>
                <c:pt idx="44">
                  <c:v>2.3921984101906402</c:v>
                </c:pt>
                <c:pt idx="45">
                  <c:v>2.3883439054170799</c:v>
                </c:pt>
                <c:pt idx="46">
                  <c:v>2.3941739031727098</c:v>
                </c:pt>
                <c:pt idx="47">
                  <c:v>2.3748460847048301</c:v>
                </c:pt>
                <c:pt idx="48">
                  <c:v>2.3657168436219198</c:v>
                </c:pt>
                <c:pt idx="49">
                  <c:v>2.3596833049881898</c:v>
                </c:pt>
              </c:numCache>
            </c:numRef>
          </c:xVal>
          <c:yVal>
            <c:numRef>
              <c:f>'emp-vs.sim.scaled'!$C$2:$C$51</c:f>
              <c:numCache>
                <c:formatCode>0.000</c:formatCode>
                <c:ptCount val="50"/>
                <c:pt idx="0">
                  <c:v>1.575E-3</c:v>
                </c:pt>
                <c:pt idx="1">
                  <c:v>1.3440000000000001E-2</c:v>
                </c:pt>
                <c:pt idx="2">
                  <c:v>4.7313999998999996E-2</c:v>
                </c:pt>
                <c:pt idx="3">
                  <c:v>0.12574279066999999</c:v>
                </c:pt>
                <c:pt idx="4">
                  <c:v>0.29239445452000001</c:v>
                </c:pt>
                <c:pt idx="5">
                  <c:v>0.43842151108000005</c:v>
                </c:pt>
                <c:pt idx="6">
                  <c:v>0.61972399999999994</c:v>
                </c:pt>
                <c:pt idx="7">
                  <c:v>0.80666451039999998</c:v>
                </c:pt>
                <c:pt idx="8">
                  <c:v>0.97813566689999998</c:v>
                </c:pt>
                <c:pt idx="9">
                  <c:v>1.1552839998</c:v>
                </c:pt>
                <c:pt idx="10">
                  <c:v>1.32589128</c:v>
                </c:pt>
                <c:pt idx="11">
                  <c:v>1.4910796074999999</c:v>
                </c:pt>
                <c:pt idx="12">
                  <c:v>1.6753094616999999</c:v>
                </c:pt>
                <c:pt idx="13">
                  <c:v>1.8087656601</c:v>
                </c:pt>
                <c:pt idx="14">
                  <c:v>1.9395050367</c:v>
                </c:pt>
                <c:pt idx="15">
                  <c:v>2.0339688726</c:v>
                </c:pt>
                <c:pt idx="16">
                  <c:v>2.1198209997999999</c:v>
                </c:pt>
                <c:pt idx="17">
                  <c:v>2.1870269477000002</c:v>
                </c:pt>
                <c:pt idx="18">
                  <c:v>2.2505009653000001</c:v>
                </c:pt>
                <c:pt idx="19">
                  <c:v>2.2890768816999998</c:v>
                </c:pt>
                <c:pt idx="20">
                  <c:v>2.3260160000000001</c:v>
                </c:pt>
                <c:pt idx="21">
                  <c:v>2.3428123277999999</c:v>
                </c:pt>
                <c:pt idx="22">
                  <c:v>2.3537039358</c:v>
                </c:pt>
                <c:pt idx="23">
                  <c:v>2.3575013336000001</c:v>
                </c:pt>
                <c:pt idx="24">
                  <c:v>2.3458439375000002</c:v>
                </c:pt>
                <c:pt idx="25">
                  <c:v>2.3374188922000001</c:v>
                </c:pt>
                <c:pt idx="26">
                  <c:v>2.3427896968000002</c:v>
                </c:pt>
                <c:pt idx="27">
                  <c:v>2.3331505673000001</c:v>
                </c:pt>
                <c:pt idx="28">
                  <c:v>2.3223340000000001</c:v>
                </c:pt>
                <c:pt idx="29">
                  <c:v>2.3211253331000004</c:v>
                </c:pt>
                <c:pt idx="30">
                  <c:v>2.3378395998999997</c:v>
                </c:pt>
                <c:pt idx="31">
                  <c:v>2.3513567889</c:v>
                </c:pt>
                <c:pt idx="32">
                  <c:v>2.3804106669</c:v>
                </c:pt>
                <c:pt idx="33">
                  <c:v>2.4067476712999998</c:v>
                </c:pt>
                <c:pt idx="34">
                  <c:v>2.4388026488000003</c:v>
                </c:pt>
                <c:pt idx="35">
                  <c:v>2.4680051199999999</c:v>
                </c:pt>
                <c:pt idx="36">
                  <c:v>2.4972201575999997</c:v>
                </c:pt>
                <c:pt idx="37">
                  <c:v>2.5264330909999999</c:v>
                </c:pt>
                <c:pt idx="38">
                  <c:v>2.5561088721000003</c:v>
                </c:pt>
                <c:pt idx="39">
                  <c:v>2.5854884559000002</c:v>
                </c:pt>
                <c:pt idx="40">
                  <c:v>2.6151656999999999</c:v>
                </c:pt>
                <c:pt idx="41">
                  <c:v>2.6450196542</c:v>
                </c:pt>
                <c:pt idx="42">
                  <c:v>2.6746091708000002</c:v>
                </c:pt>
                <c:pt idx="43">
                  <c:v>2.7044393733000001</c:v>
                </c:pt>
                <c:pt idx="44">
                  <c:v>2.7343116668</c:v>
                </c:pt>
                <c:pt idx="45">
                  <c:v>2.7640634825999997</c:v>
                </c:pt>
                <c:pt idx="46">
                  <c:v>2.7941974886000001</c:v>
                </c:pt>
                <c:pt idx="47">
                  <c:v>2.8240919077000002</c:v>
                </c:pt>
                <c:pt idx="48">
                  <c:v>2.8541742725999999</c:v>
                </c:pt>
                <c:pt idx="49">
                  <c:v>2.8841164044000003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041-4C31-9C59-D81E7F7D7804}"/>
            </c:ext>
          </c:extLst>
        </c:ser>
        <c:axId val="83687296"/>
        <c:axId val="83820544"/>
      </c:scatterChart>
      <c:valAx>
        <c:axId val="83687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0544"/>
        <c:crosses val="autoZero"/>
        <c:crossBetween val="midCat"/>
      </c:valAx>
      <c:valAx>
        <c:axId val="83820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CF940C-AAD0-485C-916C-E8952E9AA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336483</xdr:colOff>
      <xdr:row>3</xdr:row>
      <xdr:rowOff>19635</xdr:rowOff>
    </xdr:from>
    <xdr:to>
      <xdr:col>17</xdr:col>
      <xdr:colOff>396875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109A9D1-DEFB-4490-AF73-B28914C3C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190499</xdr:rowOff>
    </xdr:from>
    <xdr:to>
      <xdr:col>26</xdr:col>
      <xdr:colOff>222250</xdr:colOff>
      <xdr:row>17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17C9EC8-8F98-43BA-A107-A02D34C5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365125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CD1C52D-58FE-4988-9DC8-410CF225F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15875</xdr:colOff>
      <xdr:row>29</xdr:row>
      <xdr:rowOff>63500</xdr:rowOff>
    </xdr:from>
    <xdr:to>
      <xdr:col>16</xdr:col>
      <xdr:colOff>301625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26A58B8-CD13-409F-A6B7-6EC46CCE5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25</xdr:col>
      <xdr:colOff>285750</xdr:colOff>
      <xdr:row>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FAB72725-FE79-4FA0-82AC-9BAA2CDDD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7"/>
  <sheetViews>
    <sheetView tabSelected="1" zoomScale="70" zoomScaleNormal="70" workbookViewId="0">
      <selection activeCell="A5" sqref="A5"/>
    </sheetView>
  </sheetViews>
  <sheetFormatPr defaultRowHeight="14.4"/>
  <cols>
    <col min="1" max="1" width="12.6640625" bestFit="1" customWidth="1"/>
    <col min="3" max="3" width="26.88671875" bestFit="1" customWidth="1"/>
    <col min="12" max="12" width="28" bestFit="1" customWidth="1"/>
    <col min="21" max="21" width="28" bestFit="1" customWidth="1"/>
  </cols>
  <sheetData>
    <row r="2" spans="1:2">
      <c r="A2" s="9" t="s">
        <v>8</v>
      </c>
      <c r="B2" s="18">
        <v>7.0000000000000001E-3</v>
      </c>
    </row>
    <row r="20" spans="3:22">
      <c r="C20" s="8" t="s">
        <v>22</v>
      </c>
      <c r="F20" s="19"/>
      <c r="L20" s="8" t="s">
        <v>23</v>
      </c>
      <c r="U20" s="8" t="s">
        <v>21</v>
      </c>
      <c r="V20" s="19"/>
    </row>
    <row r="21" spans="3:22">
      <c r="C21" t="s">
        <v>0</v>
      </c>
      <c r="D21" s="17">
        <f>'emp-vs-sim'!I2</f>
        <v>280.89538112498565</v>
      </c>
      <c r="F21" s="19"/>
      <c r="L21" t="s">
        <v>0</v>
      </c>
      <c r="M21" s="2">
        <f>'emp.scaled-vs-sim'!I2</f>
        <v>282.91416848193558</v>
      </c>
      <c r="U21" s="19" t="s">
        <v>0</v>
      </c>
      <c r="V21" s="2">
        <f>'emp-vs.sim.scaled'!I2</f>
        <v>0.3031508419981454</v>
      </c>
    </row>
    <row r="22" spans="3:22">
      <c r="C22" t="s">
        <v>1</v>
      </c>
      <c r="D22" s="17">
        <f>'emp-vs-sim'!I3</f>
        <v>13396.131804570072</v>
      </c>
      <c r="F22" s="19"/>
      <c r="L22" t="s">
        <v>1</v>
      </c>
      <c r="M22" s="2">
        <f>'emp.scaled-vs-sim'!I3</f>
        <v>1927918.8292242954</v>
      </c>
      <c r="U22" s="19" t="s">
        <v>1</v>
      </c>
      <c r="V22" s="2">
        <f>'emp-vs.sim.scaled'!I3</f>
        <v>16.950320139150552</v>
      </c>
    </row>
    <row r="23" spans="3:22">
      <c r="C23" t="s">
        <v>2</v>
      </c>
      <c r="D23" s="17">
        <f>'emp-vs-sim'!I4</f>
        <v>-331.70366242299008</v>
      </c>
      <c r="F23" s="19"/>
      <c r="L23" t="s">
        <v>2</v>
      </c>
      <c r="M23" s="2">
        <f>'emp.scaled-vs-sim'!I4</f>
        <v>-333.93133154091095</v>
      </c>
      <c r="U23" s="19" t="s">
        <v>2</v>
      </c>
      <c r="V23" s="2">
        <f>'emp-vs.sim.scaled'!I4</f>
        <v>-9.675428165747002E-2</v>
      </c>
    </row>
    <row r="24" spans="3:22">
      <c r="C24" t="s">
        <v>3</v>
      </c>
      <c r="D24" s="17">
        <f>'emp-vs-sim'!I5</f>
        <v>-0.22500000000000001</v>
      </c>
      <c r="F24" s="19"/>
      <c r="L24" t="s">
        <v>3</v>
      </c>
      <c r="M24" s="2">
        <f>'emp.scaled-vs-sim'!I5</f>
        <v>-0.22500000000000001</v>
      </c>
      <c r="U24" s="19" t="s">
        <v>3</v>
      </c>
      <c r="V24" s="2">
        <f>'emp-vs.sim.scaled'!I5</f>
        <v>1.42268960003111</v>
      </c>
    </row>
    <row r="25" spans="3:22">
      <c r="C25" t="s">
        <v>4</v>
      </c>
      <c r="D25" s="17">
        <f>'emp-vs-sim'!I6</f>
        <v>-409.6569458950118</v>
      </c>
      <c r="F25" s="19"/>
      <c r="L25" t="s">
        <v>4</v>
      </c>
      <c r="M25" s="2">
        <f>'emp.scaled-vs-sim'!I6</f>
        <v>-412.00011141686508</v>
      </c>
      <c r="U25" s="19" t="s">
        <v>4</v>
      </c>
      <c r="V25" s="2">
        <f>'emp-vs.sim.scaled'!I6</f>
        <v>-0.52443309941181049</v>
      </c>
    </row>
    <row r="26" spans="3:22">
      <c r="C26" t="s">
        <v>5</v>
      </c>
      <c r="D26" s="17">
        <f>'emp-vs-sim'!I7</f>
        <v>121.46460843058389</v>
      </c>
      <c r="F26" s="19"/>
      <c r="L26" t="s">
        <v>5</v>
      </c>
      <c r="M26" s="2">
        <f>'emp.scaled-vs-sim'!I7</f>
        <v>121.96088006867905</v>
      </c>
      <c r="U26" s="19" t="s">
        <v>5</v>
      </c>
      <c r="V26" s="2">
        <f>'emp-vs.sim.scaled'!I7</f>
        <v>0.46465015600086451</v>
      </c>
    </row>
    <row r="27" spans="3:22">
      <c r="C27" t="s">
        <v>19</v>
      </c>
      <c r="D27" s="2">
        <f>'emp-vs-sim'!I8</f>
        <v>0.85647244231281672</v>
      </c>
      <c r="L27" t="s">
        <v>19</v>
      </c>
      <c r="M27" s="2">
        <f>'emp.scaled-vs-sim'!I8</f>
        <v>0.85647244231281683</v>
      </c>
      <c r="U27" t="s">
        <v>19</v>
      </c>
      <c r="V27" s="2">
        <f>'emp-vs.sim.scaled'!I8</f>
        <v>0.8564724423128165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zoomScale="70" zoomScaleNormal="70" workbookViewId="0">
      <selection activeCell="B2" sqref="B2:B51"/>
    </sheetView>
  </sheetViews>
  <sheetFormatPr defaultRowHeight="14.4"/>
  <cols>
    <col min="1" max="1" width="6" customWidth="1"/>
    <col min="2" max="2" width="9.109375" style="22"/>
    <col min="3" max="3" width="10.21875" style="22" customWidth="1"/>
    <col min="4" max="4" width="9" style="22" customWidth="1"/>
    <col min="5" max="5" width="9.88671875" style="22" customWidth="1"/>
    <col min="6" max="6" width="9.109375" style="19"/>
    <col min="8" max="8" width="47.6640625" customWidth="1"/>
    <col min="9" max="9" width="7.109375" customWidth="1"/>
    <col min="11" max="11" width="9.109375" style="19"/>
    <col min="12" max="12" width="28" bestFit="1" customWidth="1"/>
    <col min="19" max="19" width="28" bestFit="1" customWidth="1"/>
  </cols>
  <sheetData>
    <row r="1" spans="1:8" s="3" customFormat="1" ht="28.8">
      <c r="A1" s="3" t="s">
        <v>9</v>
      </c>
      <c r="B1" s="20" t="s">
        <v>7</v>
      </c>
      <c r="C1" s="21" t="s">
        <v>6</v>
      </c>
      <c r="D1" s="21" t="s">
        <v>11</v>
      </c>
      <c r="E1" s="20" t="s">
        <v>10</v>
      </c>
      <c r="H1" s="5" t="s">
        <v>20</v>
      </c>
    </row>
    <row r="2" spans="1:8">
      <c r="A2">
        <v>1</v>
      </c>
      <c r="B2" s="28">
        <v>0</v>
      </c>
      <c r="C2" s="19">
        <v>0.22500000000000001</v>
      </c>
      <c r="D2" s="23">
        <f>B2*summary!$B$2</f>
        <v>0</v>
      </c>
      <c r="E2" s="22">
        <f>C2*summary!$B$2</f>
        <v>1.575E-3</v>
      </c>
      <c r="H2" s="1"/>
    </row>
    <row r="3" spans="1:8">
      <c r="A3">
        <v>2</v>
      </c>
      <c r="B3" s="28">
        <v>0</v>
      </c>
      <c r="C3" s="19">
        <v>1.92</v>
      </c>
      <c r="D3" s="23">
        <f>B3*summary!$B$2</f>
        <v>0</v>
      </c>
      <c r="E3" s="22">
        <f>C3*summary!$B$2</f>
        <v>1.3440000000000001E-2</v>
      </c>
      <c r="H3" s="1"/>
    </row>
    <row r="4" spans="1:8">
      <c r="A4">
        <v>3</v>
      </c>
      <c r="B4" s="28">
        <v>0</v>
      </c>
      <c r="C4" s="19">
        <v>6.7591428569999996</v>
      </c>
      <c r="D4" s="23">
        <f>B4*summary!$B$2</f>
        <v>0</v>
      </c>
      <c r="E4" s="22">
        <f>C4*summary!$B$2</f>
        <v>4.7313999998999996E-2</v>
      </c>
      <c r="H4" s="1"/>
    </row>
    <row r="5" spans="1:8">
      <c r="A5">
        <v>4</v>
      </c>
      <c r="B5" s="28">
        <v>1</v>
      </c>
      <c r="C5" s="19">
        <v>17.96325581</v>
      </c>
      <c r="D5" s="23">
        <f>B5*summary!$B$2</f>
        <v>7.0000000000000001E-3</v>
      </c>
      <c r="E5" s="22">
        <f>C5*summary!$B$2</f>
        <v>0.12574279066999999</v>
      </c>
    </row>
    <row r="6" spans="1:8">
      <c r="A6">
        <v>5</v>
      </c>
      <c r="B6" s="28">
        <v>1.7</v>
      </c>
      <c r="C6" s="19">
        <v>41.770636359999997</v>
      </c>
      <c r="D6" s="23">
        <f>B6*summary!$B$2</f>
        <v>1.1899999999999999E-2</v>
      </c>
      <c r="E6" s="22">
        <f>C6*summary!$B$2</f>
        <v>0.29239445452000001</v>
      </c>
    </row>
    <row r="7" spans="1:8">
      <c r="A7">
        <v>6</v>
      </c>
      <c r="B7" s="28">
        <v>1.8611111111111101</v>
      </c>
      <c r="C7" s="19">
        <v>62.631644440000002</v>
      </c>
      <c r="D7" s="23">
        <f>B7*summary!$B$2</f>
        <v>1.302777777777777E-2</v>
      </c>
      <c r="E7" s="22">
        <f>C7*summary!$B$2</f>
        <v>0.43842151108000005</v>
      </c>
    </row>
    <row r="8" spans="1:8">
      <c r="A8">
        <v>7</v>
      </c>
      <c r="B8" s="28">
        <v>1.7564102564102599</v>
      </c>
      <c r="C8" s="19">
        <v>88.531999999999996</v>
      </c>
      <c r="D8" s="23">
        <f>B8*summary!$B$2</f>
        <v>1.229487179487182E-2</v>
      </c>
      <c r="E8" s="22">
        <f>C8*summary!$B$2</f>
        <v>0.61972399999999994</v>
      </c>
    </row>
    <row r="9" spans="1:8">
      <c r="A9">
        <v>8</v>
      </c>
      <c r="B9" s="28">
        <v>1.7904761904761901</v>
      </c>
      <c r="C9" s="19">
        <v>115.2377872</v>
      </c>
      <c r="D9" s="23">
        <f>B9*summary!$B$2</f>
        <v>1.253333333333333E-2</v>
      </c>
      <c r="E9" s="22">
        <f>C9*summary!$B$2</f>
        <v>0.80666451039999998</v>
      </c>
    </row>
    <row r="10" spans="1:8">
      <c r="A10">
        <v>9</v>
      </c>
      <c r="B10" s="28">
        <v>1.84795321637427</v>
      </c>
      <c r="C10" s="19">
        <v>139.73366669999999</v>
      </c>
      <c r="D10" s="23">
        <f>B10*summary!$B$2</f>
        <v>1.2935672514619891E-2</v>
      </c>
      <c r="E10" s="22">
        <f>C10*summary!$B$2</f>
        <v>0.97813566689999998</v>
      </c>
    </row>
    <row r="11" spans="1:8">
      <c r="A11">
        <v>10</v>
      </c>
      <c r="B11" s="28">
        <v>1.88405797101449</v>
      </c>
      <c r="C11" s="19">
        <v>165.0405714</v>
      </c>
      <c r="D11" s="23">
        <f>B11*summary!$B$2</f>
        <v>1.318840579710143E-2</v>
      </c>
      <c r="E11" s="22">
        <f>C11*summary!$B$2</f>
        <v>1.1552839998</v>
      </c>
    </row>
    <row r="12" spans="1:8">
      <c r="A12">
        <v>11</v>
      </c>
      <c r="B12" s="28">
        <v>1.9059829059829101</v>
      </c>
      <c r="C12" s="19">
        <v>189.41304</v>
      </c>
      <c r="D12" s="23">
        <f>B12*summary!$B$2</f>
        <v>1.3341880341880372E-2</v>
      </c>
      <c r="E12" s="22">
        <f>C12*summary!$B$2</f>
        <v>1.32589128</v>
      </c>
    </row>
    <row r="13" spans="1:8">
      <c r="A13">
        <v>12</v>
      </c>
      <c r="B13" s="28">
        <v>1.85747126436782</v>
      </c>
      <c r="C13" s="19">
        <v>213.01137249999999</v>
      </c>
      <c r="D13" s="23">
        <f>B13*summary!$B$2</f>
        <v>1.300229885057474E-2</v>
      </c>
      <c r="E13" s="22">
        <f>C13*summary!$B$2</f>
        <v>1.4910796074999999</v>
      </c>
    </row>
    <row r="14" spans="1:8">
      <c r="A14">
        <v>13</v>
      </c>
      <c r="B14" s="28">
        <v>1.9222222222222201</v>
      </c>
      <c r="C14" s="19">
        <v>239.3299231</v>
      </c>
      <c r="D14" s="23">
        <f>B14*summary!$B$2</f>
        <v>1.345555555555554E-2</v>
      </c>
      <c r="E14" s="22">
        <f>C14*summary!$B$2</f>
        <v>1.6753094616999999</v>
      </c>
    </row>
    <row r="15" spans="1:8">
      <c r="A15">
        <v>14</v>
      </c>
      <c r="B15" s="28">
        <v>1.8956521739130401</v>
      </c>
      <c r="C15" s="19">
        <v>258.39509429999998</v>
      </c>
      <c r="D15" s="23">
        <f>B15*summary!$B$2</f>
        <v>1.3269565217391281E-2</v>
      </c>
      <c r="E15" s="22">
        <f>C15*summary!$B$2</f>
        <v>1.8087656601</v>
      </c>
    </row>
    <row r="16" spans="1:8">
      <c r="A16">
        <v>15</v>
      </c>
      <c r="B16" s="28">
        <v>2.0093984962406002</v>
      </c>
      <c r="C16" s="19">
        <v>277.07214809999999</v>
      </c>
      <c r="D16" s="23">
        <f>B16*summary!$B$2</f>
        <v>1.4065789473684202E-2</v>
      </c>
      <c r="E16" s="22">
        <f>C16*summary!$B$2</f>
        <v>1.9395050367</v>
      </c>
    </row>
    <row r="17" spans="1:5">
      <c r="A17">
        <v>16</v>
      </c>
      <c r="B17" s="28">
        <v>2.04547858276044</v>
      </c>
      <c r="C17" s="19">
        <v>290.56698180000001</v>
      </c>
      <c r="D17" s="23">
        <f>B17*summary!$B$2</f>
        <v>1.431835007932308E-2</v>
      </c>
      <c r="E17" s="22">
        <f>C17*summary!$B$2</f>
        <v>2.0339688726</v>
      </c>
    </row>
    <row r="18" spans="1:5">
      <c r="A18">
        <v>17</v>
      </c>
      <c r="B18" s="28">
        <v>2.0068201193520898</v>
      </c>
      <c r="C18" s="19">
        <v>302.83157139999997</v>
      </c>
      <c r="D18" s="23">
        <f>B18*summary!$B$2</f>
        <v>1.4047740835464629E-2</v>
      </c>
      <c r="E18" s="22">
        <f>C18*summary!$B$2</f>
        <v>2.1198209997999999</v>
      </c>
    </row>
    <row r="19" spans="1:5">
      <c r="A19">
        <v>18</v>
      </c>
      <c r="B19" s="28">
        <v>2.0677215189873399</v>
      </c>
      <c r="C19" s="19">
        <v>312.4324211</v>
      </c>
      <c r="D19" s="23">
        <f>B19*summary!$B$2</f>
        <v>1.447405063291138E-2</v>
      </c>
      <c r="E19" s="22">
        <f>C19*summary!$B$2</f>
        <v>2.1870269477000002</v>
      </c>
    </row>
    <row r="20" spans="1:5">
      <c r="A20">
        <v>19</v>
      </c>
      <c r="B20" s="28">
        <v>2.1266106442577</v>
      </c>
      <c r="C20" s="19">
        <v>321.50013790000003</v>
      </c>
      <c r="D20" s="23">
        <f>B20*summary!$B$2</f>
        <v>1.48862745098039E-2</v>
      </c>
      <c r="E20" s="22">
        <f>C20*summary!$B$2</f>
        <v>2.2505009653000001</v>
      </c>
    </row>
    <row r="21" spans="1:5">
      <c r="A21">
        <v>20</v>
      </c>
      <c r="B21" s="28">
        <v>2.0942073799216701</v>
      </c>
      <c r="C21" s="19">
        <v>327.01098309999998</v>
      </c>
      <c r="D21" s="23">
        <f>B21*summary!$B$2</f>
        <v>1.465945165945169E-2</v>
      </c>
      <c r="E21" s="22">
        <f>C21*summary!$B$2</f>
        <v>2.2890768816999998</v>
      </c>
    </row>
    <row r="22" spans="1:5">
      <c r="A22">
        <v>21</v>
      </c>
      <c r="B22" s="28">
        <v>2.1321100917431202</v>
      </c>
      <c r="C22" s="19">
        <v>332.28800000000001</v>
      </c>
      <c r="D22" s="23">
        <f>B22*summary!$B$2</f>
        <v>1.4924770642201841E-2</v>
      </c>
      <c r="E22" s="22">
        <f>C22*summary!$B$2</f>
        <v>2.3260160000000001</v>
      </c>
    </row>
    <row r="23" spans="1:5">
      <c r="A23">
        <v>22</v>
      </c>
      <c r="B23" s="28">
        <v>2.1086114235720501</v>
      </c>
      <c r="C23" s="19">
        <v>334.68747539999998</v>
      </c>
      <c r="D23" s="23">
        <f>B23*summary!$B$2</f>
        <v>1.4760279965004352E-2</v>
      </c>
      <c r="E23" s="22">
        <f>C23*summary!$B$2</f>
        <v>2.3428123277999999</v>
      </c>
    </row>
    <row r="24" spans="1:5">
      <c r="A24">
        <v>23</v>
      </c>
      <c r="B24" s="28">
        <v>2.2471721826560498</v>
      </c>
      <c r="C24" s="19">
        <v>336.24341939999999</v>
      </c>
      <c r="D24" s="23">
        <f>B24*summary!$B$2</f>
        <v>1.5730205278592348E-2</v>
      </c>
      <c r="E24" s="22">
        <f>C24*summary!$B$2</f>
        <v>2.3537039358</v>
      </c>
    </row>
    <row r="25" spans="1:5">
      <c r="A25">
        <v>24</v>
      </c>
      <c r="B25" s="28">
        <v>2.2293603832065401</v>
      </c>
      <c r="C25" s="19">
        <v>336.78590480000003</v>
      </c>
      <c r="D25" s="23">
        <f>B25*summary!$B$2</f>
        <v>1.5605522682445781E-2</v>
      </c>
      <c r="E25" s="22">
        <f>C25*summary!$B$2</f>
        <v>2.3575013336000001</v>
      </c>
    </row>
    <row r="26" spans="1:5">
      <c r="A26">
        <v>25</v>
      </c>
      <c r="B26" s="28">
        <v>2.2455452601568102</v>
      </c>
      <c r="C26" s="19">
        <v>335.12056250000001</v>
      </c>
      <c r="D26" s="23">
        <f>B26*summary!$B$2</f>
        <v>1.5718816821097673E-2</v>
      </c>
      <c r="E26" s="22">
        <f>C26*summary!$B$2</f>
        <v>2.3458439375000002</v>
      </c>
    </row>
    <row r="27" spans="1:5">
      <c r="A27">
        <v>26</v>
      </c>
      <c r="B27" s="28">
        <v>2.15160804020101</v>
      </c>
      <c r="C27" s="19">
        <v>333.91698459999998</v>
      </c>
      <c r="D27" s="23">
        <f>B27*summary!$B$2</f>
        <v>1.506125628140707E-2</v>
      </c>
      <c r="E27" s="22">
        <f>C27*summary!$B$2</f>
        <v>2.3374188922000001</v>
      </c>
    </row>
    <row r="28" spans="1:5">
      <c r="A28">
        <v>27</v>
      </c>
      <c r="B28" s="28">
        <v>2.3717827104281302</v>
      </c>
      <c r="C28" s="19">
        <v>334.68424240000002</v>
      </c>
      <c r="D28" s="23">
        <f>B28*summary!$B$2</f>
        <v>1.6602478972996913E-2</v>
      </c>
      <c r="E28" s="22">
        <f>C28*summary!$B$2</f>
        <v>2.3427896968000002</v>
      </c>
    </row>
    <row r="29" spans="1:5">
      <c r="A29">
        <v>28</v>
      </c>
      <c r="B29" s="28">
        <v>2.36642335766423</v>
      </c>
      <c r="C29" s="19">
        <v>333.3072239</v>
      </c>
      <c r="D29" s="23">
        <f>B29*summary!$B$2</f>
        <v>1.656496350364961E-2</v>
      </c>
      <c r="E29" s="22">
        <f>C29*summary!$B$2</f>
        <v>2.3331505673000001</v>
      </c>
    </row>
    <row r="30" spans="1:5">
      <c r="A30">
        <v>29</v>
      </c>
      <c r="B30" s="28">
        <v>2.3273726791826599</v>
      </c>
      <c r="C30" s="19">
        <v>331.762</v>
      </c>
      <c r="D30" s="23">
        <f>B30*summary!$B$2</f>
        <v>1.6291608754278618E-2</v>
      </c>
      <c r="E30" s="22">
        <f>C30*summary!$B$2</f>
        <v>2.3223340000000001</v>
      </c>
    </row>
    <row r="31" spans="1:5">
      <c r="A31">
        <v>30</v>
      </c>
      <c r="B31" s="28">
        <v>2.3402529948898398</v>
      </c>
      <c r="C31" s="19">
        <v>331.58933330000002</v>
      </c>
      <c r="D31" s="23">
        <f>B31*summary!$B$2</f>
        <v>1.6381770964228878E-2</v>
      </c>
      <c r="E31" s="22">
        <f>C31*summary!$B$2</f>
        <v>2.3211253331000004</v>
      </c>
    </row>
    <row r="32" spans="1:5">
      <c r="A32">
        <v>31</v>
      </c>
      <c r="B32" s="28">
        <v>2.3351374138188898</v>
      </c>
      <c r="C32" s="19">
        <v>333.97708569999998</v>
      </c>
      <c r="D32" s="23">
        <f>B32*summary!$B$2</f>
        <v>1.6345961896732229E-2</v>
      </c>
      <c r="E32" s="22">
        <f>C32*summary!$B$2</f>
        <v>2.3378395998999997</v>
      </c>
    </row>
    <row r="33" spans="1:5">
      <c r="A33">
        <v>32</v>
      </c>
      <c r="B33" s="28">
        <v>2.3713603818615798</v>
      </c>
      <c r="C33" s="19">
        <v>335.9081127</v>
      </c>
      <c r="D33" s="23">
        <f>B33*summary!$B$2</f>
        <v>1.659952267303106E-2</v>
      </c>
      <c r="E33" s="22">
        <f>C33*summary!$B$2</f>
        <v>2.3513567889</v>
      </c>
    </row>
    <row r="34" spans="1:5">
      <c r="A34">
        <v>33</v>
      </c>
      <c r="B34" s="28">
        <v>2.3556601371297101</v>
      </c>
      <c r="C34" s="19">
        <v>340.0586667</v>
      </c>
      <c r="D34" s="23">
        <f>B34*summary!$B$2</f>
        <v>1.6489620959907973E-2</v>
      </c>
      <c r="E34" s="22">
        <f>C34*summary!$B$2</f>
        <v>2.3804106669</v>
      </c>
    </row>
    <row r="35" spans="1:5">
      <c r="A35">
        <v>34</v>
      </c>
      <c r="B35" s="28">
        <v>2.3379523312456501</v>
      </c>
      <c r="C35" s="19">
        <v>343.82109589999999</v>
      </c>
      <c r="D35" s="23">
        <f>B35*summary!$B$2</f>
        <v>1.6365666318719552E-2</v>
      </c>
      <c r="E35" s="22">
        <f>C35*summary!$B$2</f>
        <v>2.4067476712999998</v>
      </c>
    </row>
    <row r="36" spans="1:5">
      <c r="A36">
        <v>35</v>
      </c>
      <c r="B36" s="28">
        <v>2.3275386113592602</v>
      </c>
      <c r="C36" s="19">
        <v>348.40037840000002</v>
      </c>
      <c r="D36" s="23">
        <f>B36*summary!$B$2</f>
        <v>1.6292770279514823E-2</v>
      </c>
      <c r="E36" s="22">
        <f>C36*summary!$B$2</f>
        <v>2.4388026488000003</v>
      </c>
    </row>
    <row r="37" spans="1:5">
      <c r="A37">
        <v>36</v>
      </c>
      <c r="B37" s="28">
        <v>2.3747952340282499</v>
      </c>
      <c r="C37" s="19">
        <v>352.57216</v>
      </c>
      <c r="D37" s="23">
        <f>B37*summary!$B$2</f>
        <v>1.6623566638197751E-2</v>
      </c>
      <c r="E37" s="22">
        <f>C37*summary!$B$2</f>
        <v>2.4680051199999999</v>
      </c>
    </row>
    <row r="38" spans="1:5">
      <c r="A38">
        <v>37</v>
      </c>
      <c r="B38" s="28">
        <v>2.3420961516266798</v>
      </c>
      <c r="C38" s="19">
        <v>356.74573679999997</v>
      </c>
      <c r="D38" s="23">
        <f>B38*summary!$B$2</f>
        <v>1.6394673061386759E-2</v>
      </c>
      <c r="E38" s="22">
        <f>C38*summary!$B$2</f>
        <v>2.4972201575999997</v>
      </c>
    </row>
    <row r="39" spans="1:5">
      <c r="A39">
        <v>38</v>
      </c>
      <c r="B39" s="28">
        <v>2.3869103800732101</v>
      </c>
      <c r="C39" s="19">
        <v>360.91901300000001</v>
      </c>
      <c r="D39" s="23">
        <f>B39*summary!$B$2</f>
        <v>1.670837266051247E-2</v>
      </c>
      <c r="E39" s="22">
        <f>C39*summary!$B$2</f>
        <v>2.5264330909999999</v>
      </c>
    </row>
    <row r="40" spans="1:5">
      <c r="A40">
        <v>39</v>
      </c>
      <c r="B40" s="28">
        <v>2.3789748506988202</v>
      </c>
      <c r="C40" s="19">
        <v>365.15841030000001</v>
      </c>
      <c r="D40" s="23">
        <f>B40*summary!$B$2</f>
        <v>1.6652823954891743E-2</v>
      </c>
      <c r="E40" s="22">
        <f>C40*summary!$B$2</f>
        <v>2.5561088721000003</v>
      </c>
    </row>
    <row r="41" spans="1:5">
      <c r="A41">
        <v>40</v>
      </c>
      <c r="B41" s="28">
        <v>2.3534990235609801</v>
      </c>
      <c r="C41" s="19">
        <v>369.35549370000001</v>
      </c>
      <c r="D41" s="23">
        <f>B41*summary!$B$2</f>
        <v>1.647449316492686E-2</v>
      </c>
      <c r="E41" s="22">
        <f>C41*summary!$B$2</f>
        <v>2.5854884559000002</v>
      </c>
    </row>
    <row r="42" spans="1:5">
      <c r="A42">
        <v>41</v>
      </c>
      <c r="B42" s="28">
        <v>2.37391073975953</v>
      </c>
      <c r="C42" s="19">
        <v>373.5951</v>
      </c>
      <c r="D42" s="23">
        <f>B42*summary!$B$2</f>
        <v>1.6617375178316712E-2</v>
      </c>
      <c r="E42" s="22">
        <f>C42*summary!$B$2</f>
        <v>2.6151656999999999</v>
      </c>
    </row>
    <row r="43" spans="1:5">
      <c r="A43">
        <v>42</v>
      </c>
      <c r="B43" s="28">
        <v>2.37676694656064</v>
      </c>
      <c r="C43" s="19">
        <v>377.85995059999999</v>
      </c>
      <c r="D43" s="23">
        <f>B43*summary!$B$2</f>
        <v>1.6637368625924482E-2</v>
      </c>
      <c r="E43" s="22">
        <f>C43*summary!$B$2</f>
        <v>2.6450196542</v>
      </c>
    </row>
    <row r="44" spans="1:5">
      <c r="A44">
        <v>43</v>
      </c>
      <c r="B44" s="28">
        <v>2.3830457179202198</v>
      </c>
      <c r="C44" s="19">
        <v>382.08702440000002</v>
      </c>
      <c r="D44" s="23">
        <f>B44*summary!$B$2</f>
        <v>1.6681320025441537E-2</v>
      </c>
      <c r="E44" s="22">
        <f>C44*summary!$B$2</f>
        <v>2.6746091708000002</v>
      </c>
    </row>
    <row r="45" spans="1:5">
      <c r="A45">
        <v>44</v>
      </c>
      <c r="B45" s="28">
        <v>2.3865007688899298</v>
      </c>
      <c r="C45" s="19">
        <v>386.34848190000002</v>
      </c>
      <c r="D45" s="23">
        <f>B45*summary!$B$2</f>
        <v>1.6705505382229507E-2</v>
      </c>
      <c r="E45" s="22">
        <f>C45*summary!$B$2</f>
        <v>2.7044393733000001</v>
      </c>
    </row>
    <row r="46" spans="1:5">
      <c r="A46">
        <v>45</v>
      </c>
      <c r="B46" s="28">
        <v>2.3921984101906402</v>
      </c>
      <c r="C46" s="19">
        <v>390.61595240000003</v>
      </c>
      <c r="D46" s="23">
        <f>B46*summary!$B$2</f>
        <v>1.674538887133448E-2</v>
      </c>
      <c r="E46" s="22">
        <f>C46*summary!$B$2</f>
        <v>2.7343116668</v>
      </c>
    </row>
    <row r="47" spans="1:5">
      <c r="A47">
        <v>46</v>
      </c>
      <c r="B47" s="28">
        <v>2.3883439054170799</v>
      </c>
      <c r="C47" s="19">
        <v>394.86621179999997</v>
      </c>
      <c r="D47" s="23">
        <f>B47*summary!$B$2</f>
        <v>1.6718407337919558E-2</v>
      </c>
      <c r="E47" s="22">
        <f>C47*summary!$B$2</f>
        <v>2.7640634825999997</v>
      </c>
    </row>
    <row r="48" spans="1:5">
      <c r="A48">
        <v>47</v>
      </c>
      <c r="B48" s="28">
        <v>2.3941739031727098</v>
      </c>
      <c r="C48" s="19">
        <v>399.1710698</v>
      </c>
      <c r="D48" s="23">
        <f>B48*summary!$B$2</f>
        <v>1.6759217322208968E-2</v>
      </c>
      <c r="E48" s="22">
        <f>C48*summary!$B$2</f>
        <v>2.7941974886000001</v>
      </c>
    </row>
    <row r="49" spans="1:5">
      <c r="A49">
        <v>48</v>
      </c>
      <c r="B49" s="28">
        <v>2.3748460847048301</v>
      </c>
      <c r="C49" s="19">
        <v>403.44170109999999</v>
      </c>
      <c r="D49" s="23">
        <f>B49*summary!$B$2</f>
        <v>1.6623922592933809E-2</v>
      </c>
      <c r="E49" s="22">
        <f>C49*summary!$B$2</f>
        <v>2.8240919077000002</v>
      </c>
    </row>
    <row r="50" spans="1:5">
      <c r="A50">
        <v>49</v>
      </c>
      <c r="B50" s="28">
        <v>2.3657168436219198</v>
      </c>
      <c r="C50" s="19">
        <v>407.73918179999998</v>
      </c>
      <c r="D50" s="23">
        <f>B50*summary!$B$2</f>
        <v>1.6560017905353438E-2</v>
      </c>
      <c r="E50" s="22">
        <f>C50*summary!$B$2</f>
        <v>2.8541742725999999</v>
      </c>
    </row>
    <row r="51" spans="1:5">
      <c r="A51">
        <v>50</v>
      </c>
      <c r="B51" s="28">
        <v>2.3596833049881898</v>
      </c>
      <c r="C51" s="19">
        <v>412.01662920000001</v>
      </c>
      <c r="D51" s="23">
        <f>B51*summary!$B$2</f>
        <v>1.6517783134917328E-2</v>
      </c>
      <c r="E51" s="22">
        <f>C51*summary!$B$2</f>
        <v>2.8841164044000003</v>
      </c>
    </row>
    <row r="52" spans="1:5">
      <c r="C52" s="19"/>
    </row>
    <row r="53" spans="1:5">
      <c r="C53" s="19"/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K2" sqref="K2"/>
    </sheetView>
  </sheetViews>
  <sheetFormatPr defaultRowHeight="14.4"/>
  <cols>
    <col min="1" max="1" width="6" style="19" customWidth="1"/>
    <col min="2" max="2" width="8.88671875" style="11" customWidth="1"/>
    <col min="3" max="3" width="10" style="7" customWidth="1"/>
    <col min="5" max="5" width="8.88671875" style="2"/>
    <col min="6" max="6" width="8.88671875" style="2" customWidth="1"/>
    <col min="8" max="8" width="26.88671875" bestFit="1" customWidth="1"/>
  </cols>
  <sheetData>
    <row r="1" spans="1:11" s="3" customFormat="1" ht="58.2" thickBot="1">
      <c r="A1" s="3" t="s">
        <v>9</v>
      </c>
      <c r="B1" s="10" t="s">
        <v>12</v>
      </c>
      <c r="C1" s="6" t="s">
        <v>13</v>
      </c>
      <c r="D1" s="3" t="s">
        <v>14</v>
      </c>
      <c r="E1" s="4" t="s">
        <v>15</v>
      </c>
      <c r="F1" s="4" t="s">
        <v>16</v>
      </c>
    </row>
    <row r="2" spans="1:11">
      <c r="A2" s="19">
        <v>1</v>
      </c>
      <c r="B2" s="11">
        <f>data!B2</f>
        <v>0</v>
      </c>
      <c r="C2" s="7">
        <f>data!C2</f>
        <v>0.22500000000000001</v>
      </c>
      <c r="D2" s="2">
        <f>B2-C2</f>
        <v>-0.22500000000000001</v>
      </c>
      <c r="E2" s="2">
        <f>ABS(D2)</f>
        <v>0.22500000000000001</v>
      </c>
      <c r="F2" s="2" t="str">
        <f>IF(B2&lt;&gt;0,E2/B2*100,"NA")</f>
        <v>NA</v>
      </c>
      <c r="H2" s="12" t="s">
        <v>0</v>
      </c>
      <c r="I2" s="14">
        <f>AVERAGE(E:E)</f>
        <v>280.89538112498565</v>
      </c>
      <c r="K2" s="24"/>
    </row>
    <row r="3" spans="1:11">
      <c r="A3" s="19">
        <v>2</v>
      </c>
      <c r="B3" s="11">
        <f>data!B3</f>
        <v>0</v>
      </c>
      <c r="C3" s="7">
        <f>data!C3</f>
        <v>1.92</v>
      </c>
      <c r="D3" s="2">
        <f t="shared" ref="D3:D51" si="0">B3-C3</f>
        <v>-1.92</v>
      </c>
      <c r="E3" s="2">
        <f t="shared" ref="E3:E51" si="1">ABS(D3)</f>
        <v>1.92</v>
      </c>
      <c r="F3" s="2" t="str">
        <f t="shared" ref="F3:F51" si="2">IF(B3&lt;&gt;0,E3/B3*100,"NA")</f>
        <v>NA</v>
      </c>
      <c r="H3" s="13" t="s">
        <v>1</v>
      </c>
      <c r="I3" s="15">
        <f>AVERAGE(F:F)</f>
        <v>13396.131804570072</v>
      </c>
    </row>
    <row r="4" spans="1:11">
      <c r="A4" s="19">
        <v>3</v>
      </c>
      <c r="B4" s="11">
        <f>data!B4</f>
        <v>0</v>
      </c>
      <c r="C4" s="7">
        <f>data!C4</f>
        <v>6.7591428569999996</v>
      </c>
      <c r="D4" s="2">
        <f t="shared" si="0"/>
        <v>-6.7591428569999996</v>
      </c>
      <c r="E4" s="2">
        <f t="shared" si="1"/>
        <v>6.7591428569999996</v>
      </c>
      <c r="F4" s="2" t="str">
        <f t="shared" si="2"/>
        <v>NA</v>
      </c>
      <c r="H4" s="13" t="s">
        <v>2</v>
      </c>
      <c r="I4" s="15">
        <f>MEDIAN(D:D)</f>
        <v>-331.70366242299008</v>
      </c>
    </row>
    <row r="5" spans="1:11">
      <c r="A5" s="19">
        <v>4</v>
      </c>
      <c r="B5" s="11">
        <f>data!B5</f>
        <v>1</v>
      </c>
      <c r="C5" s="7">
        <f>data!C5</f>
        <v>17.96325581</v>
      </c>
      <c r="D5" s="2">
        <f t="shared" si="0"/>
        <v>-16.96325581</v>
      </c>
      <c r="E5" s="2">
        <f t="shared" si="1"/>
        <v>16.96325581</v>
      </c>
      <c r="F5" s="2">
        <f t="shared" si="2"/>
        <v>1696.3255810000001</v>
      </c>
      <c r="H5" s="13" t="s">
        <v>3</v>
      </c>
      <c r="I5" s="15">
        <f>MAX(D:D)</f>
        <v>-0.22500000000000001</v>
      </c>
    </row>
    <row r="6" spans="1:11">
      <c r="A6" s="19">
        <v>5</v>
      </c>
      <c r="B6" s="11">
        <f>data!B6</f>
        <v>1.7</v>
      </c>
      <c r="C6" s="7">
        <f>data!C6</f>
        <v>41.770636359999997</v>
      </c>
      <c r="D6" s="2">
        <f t="shared" si="0"/>
        <v>-40.070636359999995</v>
      </c>
      <c r="E6" s="2">
        <f t="shared" si="1"/>
        <v>40.070636359999995</v>
      </c>
      <c r="F6" s="2">
        <f t="shared" si="2"/>
        <v>2357.0962564705878</v>
      </c>
      <c r="H6" s="13" t="s">
        <v>4</v>
      </c>
      <c r="I6" s="15">
        <f>MIN(D:D)</f>
        <v>-409.6569458950118</v>
      </c>
    </row>
    <row r="7" spans="1:11">
      <c r="A7" s="19">
        <v>6</v>
      </c>
      <c r="B7" s="11">
        <f>data!B7</f>
        <v>1.8611111111111101</v>
      </c>
      <c r="C7" s="7">
        <f>data!C7</f>
        <v>62.631644440000002</v>
      </c>
      <c r="D7" s="2">
        <f t="shared" si="0"/>
        <v>-60.770533328888895</v>
      </c>
      <c r="E7" s="2">
        <f t="shared" si="1"/>
        <v>60.770533328888895</v>
      </c>
      <c r="F7" s="2">
        <f t="shared" si="2"/>
        <v>3265.2823878208978</v>
      </c>
      <c r="H7" s="13" t="s">
        <v>5</v>
      </c>
      <c r="I7" s="15">
        <f>STDEV(D:D)</f>
        <v>121.46460843058389</v>
      </c>
    </row>
    <row r="8" spans="1:11" ht="15" thickBot="1">
      <c r="A8" s="19">
        <v>7</v>
      </c>
      <c r="B8" s="11">
        <f>data!B8</f>
        <v>1.7564102564102599</v>
      </c>
      <c r="C8" s="7">
        <f>data!C8</f>
        <v>88.531999999999996</v>
      </c>
      <c r="D8" s="2">
        <f t="shared" si="0"/>
        <v>-86.775589743589734</v>
      </c>
      <c r="E8" s="2">
        <f t="shared" si="1"/>
        <v>86.775589743589734</v>
      </c>
      <c r="F8" s="2">
        <f t="shared" si="2"/>
        <v>4940.5080291970698</v>
      </c>
      <c r="H8" s="27" t="s">
        <v>19</v>
      </c>
      <c r="I8" s="16">
        <f>PEARSON(B:B,C:C)</f>
        <v>0.85647244231281672</v>
      </c>
    </row>
    <row r="9" spans="1:11">
      <c r="A9" s="19">
        <v>8</v>
      </c>
      <c r="B9" s="11">
        <f>data!B9</f>
        <v>1.7904761904761901</v>
      </c>
      <c r="C9" s="7">
        <f>data!C9</f>
        <v>115.2377872</v>
      </c>
      <c r="D9" s="2">
        <f t="shared" si="0"/>
        <v>-113.44731100952382</v>
      </c>
      <c r="E9" s="2">
        <f t="shared" si="1"/>
        <v>113.44731100952382</v>
      </c>
      <c r="F9" s="2">
        <f t="shared" si="2"/>
        <v>6336.1530085106406</v>
      </c>
      <c r="H9" s="26"/>
      <c r="I9" s="25"/>
    </row>
    <row r="10" spans="1:11">
      <c r="A10" s="19">
        <v>9</v>
      </c>
      <c r="B10" s="11">
        <f>data!B10</f>
        <v>1.84795321637427</v>
      </c>
      <c r="C10" s="7">
        <f>data!C10</f>
        <v>139.73366669999999</v>
      </c>
      <c r="D10" s="2">
        <f t="shared" si="0"/>
        <v>-137.88571348362572</v>
      </c>
      <c r="E10" s="2">
        <f t="shared" si="1"/>
        <v>137.88571348362572</v>
      </c>
      <c r="F10" s="2">
        <f t="shared" si="2"/>
        <v>7461.5370271202482</v>
      </c>
    </row>
    <row r="11" spans="1:11">
      <c r="A11" s="19">
        <v>10</v>
      </c>
      <c r="B11" s="11">
        <f>data!B11</f>
        <v>1.88405797101449</v>
      </c>
      <c r="C11" s="7">
        <f>data!C11</f>
        <v>165.0405714</v>
      </c>
      <c r="D11" s="2">
        <f t="shared" si="0"/>
        <v>-163.15651342898551</v>
      </c>
      <c r="E11" s="2">
        <f t="shared" si="1"/>
        <v>163.15651342898551</v>
      </c>
      <c r="F11" s="2">
        <f t="shared" si="2"/>
        <v>8659.8457127692418</v>
      </c>
    </row>
    <row r="12" spans="1:11">
      <c r="A12" s="19">
        <v>11</v>
      </c>
      <c r="B12" s="11">
        <f>data!B12</f>
        <v>1.9059829059829101</v>
      </c>
      <c r="C12" s="7">
        <f>data!C12</f>
        <v>189.41304</v>
      </c>
      <c r="D12" s="2">
        <f t="shared" si="0"/>
        <v>-187.50705709401709</v>
      </c>
      <c r="E12" s="2">
        <f t="shared" si="1"/>
        <v>187.50705709401709</v>
      </c>
      <c r="F12" s="2">
        <f t="shared" si="2"/>
        <v>9837.8142062780062</v>
      </c>
    </row>
    <row r="13" spans="1:11">
      <c r="A13" s="19">
        <v>12</v>
      </c>
      <c r="B13" s="11">
        <f>data!B13</f>
        <v>1.85747126436782</v>
      </c>
      <c r="C13" s="7">
        <f>data!C13</f>
        <v>213.01137249999999</v>
      </c>
      <c r="D13" s="2">
        <f t="shared" si="0"/>
        <v>-211.15390123563216</v>
      </c>
      <c r="E13" s="2">
        <f t="shared" si="1"/>
        <v>211.15390123563216</v>
      </c>
      <c r="F13" s="2">
        <f t="shared" si="2"/>
        <v>11367.815227413341</v>
      </c>
    </row>
    <row r="14" spans="1:11">
      <c r="A14" s="19">
        <v>13</v>
      </c>
      <c r="B14" s="11">
        <f>data!B14</f>
        <v>1.9222222222222201</v>
      </c>
      <c r="C14" s="7">
        <f>data!C14</f>
        <v>239.3299231</v>
      </c>
      <c r="D14" s="2">
        <f t="shared" si="0"/>
        <v>-237.40770087777778</v>
      </c>
      <c r="E14" s="2">
        <f t="shared" si="1"/>
        <v>237.40770087777778</v>
      </c>
      <c r="F14" s="2">
        <f t="shared" si="2"/>
        <v>12350.689641040477</v>
      </c>
    </row>
    <row r="15" spans="1:11">
      <c r="A15" s="19">
        <v>14</v>
      </c>
      <c r="B15" s="11">
        <f>data!B15</f>
        <v>1.8956521739130401</v>
      </c>
      <c r="C15" s="7">
        <f>data!C15</f>
        <v>258.39509429999998</v>
      </c>
      <c r="D15" s="2">
        <f t="shared" si="0"/>
        <v>-256.49944212608693</v>
      </c>
      <c r="E15" s="2">
        <f t="shared" si="1"/>
        <v>256.49944212608693</v>
      </c>
      <c r="F15" s="2">
        <f t="shared" si="2"/>
        <v>13530.933873623877</v>
      </c>
    </row>
    <row r="16" spans="1:11">
      <c r="A16" s="19">
        <v>15</v>
      </c>
      <c r="B16" s="11">
        <f>data!B16</f>
        <v>2.0093984962406002</v>
      </c>
      <c r="C16" s="7">
        <f>data!C16</f>
        <v>277.07214809999999</v>
      </c>
      <c r="D16" s="2">
        <f t="shared" si="0"/>
        <v>-275.06274960375941</v>
      </c>
      <c r="E16" s="2">
        <f t="shared" si="1"/>
        <v>275.06274960375941</v>
      </c>
      <c r="F16" s="2">
        <f t="shared" si="2"/>
        <v>13688.810363816659</v>
      </c>
    </row>
    <row r="17" spans="1:6">
      <c r="A17" s="19">
        <v>16</v>
      </c>
      <c r="B17" s="11">
        <f>data!B17</f>
        <v>2.04547858276044</v>
      </c>
      <c r="C17" s="7">
        <f>data!C17</f>
        <v>290.56698180000001</v>
      </c>
      <c r="D17" s="2">
        <f t="shared" si="0"/>
        <v>-288.52150321723957</v>
      </c>
      <c r="E17" s="2">
        <f t="shared" si="1"/>
        <v>288.52150321723957</v>
      </c>
      <c r="F17" s="2">
        <f t="shared" si="2"/>
        <v>14105.329953045532</v>
      </c>
    </row>
    <row r="18" spans="1:6">
      <c r="A18" s="19">
        <v>17</v>
      </c>
      <c r="B18" s="11">
        <f>data!B18</f>
        <v>2.0068201193520898</v>
      </c>
      <c r="C18" s="7">
        <f>data!C18</f>
        <v>302.83157139999997</v>
      </c>
      <c r="D18" s="2">
        <f t="shared" si="0"/>
        <v>-300.82475128064789</v>
      </c>
      <c r="E18" s="2">
        <f t="shared" si="1"/>
        <v>300.82475128064789</v>
      </c>
      <c r="F18" s="2">
        <f t="shared" si="2"/>
        <v>14990.120359056913</v>
      </c>
    </row>
    <row r="19" spans="1:6">
      <c r="A19" s="19">
        <v>18</v>
      </c>
      <c r="B19" s="11">
        <f>data!B19</f>
        <v>2.0677215189873399</v>
      </c>
      <c r="C19" s="7">
        <f>data!C19</f>
        <v>312.4324211</v>
      </c>
      <c r="D19" s="2">
        <f t="shared" si="0"/>
        <v>-310.36469958101264</v>
      </c>
      <c r="E19" s="2">
        <f t="shared" si="1"/>
        <v>310.36469958101264</v>
      </c>
      <c r="F19" s="2">
        <f t="shared" si="2"/>
        <v>15009.985471013175</v>
      </c>
    </row>
    <row r="20" spans="1:6">
      <c r="A20" s="19">
        <v>19</v>
      </c>
      <c r="B20" s="11">
        <f>data!B20</f>
        <v>2.1266106442577</v>
      </c>
      <c r="C20" s="7">
        <f>data!C20</f>
        <v>321.50013790000003</v>
      </c>
      <c r="D20" s="2">
        <f t="shared" si="0"/>
        <v>-319.37352725574232</v>
      </c>
      <c r="E20" s="2">
        <f t="shared" si="1"/>
        <v>319.37352725574232</v>
      </c>
      <c r="F20" s="2">
        <f t="shared" si="2"/>
        <v>15017.959593032163</v>
      </c>
    </row>
    <row r="21" spans="1:6">
      <c r="A21" s="19">
        <v>20</v>
      </c>
      <c r="B21" s="11">
        <f>data!B21</f>
        <v>2.0942073799216701</v>
      </c>
      <c r="C21" s="7">
        <f>data!C21</f>
        <v>327.01098309999998</v>
      </c>
      <c r="D21" s="2">
        <f t="shared" si="0"/>
        <v>-324.91677572007831</v>
      </c>
      <c r="E21" s="2">
        <f t="shared" si="1"/>
        <v>324.91677572007831</v>
      </c>
      <c r="F21" s="2">
        <f t="shared" si="2"/>
        <v>15515.023910011778</v>
      </c>
    </row>
    <row r="22" spans="1:6">
      <c r="A22" s="19">
        <v>21</v>
      </c>
      <c r="B22" s="11">
        <f>data!B22</f>
        <v>2.1321100917431202</v>
      </c>
      <c r="C22" s="7">
        <f>data!C22</f>
        <v>332.28800000000001</v>
      </c>
      <c r="D22" s="2">
        <f t="shared" si="0"/>
        <v>-330.15588990825688</v>
      </c>
      <c r="E22" s="2">
        <f t="shared" si="1"/>
        <v>330.15588990825688</v>
      </c>
      <c r="F22" s="2">
        <f t="shared" si="2"/>
        <v>15484.936316695344</v>
      </c>
    </row>
    <row r="23" spans="1:6">
      <c r="A23" s="19">
        <v>22</v>
      </c>
      <c r="B23" s="11">
        <f>data!B23</f>
        <v>2.1086114235720501</v>
      </c>
      <c r="C23" s="7">
        <f>data!C23</f>
        <v>334.68747539999998</v>
      </c>
      <c r="D23" s="2">
        <f t="shared" si="0"/>
        <v>-332.57886397642795</v>
      </c>
      <c r="E23" s="2">
        <f t="shared" si="1"/>
        <v>332.57886397642795</v>
      </c>
      <c r="F23" s="2">
        <f t="shared" si="2"/>
        <v>15772.411182949467</v>
      </c>
    </row>
    <row r="24" spans="1:6">
      <c r="A24" s="19">
        <v>23</v>
      </c>
      <c r="B24" s="11">
        <f>data!B24</f>
        <v>2.2471721826560498</v>
      </c>
      <c r="C24" s="7">
        <f>data!C24</f>
        <v>336.24341939999999</v>
      </c>
      <c r="D24" s="2">
        <f t="shared" si="0"/>
        <v>-333.99624721734392</v>
      </c>
      <c r="E24" s="2">
        <f t="shared" si="1"/>
        <v>333.99624721734392</v>
      </c>
      <c r="F24" s="2">
        <f t="shared" si="2"/>
        <v>14862.957533702485</v>
      </c>
    </row>
    <row r="25" spans="1:6">
      <c r="A25" s="19">
        <v>24</v>
      </c>
      <c r="B25" s="11">
        <f>data!B25</f>
        <v>2.2293603832065401</v>
      </c>
      <c r="C25" s="7">
        <f>data!C25</f>
        <v>336.78590480000003</v>
      </c>
      <c r="D25" s="2">
        <f t="shared" si="0"/>
        <v>-334.55654441679349</v>
      </c>
      <c r="E25" s="2">
        <f t="shared" si="1"/>
        <v>334.55654441679349</v>
      </c>
      <c r="F25" s="2">
        <f t="shared" si="2"/>
        <v>15006.839941041437</v>
      </c>
    </row>
    <row r="26" spans="1:6">
      <c r="A26" s="19">
        <v>25</v>
      </c>
      <c r="B26" s="11">
        <f>data!B26</f>
        <v>2.2455452601568102</v>
      </c>
      <c r="C26" s="7">
        <f>data!C26</f>
        <v>335.12056250000001</v>
      </c>
      <c r="D26" s="2">
        <f t="shared" si="0"/>
        <v>-332.8750172398432</v>
      </c>
      <c r="E26" s="2">
        <f t="shared" si="1"/>
        <v>332.8750172398432</v>
      </c>
      <c r="F26" s="2">
        <f t="shared" si="2"/>
        <v>14823.79460998252</v>
      </c>
    </row>
    <row r="27" spans="1:6">
      <c r="A27" s="19">
        <v>26</v>
      </c>
      <c r="B27" s="11">
        <f>data!B27</f>
        <v>2.15160804020101</v>
      </c>
      <c r="C27" s="7">
        <f>data!C27</f>
        <v>333.91698459999998</v>
      </c>
      <c r="D27" s="2">
        <f t="shared" si="0"/>
        <v>-331.76537655979899</v>
      </c>
      <c r="E27" s="2">
        <f t="shared" si="1"/>
        <v>331.76537655979899</v>
      </c>
      <c r="F27" s="2">
        <f t="shared" si="2"/>
        <v>15419.415170469636</v>
      </c>
    </row>
    <row r="28" spans="1:6">
      <c r="A28" s="19">
        <v>27</v>
      </c>
      <c r="B28" s="11">
        <f>data!B28</f>
        <v>2.3717827104281302</v>
      </c>
      <c r="C28" s="7">
        <f>data!C28</f>
        <v>334.68424240000002</v>
      </c>
      <c r="D28" s="2">
        <f t="shared" si="0"/>
        <v>-332.31245968957188</v>
      </c>
      <c r="E28" s="2">
        <f t="shared" si="1"/>
        <v>332.31245968957188</v>
      </c>
      <c r="F28" s="2">
        <f t="shared" si="2"/>
        <v>14011.083655702432</v>
      </c>
    </row>
    <row r="29" spans="1:6">
      <c r="A29" s="19">
        <v>28</v>
      </c>
      <c r="B29" s="11">
        <f>data!B29</f>
        <v>2.36642335766423</v>
      </c>
      <c r="C29" s="7">
        <f>data!C29</f>
        <v>333.3072239</v>
      </c>
      <c r="D29" s="2">
        <f t="shared" si="0"/>
        <v>-330.94080054233575</v>
      </c>
      <c r="E29" s="2">
        <f t="shared" si="1"/>
        <v>330.94080054233575</v>
      </c>
      <c r="F29" s="2">
        <f t="shared" si="2"/>
        <v>13984.851842782255</v>
      </c>
    </row>
    <row r="30" spans="1:6">
      <c r="A30" s="19">
        <v>29</v>
      </c>
      <c r="B30" s="11">
        <f>data!B30</f>
        <v>2.3273726791826599</v>
      </c>
      <c r="C30" s="7">
        <f>data!C30</f>
        <v>331.762</v>
      </c>
      <c r="D30" s="2">
        <f t="shared" si="0"/>
        <v>-329.43462732081736</v>
      </c>
      <c r="E30" s="2">
        <f t="shared" si="1"/>
        <v>329.43462732081736</v>
      </c>
      <c r="F30" s="2">
        <f t="shared" si="2"/>
        <v>14154.786221711174</v>
      </c>
    </row>
    <row r="31" spans="1:6">
      <c r="A31" s="19">
        <v>30</v>
      </c>
      <c r="B31" s="11">
        <f>data!B31</f>
        <v>2.3402529948898398</v>
      </c>
      <c r="C31" s="7">
        <f>data!C31</f>
        <v>331.58933330000002</v>
      </c>
      <c r="D31" s="2">
        <f t="shared" si="0"/>
        <v>-329.24908030511017</v>
      </c>
      <c r="E31" s="2">
        <f t="shared" si="1"/>
        <v>329.24908030511017</v>
      </c>
      <c r="F31" s="2">
        <f t="shared" si="2"/>
        <v>14068.952417711083</v>
      </c>
    </row>
    <row r="32" spans="1:6">
      <c r="A32" s="19">
        <v>31</v>
      </c>
      <c r="B32" s="11">
        <f>data!B32</f>
        <v>2.3351374138188898</v>
      </c>
      <c r="C32" s="7">
        <f>data!C32</f>
        <v>333.97708569999998</v>
      </c>
      <c r="D32" s="2">
        <f t="shared" si="0"/>
        <v>-331.6419482861811</v>
      </c>
      <c r="E32" s="2">
        <f t="shared" si="1"/>
        <v>331.6419482861811</v>
      </c>
      <c r="F32" s="2">
        <f t="shared" si="2"/>
        <v>14202.245500568335</v>
      </c>
    </row>
    <row r="33" spans="1:6">
      <c r="A33" s="19">
        <v>32</v>
      </c>
      <c r="B33" s="11">
        <f>data!B33</f>
        <v>2.3713603818615798</v>
      </c>
      <c r="C33" s="7">
        <f>data!C33</f>
        <v>335.9081127</v>
      </c>
      <c r="D33" s="2">
        <f t="shared" si="0"/>
        <v>-333.53675231813844</v>
      </c>
      <c r="E33" s="2">
        <f t="shared" si="1"/>
        <v>333.53675231813844</v>
      </c>
      <c r="F33" s="2">
        <f t="shared" si="2"/>
        <v>14065.207248520506</v>
      </c>
    </row>
    <row r="34" spans="1:6">
      <c r="A34" s="19">
        <v>33</v>
      </c>
      <c r="B34" s="11">
        <f>data!B34</f>
        <v>2.3556601371297101</v>
      </c>
      <c r="C34" s="7">
        <f>data!C34</f>
        <v>340.0586667</v>
      </c>
      <c r="D34" s="2">
        <f t="shared" si="0"/>
        <v>-337.70300656287031</v>
      </c>
      <c r="E34" s="2">
        <f t="shared" si="1"/>
        <v>337.70300656287031</v>
      </c>
      <c r="F34" s="2">
        <f t="shared" si="2"/>
        <v>14335.811912763853</v>
      </c>
    </row>
    <row r="35" spans="1:6">
      <c r="A35" s="19">
        <v>34</v>
      </c>
      <c r="B35" s="11">
        <f>data!B35</f>
        <v>2.3379523312456501</v>
      </c>
      <c r="C35" s="7">
        <f>data!C35</f>
        <v>343.82109589999999</v>
      </c>
      <c r="D35" s="2">
        <f t="shared" si="0"/>
        <v>-341.48314356875431</v>
      </c>
      <c r="E35" s="2">
        <f t="shared" si="1"/>
        <v>341.48314356875431</v>
      </c>
      <c r="F35" s="2">
        <f t="shared" si="2"/>
        <v>14606.078105399765</v>
      </c>
    </row>
    <row r="36" spans="1:6">
      <c r="A36" s="19">
        <v>35</v>
      </c>
      <c r="B36" s="11">
        <f>data!B36</f>
        <v>2.3275386113592602</v>
      </c>
      <c r="C36" s="7">
        <f>data!C36</f>
        <v>348.40037840000002</v>
      </c>
      <c r="D36" s="2">
        <f t="shared" si="0"/>
        <v>-346.07283978864075</v>
      </c>
      <c r="E36" s="2">
        <f t="shared" si="1"/>
        <v>346.07283978864075</v>
      </c>
      <c r="F36" s="2">
        <f t="shared" si="2"/>
        <v>14868.618638577063</v>
      </c>
    </row>
    <row r="37" spans="1:6">
      <c r="A37" s="19">
        <v>36</v>
      </c>
      <c r="B37" s="11">
        <f>data!B37</f>
        <v>2.3747952340282499</v>
      </c>
      <c r="C37" s="7">
        <f>data!C37</f>
        <v>352.57216</v>
      </c>
      <c r="D37" s="2">
        <f t="shared" si="0"/>
        <v>-350.19736476597177</v>
      </c>
      <c r="E37" s="2">
        <f t="shared" si="1"/>
        <v>350.19736476597177</v>
      </c>
      <c r="F37" s="2">
        <f t="shared" si="2"/>
        <v>14746.423596780975</v>
      </c>
    </row>
    <row r="38" spans="1:6">
      <c r="A38" s="19">
        <v>37</v>
      </c>
      <c r="B38" s="11">
        <f>data!B38</f>
        <v>2.3420961516266798</v>
      </c>
      <c r="C38" s="7">
        <f>data!C38</f>
        <v>356.74573679999997</v>
      </c>
      <c r="D38" s="2">
        <f t="shared" si="0"/>
        <v>-354.40364064837331</v>
      </c>
      <c r="E38" s="2">
        <f t="shared" si="1"/>
        <v>354.40364064837331</v>
      </c>
      <c r="F38" s="2">
        <f t="shared" si="2"/>
        <v>15131.89970455422</v>
      </c>
    </row>
    <row r="39" spans="1:6">
      <c r="A39" s="19">
        <v>38</v>
      </c>
      <c r="B39" s="11">
        <f>data!B39</f>
        <v>2.3869103800732101</v>
      </c>
      <c r="C39" s="7">
        <f>data!C39</f>
        <v>360.91901300000001</v>
      </c>
      <c r="D39" s="2">
        <f t="shared" si="0"/>
        <v>-358.53210261992677</v>
      </c>
      <c r="E39" s="2">
        <f t="shared" si="1"/>
        <v>358.53210261992677</v>
      </c>
      <c r="F39" s="2">
        <f t="shared" si="2"/>
        <v>15020.760964177049</v>
      </c>
    </row>
    <row r="40" spans="1:6">
      <c r="A40" s="19">
        <v>39</v>
      </c>
      <c r="B40" s="11">
        <f>data!B40</f>
        <v>2.3789748506988202</v>
      </c>
      <c r="C40" s="7">
        <f>data!C40</f>
        <v>365.15841030000001</v>
      </c>
      <c r="D40" s="2">
        <f t="shared" si="0"/>
        <v>-362.77943544930122</v>
      </c>
      <c r="E40" s="2">
        <f t="shared" si="1"/>
        <v>362.77943544930122</v>
      </c>
      <c r="F40" s="2">
        <f t="shared" si="2"/>
        <v>15249.401873363029</v>
      </c>
    </row>
    <row r="41" spans="1:6">
      <c r="A41" s="19">
        <v>40</v>
      </c>
      <c r="B41" s="11">
        <f>data!B41</f>
        <v>2.3534990235609801</v>
      </c>
      <c r="C41" s="7">
        <f>data!C41</f>
        <v>369.35549370000001</v>
      </c>
      <c r="D41" s="2">
        <f t="shared" si="0"/>
        <v>-367.00199467643904</v>
      </c>
      <c r="E41" s="2">
        <f t="shared" si="1"/>
        <v>367.00199467643904</v>
      </c>
      <c r="F41" s="2">
        <f t="shared" si="2"/>
        <v>15593.887696674878</v>
      </c>
    </row>
    <row r="42" spans="1:6">
      <c r="A42" s="19">
        <v>41</v>
      </c>
      <c r="B42" s="11">
        <f>data!B42</f>
        <v>2.37391073975953</v>
      </c>
      <c r="C42" s="7">
        <f>data!C42</f>
        <v>373.5951</v>
      </c>
      <c r="D42" s="2">
        <f t="shared" si="0"/>
        <v>-371.22118926024046</v>
      </c>
      <c r="E42" s="2">
        <f t="shared" si="1"/>
        <v>371.22118926024046</v>
      </c>
      <c r="F42" s="2">
        <f t="shared" si="2"/>
        <v>15637.537799666556</v>
      </c>
    </row>
    <row r="43" spans="1:6">
      <c r="A43" s="19">
        <v>42</v>
      </c>
      <c r="B43" s="11">
        <f>data!B43</f>
        <v>2.37676694656064</v>
      </c>
      <c r="C43" s="7">
        <f>data!C43</f>
        <v>377.85995059999999</v>
      </c>
      <c r="D43" s="2">
        <f t="shared" si="0"/>
        <v>-375.48318365343937</v>
      </c>
      <c r="E43" s="2">
        <f t="shared" si="1"/>
        <v>375.48318365343937</v>
      </c>
      <c r="F43" s="2">
        <f t="shared" si="2"/>
        <v>15798.06485430941</v>
      </c>
    </row>
    <row r="44" spans="1:6">
      <c r="A44" s="19">
        <v>43</v>
      </c>
      <c r="B44" s="11">
        <f>data!B44</f>
        <v>2.3830457179202198</v>
      </c>
      <c r="C44" s="7">
        <f>data!C44</f>
        <v>382.08702440000002</v>
      </c>
      <c r="D44" s="2">
        <f t="shared" si="0"/>
        <v>-379.70397868207982</v>
      </c>
      <c r="E44" s="2">
        <f t="shared" si="1"/>
        <v>379.70397868207982</v>
      </c>
      <c r="F44" s="2">
        <f t="shared" si="2"/>
        <v>15933.558295871168</v>
      </c>
    </row>
    <row r="45" spans="1:6">
      <c r="A45" s="19">
        <v>44</v>
      </c>
      <c r="B45" s="11">
        <f>data!B45</f>
        <v>2.3865007688899298</v>
      </c>
      <c r="C45" s="7">
        <f>data!C45</f>
        <v>386.34848190000002</v>
      </c>
      <c r="D45" s="2">
        <f t="shared" si="0"/>
        <v>-383.96198113111012</v>
      </c>
      <c r="E45" s="2">
        <f t="shared" si="1"/>
        <v>383.96198113111012</v>
      </c>
      <c r="F45" s="2">
        <f t="shared" si="2"/>
        <v>16088.910849574473</v>
      </c>
    </row>
    <row r="46" spans="1:6">
      <c r="A46" s="19">
        <v>45</v>
      </c>
      <c r="B46" s="11">
        <f>data!B46</f>
        <v>2.3921984101906402</v>
      </c>
      <c r="C46" s="7">
        <f>data!C46</f>
        <v>390.61595240000003</v>
      </c>
      <c r="D46" s="2">
        <f t="shared" si="0"/>
        <v>-388.22375398980938</v>
      </c>
      <c r="E46" s="2">
        <f t="shared" si="1"/>
        <v>388.22375398980938</v>
      </c>
      <c r="F46" s="2">
        <f t="shared" si="2"/>
        <v>16228.743917561207</v>
      </c>
    </row>
    <row r="47" spans="1:6">
      <c r="A47" s="19">
        <v>46</v>
      </c>
      <c r="B47" s="11">
        <f>data!B47</f>
        <v>2.3883439054170799</v>
      </c>
      <c r="C47" s="7">
        <f>data!C47</f>
        <v>394.86621179999997</v>
      </c>
      <c r="D47" s="2">
        <f t="shared" si="0"/>
        <v>-392.47786789458291</v>
      </c>
      <c r="E47" s="2">
        <f t="shared" si="1"/>
        <v>392.47786789458291</v>
      </c>
      <c r="F47" s="2">
        <f t="shared" si="2"/>
        <v>16433.055013743673</v>
      </c>
    </row>
    <row r="48" spans="1:6">
      <c r="A48" s="19">
        <v>47</v>
      </c>
      <c r="B48" s="11">
        <f>data!B48</f>
        <v>2.3941739031727098</v>
      </c>
      <c r="C48" s="7">
        <f>data!C48</f>
        <v>399.1710698</v>
      </c>
      <c r="D48" s="2">
        <f t="shared" si="0"/>
        <v>-396.77689589682728</v>
      </c>
      <c r="E48" s="2">
        <f t="shared" si="1"/>
        <v>396.77689589682728</v>
      </c>
      <c r="F48" s="2">
        <f t="shared" si="2"/>
        <v>16572.601320690479</v>
      </c>
    </row>
    <row r="49" spans="1:6">
      <c r="A49" s="19">
        <v>48</v>
      </c>
      <c r="B49" s="11">
        <f>data!B49</f>
        <v>2.3748460847048301</v>
      </c>
      <c r="C49" s="7">
        <f>data!C49</f>
        <v>403.44170109999999</v>
      </c>
      <c r="D49" s="2">
        <f t="shared" si="0"/>
        <v>-401.06685501529518</v>
      </c>
      <c r="E49" s="2">
        <f t="shared" si="1"/>
        <v>401.06685501529518</v>
      </c>
      <c r="F49" s="2">
        <f t="shared" si="2"/>
        <v>16888.119933260594</v>
      </c>
    </row>
    <row r="50" spans="1:6">
      <c r="A50" s="19">
        <v>49</v>
      </c>
      <c r="B50" s="11">
        <f>data!B50</f>
        <v>2.3657168436219198</v>
      </c>
      <c r="C50" s="7">
        <f>data!C50</f>
        <v>407.73918179999998</v>
      </c>
      <c r="D50" s="2">
        <f t="shared" si="0"/>
        <v>-405.37346495637809</v>
      </c>
      <c r="E50" s="2">
        <f t="shared" si="1"/>
        <v>405.37346495637809</v>
      </c>
      <c r="F50" s="2">
        <f t="shared" si="2"/>
        <v>17135.333252129618</v>
      </c>
    </row>
    <row r="51" spans="1:6">
      <c r="A51" s="19">
        <v>50</v>
      </c>
      <c r="B51" s="11">
        <f>data!B51</f>
        <v>2.3596833049881898</v>
      </c>
      <c r="C51" s="7">
        <f>data!C51</f>
        <v>412.01662920000001</v>
      </c>
      <c r="D51" s="2">
        <f t="shared" si="0"/>
        <v>-409.6569458950118</v>
      </c>
      <c r="E51" s="2">
        <f t="shared" si="1"/>
        <v>409.6569458950118</v>
      </c>
      <c r="F51" s="2">
        <f t="shared" si="2"/>
        <v>17360.674842637927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F2" sqref="F2"/>
    </sheetView>
  </sheetViews>
  <sheetFormatPr defaultColWidth="9.109375" defaultRowHeight="14.4"/>
  <cols>
    <col min="1" max="1" width="6" style="19" customWidth="1"/>
    <col min="2" max="2" width="8.88671875" style="11" customWidth="1"/>
    <col min="3" max="3" width="10" style="7" customWidth="1"/>
    <col min="4" max="4" width="9.109375" style="19"/>
    <col min="5" max="5" width="9.109375" style="2"/>
    <col min="6" max="6" width="8.88671875" style="2" customWidth="1"/>
    <col min="7" max="7" width="9.109375" style="19"/>
    <col min="8" max="8" width="26.88671875" style="19" bestFit="1" customWidth="1"/>
    <col min="9" max="16384" width="9.109375" style="19"/>
  </cols>
  <sheetData>
    <row r="1" spans="1:11" s="3" customFormat="1" ht="58.2" thickBot="1">
      <c r="A1" s="3" t="s">
        <v>9</v>
      </c>
      <c r="B1" s="10" t="s">
        <v>17</v>
      </c>
      <c r="C1" s="6" t="s">
        <v>13</v>
      </c>
      <c r="D1" s="3" t="s">
        <v>14</v>
      </c>
      <c r="E1" s="4" t="s">
        <v>15</v>
      </c>
      <c r="F1" s="4" t="s">
        <v>16</v>
      </c>
    </row>
    <row r="2" spans="1:11">
      <c r="A2" s="19">
        <v>1</v>
      </c>
      <c r="B2" s="11">
        <f>data!D2</f>
        <v>0</v>
      </c>
      <c r="C2" s="7">
        <f>data!C2</f>
        <v>0.22500000000000001</v>
      </c>
      <c r="D2" s="2">
        <f>B2-C2</f>
        <v>-0.22500000000000001</v>
      </c>
      <c r="E2" s="2">
        <f>ABS(D2)</f>
        <v>0.22500000000000001</v>
      </c>
      <c r="F2" s="2" t="str">
        <f>IF(B2&lt;&gt;0,E2/B2*100,"NA")</f>
        <v>NA</v>
      </c>
      <c r="H2" s="12" t="s">
        <v>0</v>
      </c>
      <c r="I2" s="14">
        <f>AVERAGE(E:E)</f>
        <v>282.91416848193558</v>
      </c>
      <c r="K2" s="24"/>
    </row>
    <row r="3" spans="1:11">
      <c r="A3" s="19">
        <v>2</v>
      </c>
      <c r="B3" s="11">
        <f>data!D3</f>
        <v>0</v>
      </c>
      <c r="C3" s="7">
        <f>data!C3</f>
        <v>1.92</v>
      </c>
      <c r="D3" s="2">
        <f t="shared" ref="D3:D51" si="0">B3-C3</f>
        <v>-1.92</v>
      </c>
      <c r="E3" s="2">
        <f t="shared" ref="E3:E51" si="1">ABS(D3)</f>
        <v>1.92</v>
      </c>
      <c r="F3" s="2" t="str">
        <f t="shared" ref="F3:F51" si="2">IF(B3&lt;&gt;0,E3/B3*100,"NA")</f>
        <v>NA</v>
      </c>
      <c r="H3" s="13" t="s">
        <v>1</v>
      </c>
      <c r="I3" s="15">
        <f>AVERAGE(F:F)</f>
        <v>1927918.8292242954</v>
      </c>
    </row>
    <row r="4" spans="1:11">
      <c r="A4" s="19">
        <v>3</v>
      </c>
      <c r="B4" s="11">
        <f>data!D4</f>
        <v>0</v>
      </c>
      <c r="C4" s="7">
        <f>data!C4</f>
        <v>6.7591428569999996</v>
      </c>
      <c r="D4" s="2">
        <f t="shared" si="0"/>
        <v>-6.7591428569999996</v>
      </c>
      <c r="E4" s="2">
        <f t="shared" si="1"/>
        <v>6.7591428569999996</v>
      </c>
      <c r="F4" s="2" t="str">
        <f t="shared" si="2"/>
        <v>NA</v>
      </c>
      <c r="H4" s="13" t="s">
        <v>2</v>
      </c>
      <c r="I4" s="15">
        <f>MEDIAN(D:D)</f>
        <v>-333.93133154091095</v>
      </c>
    </row>
    <row r="5" spans="1:11">
      <c r="A5" s="19">
        <v>4</v>
      </c>
      <c r="B5" s="11">
        <f>data!D5</f>
        <v>7.0000000000000001E-3</v>
      </c>
      <c r="C5" s="7">
        <f>data!C5</f>
        <v>17.96325581</v>
      </c>
      <c r="D5" s="2">
        <f t="shared" si="0"/>
        <v>-17.956255809999998</v>
      </c>
      <c r="E5" s="2">
        <f t="shared" si="1"/>
        <v>17.956255809999998</v>
      </c>
      <c r="F5" s="2">
        <f t="shared" si="2"/>
        <v>256517.94014285711</v>
      </c>
      <c r="H5" s="13" t="s">
        <v>3</v>
      </c>
      <c r="I5" s="15">
        <f>MAX(D:D)</f>
        <v>-0.22500000000000001</v>
      </c>
    </row>
    <row r="6" spans="1:11">
      <c r="A6" s="19">
        <v>5</v>
      </c>
      <c r="B6" s="11">
        <f>data!D6</f>
        <v>1.1899999999999999E-2</v>
      </c>
      <c r="C6" s="7">
        <f>data!C6</f>
        <v>41.770636359999997</v>
      </c>
      <c r="D6" s="2">
        <f t="shared" si="0"/>
        <v>-41.75873636</v>
      </c>
      <c r="E6" s="2">
        <f t="shared" si="1"/>
        <v>41.75873636</v>
      </c>
      <c r="F6" s="2">
        <f t="shared" si="2"/>
        <v>350913.75092436979</v>
      </c>
      <c r="H6" s="13" t="s">
        <v>4</v>
      </c>
      <c r="I6" s="15">
        <f>MIN(D:D)</f>
        <v>-412.00011141686508</v>
      </c>
    </row>
    <row r="7" spans="1:11">
      <c r="A7" s="19">
        <v>6</v>
      </c>
      <c r="B7" s="11">
        <f>data!D7</f>
        <v>1.302777777777777E-2</v>
      </c>
      <c r="C7" s="7">
        <f>data!C7</f>
        <v>62.631644440000002</v>
      </c>
      <c r="D7" s="2">
        <f t="shared" si="0"/>
        <v>-62.618616662222223</v>
      </c>
      <c r="E7" s="2">
        <f t="shared" si="1"/>
        <v>62.618616662222223</v>
      </c>
      <c r="F7" s="2">
        <f t="shared" si="2"/>
        <v>480654.62683155684</v>
      </c>
      <c r="H7" s="13" t="s">
        <v>5</v>
      </c>
      <c r="I7" s="15">
        <f>STDEV(D:D)</f>
        <v>121.96088006867905</v>
      </c>
    </row>
    <row r="8" spans="1:11" ht="15" thickBot="1">
      <c r="A8" s="19">
        <v>7</v>
      </c>
      <c r="B8" s="11">
        <f>data!D8</f>
        <v>1.229487179487182E-2</v>
      </c>
      <c r="C8" s="7">
        <f>data!C8</f>
        <v>88.531999999999996</v>
      </c>
      <c r="D8" s="2">
        <f t="shared" si="0"/>
        <v>-88.519705128205118</v>
      </c>
      <c r="E8" s="2">
        <f t="shared" si="1"/>
        <v>88.519705128205118</v>
      </c>
      <c r="F8" s="2">
        <f t="shared" si="2"/>
        <v>719972.57559958135</v>
      </c>
      <c r="H8" s="27" t="s">
        <v>19</v>
      </c>
      <c r="I8" s="16">
        <f>PEARSON(B:B,C:C)</f>
        <v>0.85647244231281683</v>
      </c>
    </row>
    <row r="9" spans="1:11">
      <c r="A9" s="19">
        <v>8</v>
      </c>
      <c r="B9" s="11">
        <f>data!D9</f>
        <v>1.253333333333333E-2</v>
      </c>
      <c r="C9" s="7">
        <f>data!C9</f>
        <v>115.2377872</v>
      </c>
      <c r="D9" s="2">
        <f t="shared" si="0"/>
        <v>-115.22525386666666</v>
      </c>
      <c r="E9" s="2">
        <f t="shared" si="1"/>
        <v>115.22525386666666</v>
      </c>
      <c r="F9" s="2">
        <f t="shared" si="2"/>
        <v>919350.42978723429</v>
      </c>
    </row>
    <row r="10" spans="1:11">
      <c r="A10" s="19">
        <v>9</v>
      </c>
      <c r="B10" s="11">
        <f>data!D10</f>
        <v>1.2935672514619891E-2</v>
      </c>
      <c r="C10" s="7">
        <f>data!C10</f>
        <v>139.73366669999999</v>
      </c>
      <c r="D10" s="2">
        <f t="shared" si="0"/>
        <v>-139.72073102748536</v>
      </c>
      <c r="E10" s="2">
        <f t="shared" si="1"/>
        <v>139.72073102748536</v>
      </c>
      <c r="F10" s="2">
        <f t="shared" si="2"/>
        <v>1080119.5753028926</v>
      </c>
    </row>
    <row r="11" spans="1:11">
      <c r="A11" s="19">
        <v>10</v>
      </c>
      <c r="B11" s="11">
        <f>data!D11</f>
        <v>1.318840579710143E-2</v>
      </c>
      <c r="C11" s="7">
        <f>data!C11</f>
        <v>165.0405714</v>
      </c>
      <c r="D11" s="2">
        <f t="shared" si="0"/>
        <v>-165.0273829942029</v>
      </c>
      <c r="E11" s="2">
        <f t="shared" si="1"/>
        <v>165.0273829942029</v>
      </c>
      <c r="F11" s="2">
        <f t="shared" si="2"/>
        <v>1251306.5303956063</v>
      </c>
    </row>
    <row r="12" spans="1:11">
      <c r="A12" s="19">
        <v>11</v>
      </c>
      <c r="B12" s="11">
        <f>data!D12</f>
        <v>1.3341880341880372E-2</v>
      </c>
      <c r="C12" s="7">
        <f>data!C12</f>
        <v>189.41304</v>
      </c>
      <c r="D12" s="2">
        <f t="shared" si="0"/>
        <v>-189.39969811965813</v>
      </c>
      <c r="E12" s="2">
        <f t="shared" si="1"/>
        <v>189.39969811965813</v>
      </c>
      <c r="F12" s="2">
        <f t="shared" si="2"/>
        <v>1419587.7437540009</v>
      </c>
    </row>
    <row r="13" spans="1:11">
      <c r="A13" s="19">
        <v>12</v>
      </c>
      <c r="B13" s="11">
        <f>data!D13</f>
        <v>1.300229885057474E-2</v>
      </c>
      <c r="C13" s="7">
        <f>data!C13</f>
        <v>213.01137249999999</v>
      </c>
      <c r="D13" s="2">
        <f t="shared" si="0"/>
        <v>-212.99837020114941</v>
      </c>
      <c r="E13" s="2">
        <f t="shared" si="1"/>
        <v>212.99837020114941</v>
      </c>
      <c r="F13" s="2">
        <f t="shared" si="2"/>
        <v>1638159.318201906</v>
      </c>
    </row>
    <row r="14" spans="1:11">
      <c r="A14" s="19">
        <v>13</v>
      </c>
      <c r="B14" s="11">
        <f>data!D14</f>
        <v>1.345555555555554E-2</v>
      </c>
      <c r="C14" s="7">
        <f>data!C14</f>
        <v>239.3299231</v>
      </c>
      <c r="D14" s="2">
        <f t="shared" si="0"/>
        <v>-239.31646754444444</v>
      </c>
      <c r="E14" s="2">
        <f t="shared" si="1"/>
        <v>239.31646754444444</v>
      </c>
      <c r="F14" s="2">
        <f t="shared" si="2"/>
        <v>1778569.948720068</v>
      </c>
    </row>
    <row r="15" spans="1:11">
      <c r="A15" s="19">
        <v>14</v>
      </c>
      <c r="B15" s="11">
        <f>data!D15</f>
        <v>1.3269565217391281E-2</v>
      </c>
      <c r="C15" s="7">
        <f>data!C15</f>
        <v>258.39509429999998</v>
      </c>
      <c r="D15" s="2">
        <f t="shared" si="0"/>
        <v>-258.38182473478258</v>
      </c>
      <c r="E15" s="2">
        <f t="shared" si="1"/>
        <v>258.38182473478258</v>
      </c>
      <c r="F15" s="2">
        <f t="shared" si="2"/>
        <v>1947176.2676605536</v>
      </c>
    </row>
    <row r="16" spans="1:11">
      <c r="A16" s="19">
        <v>15</v>
      </c>
      <c r="B16" s="11">
        <f>data!D16</f>
        <v>1.4065789473684202E-2</v>
      </c>
      <c r="C16" s="7">
        <f>data!C16</f>
        <v>277.07214809999999</v>
      </c>
      <c r="D16" s="2">
        <f t="shared" si="0"/>
        <v>-277.05808231052629</v>
      </c>
      <c r="E16" s="2">
        <f t="shared" si="1"/>
        <v>277.05808231052629</v>
      </c>
      <c r="F16" s="2">
        <f t="shared" si="2"/>
        <v>1969730.0519738086</v>
      </c>
    </row>
    <row r="17" spans="1:6">
      <c r="A17" s="19">
        <v>16</v>
      </c>
      <c r="B17" s="11">
        <f>data!D17</f>
        <v>1.431835007932308E-2</v>
      </c>
      <c r="C17" s="7">
        <f>data!C17</f>
        <v>290.56698180000001</v>
      </c>
      <c r="D17" s="2">
        <f t="shared" si="0"/>
        <v>-290.55266344992066</v>
      </c>
      <c r="E17" s="2">
        <f t="shared" si="1"/>
        <v>290.55266344992066</v>
      </c>
      <c r="F17" s="2">
        <f t="shared" si="2"/>
        <v>2029232.8504350756</v>
      </c>
    </row>
    <row r="18" spans="1:6">
      <c r="A18" s="19">
        <v>17</v>
      </c>
      <c r="B18" s="11">
        <f>data!D18</f>
        <v>1.4047740835464629E-2</v>
      </c>
      <c r="C18" s="7">
        <f>data!C18</f>
        <v>302.83157139999997</v>
      </c>
      <c r="D18" s="2">
        <f t="shared" si="0"/>
        <v>-302.81752365916452</v>
      </c>
      <c r="E18" s="2">
        <f t="shared" si="1"/>
        <v>302.81752365916452</v>
      </c>
      <c r="F18" s="2">
        <f t="shared" si="2"/>
        <v>2155631.4798652735</v>
      </c>
    </row>
    <row r="19" spans="1:6">
      <c r="A19" s="19">
        <v>18</v>
      </c>
      <c r="B19" s="11">
        <f>data!D19</f>
        <v>1.447405063291138E-2</v>
      </c>
      <c r="C19" s="7">
        <f>data!C19</f>
        <v>312.4324211</v>
      </c>
      <c r="D19" s="2">
        <f t="shared" si="0"/>
        <v>-312.41794704936711</v>
      </c>
      <c r="E19" s="2">
        <f t="shared" si="1"/>
        <v>312.41794704936711</v>
      </c>
      <c r="F19" s="2">
        <f t="shared" si="2"/>
        <v>2158469.3530018823</v>
      </c>
    </row>
    <row r="20" spans="1:6">
      <c r="A20" s="19">
        <v>19</v>
      </c>
      <c r="B20" s="11">
        <f>data!D20</f>
        <v>1.48862745098039E-2</v>
      </c>
      <c r="C20" s="7">
        <f>data!C20</f>
        <v>321.50013790000003</v>
      </c>
      <c r="D20" s="2">
        <f t="shared" si="0"/>
        <v>-321.48525162549021</v>
      </c>
      <c r="E20" s="2">
        <f t="shared" si="1"/>
        <v>321.48525162549021</v>
      </c>
      <c r="F20" s="2">
        <f t="shared" si="2"/>
        <v>2159608.5132903089</v>
      </c>
    </row>
    <row r="21" spans="1:6">
      <c r="A21" s="19">
        <v>20</v>
      </c>
      <c r="B21" s="11">
        <f>data!D21</f>
        <v>1.465945165945169E-2</v>
      </c>
      <c r="C21" s="7">
        <f>data!C21</f>
        <v>327.01098309999998</v>
      </c>
      <c r="D21" s="2">
        <f t="shared" si="0"/>
        <v>-326.99632364834054</v>
      </c>
      <c r="E21" s="2">
        <f t="shared" si="1"/>
        <v>326.99632364834054</v>
      </c>
      <c r="F21" s="2">
        <f t="shared" si="2"/>
        <v>2230617.7014302542</v>
      </c>
    </row>
    <row r="22" spans="1:6">
      <c r="A22" s="19">
        <v>21</v>
      </c>
      <c r="B22" s="11">
        <f>data!D22</f>
        <v>1.4924770642201841E-2</v>
      </c>
      <c r="C22" s="7">
        <f>data!C22</f>
        <v>332.28800000000001</v>
      </c>
      <c r="D22" s="2">
        <f t="shared" si="0"/>
        <v>-332.2730752293578</v>
      </c>
      <c r="E22" s="2">
        <f t="shared" si="1"/>
        <v>332.2730752293578</v>
      </c>
      <c r="F22" s="2">
        <f t="shared" si="2"/>
        <v>2226319.4738136213</v>
      </c>
    </row>
    <row r="23" spans="1:6">
      <c r="A23" s="19">
        <v>22</v>
      </c>
      <c r="B23" s="11">
        <f>data!D23</f>
        <v>1.4760279965004352E-2</v>
      </c>
      <c r="C23" s="7">
        <f>data!C23</f>
        <v>334.68747539999998</v>
      </c>
      <c r="D23" s="2">
        <f t="shared" si="0"/>
        <v>-334.67271512003498</v>
      </c>
      <c r="E23" s="2">
        <f t="shared" si="1"/>
        <v>334.67271512003498</v>
      </c>
      <c r="F23" s="2">
        <f t="shared" si="2"/>
        <v>2267387.3118499233</v>
      </c>
    </row>
    <row r="24" spans="1:6">
      <c r="A24" s="19">
        <v>23</v>
      </c>
      <c r="B24" s="11">
        <f>data!D24</f>
        <v>1.5730205278592348E-2</v>
      </c>
      <c r="C24" s="7">
        <f>data!C24</f>
        <v>336.24341939999999</v>
      </c>
      <c r="D24" s="2">
        <f t="shared" si="0"/>
        <v>-336.22768919472139</v>
      </c>
      <c r="E24" s="2">
        <f t="shared" si="1"/>
        <v>336.22768919472139</v>
      </c>
      <c r="F24" s="2">
        <f t="shared" si="2"/>
        <v>2137465.3619574979</v>
      </c>
    </row>
    <row r="25" spans="1:6">
      <c r="A25" s="19">
        <v>24</v>
      </c>
      <c r="B25" s="11">
        <f>data!D25</f>
        <v>1.5605522682445781E-2</v>
      </c>
      <c r="C25" s="7">
        <f>data!C25</f>
        <v>336.78590480000003</v>
      </c>
      <c r="D25" s="2">
        <f t="shared" si="0"/>
        <v>-336.77029927731758</v>
      </c>
      <c r="E25" s="2">
        <f t="shared" si="1"/>
        <v>336.77029927731758</v>
      </c>
      <c r="F25" s="2">
        <f t="shared" si="2"/>
        <v>2158019.9915773477</v>
      </c>
    </row>
    <row r="26" spans="1:6">
      <c r="A26" s="19">
        <v>25</v>
      </c>
      <c r="B26" s="11">
        <f>data!D26</f>
        <v>1.5718816821097673E-2</v>
      </c>
      <c r="C26" s="7">
        <f>data!C26</f>
        <v>335.12056250000001</v>
      </c>
      <c r="D26" s="2">
        <f t="shared" si="0"/>
        <v>-335.1048436831789</v>
      </c>
      <c r="E26" s="2">
        <f t="shared" si="1"/>
        <v>335.1048436831789</v>
      </c>
      <c r="F26" s="2">
        <f t="shared" si="2"/>
        <v>2131870.6585689313</v>
      </c>
    </row>
    <row r="27" spans="1:6">
      <c r="A27" s="19">
        <v>26</v>
      </c>
      <c r="B27" s="11">
        <f>data!D27</f>
        <v>1.506125628140707E-2</v>
      </c>
      <c r="C27" s="7">
        <f>data!C27</f>
        <v>333.91698459999998</v>
      </c>
      <c r="D27" s="2">
        <f t="shared" si="0"/>
        <v>-333.90192334371858</v>
      </c>
      <c r="E27" s="2">
        <f t="shared" si="1"/>
        <v>333.90192334371858</v>
      </c>
      <c r="F27" s="2">
        <f t="shared" si="2"/>
        <v>2216959.3100670911</v>
      </c>
    </row>
    <row r="28" spans="1:6">
      <c r="A28" s="19">
        <v>27</v>
      </c>
      <c r="B28" s="11">
        <f>data!D28</f>
        <v>1.6602478972996913E-2</v>
      </c>
      <c r="C28" s="7">
        <f>data!C28</f>
        <v>334.68424240000002</v>
      </c>
      <c r="D28" s="2">
        <f t="shared" si="0"/>
        <v>-334.66763992102705</v>
      </c>
      <c r="E28" s="2">
        <f t="shared" si="1"/>
        <v>334.66763992102705</v>
      </c>
      <c r="F28" s="2">
        <f t="shared" si="2"/>
        <v>2015769.0936717761</v>
      </c>
    </row>
    <row r="29" spans="1:6">
      <c r="A29" s="19">
        <v>28</v>
      </c>
      <c r="B29" s="11">
        <f>data!D29</f>
        <v>1.656496350364961E-2</v>
      </c>
      <c r="C29" s="7">
        <f>data!C29</f>
        <v>333.3072239</v>
      </c>
      <c r="D29" s="2">
        <f t="shared" si="0"/>
        <v>-333.29065893649636</v>
      </c>
      <c r="E29" s="2">
        <f t="shared" si="1"/>
        <v>333.29065893649636</v>
      </c>
      <c r="F29" s="2">
        <f t="shared" si="2"/>
        <v>2012021.6918260364</v>
      </c>
    </row>
    <row r="30" spans="1:6">
      <c r="A30" s="19">
        <v>29</v>
      </c>
      <c r="B30" s="11">
        <f>data!D30</f>
        <v>1.6291608754278618E-2</v>
      </c>
      <c r="C30" s="7">
        <f>data!C30</f>
        <v>331.762</v>
      </c>
      <c r="D30" s="2">
        <f t="shared" si="0"/>
        <v>-331.74570839124573</v>
      </c>
      <c r="E30" s="2">
        <f t="shared" si="1"/>
        <v>331.74570839124573</v>
      </c>
      <c r="F30" s="2">
        <f t="shared" si="2"/>
        <v>2036298.0316730249</v>
      </c>
    </row>
    <row r="31" spans="1:6">
      <c r="A31" s="19">
        <v>30</v>
      </c>
      <c r="B31" s="11">
        <f>data!D31</f>
        <v>1.6381770964228878E-2</v>
      </c>
      <c r="C31" s="7">
        <f>data!C31</f>
        <v>331.58933330000002</v>
      </c>
      <c r="D31" s="2">
        <f t="shared" si="0"/>
        <v>-331.57295152903578</v>
      </c>
      <c r="E31" s="2">
        <f t="shared" si="1"/>
        <v>331.57295152903578</v>
      </c>
      <c r="F31" s="2">
        <f t="shared" si="2"/>
        <v>2024036.0596730122</v>
      </c>
    </row>
    <row r="32" spans="1:6">
      <c r="A32" s="19">
        <v>31</v>
      </c>
      <c r="B32" s="11">
        <f>data!D32</f>
        <v>1.6345961896732229E-2</v>
      </c>
      <c r="C32" s="7">
        <f>data!C32</f>
        <v>333.97708569999998</v>
      </c>
      <c r="D32" s="2">
        <f t="shared" si="0"/>
        <v>-333.96073973810326</v>
      </c>
      <c r="E32" s="2">
        <f t="shared" si="1"/>
        <v>333.96073973810326</v>
      </c>
      <c r="F32" s="2">
        <f t="shared" si="2"/>
        <v>2043077.9286526195</v>
      </c>
    </row>
    <row r="33" spans="1:6">
      <c r="A33" s="19">
        <v>32</v>
      </c>
      <c r="B33" s="11">
        <f>data!D33</f>
        <v>1.659952267303106E-2</v>
      </c>
      <c r="C33" s="7">
        <f>data!C33</f>
        <v>335.9081127</v>
      </c>
      <c r="D33" s="2">
        <f t="shared" si="0"/>
        <v>-335.891513177327</v>
      </c>
      <c r="E33" s="2">
        <f t="shared" si="1"/>
        <v>335.891513177327</v>
      </c>
      <c r="F33" s="2">
        <f t="shared" si="2"/>
        <v>2023501.0355029292</v>
      </c>
    </row>
    <row r="34" spans="1:6">
      <c r="A34" s="19">
        <v>33</v>
      </c>
      <c r="B34" s="11">
        <f>data!D34</f>
        <v>1.6489620959907973E-2</v>
      </c>
      <c r="C34" s="7">
        <f>data!C34</f>
        <v>340.0586667</v>
      </c>
      <c r="D34" s="2">
        <f t="shared" si="0"/>
        <v>-340.04217707904007</v>
      </c>
      <c r="E34" s="2">
        <f t="shared" si="1"/>
        <v>340.04217707904007</v>
      </c>
      <c r="F34" s="2">
        <f t="shared" si="2"/>
        <v>2062158.84468055</v>
      </c>
    </row>
    <row r="35" spans="1:6">
      <c r="A35" s="19">
        <v>34</v>
      </c>
      <c r="B35" s="11">
        <f>data!D35</f>
        <v>1.6365666318719552E-2</v>
      </c>
      <c r="C35" s="7">
        <f>data!C35</f>
        <v>343.82109589999999</v>
      </c>
      <c r="D35" s="2">
        <f t="shared" si="0"/>
        <v>-343.80473023368125</v>
      </c>
      <c r="E35" s="2">
        <f t="shared" si="1"/>
        <v>343.80473023368125</v>
      </c>
      <c r="F35" s="2">
        <f t="shared" si="2"/>
        <v>2100768.3007713947</v>
      </c>
    </row>
    <row r="36" spans="1:6">
      <c r="A36" s="19">
        <v>35</v>
      </c>
      <c r="B36" s="11">
        <f>data!D36</f>
        <v>1.6292770279514823E-2</v>
      </c>
      <c r="C36" s="7">
        <f>data!C36</f>
        <v>348.40037840000002</v>
      </c>
      <c r="D36" s="2">
        <f t="shared" si="0"/>
        <v>-348.38408562972052</v>
      </c>
      <c r="E36" s="2">
        <f t="shared" si="1"/>
        <v>348.38408562972052</v>
      </c>
      <c r="F36" s="2">
        <f t="shared" si="2"/>
        <v>2138274.0912252949</v>
      </c>
    </row>
    <row r="37" spans="1:6">
      <c r="A37" s="19">
        <v>36</v>
      </c>
      <c r="B37" s="11">
        <f>data!D37</f>
        <v>1.6623566638197751E-2</v>
      </c>
      <c r="C37" s="7">
        <f>data!C37</f>
        <v>352.57216</v>
      </c>
      <c r="D37" s="2">
        <f t="shared" si="0"/>
        <v>-352.55553643336179</v>
      </c>
      <c r="E37" s="2">
        <f t="shared" si="1"/>
        <v>352.55553643336179</v>
      </c>
      <c r="F37" s="2">
        <f t="shared" si="2"/>
        <v>2120817.6566829956</v>
      </c>
    </row>
    <row r="38" spans="1:6">
      <c r="A38" s="19">
        <v>37</v>
      </c>
      <c r="B38" s="11">
        <f>data!D38</f>
        <v>1.6394673061386759E-2</v>
      </c>
      <c r="C38" s="7">
        <f>data!C38</f>
        <v>356.74573679999997</v>
      </c>
      <c r="D38" s="2">
        <f t="shared" si="0"/>
        <v>-356.7293421269386</v>
      </c>
      <c r="E38" s="2">
        <f t="shared" si="1"/>
        <v>356.7293421269386</v>
      </c>
      <c r="F38" s="2">
        <f t="shared" si="2"/>
        <v>2175885.6720791743</v>
      </c>
    </row>
    <row r="39" spans="1:6">
      <c r="A39" s="19">
        <v>38</v>
      </c>
      <c r="B39" s="11">
        <f>data!D39</f>
        <v>1.670837266051247E-2</v>
      </c>
      <c r="C39" s="7">
        <f>data!C39</f>
        <v>360.91901300000001</v>
      </c>
      <c r="D39" s="2">
        <f t="shared" si="0"/>
        <v>-360.9023046273395</v>
      </c>
      <c r="E39" s="2">
        <f t="shared" si="1"/>
        <v>360.9023046273395</v>
      </c>
      <c r="F39" s="2">
        <f t="shared" si="2"/>
        <v>2160008.7091681501</v>
      </c>
    </row>
    <row r="40" spans="1:6">
      <c r="A40" s="19">
        <v>39</v>
      </c>
      <c r="B40" s="11">
        <f>data!D40</f>
        <v>1.6652823954891743E-2</v>
      </c>
      <c r="C40" s="7">
        <f>data!C40</f>
        <v>365.15841030000001</v>
      </c>
      <c r="D40" s="2">
        <f t="shared" si="0"/>
        <v>-365.14175747604514</v>
      </c>
      <c r="E40" s="2">
        <f t="shared" si="1"/>
        <v>365.14175747604514</v>
      </c>
      <c r="F40" s="2">
        <f t="shared" si="2"/>
        <v>2192671.6961947181</v>
      </c>
    </row>
    <row r="41" spans="1:6">
      <c r="A41" s="19">
        <v>40</v>
      </c>
      <c r="B41" s="11">
        <f>data!D41</f>
        <v>1.647449316492686E-2</v>
      </c>
      <c r="C41" s="7">
        <f>data!C41</f>
        <v>369.35549370000001</v>
      </c>
      <c r="D41" s="2">
        <f t="shared" si="0"/>
        <v>-369.33901920683508</v>
      </c>
      <c r="E41" s="2">
        <f t="shared" si="1"/>
        <v>369.33901920683508</v>
      </c>
      <c r="F41" s="2">
        <f t="shared" si="2"/>
        <v>2241883.9566678395</v>
      </c>
    </row>
    <row r="42" spans="1:6">
      <c r="A42" s="19">
        <v>41</v>
      </c>
      <c r="B42" s="11">
        <f>data!D42</f>
        <v>1.6617375178316712E-2</v>
      </c>
      <c r="C42" s="7">
        <f>data!C42</f>
        <v>373.5951</v>
      </c>
      <c r="D42" s="2">
        <f t="shared" si="0"/>
        <v>-373.57848262482167</v>
      </c>
      <c r="E42" s="2">
        <f t="shared" si="1"/>
        <v>373.57848262482167</v>
      </c>
      <c r="F42" s="2">
        <f t="shared" si="2"/>
        <v>2248119.6856666505</v>
      </c>
    </row>
    <row r="43" spans="1:6">
      <c r="A43" s="19">
        <v>42</v>
      </c>
      <c r="B43" s="11">
        <f>data!D43</f>
        <v>1.6637368625924482E-2</v>
      </c>
      <c r="C43" s="7">
        <f>data!C43</f>
        <v>377.85995059999999</v>
      </c>
      <c r="D43" s="2">
        <f t="shared" si="0"/>
        <v>-377.84331323137405</v>
      </c>
      <c r="E43" s="2">
        <f t="shared" si="1"/>
        <v>377.84331323137405</v>
      </c>
      <c r="F43" s="2">
        <f t="shared" si="2"/>
        <v>2271052.122044201</v>
      </c>
    </row>
    <row r="44" spans="1:6">
      <c r="A44" s="19">
        <v>43</v>
      </c>
      <c r="B44" s="11">
        <f>data!D44</f>
        <v>1.6681320025441537E-2</v>
      </c>
      <c r="C44" s="7">
        <f>data!C44</f>
        <v>382.08702440000002</v>
      </c>
      <c r="D44" s="2">
        <f t="shared" si="0"/>
        <v>-382.07034307997458</v>
      </c>
      <c r="E44" s="2">
        <f t="shared" si="1"/>
        <v>382.07034307997458</v>
      </c>
      <c r="F44" s="2">
        <f t="shared" si="2"/>
        <v>2290408.3279815954</v>
      </c>
    </row>
    <row r="45" spans="1:6">
      <c r="A45" s="19">
        <v>44</v>
      </c>
      <c r="B45" s="11">
        <f>data!D45</f>
        <v>1.6705505382229507E-2</v>
      </c>
      <c r="C45" s="7">
        <f>data!C45</f>
        <v>386.34848190000002</v>
      </c>
      <c r="D45" s="2">
        <f t="shared" si="0"/>
        <v>-386.3317763946178</v>
      </c>
      <c r="E45" s="2">
        <f t="shared" si="1"/>
        <v>386.3317763946178</v>
      </c>
      <c r="F45" s="2">
        <f t="shared" si="2"/>
        <v>2312601.5499392101</v>
      </c>
    </row>
    <row r="46" spans="1:6">
      <c r="A46" s="19">
        <v>45</v>
      </c>
      <c r="B46" s="11">
        <f>data!D46</f>
        <v>1.674538887133448E-2</v>
      </c>
      <c r="C46" s="7">
        <f>data!C46</f>
        <v>390.61595240000003</v>
      </c>
      <c r="D46" s="2">
        <f t="shared" si="0"/>
        <v>-390.59920701112867</v>
      </c>
      <c r="E46" s="2">
        <f t="shared" si="1"/>
        <v>390.59920701112867</v>
      </c>
      <c r="F46" s="2">
        <f t="shared" si="2"/>
        <v>2332577.7025087439</v>
      </c>
    </row>
    <row r="47" spans="1:6">
      <c r="A47" s="19">
        <v>46</v>
      </c>
      <c r="B47" s="11">
        <f>data!D47</f>
        <v>1.6718407337919558E-2</v>
      </c>
      <c r="C47" s="7">
        <f>data!C47</f>
        <v>394.86621179999997</v>
      </c>
      <c r="D47" s="2">
        <f t="shared" si="0"/>
        <v>-394.84949339266205</v>
      </c>
      <c r="E47" s="2">
        <f t="shared" si="1"/>
        <v>394.84949339266205</v>
      </c>
      <c r="F47" s="2">
        <f t="shared" si="2"/>
        <v>2361765.0019633821</v>
      </c>
    </row>
    <row r="48" spans="1:6">
      <c r="A48" s="19">
        <v>47</v>
      </c>
      <c r="B48" s="11">
        <f>data!D48</f>
        <v>1.6759217322208968E-2</v>
      </c>
      <c r="C48" s="7">
        <f>data!C48</f>
        <v>399.1710698</v>
      </c>
      <c r="D48" s="2">
        <f t="shared" si="0"/>
        <v>-399.15431058267779</v>
      </c>
      <c r="E48" s="2">
        <f t="shared" si="1"/>
        <v>399.15431058267779</v>
      </c>
      <c r="F48" s="2">
        <f t="shared" si="2"/>
        <v>2381700.1886700685</v>
      </c>
    </row>
    <row r="49" spans="1:6">
      <c r="A49" s="19">
        <v>48</v>
      </c>
      <c r="B49" s="11">
        <f>data!D49</f>
        <v>1.6623922592933809E-2</v>
      </c>
      <c r="C49" s="7">
        <f>data!C49</f>
        <v>403.44170109999999</v>
      </c>
      <c r="D49" s="2">
        <f t="shared" si="0"/>
        <v>-403.42507717740705</v>
      </c>
      <c r="E49" s="2">
        <f t="shared" si="1"/>
        <v>403.42507717740705</v>
      </c>
      <c r="F49" s="2">
        <f t="shared" si="2"/>
        <v>2426774.2761800848</v>
      </c>
    </row>
    <row r="50" spans="1:6">
      <c r="A50" s="19">
        <v>49</v>
      </c>
      <c r="B50" s="11">
        <f>data!D50</f>
        <v>1.6560017905353438E-2</v>
      </c>
      <c r="C50" s="7">
        <f>data!C50</f>
        <v>407.73918179999998</v>
      </c>
      <c r="D50" s="2">
        <f t="shared" si="0"/>
        <v>-407.72262178209462</v>
      </c>
      <c r="E50" s="2">
        <f t="shared" si="1"/>
        <v>407.72262178209462</v>
      </c>
      <c r="F50" s="2">
        <f t="shared" si="2"/>
        <v>2462090.4645899455</v>
      </c>
    </row>
    <row r="51" spans="1:6">
      <c r="A51" s="19">
        <v>50</v>
      </c>
      <c r="B51" s="11">
        <f>data!D51</f>
        <v>1.6517783134917328E-2</v>
      </c>
      <c r="C51" s="7">
        <f>data!C51</f>
        <v>412.01662920000001</v>
      </c>
      <c r="D51" s="2">
        <f t="shared" si="0"/>
        <v>-412.00011141686508</v>
      </c>
      <c r="E51" s="2">
        <f t="shared" si="1"/>
        <v>412.00011141686508</v>
      </c>
      <c r="F51" s="2">
        <f t="shared" si="2"/>
        <v>2494282.1203768463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C2" sqref="C2"/>
    </sheetView>
  </sheetViews>
  <sheetFormatPr defaultColWidth="9.109375" defaultRowHeight="14.4"/>
  <cols>
    <col min="1" max="1" width="6" style="19" customWidth="1"/>
    <col min="2" max="2" width="8.88671875" style="11" customWidth="1"/>
    <col min="3" max="3" width="10" style="7" customWidth="1"/>
    <col min="4" max="4" width="9.109375" style="19"/>
    <col min="5" max="5" width="9.109375" style="2"/>
    <col min="6" max="6" width="8.88671875" style="2" customWidth="1"/>
    <col min="7" max="7" width="9.109375" style="19"/>
    <col min="8" max="8" width="26.88671875" style="19" bestFit="1" customWidth="1"/>
    <col min="9" max="16384" width="9.109375" style="19"/>
  </cols>
  <sheetData>
    <row r="1" spans="1:11" s="3" customFormat="1" ht="58.2" thickBot="1">
      <c r="A1" s="3" t="s">
        <v>9</v>
      </c>
      <c r="B1" s="10" t="s">
        <v>12</v>
      </c>
      <c r="C1" s="6" t="s">
        <v>18</v>
      </c>
      <c r="D1" s="3" t="s">
        <v>14</v>
      </c>
      <c r="E1" s="4" t="s">
        <v>15</v>
      </c>
      <c r="F1" s="4" t="s">
        <v>16</v>
      </c>
    </row>
    <row r="2" spans="1:11">
      <c r="A2" s="19">
        <v>1</v>
      </c>
      <c r="B2" s="11">
        <f>data!B2</f>
        <v>0</v>
      </c>
      <c r="C2" s="7">
        <f>data!E2</f>
        <v>1.575E-3</v>
      </c>
      <c r="D2" s="2">
        <f>B2-C2</f>
        <v>-1.575E-3</v>
      </c>
      <c r="E2" s="2">
        <f>ABS(D2)</f>
        <v>1.575E-3</v>
      </c>
      <c r="F2" s="2" t="str">
        <f>IF(B2&lt;&gt;0,E2/B2*100,"NA")</f>
        <v>NA</v>
      </c>
      <c r="H2" s="12" t="s">
        <v>0</v>
      </c>
      <c r="I2" s="14">
        <f>AVERAGE(E:E)</f>
        <v>0.3031508419981454</v>
      </c>
      <c r="K2" s="24"/>
    </row>
    <row r="3" spans="1:11">
      <c r="A3" s="19">
        <v>2</v>
      </c>
      <c r="B3" s="11">
        <f>data!B3</f>
        <v>0</v>
      </c>
      <c r="C3" s="7">
        <f>data!E3</f>
        <v>1.3440000000000001E-2</v>
      </c>
      <c r="D3" s="2">
        <f t="shared" ref="D3:D51" si="0">B3-C3</f>
        <v>-1.3440000000000001E-2</v>
      </c>
      <c r="E3" s="2">
        <f t="shared" ref="E3:E51" si="1">ABS(D3)</f>
        <v>1.3440000000000001E-2</v>
      </c>
      <c r="F3" s="2" t="str">
        <f t="shared" ref="F3:F47" si="2">IF(B3&lt;&gt;0,E3/B3*100,"NA")</f>
        <v>NA</v>
      </c>
      <c r="H3" s="13" t="s">
        <v>1</v>
      </c>
      <c r="I3" s="15">
        <f>AVERAGE(F:F)</f>
        <v>16.950320139150552</v>
      </c>
    </row>
    <row r="4" spans="1:11">
      <c r="A4" s="19">
        <v>3</v>
      </c>
      <c r="B4" s="11">
        <f>data!B4</f>
        <v>0</v>
      </c>
      <c r="C4" s="7">
        <f>data!E4</f>
        <v>4.7313999998999996E-2</v>
      </c>
      <c r="D4" s="2">
        <f t="shared" si="0"/>
        <v>-4.7313999998999996E-2</v>
      </c>
      <c r="E4" s="2">
        <f t="shared" si="1"/>
        <v>4.7313999998999996E-2</v>
      </c>
      <c r="F4" s="2" t="str">
        <f t="shared" si="2"/>
        <v>NA</v>
      </c>
      <c r="H4" s="13" t="s">
        <v>2</v>
      </c>
      <c r="I4" s="15">
        <f>MEDIAN(D:D)</f>
        <v>-9.675428165747002E-2</v>
      </c>
    </row>
    <row r="5" spans="1:11">
      <c r="A5" s="19">
        <v>4</v>
      </c>
      <c r="B5" s="11">
        <f>data!B5</f>
        <v>1</v>
      </c>
      <c r="C5" s="7">
        <f>data!E5</f>
        <v>0.12574279066999999</v>
      </c>
      <c r="D5" s="2">
        <f t="shared" si="0"/>
        <v>0.87425720933000006</v>
      </c>
      <c r="E5" s="2">
        <f t="shared" si="1"/>
        <v>0.87425720933000006</v>
      </c>
      <c r="F5" s="2">
        <f t="shared" si="2"/>
        <v>87.425720933000008</v>
      </c>
      <c r="H5" s="13" t="s">
        <v>3</v>
      </c>
      <c r="I5" s="15">
        <f>MAX(D:D)</f>
        <v>1.42268960003111</v>
      </c>
    </row>
    <row r="6" spans="1:11">
      <c r="A6" s="19">
        <v>5</v>
      </c>
      <c r="B6" s="11">
        <f>data!B6</f>
        <v>1.7</v>
      </c>
      <c r="C6" s="7">
        <f>data!E6</f>
        <v>0.29239445452000001</v>
      </c>
      <c r="D6" s="2">
        <f t="shared" si="0"/>
        <v>1.4076055454800001</v>
      </c>
      <c r="E6" s="2">
        <f t="shared" si="1"/>
        <v>1.4076055454800001</v>
      </c>
      <c r="F6" s="2">
        <f t="shared" si="2"/>
        <v>82.800326204705883</v>
      </c>
      <c r="H6" s="13" t="s">
        <v>4</v>
      </c>
      <c r="I6" s="15">
        <f>MIN(D:D)</f>
        <v>-0.52443309941181049</v>
      </c>
    </row>
    <row r="7" spans="1:11">
      <c r="A7" s="19">
        <v>6</v>
      </c>
      <c r="B7" s="11">
        <f>data!B7</f>
        <v>1.8611111111111101</v>
      </c>
      <c r="C7" s="7">
        <f>data!E7</f>
        <v>0.43842151108000005</v>
      </c>
      <c r="D7" s="2">
        <f t="shared" si="0"/>
        <v>1.42268960003111</v>
      </c>
      <c r="E7" s="2">
        <f t="shared" si="1"/>
        <v>1.42268960003111</v>
      </c>
      <c r="F7" s="2">
        <f t="shared" si="2"/>
        <v>76.443023285253716</v>
      </c>
      <c r="H7" s="13" t="s">
        <v>5</v>
      </c>
      <c r="I7" s="15">
        <f>STDEV(D:D)</f>
        <v>0.46465015600086451</v>
      </c>
    </row>
    <row r="8" spans="1:11" ht="15" thickBot="1">
      <c r="A8" s="19">
        <v>7</v>
      </c>
      <c r="B8" s="11">
        <f>data!B8</f>
        <v>1.7564102564102599</v>
      </c>
      <c r="C8" s="7">
        <f>data!E8</f>
        <v>0.61972399999999994</v>
      </c>
      <c r="D8" s="2">
        <f t="shared" si="0"/>
        <v>1.13668625641026</v>
      </c>
      <c r="E8" s="2">
        <f t="shared" si="1"/>
        <v>1.13668625641026</v>
      </c>
      <c r="F8" s="2">
        <f t="shared" si="2"/>
        <v>64.716443795620521</v>
      </c>
      <c r="H8" s="27" t="s">
        <v>19</v>
      </c>
      <c r="I8" s="16">
        <f>PEARSON(B:B,C:C)</f>
        <v>0.8564724423128165</v>
      </c>
    </row>
    <row r="9" spans="1:11">
      <c r="A9" s="19">
        <v>8</v>
      </c>
      <c r="B9" s="11">
        <f>data!B9</f>
        <v>1.7904761904761901</v>
      </c>
      <c r="C9" s="7">
        <f>data!E9</f>
        <v>0.80666451039999998</v>
      </c>
      <c r="D9" s="2">
        <f t="shared" si="0"/>
        <v>0.98381168007619013</v>
      </c>
      <c r="E9" s="2">
        <f t="shared" si="1"/>
        <v>0.98381168007619013</v>
      </c>
      <c r="F9" s="2">
        <f t="shared" si="2"/>
        <v>54.946928940425522</v>
      </c>
    </row>
    <row r="10" spans="1:11">
      <c r="A10" s="19">
        <v>9</v>
      </c>
      <c r="B10" s="11">
        <f>data!B10</f>
        <v>1.84795321637427</v>
      </c>
      <c r="C10" s="7">
        <f>data!E10</f>
        <v>0.97813566689999998</v>
      </c>
      <c r="D10" s="2">
        <f t="shared" si="0"/>
        <v>0.86981754947427004</v>
      </c>
      <c r="E10" s="2">
        <f t="shared" si="1"/>
        <v>0.86981754947427004</v>
      </c>
      <c r="F10" s="2">
        <f t="shared" si="2"/>
        <v>47.069240810158256</v>
      </c>
    </row>
    <row r="11" spans="1:11">
      <c r="A11" s="19">
        <v>10</v>
      </c>
      <c r="B11" s="11">
        <f>data!B11</f>
        <v>1.88405797101449</v>
      </c>
      <c r="C11" s="7">
        <f>data!E11</f>
        <v>1.1552839998</v>
      </c>
      <c r="D11" s="2">
        <f t="shared" si="0"/>
        <v>0.72877397121449006</v>
      </c>
      <c r="E11" s="2">
        <f t="shared" si="1"/>
        <v>0.72877397121449006</v>
      </c>
      <c r="F11" s="2">
        <f t="shared" si="2"/>
        <v>38.681080010615297</v>
      </c>
    </row>
    <row r="12" spans="1:11">
      <c r="A12" s="19">
        <v>11</v>
      </c>
      <c r="B12" s="11">
        <f>data!B12</f>
        <v>1.9059829059829101</v>
      </c>
      <c r="C12" s="7">
        <f>data!E12</f>
        <v>1.32589128</v>
      </c>
      <c r="D12" s="2">
        <f t="shared" si="0"/>
        <v>0.58009162598291009</v>
      </c>
      <c r="E12" s="2">
        <f t="shared" si="1"/>
        <v>0.58009162598291009</v>
      </c>
      <c r="F12" s="2">
        <f t="shared" si="2"/>
        <v>30.435300556053964</v>
      </c>
    </row>
    <row r="13" spans="1:11">
      <c r="A13" s="19">
        <v>12</v>
      </c>
      <c r="B13" s="11">
        <f>data!B13</f>
        <v>1.85747126436782</v>
      </c>
      <c r="C13" s="7">
        <f>data!E13</f>
        <v>1.4910796074999999</v>
      </c>
      <c r="D13" s="2">
        <f t="shared" si="0"/>
        <v>0.36639165686782005</v>
      </c>
      <c r="E13" s="2">
        <f t="shared" si="1"/>
        <v>0.36639165686782005</v>
      </c>
      <c r="F13" s="2">
        <f t="shared" si="2"/>
        <v>19.725293408106609</v>
      </c>
    </row>
    <row r="14" spans="1:11">
      <c r="A14" s="19">
        <v>13</v>
      </c>
      <c r="B14" s="11">
        <f>data!B14</f>
        <v>1.9222222222222201</v>
      </c>
      <c r="C14" s="7">
        <f>data!E14</f>
        <v>1.6753094616999999</v>
      </c>
      <c r="D14" s="2">
        <f t="shared" si="0"/>
        <v>0.24691276052222011</v>
      </c>
      <c r="E14" s="2">
        <f t="shared" si="1"/>
        <v>0.24691276052222011</v>
      </c>
      <c r="F14" s="2">
        <f t="shared" si="2"/>
        <v>12.845172512716669</v>
      </c>
    </row>
    <row r="15" spans="1:11">
      <c r="A15" s="19">
        <v>14</v>
      </c>
      <c r="B15" s="11">
        <f>data!B15</f>
        <v>1.8956521739130401</v>
      </c>
      <c r="C15" s="7">
        <f>data!E15</f>
        <v>1.8087656601</v>
      </c>
      <c r="D15" s="2">
        <f t="shared" si="0"/>
        <v>8.6886513813040134E-2</v>
      </c>
      <c r="E15" s="2">
        <f t="shared" si="1"/>
        <v>8.6886513813040134E-2</v>
      </c>
      <c r="F15" s="2">
        <f t="shared" si="2"/>
        <v>4.5834628846328593</v>
      </c>
    </row>
    <row r="16" spans="1:11">
      <c r="A16" s="19">
        <v>15</v>
      </c>
      <c r="B16" s="11">
        <f>data!B16</f>
        <v>2.0093984962406002</v>
      </c>
      <c r="C16" s="7">
        <f>data!E16</f>
        <v>1.9395050367</v>
      </c>
      <c r="D16" s="2">
        <f t="shared" si="0"/>
        <v>6.9893459540600222E-2</v>
      </c>
      <c r="E16" s="2">
        <f t="shared" si="1"/>
        <v>6.9893459540600222E-2</v>
      </c>
      <c r="F16" s="2">
        <f t="shared" si="2"/>
        <v>3.4783274532833808</v>
      </c>
    </row>
    <row r="17" spans="1:6">
      <c r="A17" s="19">
        <v>16</v>
      </c>
      <c r="B17" s="11">
        <f>data!B17</f>
        <v>2.04547858276044</v>
      </c>
      <c r="C17" s="7">
        <f>data!E17</f>
        <v>2.0339688726</v>
      </c>
      <c r="D17" s="2">
        <f t="shared" si="0"/>
        <v>1.1509710160440001E-2</v>
      </c>
      <c r="E17" s="2">
        <f t="shared" si="1"/>
        <v>1.1509710160440001E-2</v>
      </c>
      <c r="F17" s="2">
        <f t="shared" si="2"/>
        <v>0.56269032868128455</v>
      </c>
    </row>
    <row r="18" spans="1:6">
      <c r="A18" s="19">
        <v>17</v>
      </c>
      <c r="B18" s="11">
        <f>data!B18</f>
        <v>2.0068201193520898</v>
      </c>
      <c r="C18" s="7">
        <f>data!E18</f>
        <v>2.1198209997999999</v>
      </c>
      <c r="D18" s="2">
        <f t="shared" si="0"/>
        <v>-0.11300088044791012</v>
      </c>
      <c r="E18" s="2">
        <f t="shared" si="1"/>
        <v>0.11300088044791012</v>
      </c>
      <c r="F18" s="2">
        <f t="shared" si="2"/>
        <v>5.6308425133984068</v>
      </c>
    </row>
    <row r="19" spans="1:6">
      <c r="A19" s="19">
        <v>18</v>
      </c>
      <c r="B19" s="11">
        <f>data!B19</f>
        <v>2.0677215189873399</v>
      </c>
      <c r="C19" s="7">
        <f>data!E19</f>
        <v>2.1870269477000002</v>
      </c>
      <c r="D19" s="2">
        <f t="shared" si="0"/>
        <v>-0.11930542871266026</v>
      </c>
      <c r="E19" s="2">
        <f t="shared" si="1"/>
        <v>0.11930542871266026</v>
      </c>
      <c r="F19" s="2">
        <f t="shared" si="2"/>
        <v>5.7698982970922366</v>
      </c>
    </row>
    <row r="20" spans="1:6">
      <c r="A20" s="19">
        <v>19</v>
      </c>
      <c r="B20" s="11">
        <f>data!B20</f>
        <v>2.1266106442577</v>
      </c>
      <c r="C20" s="7">
        <f>data!E20</f>
        <v>2.2505009653000001</v>
      </c>
      <c r="D20" s="2">
        <f t="shared" si="0"/>
        <v>-0.12389032104230013</v>
      </c>
      <c r="E20" s="2">
        <f t="shared" si="1"/>
        <v>0.12389032104230013</v>
      </c>
      <c r="F20" s="2">
        <f t="shared" si="2"/>
        <v>5.8257171512251338</v>
      </c>
    </row>
    <row r="21" spans="1:6">
      <c r="A21" s="19">
        <v>20</v>
      </c>
      <c r="B21" s="11">
        <f>data!B21</f>
        <v>2.0942073799216701</v>
      </c>
      <c r="C21" s="7">
        <f>data!E21</f>
        <v>2.2890768816999998</v>
      </c>
      <c r="D21" s="2">
        <f t="shared" si="0"/>
        <v>-0.19486950177832973</v>
      </c>
      <c r="E21" s="2">
        <f t="shared" si="1"/>
        <v>0.19486950177832973</v>
      </c>
      <c r="F21" s="2">
        <f t="shared" si="2"/>
        <v>9.3051673700824438</v>
      </c>
    </row>
    <row r="22" spans="1:6">
      <c r="A22" s="19">
        <v>21</v>
      </c>
      <c r="B22" s="11">
        <f>data!B22</f>
        <v>2.1321100917431202</v>
      </c>
      <c r="C22" s="7">
        <f>data!E22</f>
        <v>2.3260160000000001</v>
      </c>
      <c r="D22" s="2">
        <f t="shared" si="0"/>
        <v>-0.19390590825687992</v>
      </c>
      <c r="E22" s="2">
        <f t="shared" si="1"/>
        <v>0.19390590825687992</v>
      </c>
      <c r="F22" s="2">
        <f t="shared" si="2"/>
        <v>9.0945542168674276</v>
      </c>
    </row>
    <row r="23" spans="1:6">
      <c r="A23" s="19">
        <v>22</v>
      </c>
      <c r="B23" s="11">
        <f>data!B23</f>
        <v>2.1086114235720501</v>
      </c>
      <c r="C23" s="7">
        <f>data!E23</f>
        <v>2.3428123277999999</v>
      </c>
      <c r="D23" s="2">
        <f t="shared" si="0"/>
        <v>-0.23420090422794981</v>
      </c>
      <c r="E23" s="2">
        <f t="shared" si="1"/>
        <v>0.23420090422794981</v>
      </c>
      <c r="F23" s="2">
        <f t="shared" si="2"/>
        <v>11.106878280646255</v>
      </c>
    </row>
    <row r="24" spans="1:6">
      <c r="A24" s="19">
        <v>23</v>
      </c>
      <c r="B24" s="11">
        <f>data!B24</f>
        <v>2.2471721826560498</v>
      </c>
      <c r="C24" s="7">
        <f>data!E24</f>
        <v>2.3537039358</v>
      </c>
      <c r="D24" s="2">
        <f t="shared" si="0"/>
        <v>-0.10653175314395025</v>
      </c>
      <c r="E24" s="2">
        <f t="shared" si="1"/>
        <v>0.10653175314395025</v>
      </c>
      <c r="F24" s="2">
        <f t="shared" si="2"/>
        <v>4.7407027359174059</v>
      </c>
    </row>
    <row r="25" spans="1:6">
      <c r="A25" s="19">
        <v>24</v>
      </c>
      <c r="B25" s="11">
        <f>data!B25</f>
        <v>2.2293603832065401</v>
      </c>
      <c r="C25" s="7">
        <f>data!E25</f>
        <v>2.3575013336000001</v>
      </c>
      <c r="D25" s="2">
        <f t="shared" si="0"/>
        <v>-0.12814095039346007</v>
      </c>
      <c r="E25" s="2">
        <f t="shared" si="1"/>
        <v>0.12814095039346007</v>
      </c>
      <c r="F25" s="2">
        <f t="shared" si="2"/>
        <v>5.7478795872900559</v>
      </c>
    </row>
    <row r="26" spans="1:6">
      <c r="A26" s="19">
        <v>25</v>
      </c>
      <c r="B26" s="11">
        <f>data!B26</f>
        <v>2.2455452601568102</v>
      </c>
      <c r="C26" s="7">
        <f>data!E26</f>
        <v>2.3458439375000002</v>
      </c>
      <c r="D26" s="2">
        <f t="shared" si="0"/>
        <v>-0.10029867734318998</v>
      </c>
      <c r="E26" s="2">
        <f t="shared" si="1"/>
        <v>0.10029867734318998</v>
      </c>
      <c r="F26" s="2">
        <f t="shared" si="2"/>
        <v>4.4665622698776488</v>
      </c>
    </row>
    <row r="27" spans="1:6">
      <c r="A27" s="19">
        <v>26</v>
      </c>
      <c r="B27" s="11">
        <f>data!B27</f>
        <v>2.15160804020101</v>
      </c>
      <c r="C27" s="7">
        <f>data!E27</f>
        <v>2.3374188922000001</v>
      </c>
      <c r="D27" s="2">
        <f t="shared" si="0"/>
        <v>-0.18581085199899006</v>
      </c>
      <c r="E27" s="2">
        <f t="shared" si="1"/>
        <v>0.18581085199899006</v>
      </c>
      <c r="F27" s="2">
        <f t="shared" si="2"/>
        <v>8.6359061932874646</v>
      </c>
    </row>
    <row r="28" spans="1:6">
      <c r="A28" s="19">
        <v>27</v>
      </c>
      <c r="B28" s="11">
        <f>data!B28</f>
        <v>2.3717827104281302</v>
      </c>
      <c r="C28" s="7">
        <f>data!E28</f>
        <v>2.3427896968000002</v>
      </c>
      <c r="D28" s="2">
        <f t="shared" si="0"/>
        <v>2.8993013628130004E-2</v>
      </c>
      <c r="E28" s="2">
        <f t="shared" si="1"/>
        <v>2.8993013628130004E-2</v>
      </c>
      <c r="F28" s="2">
        <f t="shared" si="2"/>
        <v>1.2224144100829744</v>
      </c>
    </row>
    <row r="29" spans="1:6">
      <c r="A29" s="19">
        <v>28</v>
      </c>
      <c r="B29" s="11">
        <f>data!B29</f>
        <v>2.36642335766423</v>
      </c>
      <c r="C29" s="7">
        <f>data!E29</f>
        <v>2.3331505673000001</v>
      </c>
      <c r="D29" s="2">
        <f t="shared" si="0"/>
        <v>3.327279036422981E-2</v>
      </c>
      <c r="E29" s="2">
        <f t="shared" si="1"/>
        <v>3.327279036422981E-2</v>
      </c>
      <c r="F29" s="2">
        <f t="shared" si="2"/>
        <v>1.4060371005242105</v>
      </c>
    </row>
    <row r="30" spans="1:6">
      <c r="A30" s="19">
        <v>29</v>
      </c>
      <c r="B30" s="11">
        <f>data!B30</f>
        <v>2.3273726791826599</v>
      </c>
      <c r="C30" s="7">
        <f>data!E30</f>
        <v>2.3223340000000001</v>
      </c>
      <c r="D30" s="2">
        <f t="shared" si="0"/>
        <v>5.0386791826597666E-3</v>
      </c>
      <c r="E30" s="2">
        <f t="shared" si="1"/>
        <v>5.0386791826597666E-3</v>
      </c>
      <c r="F30" s="2">
        <f t="shared" si="2"/>
        <v>0.21649644802177875</v>
      </c>
    </row>
    <row r="31" spans="1:6">
      <c r="A31" s="19">
        <v>30</v>
      </c>
      <c r="B31" s="11">
        <f>data!B31</f>
        <v>2.3402529948898398</v>
      </c>
      <c r="C31" s="7">
        <f>data!E31</f>
        <v>2.3211253331000004</v>
      </c>
      <c r="D31" s="2">
        <f t="shared" si="0"/>
        <v>1.912766178983949E-2</v>
      </c>
      <c r="E31" s="2">
        <f t="shared" si="1"/>
        <v>1.912766178983949E-2</v>
      </c>
      <c r="F31" s="2">
        <f t="shared" si="2"/>
        <v>0.81733307602240102</v>
      </c>
    </row>
    <row r="32" spans="1:6">
      <c r="A32" s="19">
        <v>31</v>
      </c>
      <c r="B32" s="11">
        <f>data!B32</f>
        <v>2.3351374138188898</v>
      </c>
      <c r="C32" s="7">
        <f>data!E32</f>
        <v>2.3378395998999997</v>
      </c>
      <c r="D32" s="2">
        <f t="shared" si="0"/>
        <v>-2.7021860811098364E-3</v>
      </c>
      <c r="E32" s="2">
        <f t="shared" si="1"/>
        <v>2.7021860811098364E-3</v>
      </c>
      <c r="F32" s="2">
        <f t="shared" si="2"/>
        <v>0.11571850397834509</v>
      </c>
    </row>
    <row r="33" spans="1:6">
      <c r="A33" s="19">
        <v>32</v>
      </c>
      <c r="B33" s="11">
        <f>data!B33</f>
        <v>2.3713603818615798</v>
      </c>
      <c r="C33" s="7">
        <f>data!E33</f>
        <v>2.3513567889</v>
      </c>
      <c r="D33" s="2">
        <f t="shared" si="0"/>
        <v>2.000359296157983E-2</v>
      </c>
      <c r="E33" s="2">
        <f t="shared" si="1"/>
        <v>2.000359296157983E-2</v>
      </c>
      <c r="F33" s="2">
        <f t="shared" si="2"/>
        <v>0.8435492603564746</v>
      </c>
    </row>
    <row r="34" spans="1:6">
      <c r="A34" s="19">
        <v>33</v>
      </c>
      <c r="B34" s="11">
        <f>data!B34</f>
        <v>2.3556601371297101</v>
      </c>
      <c r="C34" s="7">
        <f>data!E34</f>
        <v>2.3804106669</v>
      </c>
      <c r="D34" s="2">
        <f t="shared" si="0"/>
        <v>-2.4750529770289909E-2</v>
      </c>
      <c r="E34" s="2">
        <f t="shared" si="1"/>
        <v>2.4750529770289909E-2</v>
      </c>
      <c r="F34" s="2">
        <f t="shared" si="2"/>
        <v>1.0506833893469696</v>
      </c>
    </row>
    <row r="35" spans="1:6">
      <c r="A35" s="19">
        <v>34</v>
      </c>
      <c r="B35" s="11">
        <f>data!B35</f>
        <v>2.3379523312456501</v>
      </c>
      <c r="C35" s="7">
        <f>data!E35</f>
        <v>2.4067476712999998</v>
      </c>
      <c r="D35" s="2">
        <f t="shared" si="0"/>
        <v>-6.879534005434973E-2</v>
      </c>
      <c r="E35" s="2">
        <f t="shared" si="1"/>
        <v>6.879534005434973E-2</v>
      </c>
      <c r="F35" s="2">
        <f t="shared" si="2"/>
        <v>2.9425467377983661</v>
      </c>
    </row>
    <row r="36" spans="1:6">
      <c r="A36" s="19">
        <v>35</v>
      </c>
      <c r="B36" s="11">
        <f>data!B36</f>
        <v>2.3275386113592602</v>
      </c>
      <c r="C36" s="7">
        <f>data!E36</f>
        <v>2.4388026488000003</v>
      </c>
      <c r="D36" s="2">
        <f t="shared" si="0"/>
        <v>-0.11126403744074009</v>
      </c>
      <c r="E36" s="2">
        <f t="shared" si="1"/>
        <v>0.11126403744074009</v>
      </c>
      <c r="F36" s="2">
        <f t="shared" si="2"/>
        <v>4.7803304700394627</v>
      </c>
    </row>
    <row r="37" spans="1:6">
      <c r="A37" s="19">
        <v>36</v>
      </c>
      <c r="B37" s="11">
        <f>data!B37</f>
        <v>2.3747952340282499</v>
      </c>
      <c r="C37" s="7">
        <f>data!E37</f>
        <v>2.4680051199999999</v>
      </c>
      <c r="D37" s="2">
        <f t="shared" si="0"/>
        <v>-9.3209885971750062E-2</v>
      </c>
      <c r="E37" s="2">
        <f t="shared" si="1"/>
        <v>9.3209885971750062E-2</v>
      </c>
      <c r="F37" s="2">
        <f t="shared" si="2"/>
        <v>3.924965177466802</v>
      </c>
    </row>
    <row r="38" spans="1:6">
      <c r="A38" s="19">
        <v>37</v>
      </c>
      <c r="B38" s="11">
        <f>data!B38</f>
        <v>2.3420961516266798</v>
      </c>
      <c r="C38" s="7">
        <f>data!E38</f>
        <v>2.4972201575999997</v>
      </c>
      <c r="D38" s="2">
        <f t="shared" si="0"/>
        <v>-0.15512400597331988</v>
      </c>
      <c r="E38" s="2">
        <f t="shared" si="1"/>
        <v>0.15512400597331988</v>
      </c>
      <c r="F38" s="2">
        <f t="shared" si="2"/>
        <v>6.6232979318795264</v>
      </c>
    </row>
    <row r="39" spans="1:6">
      <c r="A39" s="19">
        <v>38</v>
      </c>
      <c r="B39" s="11">
        <f>data!B39</f>
        <v>2.3869103800732101</v>
      </c>
      <c r="C39" s="7">
        <f>data!E39</f>
        <v>2.5264330909999999</v>
      </c>
      <c r="D39" s="2">
        <f t="shared" si="0"/>
        <v>-0.13952271092678981</v>
      </c>
      <c r="E39" s="2">
        <f t="shared" si="1"/>
        <v>0.13952271092678981</v>
      </c>
      <c r="F39" s="2">
        <f t="shared" si="2"/>
        <v>5.8453267492393426</v>
      </c>
    </row>
    <row r="40" spans="1:6">
      <c r="A40" s="19">
        <v>39</v>
      </c>
      <c r="B40" s="11">
        <f>data!B40</f>
        <v>2.3789748506988202</v>
      </c>
      <c r="C40" s="7">
        <f>data!E40</f>
        <v>2.5561088721000003</v>
      </c>
      <c r="D40" s="2">
        <f t="shared" si="0"/>
        <v>-0.17713402140118006</v>
      </c>
      <c r="E40" s="2">
        <f t="shared" si="1"/>
        <v>0.17713402140118006</v>
      </c>
      <c r="F40" s="2">
        <f t="shared" si="2"/>
        <v>7.4458131135412051</v>
      </c>
    </row>
    <row r="41" spans="1:6">
      <c r="A41" s="19">
        <v>40</v>
      </c>
      <c r="B41" s="11">
        <f>data!B41</f>
        <v>2.3534990235609801</v>
      </c>
      <c r="C41" s="7">
        <f>data!E41</f>
        <v>2.5854884559000002</v>
      </c>
      <c r="D41" s="2">
        <f t="shared" si="0"/>
        <v>-0.23198943233902014</v>
      </c>
      <c r="E41" s="2">
        <f t="shared" si="1"/>
        <v>0.23198943233902014</v>
      </c>
      <c r="F41" s="2">
        <f t="shared" si="2"/>
        <v>9.857213876724142</v>
      </c>
    </row>
    <row r="42" spans="1:6">
      <c r="A42" s="19">
        <v>41</v>
      </c>
      <c r="B42" s="11">
        <f>data!B42</f>
        <v>2.37391073975953</v>
      </c>
      <c r="C42" s="7">
        <f>data!E42</f>
        <v>2.6151656999999999</v>
      </c>
      <c r="D42" s="2">
        <f t="shared" si="0"/>
        <v>-0.24125496024046988</v>
      </c>
      <c r="E42" s="2">
        <f t="shared" si="1"/>
        <v>0.24125496024046988</v>
      </c>
      <c r="F42" s="2">
        <f t="shared" si="2"/>
        <v>10.162764597665888</v>
      </c>
    </row>
    <row r="43" spans="1:6">
      <c r="A43" s="19">
        <v>42</v>
      </c>
      <c r="B43" s="11">
        <f>data!B43</f>
        <v>2.37676694656064</v>
      </c>
      <c r="C43" s="7">
        <f>data!E43</f>
        <v>2.6450196542</v>
      </c>
      <c r="D43" s="2">
        <f t="shared" si="0"/>
        <v>-0.26825270763935993</v>
      </c>
      <c r="E43" s="2">
        <f t="shared" si="1"/>
        <v>0.26825270763935993</v>
      </c>
      <c r="F43" s="2">
        <f t="shared" si="2"/>
        <v>11.286453980165859</v>
      </c>
    </row>
    <row r="44" spans="1:6">
      <c r="A44" s="19">
        <v>43</v>
      </c>
      <c r="B44" s="11">
        <f>data!B44</f>
        <v>2.3830457179202198</v>
      </c>
      <c r="C44" s="7">
        <f>data!E44</f>
        <v>2.6746091708000002</v>
      </c>
      <c r="D44" s="2">
        <f t="shared" si="0"/>
        <v>-0.29156345287978036</v>
      </c>
      <c r="E44" s="2">
        <f t="shared" si="1"/>
        <v>0.29156345287978036</v>
      </c>
      <c r="F44" s="2">
        <f t="shared" si="2"/>
        <v>12.234908071098173</v>
      </c>
    </row>
    <row r="45" spans="1:6">
      <c r="A45" s="19">
        <v>44</v>
      </c>
      <c r="B45" s="11">
        <f>data!B45</f>
        <v>2.3865007688899298</v>
      </c>
      <c r="C45" s="7">
        <f>data!E45</f>
        <v>2.7044393733000001</v>
      </c>
      <c r="D45" s="2">
        <f t="shared" si="0"/>
        <v>-0.31793860441007027</v>
      </c>
      <c r="E45" s="2">
        <f t="shared" si="1"/>
        <v>0.31793860441007027</v>
      </c>
      <c r="F45" s="2">
        <f t="shared" si="2"/>
        <v>13.322375947021294</v>
      </c>
    </row>
    <row r="46" spans="1:6">
      <c r="A46" s="19">
        <v>45</v>
      </c>
      <c r="B46" s="11">
        <f>data!B46</f>
        <v>2.3921984101906402</v>
      </c>
      <c r="C46" s="7">
        <f>data!E46</f>
        <v>2.7343116668</v>
      </c>
      <c r="D46" s="2">
        <f t="shared" si="0"/>
        <v>-0.34211325660935987</v>
      </c>
      <c r="E46" s="2">
        <f t="shared" si="1"/>
        <v>0.34211325660935987</v>
      </c>
      <c r="F46" s="2">
        <f t="shared" si="2"/>
        <v>14.301207422928435</v>
      </c>
    </row>
    <row r="47" spans="1:6">
      <c r="A47" s="19">
        <v>46</v>
      </c>
      <c r="B47" s="11">
        <f>data!B47</f>
        <v>2.3883439054170799</v>
      </c>
      <c r="C47" s="7">
        <f>data!E47</f>
        <v>2.7640634825999997</v>
      </c>
      <c r="D47" s="2">
        <f t="shared" si="0"/>
        <v>-0.37571957718291982</v>
      </c>
      <c r="E47" s="2">
        <f t="shared" si="1"/>
        <v>0.37571957718291982</v>
      </c>
      <c r="F47" s="2">
        <f t="shared" si="2"/>
        <v>15.731385096205708</v>
      </c>
    </row>
    <row r="48" spans="1:6">
      <c r="A48" s="19">
        <v>47</v>
      </c>
      <c r="B48" s="11">
        <f>data!B48</f>
        <v>2.3941739031727098</v>
      </c>
      <c r="C48" s="7">
        <f>data!E48</f>
        <v>2.7941974886000001</v>
      </c>
      <c r="D48" s="2">
        <f t="shared" si="0"/>
        <v>-0.40002358542729022</v>
      </c>
      <c r="E48" s="2">
        <f t="shared" si="1"/>
        <v>0.40002358542729022</v>
      </c>
      <c r="F48" s="2">
        <f>IF(B48&lt;&gt;0,E48/B48*100,"NA")</f>
        <v>16.708209244833352</v>
      </c>
    </row>
    <row r="49" spans="1:6">
      <c r="A49" s="19">
        <v>48</v>
      </c>
      <c r="B49" s="11">
        <f>data!B49</f>
        <v>2.3748460847048301</v>
      </c>
      <c r="C49" s="7">
        <f>data!E49</f>
        <v>2.8240919077000002</v>
      </c>
      <c r="D49" s="2">
        <f t="shared" si="0"/>
        <v>-0.44924582299517013</v>
      </c>
      <c r="E49" s="2">
        <f t="shared" si="1"/>
        <v>0.44924582299517013</v>
      </c>
      <c r="F49" s="2">
        <f t="shared" ref="F49:F51" si="3">IF(B49&lt;&gt;0,E49/B49*100,"NA")</f>
        <v>18.916839532824163</v>
      </c>
    </row>
    <row r="50" spans="1:6">
      <c r="A50" s="19">
        <v>49</v>
      </c>
      <c r="B50" s="11">
        <f>data!B50</f>
        <v>2.3657168436219198</v>
      </c>
      <c r="C50" s="7">
        <f>data!E50</f>
        <v>2.8541742725999999</v>
      </c>
      <c r="D50" s="2">
        <f t="shared" si="0"/>
        <v>-0.48845742897808009</v>
      </c>
      <c r="E50" s="2">
        <f t="shared" si="1"/>
        <v>0.48845742897808009</v>
      </c>
      <c r="F50" s="2">
        <f t="shared" si="3"/>
        <v>20.647332764907329</v>
      </c>
    </row>
    <row r="51" spans="1:6">
      <c r="A51" s="19">
        <v>50</v>
      </c>
      <c r="B51" s="11">
        <f>data!B51</f>
        <v>2.3596833049881898</v>
      </c>
      <c r="C51" s="7">
        <f>data!E51</f>
        <v>2.8841164044000003</v>
      </c>
      <c r="D51" s="2">
        <f t="shared" si="0"/>
        <v>-0.52443309941181049</v>
      </c>
      <c r="E51" s="2">
        <f t="shared" si="1"/>
        <v>0.52443309941181049</v>
      </c>
      <c r="F51" s="2">
        <f t="shared" si="3"/>
        <v>22.224723898465488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</vt:lpstr>
      <vt:lpstr>emp-vs-sim</vt:lpstr>
      <vt:lpstr>emp.scaled-vs-sim</vt:lpstr>
      <vt:lpstr>emp-vs.sim.scaled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Datta</dc:creator>
  <cp:lastModifiedBy>Soumee</cp:lastModifiedBy>
  <dcterms:created xsi:type="dcterms:W3CDTF">2018-08-16T02:37:50Z</dcterms:created>
  <dcterms:modified xsi:type="dcterms:W3CDTF">2023-04-23T11:01:40Z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eee88034-708d-469c-ba45-e942f2b9e877</vt:lpwstr>
  </property>
  <property fmtid="{D5CDD505-2E9C-101B-9397-08002B2CF9AE}" pid="3" name="MSIP_Label_6951d41b-6b8e-4636-984f-012bff14ba18_Enabled">
    <vt:lpwstr>True</vt:lpwstr>
  </property>
  <property fmtid="{D5CDD505-2E9C-101B-9397-08002B2CF9AE}" pid="4" name="MSIP_Label_6951d41b-6b8e-4636-984f-012bff14ba18_SiteId">
    <vt:lpwstr>c98a79ca-5a9a-4791-a243-f06afd67464d</vt:lpwstr>
  </property>
  <property fmtid="{D5CDD505-2E9C-101B-9397-08002B2CF9AE}" pid="5" name="MSIP_Label_6951d41b-6b8e-4636-984f-012bff14ba18_Owner">
    <vt:lpwstr>subhajitd@smu.edu.sg</vt:lpwstr>
  </property>
  <property fmtid="{D5CDD505-2E9C-101B-9397-08002B2CF9AE}" pid="6" name="MSIP_Label_6951d41b-6b8e-4636-984f-012bff14ba18_SetDate">
    <vt:lpwstr>2019-07-10T03:21:32.1304205Z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