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Dummy_Load\"/>
    </mc:Choice>
  </mc:AlternateContent>
  <xr:revisionPtr revIDLastSave="0" documentId="8_{2F6C38FC-1AE0-456C-946A-C8870FA66FB0}" xr6:coauthVersionLast="47" xr6:coauthVersionMax="47" xr10:uidLastSave="{00000000-0000-0000-0000-000000000000}"/>
  <bookViews>
    <workbookView xWindow="-120" yWindow="-120" windowWidth="29040" windowHeight="15720" xr2:uid="{80F3F79B-D999-469F-9D5B-724B81BE0E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1" l="1"/>
  <c r="X60" i="1" s="1"/>
  <c r="C62" i="1"/>
  <c r="C63" i="1"/>
  <c r="C64" i="1"/>
  <c r="C65" i="1"/>
  <c r="C66" i="1"/>
  <c r="C61" i="1"/>
  <c r="D66" i="1"/>
  <c r="D63" i="1"/>
  <c r="D62" i="1"/>
  <c r="F53" i="1"/>
  <c r="F54" i="1"/>
  <c r="F55" i="1"/>
  <c r="F56" i="1"/>
  <c r="F57" i="1"/>
  <c r="F58" i="1"/>
  <c r="E53" i="1"/>
  <c r="E54" i="1"/>
  <c r="E55" i="1"/>
  <c r="E56" i="1"/>
  <c r="E57" i="1"/>
  <c r="E58" i="1"/>
  <c r="D48" i="1"/>
  <c r="D54" i="1"/>
  <c r="D55" i="1"/>
  <c r="D56" i="1"/>
  <c r="D57" i="1"/>
  <c r="D58" i="1"/>
  <c r="D53" i="1"/>
  <c r="C58" i="1"/>
  <c r="C55" i="1"/>
  <c r="C54" i="1"/>
  <c r="H10" i="1"/>
  <c r="H11" i="1"/>
  <c r="H12" i="1"/>
  <c r="H13" i="1"/>
  <c r="H14" i="1"/>
  <c r="H9" i="1"/>
  <c r="D44" i="1"/>
  <c r="F37" i="1"/>
  <c r="G37" i="1" s="1"/>
  <c r="G38" i="1" s="1"/>
  <c r="G36" i="1"/>
  <c r="D27" i="1"/>
  <c r="D25" i="1"/>
  <c r="D15" i="1"/>
  <c r="G15" i="1"/>
  <c r="G10" i="1"/>
  <c r="G11" i="1"/>
  <c r="G12" i="1"/>
  <c r="G13" i="1"/>
  <c r="G14" i="1"/>
  <c r="G9" i="1"/>
  <c r="F35" i="1"/>
  <c r="G35" i="1" s="1"/>
  <c r="F34" i="1"/>
  <c r="G34" i="1" s="1"/>
  <c r="E36" i="1"/>
  <c r="D36" i="1"/>
  <c r="F10" i="1"/>
  <c r="F11" i="1"/>
  <c r="F12" i="1"/>
  <c r="F13" i="1"/>
  <c r="F14" i="1"/>
  <c r="F36" i="1" s="1"/>
  <c r="F9" i="1"/>
  <c r="C11" i="1"/>
  <c r="C14" i="1"/>
  <c r="C10" i="1"/>
</calcChain>
</file>

<file path=xl/sharedStrings.xml><?xml version="1.0" encoding="utf-8"?>
<sst xmlns="http://schemas.openxmlformats.org/spreadsheetml/2006/main" count="47" uniqueCount="29">
  <si>
    <t>C</t>
  </si>
  <si>
    <t>t</t>
  </si>
  <si>
    <t>sec</t>
  </si>
  <si>
    <t>P[W]</t>
  </si>
  <si>
    <t>f</t>
  </si>
  <si>
    <t>MHz</t>
  </si>
  <si>
    <r>
      <t>t</t>
    </r>
    <r>
      <rPr>
        <sz val="9"/>
        <color theme="1"/>
        <rFont val="Aptos Narrow"/>
        <family val="2"/>
        <scheme val="minor"/>
      </rPr>
      <t>amb</t>
    </r>
    <r>
      <rPr>
        <sz val="11"/>
        <color theme="1"/>
        <rFont val="Aptos Narrow"/>
        <family val="2"/>
        <charset val="238"/>
        <scheme val="minor"/>
      </rPr>
      <t>[C]</t>
    </r>
  </si>
  <si>
    <t>dt[C]</t>
  </si>
  <si>
    <t>dt[C] = tpwr[C]-tabm[C]</t>
  </si>
  <si>
    <r>
      <rPr>
        <sz val="11"/>
        <color theme="1"/>
        <rFont val="Aptos Narrow"/>
        <family val="2"/>
        <scheme val="minor"/>
      </rPr>
      <t>t</t>
    </r>
    <r>
      <rPr>
        <sz val="9"/>
        <color theme="1"/>
        <rFont val="Aptos Narrow"/>
        <family val="2"/>
        <scheme val="minor"/>
      </rPr>
      <t>pwr</t>
    </r>
    <r>
      <rPr>
        <sz val="11"/>
        <color theme="1"/>
        <rFont val="Aptos Narrow"/>
        <family val="2"/>
        <charset val="238"/>
        <scheme val="minor"/>
      </rPr>
      <t>[C]</t>
    </r>
  </si>
  <si>
    <t>P</t>
  </si>
  <si>
    <t>W</t>
  </si>
  <si>
    <t>t[sec]</t>
  </si>
  <si>
    <t>mode</t>
  </si>
  <si>
    <t>CW-L</t>
  </si>
  <si>
    <t>dt/W [C/W]</t>
  </si>
  <si>
    <t>dtmax = tmax - tamb</t>
  </si>
  <si>
    <t xml:space="preserve">dtmax  </t>
  </si>
  <si>
    <t>tmax</t>
  </si>
  <si>
    <t>avg[C]</t>
  </si>
  <si>
    <t>Pmax</t>
  </si>
  <si>
    <t>dt [C]= 0,3384P[W]-0,7646</t>
  </si>
  <si>
    <t>Pmax =(dtmax+0,7646)/0,3384</t>
  </si>
  <si>
    <t>dt/t [C/sec]</t>
  </si>
  <si>
    <t>avg [C/W]</t>
  </si>
  <si>
    <t>avg[C/sec]</t>
  </si>
  <si>
    <t>dt[C]=2,16t[sec]+2,55</t>
  </si>
  <si>
    <t>t[sec]max</t>
  </si>
  <si>
    <t>t[min]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</si>
</sst>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8" formatCode="0.0"/>
  </numFmts>
  <fonts count="3" x14ac:knownFonts="1">
    <font>
      <sz val="11"/>
      <color theme="1"/>
      <name val="Aptos Narrow"/>
      <family val="2"/>
      <charset val="238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Increase as</a:t>
            </a:r>
            <a:r>
              <a:rPr lang="pl-PL" baseline="0"/>
              <a:t> Function of RF Input Power (15sec test, 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Sheet1!$F$8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Sheet1!$F$9:$F$14</c:f>
              <c:numCache>
                <c:formatCode>General</c:formatCode>
                <c:ptCount val="6"/>
                <c:pt idx="0">
                  <c:v>1.6999999999999993</c:v>
                </c:pt>
                <c:pt idx="1">
                  <c:v>3.2000000000000028</c:v>
                </c:pt>
                <c:pt idx="2">
                  <c:v>7.2999999999999972</c:v>
                </c:pt>
                <c:pt idx="3">
                  <c:v>15.399999999999999</c:v>
                </c:pt>
                <c:pt idx="4">
                  <c:v>22.3</c:v>
                </c:pt>
                <c:pt idx="5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F-4E7D-9B1D-4F152E00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Inrease as a Function of Time </a:t>
            </a:r>
            <a:r>
              <a:rPr lang="pl-PL" baseline="0"/>
              <a:t>(tamb=26.6C, P = 100W)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Sheet1!$F$8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Sheet1!$C$34:$C$37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Sheet1!$F$34:$F$37</c:f>
              <c:numCache>
                <c:formatCode>General</c:formatCode>
                <c:ptCount val="4"/>
                <c:pt idx="0">
                  <c:v>12.699999999999996</c:v>
                </c:pt>
                <c:pt idx="1">
                  <c:v>23.9</c:v>
                </c:pt>
                <c:pt idx="2">
                  <c:v>35.200000000000003</c:v>
                </c:pt>
                <c:pt idx="3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5-40BA-B357-03E01200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Derating Curve </a:t>
            </a:r>
            <a:r>
              <a:rPr lang="pl-PL" baseline="0"/>
              <a:t>(tamb=26.6C)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Sheet1!$D$8</c:f>
              <c:strCache>
                <c:ptCount val="1"/>
                <c:pt idx="0">
                  <c:v>tamb[C]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Sheet1!$C$61:$C$66</c:f>
              <c:numCache>
                <c:formatCode>0.0</c:formatCode>
                <c:ptCount val="6"/>
                <c:pt idx="0">
                  <c:v>10.79411764705883</c:v>
                </c:pt>
                <c:pt idx="1">
                  <c:v>5.7343749999999956</c:v>
                </c:pt>
                <c:pt idx="2">
                  <c:v>2.5136986301369872</c:v>
                </c:pt>
                <c:pt idx="3">
                  <c:v>1.1915584415584417</c:v>
                </c:pt>
                <c:pt idx="4">
                  <c:v>0.82286995515695061</c:v>
                </c:pt>
                <c:pt idx="5">
                  <c:v>0.52130681818181823</c:v>
                </c:pt>
              </c:numCache>
            </c:numRef>
          </c:xVal>
          <c:yVal>
            <c:numRef>
              <c:f>Sheet1!$D$61:$D$66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5-4469-8FA8-6F5177A7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</xdr:row>
      <xdr:rowOff>104775</xdr:rowOff>
    </xdr:from>
    <xdr:to>
      <xdr:col>24</xdr:col>
      <xdr:colOff>400050</xdr:colOff>
      <xdr:row>27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A91BA-C94A-49E0-8956-64AA31DD3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27</xdr:row>
      <xdr:rowOff>123825</xdr:rowOff>
    </xdr:from>
    <xdr:to>
      <xdr:col>24</xdr:col>
      <xdr:colOff>390525</xdr:colOff>
      <xdr:row>49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7369AC-7036-4980-B58A-9681AE53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50</xdr:row>
      <xdr:rowOff>47625</xdr:rowOff>
    </xdr:from>
    <xdr:to>
      <xdr:col>19</xdr:col>
      <xdr:colOff>523875</xdr:colOff>
      <xdr:row>71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0B782-BD43-4D54-A47B-13AC9872F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A9AD-8F56-47E4-82F1-30B6EC0C4A1D}">
  <dimension ref="C4:X66"/>
  <sheetViews>
    <sheetView tabSelected="1" topLeftCell="A33" workbookViewId="0">
      <selection activeCell="X59" sqref="X59"/>
    </sheetView>
  </sheetViews>
  <sheetFormatPr defaultRowHeight="15" x14ac:dyDescent="0.25"/>
  <cols>
    <col min="4" max="4" width="12" bestFit="1" customWidth="1"/>
    <col min="6" max="6" width="10.28515625" customWidth="1"/>
    <col min="7" max="7" width="13.42578125" bestFit="1" customWidth="1"/>
    <col min="8" max="8" width="10.7109375" bestFit="1" customWidth="1"/>
  </cols>
  <sheetData>
    <row r="4" spans="3:8" x14ac:dyDescent="0.25">
      <c r="C4" t="s">
        <v>4</v>
      </c>
      <c r="D4" s="2">
        <v>3.52014</v>
      </c>
      <c r="E4" t="s">
        <v>5</v>
      </c>
    </row>
    <row r="5" spans="3:8" x14ac:dyDescent="0.25">
      <c r="C5" t="s">
        <v>13</v>
      </c>
      <c r="D5" t="s">
        <v>14</v>
      </c>
    </row>
    <row r="6" spans="3:8" x14ac:dyDescent="0.25">
      <c r="C6" t="s">
        <v>1</v>
      </c>
      <c r="D6">
        <v>15</v>
      </c>
      <c r="E6" t="s">
        <v>2</v>
      </c>
    </row>
    <row r="8" spans="3:8" x14ac:dyDescent="0.25">
      <c r="C8" s="1" t="s">
        <v>3</v>
      </c>
      <c r="D8" s="1" t="s">
        <v>6</v>
      </c>
      <c r="E8" s="3" t="s">
        <v>9</v>
      </c>
      <c r="F8" s="1" t="s">
        <v>7</v>
      </c>
      <c r="G8" s="1" t="s">
        <v>15</v>
      </c>
      <c r="H8" s="1" t="s">
        <v>23</v>
      </c>
    </row>
    <row r="9" spans="3:8" x14ac:dyDescent="0.25">
      <c r="C9" s="1">
        <v>5</v>
      </c>
      <c r="D9" s="1">
        <v>26.3</v>
      </c>
      <c r="E9" s="1">
        <v>28</v>
      </c>
      <c r="F9" s="1">
        <f>E9-D9</f>
        <v>1.6999999999999993</v>
      </c>
      <c r="G9" s="5">
        <f>F9/C9</f>
        <v>0.33999999999999986</v>
      </c>
      <c r="H9" s="5">
        <f>F9/$D$6</f>
        <v>0.11333333333333329</v>
      </c>
    </row>
    <row r="10" spans="3:8" x14ac:dyDescent="0.25">
      <c r="C10" s="1">
        <f>2*C9</f>
        <v>10</v>
      </c>
      <c r="D10" s="1">
        <v>26.4</v>
      </c>
      <c r="E10" s="1">
        <v>29.6</v>
      </c>
      <c r="F10" s="1">
        <f t="shared" ref="F10:F14" si="0">E10-D10</f>
        <v>3.2000000000000028</v>
      </c>
      <c r="G10" s="5">
        <f t="shared" ref="G10:G14" si="1">F10/C10</f>
        <v>0.32000000000000028</v>
      </c>
      <c r="H10" s="5">
        <f t="shared" ref="H10:H14" si="2">F10/$D$6</f>
        <v>0.21333333333333351</v>
      </c>
    </row>
    <row r="11" spans="3:8" x14ac:dyDescent="0.25">
      <c r="C11" s="1">
        <f>25</f>
        <v>25</v>
      </c>
      <c r="D11" s="1">
        <v>26.6</v>
      </c>
      <c r="E11" s="1">
        <v>33.9</v>
      </c>
      <c r="F11" s="1">
        <f t="shared" si="0"/>
        <v>7.2999999999999972</v>
      </c>
      <c r="G11" s="5">
        <f t="shared" si="1"/>
        <v>0.29199999999999987</v>
      </c>
      <c r="H11" s="5">
        <f t="shared" si="2"/>
        <v>0.48666666666666647</v>
      </c>
    </row>
    <row r="12" spans="3:8" x14ac:dyDescent="0.25">
      <c r="C12" s="1">
        <v>50</v>
      </c>
      <c r="D12" s="1">
        <v>26.6</v>
      </c>
      <c r="E12" s="1">
        <v>42</v>
      </c>
      <c r="F12" s="1">
        <f t="shared" si="0"/>
        <v>15.399999999999999</v>
      </c>
      <c r="G12" s="5">
        <f t="shared" si="1"/>
        <v>0.308</v>
      </c>
      <c r="H12" s="5">
        <f t="shared" si="2"/>
        <v>1.0266666666666666</v>
      </c>
    </row>
    <row r="13" spans="3:8" x14ac:dyDescent="0.25">
      <c r="C13" s="1">
        <v>75</v>
      </c>
      <c r="D13" s="1">
        <v>26.7</v>
      </c>
      <c r="E13" s="1">
        <v>49</v>
      </c>
      <c r="F13" s="1">
        <f t="shared" si="0"/>
        <v>22.3</v>
      </c>
      <c r="G13" s="5">
        <f t="shared" si="1"/>
        <v>0.29733333333333334</v>
      </c>
      <c r="H13" s="5">
        <f t="shared" si="2"/>
        <v>1.4866666666666668</v>
      </c>
    </row>
    <row r="14" spans="3:8" ht="15.75" thickBot="1" x14ac:dyDescent="0.3">
      <c r="C14" s="1">
        <f>2*C12</f>
        <v>100</v>
      </c>
      <c r="D14" s="1">
        <v>26.7</v>
      </c>
      <c r="E14" s="1">
        <v>61.9</v>
      </c>
      <c r="F14" s="1">
        <f t="shared" si="0"/>
        <v>35.200000000000003</v>
      </c>
      <c r="G14" s="6">
        <f t="shared" si="1"/>
        <v>0.35200000000000004</v>
      </c>
      <c r="H14" s="5">
        <f t="shared" si="2"/>
        <v>2.3466666666666667</v>
      </c>
    </row>
    <row r="15" spans="3:8" ht="15.75" thickTop="1" x14ac:dyDescent="0.25">
      <c r="C15" t="s">
        <v>19</v>
      </c>
      <c r="D15" s="10">
        <f>AVERAGE(D9:D14)</f>
        <v>26.549999999999997</v>
      </c>
      <c r="F15" s="7" t="s">
        <v>24</v>
      </c>
      <c r="G15" s="5">
        <f>AVERAGE(G9:G14)</f>
        <v>0.31822222222222224</v>
      </c>
    </row>
    <row r="17" spans="3:5" x14ac:dyDescent="0.25">
      <c r="C17" t="s">
        <v>8</v>
      </c>
    </row>
    <row r="20" spans="3:5" x14ac:dyDescent="0.25">
      <c r="C20" t="s">
        <v>21</v>
      </c>
    </row>
    <row r="22" spans="3:5" x14ac:dyDescent="0.25">
      <c r="C22" s="4" t="s">
        <v>18</v>
      </c>
      <c r="D22">
        <v>100</v>
      </c>
      <c r="E22" t="s">
        <v>0</v>
      </c>
    </row>
    <row r="24" spans="3:5" x14ac:dyDescent="0.25">
      <c r="C24" t="s">
        <v>16</v>
      </c>
    </row>
    <row r="25" spans="3:5" x14ac:dyDescent="0.25">
      <c r="C25" t="s">
        <v>17</v>
      </c>
      <c r="D25" s="9">
        <f>D22-D15</f>
        <v>73.45</v>
      </c>
    </row>
    <row r="26" spans="3:5" x14ac:dyDescent="0.25">
      <c r="C26" t="s">
        <v>22</v>
      </c>
    </row>
    <row r="27" spans="3:5" x14ac:dyDescent="0.25">
      <c r="C27" t="s">
        <v>20</v>
      </c>
      <c r="D27">
        <f>(73.5+0.7646)/0.3384</f>
        <v>219.45803782505911</v>
      </c>
      <c r="E27" t="s">
        <v>11</v>
      </c>
    </row>
    <row r="29" spans="3:5" x14ac:dyDescent="0.25">
      <c r="C29" t="s">
        <v>10</v>
      </c>
      <c r="D29">
        <v>100</v>
      </c>
      <c r="E29" t="s">
        <v>11</v>
      </c>
    </row>
    <row r="30" spans="3:5" x14ac:dyDescent="0.25">
      <c r="C30" t="s">
        <v>4</v>
      </c>
      <c r="D30" s="2">
        <v>3.52014</v>
      </c>
      <c r="E30" t="s">
        <v>5</v>
      </c>
    </row>
    <row r="31" spans="3:5" x14ac:dyDescent="0.25">
      <c r="C31" t="s">
        <v>13</v>
      </c>
      <c r="D31" t="s">
        <v>14</v>
      </c>
    </row>
    <row r="33" spans="3:7" x14ac:dyDescent="0.25">
      <c r="C33" s="1" t="s">
        <v>12</v>
      </c>
      <c r="D33" s="1" t="s">
        <v>6</v>
      </c>
      <c r="E33" s="3" t="s">
        <v>9</v>
      </c>
      <c r="F33" s="1" t="s">
        <v>7</v>
      </c>
      <c r="G33" s="1" t="s">
        <v>23</v>
      </c>
    </row>
    <row r="34" spans="3:7" x14ac:dyDescent="0.25">
      <c r="C34" s="1">
        <v>5</v>
      </c>
      <c r="D34" s="1">
        <v>26.6</v>
      </c>
      <c r="E34" s="1">
        <v>39.299999999999997</v>
      </c>
      <c r="F34" s="1">
        <f>E34-D34</f>
        <v>12.699999999999996</v>
      </c>
      <c r="G34" s="8">
        <f>F34/C34</f>
        <v>2.5399999999999991</v>
      </c>
    </row>
    <row r="35" spans="3:7" x14ac:dyDescent="0.25">
      <c r="C35" s="1">
        <v>10</v>
      </c>
      <c r="D35" s="1">
        <v>26.6</v>
      </c>
      <c r="E35" s="1">
        <v>50.5</v>
      </c>
      <c r="F35" s="1">
        <f>E35-D35</f>
        <v>23.9</v>
      </c>
      <c r="G35" s="8">
        <f t="shared" ref="G35:G37" si="3">F35/C35</f>
        <v>2.3899999999999997</v>
      </c>
    </row>
    <row r="36" spans="3:7" x14ac:dyDescent="0.25">
      <c r="C36" s="1">
        <v>15</v>
      </c>
      <c r="D36" s="1">
        <f>D14</f>
        <v>26.7</v>
      </c>
      <c r="E36" s="1">
        <f>E14</f>
        <v>61.9</v>
      </c>
      <c r="F36" s="1">
        <f>F14</f>
        <v>35.200000000000003</v>
      </c>
      <c r="G36" s="8">
        <f t="shared" si="3"/>
        <v>2.3466666666666667</v>
      </c>
    </row>
    <row r="37" spans="3:7" ht="15.75" thickBot="1" x14ac:dyDescent="0.3">
      <c r="C37" s="1">
        <v>20</v>
      </c>
      <c r="D37" s="1">
        <v>26.7</v>
      </c>
      <c r="E37" s="1">
        <v>70.900000000000006</v>
      </c>
      <c r="F37" s="1">
        <f>E37-D37</f>
        <v>44.2</v>
      </c>
      <c r="G37" s="11">
        <f t="shared" si="3"/>
        <v>2.21</v>
      </c>
    </row>
    <row r="38" spans="3:7" ht="15.75" thickTop="1" x14ac:dyDescent="0.25">
      <c r="F38" t="s">
        <v>25</v>
      </c>
      <c r="G38" s="8">
        <f>AVERAGE(G34:G37)</f>
        <v>2.3716666666666661</v>
      </c>
    </row>
    <row r="41" spans="3:7" x14ac:dyDescent="0.25">
      <c r="C41" s="4" t="s">
        <v>18</v>
      </c>
      <c r="D41">
        <v>100</v>
      </c>
      <c r="E41" t="s">
        <v>0</v>
      </c>
    </row>
    <row r="43" spans="3:7" x14ac:dyDescent="0.25">
      <c r="C43" t="s">
        <v>16</v>
      </c>
    </row>
    <row r="44" spans="3:7" x14ac:dyDescent="0.25">
      <c r="C44" t="s">
        <v>17</v>
      </c>
      <c r="D44" s="9">
        <f>D41-D34</f>
        <v>73.400000000000006</v>
      </c>
    </row>
    <row r="46" spans="3:7" x14ac:dyDescent="0.25">
      <c r="C46" t="s">
        <v>26</v>
      </c>
    </row>
    <row r="48" spans="3:7" x14ac:dyDescent="0.25">
      <c r="C48" t="s">
        <v>27</v>
      </c>
      <c r="D48">
        <f>(73.4-2.55)/2.16</f>
        <v>32.800925925925931</v>
      </c>
    </row>
    <row r="52" spans="3:24" x14ac:dyDescent="0.25">
      <c r="C52" s="1" t="s">
        <v>3</v>
      </c>
      <c r="D52" s="1" t="s">
        <v>23</v>
      </c>
      <c r="E52" s="1" t="s">
        <v>12</v>
      </c>
      <c r="F52" s="1" t="s">
        <v>28</v>
      </c>
    </row>
    <row r="53" spans="3:24" x14ac:dyDescent="0.25">
      <c r="C53" s="1">
        <v>5</v>
      </c>
      <c r="D53" s="5">
        <f>H9</f>
        <v>0.11333333333333329</v>
      </c>
      <c r="E53" s="10">
        <f t="shared" ref="E53:E57" si="4">$D$44/D53</f>
        <v>647.64705882352973</v>
      </c>
      <c r="F53" s="10">
        <f t="shared" ref="F53:F57" si="5">E53/60</f>
        <v>10.79411764705883</v>
      </c>
    </row>
    <row r="54" spans="3:24" x14ac:dyDescent="0.25">
      <c r="C54" s="1">
        <f>2*C53</f>
        <v>10</v>
      </c>
      <c r="D54" s="5">
        <f t="shared" ref="D54:D58" si="6">H10</f>
        <v>0.21333333333333351</v>
      </c>
      <c r="E54" s="10">
        <f t="shared" si="4"/>
        <v>344.06249999999972</v>
      </c>
      <c r="F54" s="10">
        <f t="shared" si="5"/>
        <v>5.7343749999999956</v>
      </c>
    </row>
    <row r="55" spans="3:24" x14ac:dyDescent="0.25">
      <c r="C55" s="1">
        <f>25</f>
        <v>25</v>
      </c>
      <c r="D55" s="5">
        <f t="shared" si="6"/>
        <v>0.48666666666666647</v>
      </c>
      <c r="E55" s="10">
        <f t="shared" si="4"/>
        <v>150.82191780821924</v>
      </c>
      <c r="F55" s="10">
        <f t="shared" si="5"/>
        <v>2.5136986301369872</v>
      </c>
    </row>
    <row r="56" spans="3:24" x14ac:dyDescent="0.25">
      <c r="C56" s="1">
        <v>50</v>
      </c>
      <c r="D56" s="5">
        <f t="shared" si="6"/>
        <v>1.0266666666666666</v>
      </c>
      <c r="E56" s="10">
        <f t="shared" si="4"/>
        <v>71.493506493506501</v>
      </c>
      <c r="F56" s="10">
        <f t="shared" si="5"/>
        <v>1.1915584415584417</v>
      </c>
    </row>
    <row r="57" spans="3:24" x14ac:dyDescent="0.25">
      <c r="C57" s="1">
        <v>75</v>
      </c>
      <c r="D57" s="5">
        <f t="shared" si="6"/>
        <v>1.4866666666666668</v>
      </c>
      <c r="E57" s="10">
        <f t="shared" si="4"/>
        <v>49.372197309417039</v>
      </c>
      <c r="F57" s="10">
        <f t="shared" si="5"/>
        <v>0.82286995515695061</v>
      </c>
    </row>
    <row r="58" spans="3:24" x14ac:dyDescent="0.25">
      <c r="C58" s="1">
        <f>2*C56</f>
        <v>100</v>
      </c>
      <c r="D58" s="5">
        <f t="shared" si="6"/>
        <v>2.3466666666666667</v>
      </c>
      <c r="E58" s="10">
        <f>$D$44/D58</f>
        <v>31.278409090909093</v>
      </c>
      <c r="F58" s="10">
        <f>E58/60</f>
        <v>0.52130681818181823</v>
      </c>
      <c r="X58">
        <v>0.46</v>
      </c>
    </row>
    <row r="59" spans="3:24" x14ac:dyDescent="0.25">
      <c r="C59" s="1"/>
      <c r="D59" s="1"/>
      <c r="X59">
        <f>100*X58</f>
        <v>46</v>
      </c>
    </row>
    <row r="60" spans="3:24" x14ac:dyDescent="0.25">
      <c r="C60" s="1" t="s">
        <v>28</v>
      </c>
      <c r="D60" s="1" t="s">
        <v>3</v>
      </c>
      <c r="X60">
        <f>X59^2/50/2</f>
        <v>21.16</v>
      </c>
    </row>
    <row r="61" spans="3:24" x14ac:dyDescent="0.25">
      <c r="C61" s="10">
        <f>F53</f>
        <v>10.79411764705883</v>
      </c>
      <c r="D61" s="1">
        <v>5</v>
      </c>
    </row>
    <row r="62" spans="3:24" x14ac:dyDescent="0.25">
      <c r="C62" s="10">
        <f t="shared" ref="C62:C66" si="7">F54</f>
        <v>5.7343749999999956</v>
      </c>
      <c r="D62" s="1">
        <f>2*D61</f>
        <v>10</v>
      </c>
    </row>
    <row r="63" spans="3:24" x14ac:dyDescent="0.25">
      <c r="C63" s="10">
        <f t="shared" si="7"/>
        <v>2.5136986301369872</v>
      </c>
      <c r="D63" s="1">
        <f>25</f>
        <v>25</v>
      </c>
    </row>
    <row r="64" spans="3:24" x14ac:dyDescent="0.25">
      <c r="C64" s="10">
        <f t="shared" si="7"/>
        <v>1.1915584415584417</v>
      </c>
      <c r="D64" s="1">
        <v>50</v>
      </c>
    </row>
    <row r="65" spans="3:4" x14ac:dyDescent="0.25">
      <c r="C65" s="10">
        <f t="shared" si="7"/>
        <v>0.82286995515695061</v>
      </c>
      <c r="D65" s="1">
        <v>75</v>
      </c>
    </row>
    <row r="66" spans="3:4" x14ac:dyDescent="0.25">
      <c r="C66" s="10">
        <f t="shared" si="7"/>
        <v>0.52130681818181823</v>
      </c>
      <c r="D66" s="1">
        <f>2*D64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F3C3-61C8-4290-BC35-8CED7CC0D681}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2024-03-30T20:02:42Z</dcterms:created>
  <dcterms:modified xsi:type="dcterms:W3CDTF">2024-03-31T21:13:56Z</dcterms:modified>
</cp:coreProperties>
</file>