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RF_Dummy_Load\"/>
    </mc:Choice>
  </mc:AlternateContent>
  <xr:revisionPtr revIDLastSave="0" documentId="13_ncr:1_{EC87990B-4D67-4EA0-9E5E-F3BAAC1E5086}" xr6:coauthVersionLast="47" xr6:coauthVersionMax="47" xr10:uidLastSave="{00000000-0000-0000-0000-000000000000}"/>
  <bookViews>
    <workbookView xWindow="-120" yWindow="-120" windowWidth="29040" windowHeight="15720" xr2:uid="{80F3F79B-D999-469F-9D5B-724B81BE0E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X61" i="1"/>
  <c r="X62" i="1" s="1"/>
  <c r="D68" i="1"/>
  <c r="D65" i="1"/>
  <c r="D64" i="1"/>
  <c r="D50" i="1"/>
  <c r="C60" i="1"/>
  <c r="C57" i="1"/>
  <c r="C56" i="1"/>
  <c r="D46" i="1"/>
  <c r="F39" i="1"/>
  <c r="G39" i="1" s="1"/>
  <c r="D16" i="1"/>
  <c r="D26" i="1" s="1"/>
  <c r="F37" i="1"/>
  <c r="G37" i="1" s="1"/>
  <c r="F36" i="1"/>
  <c r="G36" i="1" s="1"/>
  <c r="E38" i="1"/>
  <c r="D38" i="1"/>
  <c r="F11" i="1"/>
  <c r="F12" i="1"/>
  <c r="H12" i="1" s="1"/>
  <c r="D57" i="1" s="1"/>
  <c r="F13" i="1"/>
  <c r="H13" i="1" s="1"/>
  <c r="D58" i="1" s="1"/>
  <c r="F14" i="1"/>
  <c r="G14" i="1" s="1"/>
  <c r="F15" i="1"/>
  <c r="F38" i="1" s="1"/>
  <c r="G38" i="1" s="1"/>
  <c r="F10" i="1"/>
  <c r="G10" i="1" s="1"/>
  <c r="C12" i="1"/>
  <c r="C15" i="1"/>
  <c r="C11" i="1"/>
  <c r="G13" i="1" l="1"/>
  <c r="E57" i="1"/>
  <c r="F57" i="1" s="1"/>
  <c r="C65" i="1" s="1"/>
  <c r="G12" i="1"/>
  <c r="H10" i="1"/>
  <c r="D55" i="1" s="1"/>
  <c r="E55" i="1" s="1"/>
  <c r="F55" i="1" s="1"/>
  <c r="C63" i="1" s="1"/>
  <c r="G11" i="1"/>
  <c r="H11" i="1"/>
  <c r="D56" i="1" s="1"/>
  <c r="E56" i="1" s="1"/>
  <c r="F56" i="1" s="1"/>
  <c r="C64" i="1" s="1"/>
  <c r="G15" i="1"/>
  <c r="G16" i="1" s="1"/>
  <c r="G40" i="1"/>
  <c r="H14" i="1"/>
  <c r="D59" i="1" s="1"/>
  <c r="E59" i="1" s="1"/>
  <c r="F59" i="1" s="1"/>
  <c r="C67" i="1" s="1"/>
  <c r="E58" i="1"/>
  <c r="F58" i="1" s="1"/>
  <c r="C66" i="1" s="1"/>
  <c r="H15" i="1"/>
  <c r="D60" i="1" s="1"/>
  <c r="E60" i="1" s="1"/>
  <c r="F60" i="1" s="1"/>
  <c r="C68" i="1" s="1"/>
</calcChain>
</file>

<file path=xl/sharedStrings.xml><?xml version="1.0" encoding="utf-8"?>
<sst xmlns="http://schemas.openxmlformats.org/spreadsheetml/2006/main" count="50" uniqueCount="34">
  <si>
    <t>C</t>
  </si>
  <si>
    <t>sec</t>
  </si>
  <si>
    <t>P[W]</t>
  </si>
  <si>
    <t>f</t>
  </si>
  <si>
    <t>MHz</t>
  </si>
  <si>
    <t>dt[C]</t>
  </si>
  <si>
    <t>dt[C] = tpwr[C]-tabm[C]</t>
  </si>
  <si>
    <t>P</t>
  </si>
  <si>
    <t>W</t>
  </si>
  <si>
    <t>mode</t>
  </si>
  <si>
    <t>dtmax = tmax - tamb</t>
  </si>
  <si>
    <t xml:space="preserve">dtmax  </t>
  </si>
  <si>
    <t>tmax</t>
  </si>
  <si>
    <t>Pmax</t>
  </si>
  <si>
    <t>dt [C]= 0,3384P[W]-0,7646</t>
  </si>
  <si>
    <t>Pmax =(dtmax+0,7646)/0,3384</t>
  </si>
  <si>
    <t>dt[C]=2,16t[sec]+2,55</t>
  </si>
  <si>
    <t>t[sec]max</t>
  </si>
  <si>
    <t>t[min]</t>
  </si>
  <si>
    <t>CW</t>
  </si>
  <si>
    <r>
      <t>t</t>
    </r>
    <r>
      <rPr>
        <sz val="8"/>
        <color theme="1"/>
        <rFont val="Aptos Narrow"/>
        <family val="2"/>
        <scheme val="minor"/>
      </rPr>
      <t>dah</t>
    </r>
  </si>
  <si>
    <r>
      <t>t</t>
    </r>
    <r>
      <rPr>
        <sz val="9"/>
        <color theme="0"/>
        <rFont val="Aptos Narrow"/>
        <family val="2"/>
        <scheme val="minor"/>
      </rPr>
      <t>amb</t>
    </r>
    <r>
      <rPr>
        <sz val="11"/>
        <color theme="0"/>
        <rFont val="Aptos Narrow"/>
        <family val="2"/>
        <scheme val="minor"/>
      </rPr>
      <t>[C]</t>
    </r>
  </si>
  <si>
    <r>
      <t>t</t>
    </r>
    <r>
      <rPr>
        <sz val="9"/>
        <color theme="0"/>
        <rFont val="Aptos Narrow"/>
        <family val="2"/>
        <scheme val="minor"/>
      </rPr>
      <t>pwr</t>
    </r>
    <r>
      <rPr>
        <sz val="11"/>
        <color theme="0"/>
        <rFont val="Aptos Narrow"/>
        <family val="2"/>
        <scheme val="minor"/>
      </rPr>
      <t>[C]</t>
    </r>
  </si>
  <si>
    <r>
      <t>t</t>
    </r>
    <r>
      <rPr>
        <sz val="9"/>
        <color theme="0"/>
        <rFont val="Aptos Narrow"/>
        <family val="2"/>
        <scheme val="minor"/>
      </rPr>
      <t>dah</t>
    </r>
    <r>
      <rPr>
        <sz val="11"/>
        <color theme="0"/>
        <rFont val="Aptos Narrow"/>
        <family val="2"/>
        <scheme val="minor"/>
      </rPr>
      <t>[sec]</t>
    </r>
  </si>
  <si>
    <r>
      <t>dt/t</t>
    </r>
    <r>
      <rPr>
        <sz val="9"/>
        <color theme="0"/>
        <rFont val="Aptos Narrow"/>
        <family val="2"/>
        <scheme val="minor"/>
      </rPr>
      <t>dah</t>
    </r>
    <r>
      <rPr>
        <sz val="11"/>
        <color theme="0"/>
        <rFont val="Aptos Narrow"/>
        <family val="2"/>
        <scheme val="minor"/>
      </rPr>
      <t xml:space="preserve"> [C/sec]</t>
    </r>
  </si>
  <si>
    <r>
      <t>t</t>
    </r>
    <r>
      <rPr>
        <sz val="9"/>
        <color theme="0"/>
        <rFont val="Aptos Narrow"/>
        <family val="2"/>
        <scheme val="minor"/>
      </rPr>
      <t>dah</t>
    </r>
    <r>
      <rPr>
        <sz val="11"/>
        <color theme="0"/>
        <rFont val="Aptos Narrow"/>
        <family val="2"/>
        <scheme val="minor"/>
      </rPr>
      <t>[min]</t>
    </r>
  </si>
  <si>
    <t>Dummy Load Derating Curve (tamb=26.6C</t>
  </si>
  <si>
    <t>Dummy Load Temperature Inrease as a Function of Dah Time (tamb=26.6C, P = 100W)</t>
  </si>
  <si>
    <t>Dummy Load Temperature Increase as Function of RF Input Power (15sec dah test, tamb=26.6C)</t>
  </si>
  <si>
    <r>
      <t>dt/t</t>
    </r>
    <r>
      <rPr>
        <sz val="9"/>
        <color theme="0"/>
        <rFont val="Aptos Narrow"/>
        <family val="2"/>
        <scheme val="minor"/>
      </rPr>
      <t>dah</t>
    </r>
    <r>
      <rPr>
        <sz val="11"/>
        <color theme="0"/>
        <rFont val="Aptos Narrow"/>
        <family val="2"/>
        <scheme val="minor"/>
      </rPr>
      <t>[C/sec]</t>
    </r>
  </si>
  <si>
    <r>
      <t>avg(dt/t</t>
    </r>
    <r>
      <rPr>
        <sz val="9"/>
        <color theme="1"/>
        <rFont val="Aptos Narrow"/>
        <family val="2"/>
        <scheme val="minor"/>
      </rPr>
      <t>dah</t>
    </r>
    <r>
      <rPr>
        <sz val="11"/>
        <color theme="1"/>
        <rFont val="Aptos Narrow"/>
        <family val="2"/>
        <charset val="238"/>
        <scheme val="minor"/>
      </rPr>
      <t>)[C/sec] =</t>
    </r>
  </si>
  <si>
    <t>dt/P [C/W]</t>
  </si>
  <si>
    <t>avg(dt/P) [C/W] =</t>
  </si>
  <si>
    <t xml:space="preserve">avg(tamb)[C]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</si>
</sst>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7" x14ac:knownFonts="1">
    <font>
      <sz val="11"/>
      <color theme="1"/>
      <name val="Aptos Narrow"/>
      <family val="2"/>
      <charset val="238"/>
      <scheme val="minor"/>
    </font>
    <font>
      <sz val="9"/>
      <color theme="1"/>
      <name val="Aptos Narrow"/>
      <family val="2"/>
      <scheme val="minor"/>
    </font>
    <font>
      <sz val="11"/>
      <color theme="0"/>
      <name val="Aptos Narrow"/>
      <family val="2"/>
      <charset val="238"/>
      <scheme val="minor"/>
    </font>
    <font>
      <sz val="8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1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1" xfId="0" applyNumberFormat="1" applyBorder="1"/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Dummy Load Temperature Increase as</a:t>
            </a:r>
            <a:r>
              <a:rPr lang="pl-PL" baseline="0"/>
              <a:t> Function of RF Input Power (15sec dah test, tamb=26.6C)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Sheet1!$F$9</c:f>
              <c:strCache>
                <c:ptCount val="1"/>
                <c:pt idx="0">
                  <c:v>dt[C]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Sheet1!$C$10:$C$15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Sheet1!$F$10:$F$15</c:f>
              <c:numCache>
                <c:formatCode>General</c:formatCode>
                <c:ptCount val="6"/>
                <c:pt idx="0">
                  <c:v>1.6999999999999993</c:v>
                </c:pt>
                <c:pt idx="1">
                  <c:v>3.2000000000000028</c:v>
                </c:pt>
                <c:pt idx="2">
                  <c:v>7.2999999999999972</c:v>
                </c:pt>
                <c:pt idx="3">
                  <c:v>15.399999999999999</c:v>
                </c:pt>
                <c:pt idx="4">
                  <c:v>22.3</c:v>
                </c:pt>
                <c:pt idx="5">
                  <c:v>35.200000000000003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F-4E7D-9B1D-4F152E00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3503"/>
        <c:axId val="89531503"/>
      </c:scatterChart>
      <c:valAx>
        <c:axId val="8954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31503"/>
        <c:crosses val="autoZero"/>
        <c:crossBetween val="midCat"/>
      </c:valAx>
      <c:valAx>
        <c:axId val="895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Resistor Temperature Increase</a:t>
                </a:r>
                <a:r>
                  <a:rPr lang="pl-PL" baseline="0"/>
                  <a:t>  td [C]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4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Dummy Load Temperature Inrease as a Function of Dah</a:t>
            </a:r>
            <a:r>
              <a:rPr lang="pl-PL" baseline="0"/>
              <a:t> </a:t>
            </a:r>
            <a:r>
              <a:rPr lang="pl-PL"/>
              <a:t>Time </a:t>
            </a:r>
            <a:r>
              <a:rPr lang="pl-PL" baseline="0"/>
              <a:t>(tamb=26.6C, P = 100W)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Sheet1!$F$9</c:f>
              <c:strCache>
                <c:ptCount val="1"/>
                <c:pt idx="0">
                  <c:v>dt[C]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Sheet1!$C$36:$C$39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Sheet1!$F$36:$F$39</c:f>
              <c:numCache>
                <c:formatCode>General</c:formatCode>
                <c:ptCount val="4"/>
                <c:pt idx="0">
                  <c:v>12.699999999999996</c:v>
                </c:pt>
                <c:pt idx="1">
                  <c:v>23.9</c:v>
                </c:pt>
                <c:pt idx="2">
                  <c:v>35.200000000000003</c:v>
                </c:pt>
                <c:pt idx="3">
                  <c:v>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35-40BA-B357-03E012004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3503"/>
        <c:axId val="89531503"/>
      </c:scatterChart>
      <c:valAx>
        <c:axId val="8954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tdah[sec]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31503"/>
        <c:crosses val="autoZero"/>
        <c:crossBetween val="midCat"/>
      </c:valAx>
      <c:valAx>
        <c:axId val="895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Resistor Temperature Increase</a:t>
                </a:r>
                <a:r>
                  <a:rPr lang="pl-PL" baseline="0"/>
                  <a:t>  td [C]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4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Dummy Load Derating Curve </a:t>
            </a:r>
            <a:r>
              <a:rPr lang="pl-PL" baseline="0"/>
              <a:t>(tamb=26.6C)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Sheet1!$D$9</c:f>
              <c:strCache>
                <c:ptCount val="1"/>
                <c:pt idx="0">
                  <c:v>tamb[C]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Sheet1!$C$63:$C$68</c:f>
              <c:numCache>
                <c:formatCode>0.0</c:formatCode>
                <c:ptCount val="6"/>
                <c:pt idx="0">
                  <c:v>10.79411764705883</c:v>
                </c:pt>
                <c:pt idx="1">
                  <c:v>5.7343749999999956</c:v>
                </c:pt>
                <c:pt idx="2">
                  <c:v>2.5136986301369872</c:v>
                </c:pt>
                <c:pt idx="3">
                  <c:v>1.1915584415584417</c:v>
                </c:pt>
                <c:pt idx="4">
                  <c:v>0.82286995515695061</c:v>
                </c:pt>
                <c:pt idx="5">
                  <c:v>0.52130681818181823</c:v>
                </c:pt>
              </c:numCache>
            </c:numRef>
          </c:xVal>
          <c:yVal>
            <c:numRef>
              <c:f>Sheet1!$D$63:$D$68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5-4469-8FA8-6F5177A73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3503"/>
        <c:axId val="89531503"/>
      </c:scatterChart>
      <c:valAx>
        <c:axId val="8954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tdah[min]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31503"/>
        <c:crosses val="autoZero"/>
        <c:crossBetween val="midCat"/>
      </c:valAx>
      <c:valAx>
        <c:axId val="895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4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</xdr:row>
      <xdr:rowOff>142875</xdr:rowOff>
    </xdr:from>
    <xdr:to>
      <xdr:col>24</xdr:col>
      <xdr:colOff>133350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6A91BA-C94A-49E0-8956-64AA31DD3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28</xdr:row>
      <xdr:rowOff>38100</xdr:rowOff>
    </xdr:from>
    <xdr:to>
      <xdr:col>23</xdr:col>
      <xdr:colOff>495300</xdr:colOff>
      <xdr:row>49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7369AC-7036-4980-B58A-9681AE53C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52</xdr:row>
      <xdr:rowOff>47625</xdr:rowOff>
    </xdr:from>
    <xdr:to>
      <xdr:col>19</xdr:col>
      <xdr:colOff>523875</xdr:colOff>
      <xdr:row>73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80B782-BD43-4D54-A47B-13AC9872F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A9AD-8F56-47E4-82F1-30B6EC0C4A1D}">
  <dimension ref="B4:X68"/>
  <sheetViews>
    <sheetView tabSelected="1" topLeftCell="A20" workbookViewId="0">
      <selection activeCell="D50" sqref="D50"/>
    </sheetView>
  </sheetViews>
  <sheetFormatPr defaultRowHeight="15" x14ac:dyDescent="0.25"/>
  <cols>
    <col min="3" max="3" width="14.28515625" customWidth="1"/>
    <col min="4" max="4" width="12" bestFit="1" customWidth="1"/>
    <col min="6" max="6" width="10.28515625" customWidth="1"/>
    <col min="7" max="7" width="13.42578125" bestFit="1" customWidth="1"/>
    <col min="8" max="8" width="11.42578125" customWidth="1"/>
  </cols>
  <sheetData>
    <row r="4" spans="3:8" x14ac:dyDescent="0.25">
      <c r="C4" t="s">
        <v>3</v>
      </c>
      <c r="D4" s="2">
        <v>3.52014</v>
      </c>
      <c r="E4" t="s">
        <v>4</v>
      </c>
    </row>
    <row r="5" spans="3:8" x14ac:dyDescent="0.25">
      <c r="C5" t="s">
        <v>9</v>
      </c>
      <c r="D5" s="6" t="s">
        <v>19</v>
      </c>
    </row>
    <row r="6" spans="3:8" x14ac:dyDescent="0.25">
      <c r="C6" t="s">
        <v>20</v>
      </c>
      <c r="D6">
        <v>15</v>
      </c>
      <c r="E6" t="s">
        <v>1</v>
      </c>
    </row>
    <row r="8" spans="3:8" x14ac:dyDescent="0.25">
      <c r="C8" t="s">
        <v>28</v>
      </c>
    </row>
    <row r="9" spans="3:8" x14ac:dyDescent="0.25">
      <c r="C9" s="10" t="s">
        <v>2</v>
      </c>
      <c r="D9" s="10" t="s">
        <v>21</v>
      </c>
      <c r="E9" s="10" t="s">
        <v>22</v>
      </c>
      <c r="F9" s="10" t="s">
        <v>5</v>
      </c>
      <c r="G9" s="10" t="s">
        <v>31</v>
      </c>
      <c r="H9" s="10" t="s">
        <v>29</v>
      </c>
    </row>
    <row r="10" spans="3:8" x14ac:dyDescent="0.25">
      <c r="C10" s="1">
        <v>5</v>
      </c>
      <c r="D10" s="1">
        <v>26.3</v>
      </c>
      <c r="E10" s="1">
        <v>28</v>
      </c>
      <c r="F10" s="1">
        <f>E10-D10</f>
        <v>1.6999999999999993</v>
      </c>
      <c r="G10" s="4">
        <f>F10/C10</f>
        <v>0.33999999999999986</v>
      </c>
      <c r="H10" s="4">
        <f>F10/$D$6</f>
        <v>0.11333333333333329</v>
      </c>
    </row>
    <row r="11" spans="3:8" x14ac:dyDescent="0.25">
      <c r="C11" s="1">
        <f>2*C10</f>
        <v>10</v>
      </c>
      <c r="D11" s="1">
        <v>26.4</v>
      </c>
      <c r="E11" s="1">
        <v>29.6</v>
      </c>
      <c r="F11" s="1">
        <f t="shared" ref="F11:F15" si="0">E11-D11</f>
        <v>3.2000000000000028</v>
      </c>
      <c r="G11" s="4">
        <f t="shared" ref="G11:G15" si="1">F11/C11</f>
        <v>0.32000000000000028</v>
      </c>
      <c r="H11" s="4">
        <f t="shared" ref="H11:H15" si="2">F11/$D$6</f>
        <v>0.21333333333333351</v>
      </c>
    </row>
    <row r="12" spans="3:8" x14ac:dyDescent="0.25">
      <c r="C12" s="1">
        <f>25</f>
        <v>25</v>
      </c>
      <c r="D12" s="1">
        <v>26.6</v>
      </c>
      <c r="E12" s="1">
        <v>33.9</v>
      </c>
      <c r="F12" s="1">
        <f t="shared" si="0"/>
        <v>7.2999999999999972</v>
      </c>
      <c r="G12" s="4">
        <f t="shared" si="1"/>
        <v>0.29199999999999987</v>
      </c>
      <c r="H12" s="4">
        <f t="shared" si="2"/>
        <v>0.48666666666666647</v>
      </c>
    </row>
    <row r="13" spans="3:8" x14ac:dyDescent="0.25">
      <c r="C13" s="1">
        <v>50</v>
      </c>
      <c r="D13" s="1">
        <v>26.6</v>
      </c>
      <c r="E13" s="1">
        <v>42</v>
      </c>
      <c r="F13" s="1">
        <f t="shared" si="0"/>
        <v>15.399999999999999</v>
      </c>
      <c r="G13" s="4">
        <f t="shared" si="1"/>
        <v>0.308</v>
      </c>
      <c r="H13" s="4">
        <f t="shared" si="2"/>
        <v>1.0266666666666666</v>
      </c>
    </row>
    <row r="14" spans="3:8" x14ac:dyDescent="0.25">
      <c r="C14" s="1">
        <v>75</v>
      </c>
      <c r="D14" s="1">
        <v>26.7</v>
      </c>
      <c r="E14" s="1">
        <v>49</v>
      </c>
      <c r="F14" s="1">
        <f t="shared" si="0"/>
        <v>22.3</v>
      </c>
      <c r="G14" s="4">
        <f t="shared" si="1"/>
        <v>0.29733333333333334</v>
      </c>
      <c r="H14" s="4">
        <f t="shared" si="2"/>
        <v>1.4866666666666668</v>
      </c>
    </row>
    <row r="15" spans="3:8" ht="15.75" thickBot="1" x14ac:dyDescent="0.3">
      <c r="C15" s="1">
        <f>2*C13</f>
        <v>100</v>
      </c>
      <c r="D15" s="1">
        <v>26.7</v>
      </c>
      <c r="E15" s="1">
        <v>61.9</v>
      </c>
      <c r="F15" s="1">
        <f t="shared" si="0"/>
        <v>35.200000000000003</v>
      </c>
      <c r="G15" s="5">
        <f t="shared" si="1"/>
        <v>0.35200000000000004</v>
      </c>
      <c r="H15" s="4">
        <f t="shared" si="2"/>
        <v>2.3466666666666667</v>
      </c>
    </row>
    <row r="16" spans="3:8" ht="15.75" thickTop="1" x14ac:dyDescent="0.25">
      <c r="C16" t="s">
        <v>33</v>
      </c>
      <c r="D16" s="8">
        <f>AVERAGE(D10:D15)</f>
        <v>26.549999999999997</v>
      </c>
      <c r="F16" s="6" t="s">
        <v>32</v>
      </c>
      <c r="G16" s="4">
        <f>AVERAGE(G10:G15)</f>
        <v>0.31822222222222224</v>
      </c>
    </row>
    <row r="17" spans="2:10" x14ac:dyDescent="0.25">
      <c r="B17" s="13"/>
      <c r="C17" s="13"/>
      <c r="D17" s="13"/>
      <c r="E17" s="13"/>
      <c r="F17" s="13"/>
      <c r="G17" s="13"/>
      <c r="H17" s="13"/>
      <c r="I17" s="13"/>
      <c r="J17" s="13"/>
    </row>
    <row r="18" spans="2:10" x14ac:dyDescent="0.25">
      <c r="B18" s="13"/>
      <c r="C18" s="13" t="s">
        <v>6</v>
      </c>
      <c r="D18" s="13"/>
      <c r="E18" s="13"/>
      <c r="F18" s="13"/>
      <c r="G18" s="13"/>
      <c r="H18" s="13"/>
      <c r="I18" s="13"/>
      <c r="J18" s="13"/>
    </row>
    <row r="19" spans="2:10" x14ac:dyDescent="0.25">
      <c r="B19" s="13"/>
      <c r="C19" s="13"/>
      <c r="D19" s="13"/>
      <c r="E19" s="13"/>
      <c r="F19" s="13"/>
      <c r="G19" s="13"/>
      <c r="H19" s="13"/>
      <c r="I19" s="13"/>
      <c r="J19" s="13"/>
    </row>
    <row r="20" spans="2:10" x14ac:dyDescent="0.25">
      <c r="B20" s="13"/>
      <c r="C20" s="13"/>
      <c r="D20" s="13"/>
      <c r="E20" s="13"/>
      <c r="F20" s="13"/>
      <c r="G20" s="13"/>
      <c r="H20" s="13"/>
      <c r="I20" s="13"/>
      <c r="J20" s="13"/>
    </row>
    <row r="21" spans="2:10" x14ac:dyDescent="0.25">
      <c r="B21" s="13"/>
      <c r="C21" s="13" t="s">
        <v>14</v>
      </c>
      <c r="D21" s="13"/>
      <c r="E21" s="13"/>
      <c r="F21" s="13"/>
      <c r="G21" s="13"/>
      <c r="H21" s="13"/>
      <c r="I21" s="13"/>
      <c r="J21" s="13"/>
    </row>
    <row r="22" spans="2:10" x14ac:dyDescent="0.25">
      <c r="B22" s="13"/>
      <c r="C22" s="13"/>
      <c r="D22" s="13"/>
      <c r="E22" s="13"/>
      <c r="F22" s="13"/>
      <c r="G22" s="13"/>
      <c r="H22" s="13"/>
      <c r="I22" s="13"/>
      <c r="J22" s="13"/>
    </row>
    <row r="23" spans="2:10" x14ac:dyDescent="0.25">
      <c r="B23" s="13"/>
      <c r="C23" s="14" t="s">
        <v>12</v>
      </c>
      <c r="D23" s="13">
        <v>100</v>
      </c>
      <c r="E23" s="13" t="s">
        <v>0</v>
      </c>
      <c r="F23" s="13"/>
      <c r="G23" s="13"/>
      <c r="H23" s="13"/>
      <c r="I23" s="13"/>
      <c r="J23" s="13"/>
    </row>
    <row r="24" spans="2:10" x14ac:dyDescent="0.25">
      <c r="B24" s="13"/>
      <c r="C24" s="13"/>
      <c r="D24" s="13"/>
      <c r="E24" s="13"/>
      <c r="F24" s="13"/>
      <c r="G24" s="13"/>
      <c r="H24" s="13"/>
      <c r="I24" s="13"/>
      <c r="J24" s="13"/>
    </row>
    <row r="25" spans="2:10" x14ac:dyDescent="0.25">
      <c r="B25" s="13"/>
      <c r="C25" s="13" t="s">
        <v>10</v>
      </c>
      <c r="D25" s="13"/>
      <c r="E25" s="13"/>
      <c r="F25" s="13"/>
      <c r="G25" s="13"/>
      <c r="H25" s="13"/>
      <c r="I25" s="13"/>
      <c r="J25" s="13"/>
    </row>
    <row r="26" spans="2:10" x14ac:dyDescent="0.25">
      <c r="B26" s="13"/>
      <c r="C26" s="13" t="s">
        <v>11</v>
      </c>
      <c r="D26" s="15">
        <f>D23-D16</f>
        <v>73.45</v>
      </c>
      <c r="E26" s="13"/>
      <c r="F26" s="13"/>
      <c r="G26" s="13"/>
      <c r="H26" s="13"/>
      <c r="I26" s="13"/>
      <c r="J26" s="13"/>
    </row>
    <row r="27" spans="2:10" x14ac:dyDescent="0.25">
      <c r="B27" s="13"/>
      <c r="C27" s="13" t="s">
        <v>15</v>
      </c>
      <c r="D27" s="13"/>
      <c r="E27" s="13"/>
      <c r="F27" s="13"/>
      <c r="G27" s="13"/>
      <c r="H27" s="13"/>
      <c r="I27" s="13"/>
      <c r="J27" s="13"/>
    </row>
    <row r="28" spans="2:10" x14ac:dyDescent="0.25">
      <c r="B28" s="13"/>
      <c r="C28" s="13" t="s">
        <v>13</v>
      </c>
      <c r="D28" s="13">
        <f>(73.5+0.7646)/0.3384</f>
        <v>219.45803782505911</v>
      </c>
      <c r="E28" s="13" t="s">
        <v>8</v>
      </c>
      <c r="F28" s="13"/>
      <c r="G28" s="13"/>
      <c r="H28" s="13"/>
      <c r="I28" s="13"/>
      <c r="J28" s="13"/>
    </row>
    <row r="30" spans="2:10" x14ac:dyDescent="0.25">
      <c r="C30" t="s">
        <v>7</v>
      </c>
      <c r="D30">
        <v>100</v>
      </c>
      <c r="E30" t="s">
        <v>8</v>
      </c>
    </row>
    <row r="31" spans="2:10" x14ac:dyDescent="0.25">
      <c r="C31" t="s">
        <v>3</v>
      </c>
      <c r="D31" s="2">
        <v>3.52014</v>
      </c>
      <c r="E31" t="s">
        <v>4</v>
      </c>
    </row>
    <row r="32" spans="2:10" x14ac:dyDescent="0.25">
      <c r="C32" t="s">
        <v>9</v>
      </c>
      <c r="D32" s="6" t="s">
        <v>19</v>
      </c>
    </row>
    <row r="33" spans="3:9" x14ac:dyDescent="0.25">
      <c r="D33" s="6"/>
    </row>
    <row r="34" spans="3:9" x14ac:dyDescent="0.25">
      <c r="C34" t="s">
        <v>27</v>
      </c>
    </row>
    <row r="35" spans="3:9" x14ac:dyDescent="0.25">
      <c r="C35" s="10" t="s">
        <v>23</v>
      </c>
      <c r="D35" s="10" t="s">
        <v>21</v>
      </c>
      <c r="E35" s="10" t="s">
        <v>22</v>
      </c>
      <c r="F35" s="10" t="s">
        <v>5</v>
      </c>
      <c r="G35" s="10" t="s">
        <v>24</v>
      </c>
    </row>
    <row r="36" spans="3:9" x14ac:dyDescent="0.25">
      <c r="C36" s="1">
        <v>5</v>
      </c>
      <c r="D36" s="1">
        <v>26.6</v>
      </c>
      <c r="E36" s="1">
        <v>39.299999999999997</v>
      </c>
      <c r="F36" s="1">
        <f>E36-D36</f>
        <v>12.699999999999996</v>
      </c>
      <c r="G36" s="7">
        <f>F36/C36</f>
        <v>2.5399999999999991</v>
      </c>
    </row>
    <row r="37" spans="3:9" x14ac:dyDescent="0.25">
      <c r="C37" s="1">
        <v>10</v>
      </c>
      <c r="D37" s="1">
        <v>26.6</v>
      </c>
      <c r="E37" s="1">
        <v>50.5</v>
      </c>
      <c r="F37" s="1">
        <f>E37-D37</f>
        <v>23.9</v>
      </c>
      <c r="G37" s="7">
        <f t="shared" ref="G37:G39" si="3">F37/C37</f>
        <v>2.3899999999999997</v>
      </c>
    </row>
    <row r="38" spans="3:9" x14ac:dyDescent="0.25">
      <c r="C38" s="1">
        <v>15</v>
      </c>
      <c r="D38" s="1">
        <f>D15</f>
        <v>26.7</v>
      </c>
      <c r="E38" s="1">
        <f>E15</f>
        <v>61.9</v>
      </c>
      <c r="F38" s="1">
        <f>F15</f>
        <v>35.200000000000003</v>
      </c>
      <c r="G38" s="7">
        <f t="shared" si="3"/>
        <v>2.3466666666666667</v>
      </c>
    </row>
    <row r="39" spans="3:9" ht="15.75" thickBot="1" x14ac:dyDescent="0.3">
      <c r="C39" s="1">
        <v>20</v>
      </c>
      <c r="D39" s="1">
        <v>26.7</v>
      </c>
      <c r="E39" s="1">
        <v>70.900000000000006</v>
      </c>
      <c r="F39" s="1">
        <f>E39-D39</f>
        <v>44.2</v>
      </c>
      <c r="G39" s="9">
        <f t="shared" si="3"/>
        <v>2.21</v>
      </c>
    </row>
    <row r="40" spans="3:9" ht="15.75" thickTop="1" x14ac:dyDescent="0.25">
      <c r="E40" s="3" t="s">
        <v>30</v>
      </c>
      <c r="G40" s="7">
        <f>AVERAGE(G36:G39)</f>
        <v>2.3716666666666661</v>
      </c>
    </row>
    <row r="41" spans="3:9" x14ac:dyDescent="0.25">
      <c r="C41" s="13"/>
      <c r="D41" s="13"/>
      <c r="E41" s="13"/>
      <c r="F41" s="13"/>
      <c r="G41" s="13"/>
      <c r="H41" s="13"/>
      <c r="I41" s="13"/>
    </row>
    <row r="42" spans="3:9" x14ac:dyDescent="0.25">
      <c r="C42" s="13"/>
      <c r="D42" s="13"/>
      <c r="E42" s="13"/>
      <c r="F42" s="13"/>
      <c r="G42" s="13"/>
      <c r="H42" s="13"/>
      <c r="I42" s="13"/>
    </row>
    <row r="43" spans="3:9" x14ac:dyDescent="0.25">
      <c r="C43" s="14" t="s">
        <v>12</v>
      </c>
      <c r="D43" s="13">
        <v>100</v>
      </c>
      <c r="E43" s="13" t="s">
        <v>0</v>
      </c>
      <c r="F43" s="13"/>
      <c r="G43" s="13"/>
      <c r="H43" s="13"/>
      <c r="I43" s="13"/>
    </row>
    <row r="44" spans="3:9" x14ac:dyDescent="0.25">
      <c r="C44" s="13"/>
      <c r="D44" s="13"/>
      <c r="E44" s="13"/>
      <c r="F44" s="13"/>
      <c r="G44" s="13"/>
      <c r="H44" s="13"/>
      <c r="I44" s="13"/>
    </row>
    <row r="45" spans="3:9" x14ac:dyDescent="0.25">
      <c r="C45" s="13" t="s">
        <v>10</v>
      </c>
      <c r="D45" s="13"/>
      <c r="E45" s="13"/>
      <c r="F45" s="13"/>
      <c r="G45" s="13"/>
      <c r="H45" s="13"/>
      <c r="I45" s="13"/>
    </row>
    <row r="46" spans="3:9" x14ac:dyDescent="0.25">
      <c r="C46" s="13" t="s">
        <v>11</v>
      </c>
      <c r="D46" s="15">
        <f>D43-D36</f>
        <v>73.400000000000006</v>
      </c>
      <c r="E46" s="13"/>
      <c r="F46" s="13"/>
      <c r="G46" s="13"/>
      <c r="H46" s="13"/>
      <c r="I46" s="13"/>
    </row>
    <row r="47" spans="3:9" x14ac:dyDescent="0.25">
      <c r="C47" s="13"/>
      <c r="D47" s="13"/>
      <c r="E47" s="13"/>
      <c r="F47" s="13"/>
      <c r="G47" s="13"/>
      <c r="H47" s="13"/>
      <c r="I47" s="13"/>
    </row>
    <row r="48" spans="3:9" x14ac:dyDescent="0.25">
      <c r="C48" s="13" t="s">
        <v>16</v>
      </c>
      <c r="D48" s="13"/>
      <c r="E48" s="13"/>
      <c r="F48" s="13"/>
      <c r="G48" s="13"/>
      <c r="H48" s="13"/>
      <c r="I48" s="13"/>
    </row>
    <row r="49" spans="3:24" x14ac:dyDescent="0.25">
      <c r="C49" s="13"/>
      <c r="D49" s="13"/>
      <c r="E49" s="13"/>
      <c r="F49" s="13"/>
      <c r="G49" s="13"/>
      <c r="H49" s="13"/>
      <c r="I49" s="13"/>
    </row>
    <row r="50" spans="3:24" x14ac:dyDescent="0.25">
      <c r="C50" s="13" t="s">
        <v>17</v>
      </c>
      <c r="D50" s="13">
        <f>(73.4-2.55)/2.16</f>
        <v>32.800925925925931</v>
      </c>
      <c r="E50" s="13"/>
      <c r="F50" s="13"/>
      <c r="G50" s="13"/>
      <c r="H50" s="13"/>
      <c r="I50" s="13"/>
    </row>
    <row r="51" spans="3:24" x14ac:dyDescent="0.25">
      <c r="C51" s="13"/>
      <c r="D51" s="13"/>
      <c r="E51" s="13"/>
      <c r="F51" s="13"/>
      <c r="G51" s="13"/>
      <c r="H51" s="13"/>
      <c r="I51" s="13"/>
    </row>
    <row r="52" spans="3:24" x14ac:dyDescent="0.25">
      <c r="C52" s="13"/>
      <c r="D52" s="13"/>
      <c r="E52" s="13"/>
      <c r="F52" s="13"/>
      <c r="G52" s="13"/>
      <c r="H52" s="13"/>
      <c r="I52" s="13"/>
    </row>
    <row r="53" spans="3:24" x14ac:dyDescent="0.25">
      <c r="C53" t="s">
        <v>26</v>
      </c>
    </row>
    <row r="54" spans="3:24" x14ac:dyDescent="0.25">
      <c r="C54" s="10" t="s">
        <v>2</v>
      </c>
      <c r="D54" s="10" t="s">
        <v>24</v>
      </c>
      <c r="E54" s="10" t="s">
        <v>23</v>
      </c>
      <c r="F54" s="10" t="s">
        <v>25</v>
      </c>
    </row>
    <row r="55" spans="3:24" x14ac:dyDescent="0.25">
      <c r="C55" s="1">
        <v>5</v>
      </c>
      <c r="D55" s="4">
        <f t="shared" ref="D55:D60" si="4">H10</f>
        <v>0.11333333333333329</v>
      </c>
      <c r="E55" s="8">
        <f t="shared" ref="E55:E59" si="5">$D$46/D55</f>
        <v>647.64705882352973</v>
      </c>
      <c r="F55" s="8">
        <f t="shared" ref="F55:F59" si="6">E55/60</f>
        <v>10.79411764705883</v>
      </c>
    </row>
    <row r="56" spans="3:24" x14ac:dyDescent="0.25">
      <c r="C56" s="1">
        <f>2*C55</f>
        <v>10</v>
      </c>
      <c r="D56" s="4">
        <f t="shared" si="4"/>
        <v>0.21333333333333351</v>
      </c>
      <c r="E56" s="8">
        <f t="shared" si="5"/>
        <v>344.06249999999972</v>
      </c>
      <c r="F56" s="8">
        <f t="shared" si="6"/>
        <v>5.7343749999999956</v>
      </c>
    </row>
    <row r="57" spans="3:24" x14ac:dyDescent="0.25">
      <c r="C57" s="1">
        <f>25</f>
        <v>25</v>
      </c>
      <c r="D57" s="4">
        <f t="shared" si="4"/>
        <v>0.48666666666666647</v>
      </c>
      <c r="E57" s="8">
        <f t="shared" si="5"/>
        <v>150.82191780821924</v>
      </c>
      <c r="F57" s="8">
        <f t="shared" si="6"/>
        <v>2.5136986301369872</v>
      </c>
    </row>
    <row r="58" spans="3:24" x14ac:dyDescent="0.25">
      <c r="C58" s="1">
        <v>50</v>
      </c>
      <c r="D58" s="4">
        <f t="shared" si="4"/>
        <v>1.0266666666666666</v>
      </c>
      <c r="E58" s="8">
        <f t="shared" si="5"/>
        <v>71.493506493506501</v>
      </c>
      <c r="F58" s="8">
        <f t="shared" si="6"/>
        <v>1.1915584415584417</v>
      </c>
    </row>
    <row r="59" spans="3:24" x14ac:dyDescent="0.25">
      <c r="C59" s="1">
        <v>75</v>
      </c>
      <c r="D59" s="4">
        <f t="shared" si="4"/>
        <v>1.4866666666666668</v>
      </c>
      <c r="E59" s="8">
        <f t="shared" si="5"/>
        <v>49.372197309417039</v>
      </c>
      <c r="F59" s="8">
        <f t="shared" si="6"/>
        <v>0.82286995515695061</v>
      </c>
    </row>
    <row r="60" spans="3:24" x14ac:dyDescent="0.25">
      <c r="C60" s="1">
        <f>2*C58</f>
        <v>100</v>
      </c>
      <c r="D60" s="4">
        <f t="shared" si="4"/>
        <v>2.3466666666666667</v>
      </c>
      <c r="E60" s="8">
        <f>$D$46/D60</f>
        <v>31.278409090909093</v>
      </c>
      <c r="F60" s="8">
        <f>E60/60</f>
        <v>0.52130681818181823</v>
      </c>
      <c r="X60">
        <v>0.46</v>
      </c>
    </row>
    <row r="61" spans="3:24" x14ac:dyDescent="0.25">
      <c r="C61" s="1"/>
      <c r="D61" s="1"/>
      <c r="X61">
        <f>100*X60</f>
        <v>46</v>
      </c>
    </row>
    <row r="62" spans="3:24" x14ac:dyDescent="0.25">
      <c r="C62" s="11" t="s">
        <v>18</v>
      </c>
      <c r="D62" s="11" t="s">
        <v>2</v>
      </c>
      <c r="X62">
        <f>X61^2/50/2</f>
        <v>21.16</v>
      </c>
    </row>
    <row r="63" spans="3:24" x14ac:dyDescent="0.25">
      <c r="C63" s="12">
        <f>F55</f>
        <v>10.79411764705883</v>
      </c>
      <c r="D63" s="11">
        <v>5</v>
      </c>
    </row>
    <row r="64" spans="3:24" x14ac:dyDescent="0.25">
      <c r="C64" s="12">
        <f t="shared" ref="C64:C68" si="7">F56</f>
        <v>5.7343749999999956</v>
      </c>
      <c r="D64" s="11">
        <f>2*D63</f>
        <v>10</v>
      </c>
    </row>
    <row r="65" spans="3:4" x14ac:dyDescent="0.25">
      <c r="C65" s="12">
        <f t="shared" si="7"/>
        <v>2.5136986301369872</v>
      </c>
      <c r="D65" s="11">
        <f>25</f>
        <v>25</v>
      </c>
    </row>
    <row r="66" spans="3:4" x14ac:dyDescent="0.25">
      <c r="C66" s="12">
        <f t="shared" si="7"/>
        <v>1.1915584415584417</v>
      </c>
      <c r="D66" s="11">
        <v>50</v>
      </c>
    </row>
    <row r="67" spans="3:4" x14ac:dyDescent="0.25">
      <c r="C67" s="12">
        <f t="shared" si="7"/>
        <v>0.82286995515695061</v>
      </c>
      <c r="D67" s="11">
        <v>75</v>
      </c>
    </row>
    <row r="68" spans="3:4" x14ac:dyDescent="0.25">
      <c r="C68" s="12">
        <f t="shared" si="7"/>
        <v>0.52130681818181823</v>
      </c>
      <c r="D68" s="11">
        <f>2*D66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0F3C3-61C8-4290-BC35-8CED7CC0D681}">
  <dimension ref="A1"/>
  <sheetViews>
    <sheetView workbookViewId="0">
      <selection activeCell="E25" sqref="E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2024-03-30T20:02:42Z</dcterms:created>
  <dcterms:modified xsi:type="dcterms:W3CDTF">2024-03-31T23:06:02Z</dcterms:modified>
</cp:coreProperties>
</file>