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jbowen\Dropbox\HypoMirror\Soil_C_modeling\GJB_BigBendPaper\soilCCModern\"/>
    </mc:Choice>
  </mc:AlternateContent>
  <bookViews>
    <workbookView xWindow="0" yWindow="0" windowWidth="23040" windowHeight="9072" activeTab="2"/>
  </bookViews>
  <sheets>
    <sheet name="Sites" sheetId="3" r:id="rId1"/>
    <sheet name="Selected_sites" sheetId="4" r:id="rId2"/>
    <sheet name="Data" sheetId="1" r:id="rId3"/>
    <sheet name="To compile" sheetId="2" r:id="rId4"/>
  </sheets>
  <definedNames>
    <definedName name="btbl3fna" localSheetId="2">Data!#REF!</definedName>
    <definedName name="btbl3fnb" localSheetId="2">Data!#REF!</definedName>
    <definedName name="btbl3fnc" localSheetId="2">Data!#REF!</definedName>
    <definedName name="btbl3fnd" localSheetId="2">Data!#REF!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4" l="1"/>
  <c r="B43" i="4"/>
  <c r="C42" i="4"/>
  <c r="B42" i="4"/>
  <c r="C41" i="4"/>
  <c r="B4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48" i="3" l="1"/>
  <c r="B48" i="3"/>
  <c r="C47" i="3"/>
  <c r="B47" i="3"/>
  <c r="C46" i="3"/>
  <c r="B46" i="3"/>
  <c r="C15" i="3" l="1"/>
  <c r="B15" i="3"/>
  <c r="C14" i="3"/>
  <c r="B14" i="3"/>
  <c r="C13" i="3"/>
  <c r="B13" i="3"/>
  <c r="C12" i="3"/>
  <c r="B12" i="3"/>
  <c r="C10" i="3"/>
  <c r="C11" i="3"/>
  <c r="B11" i="3"/>
  <c r="C9" i="3"/>
  <c r="B10" i="3"/>
  <c r="B9" i="3"/>
  <c r="C8" i="3"/>
  <c r="B8" i="3"/>
  <c r="C7" i="3"/>
  <c r="B7" i="3"/>
  <c r="C6" i="3"/>
  <c r="B6" i="3"/>
  <c r="C5" i="3"/>
  <c r="B5" i="3"/>
  <c r="C4" i="3"/>
  <c r="B4" i="3"/>
  <c r="C3" i="3"/>
  <c r="B3" i="3"/>
  <c r="B2" i="3"/>
  <c r="C2" i="3"/>
</calcChain>
</file>

<file path=xl/sharedStrings.xml><?xml version="1.0" encoding="utf-8"?>
<sst xmlns="http://schemas.openxmlformats.org/spreadsheetml/2006/main" count="458" uniqueCount="83">
  <si>
    <t>Site</t>
  </si>
  <si>
    <t>Source</t>
  </si>
  <si>
    <t>MAP</t>
  </si>
  <si>
    <t>MAT</t>
  </si>
  <si>
    <t>DL01</t>
  </si>
  <si>
    <t>pCO2</t>
  </si>
  <si>
    <t>PfPCQ</t>
  </si>
  <si>
    <t>D2</t>
  </si>
  <si>
    <t>Peters et. al. (2013)</t>
  </si>
  <si>
    <t>RM333-11</t>
  </si>
  <si>
    <t>MODS 0703</t>
  </si>
  <si>
    <t>C</t>
  </si>
  <si>
    <t>RM1695-11</t>
  </si>
  <si>
    <t>RM1947-11</t>
  </si>
  <si>
    <t>MODS 0705</t>
  </si>
  <si>
    <t>MODS 0706</t>
  </si>
  <si>
    <t>A</t>
  </si>
  <si>
    <t>MODS 0707</t>
  </si>
  <si>
    <t>MODS 0710</t>
  </si>
  <si>
    <t>B</t>
  </si>
  <si>
    <t>MODS0708</t>
  </si>
  <si>
    <t>Paper</t>
  </si>
  <si>
    <t>Comments</t>
  </si>
  <si>
    <t>Status</t>
  </si>
  <si>
    <t>Ringham et. al. (2016)</t>
  </si>
  <si>
    <t>The Netherlands</t>
  </si>
  <si>
    <t>Alaska</t>
  </si>
  <si>
    <t>Cerling (1984)</t>
  </si>
  <si>
    <t>Wyoming</t>
  </si>
  <si>
    <t>Lat</t>
  </si>
  <si>
    <t>Lon</t>
  </si>
  <si>
    <t>notes</t>
  </si>
  <si>
    <t>pebble coatings in alluvium</t>
  </si>
  <si>
    <t>sandstone cements, estimated MAT -7</t>
  </si>
  <si>
    <t>Salomons and Mook (1976)</t>
  </si>
  <si>
    <t>Southern Netherlands, lat/lon approx</t>
  </si>
  <si>
    <t>Burgener et al. (2016)</t>
  </si>
  <si>
    <t>Muroc</t>
  </si>
  <si>
    <t>Lavic</t>
  </si>
  <si>
    <t>d18Osw</t>
  </si>
  <si>
    <t>Gallager and Sheldon (2016)</t>
  </si>
  <si>
    <t>Alt</t>
  </si>
  <si>
    <t>Sample</t>
  </si>
  <si>
    <t>Elq13-400</t>
  </si>
  <si>
    <t>Elq13-600</t>
  </si>
  <si>
    <t>Elq13-850</t>
  </si>
  <si>
    <t>Elq13-1300</t>
  </si>
  <si>
    <t>Elq13-1500</t>
  </si>
  <si>
    <t>Elq13-1700</t>
  </si>
  <si>
    <t>Elq13-1924</t>
  </si>
  <si>
    <t>Elq13-2100</t>
  </si>
  <si>
    <t>Elq13-2300</t>
  </si>
  <si>
    <t>Lipetsk</t>
  </si>
  <si>
    <t>Kursk</t>
  </si>
  <si>
    <t>Voronezh</t>
  </si>
  <si>
    <t>Samara</t>
  </si>
  <si>
    <t>Rostov</t>
  </si>
  <si>
    <t>Stavropol</t>
  </si>
  <si>
    <t>Kovda et al. (2014)</t>
  </si>
  <si>
    <t>lat/lon estimated</t>
  </si>
  <si>
    <t>15k 14C age</t>
  </si>
  <si>
    <t>GM-1</t>
  </si>
  <si>
    <t>GM-2</t>
  </si>
  <si>
    <t>GM-3</t>
  </si>
  <si>
    <t>GM-4</t>
  </si>
  <si>
    <t>GM-5</t>
  </si>
  <si>
    <t>PaM-1</t>
  </si>
  <si>
    <t>PaM-3</t>
  </si>
  <si>
    <t>PaM-4</t>
  </si>
  <si>
    <t>PiVM-1</t>
  </si>
  <si>
    <t>PiVM-2</t>
  </si>
  <si>
    <t>Quade et al. (1989)</t>
  </si>
  <si>
    <t>lat/lon estimated, loc not shown in paper</t>
  </si>
  <si>
    <t>pebble coatings in alluvium; lat/lon total guess, no locality info given</t>
  </si>
  <si>
    <t>MAD</t>
  </si>
  <si>
    <t>Quade et al. (2013)</t>
  </si>
  <si>
    <t>HUACH</t>
  </si>
  <si>
    <t>CC1</t>
  </si>
  <si>
    <t>depth.cm</t>
  </si>
  <si>
    <t>d13C.measured</t>
  </si>
  <si>
    <t>d18O.measured</t>
  </si>
  <si>
    <t>D47.measured</t>
  </si>
  <si>
    <t>D47.se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</si>
</sst>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8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505050"/>
      <name val="Calibri"/>
      <family val="2"/>
      <scheme val="minor"/>
    </font>
    <font>
      <sz val="9"/>
      <name val="Genev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 applyAlignment="1">
      <alignment vertical="center" wrapText="1"/>
    </xf>
    <xf numFmtId="0" fontId="3" fillId="0" borderId="0" xfId="1"/>
    <xf numFmtId="0" fontId="3" fillId="0" borderId="0" xfId="1"/>
    <xf numFmtId="0" fontId="3" fillId="0" borderId="0" xfId="1" applyFill="1"/>
    <xf numFmtId="168" fontId="2" fillId="0" borderId="0" xfId="0" applyNumberFormat="1" applyFont="1" applyAlignment="1">
      <alignment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pane ySplit="1" topLeftCell="A38" activePane="bottomLeft" state="frozen"/>
      <selection pane="bottomLeft" activeCell="A46" sqref="A1:XFD1048576"/>
    </sheetView>
  </sheetViews>
  <sheetFormatPr defaultRowHeight="14.4"/>
  <cols>
    <col min="1" max="1" width="13.62890625" bestFit="1" customWidth="1"/>
    <col min="9" max="9" width="18.1015625" customWidth="1"/>
  </cols>
  <sheetData>
    <row r="1" spans="1:10">
      <c r="A1" t="s">
        <v>0</v>
      </c>
      <c r="B1" t="s">
        <v>29</v>
      </c>
      <c r="C1" t="s">
        <v>30</v>
      </c>
      <c r="D1" t="s">
        <v>41</v>
      </c>
      <c r="E1" t="s">
        <v>3</v>
      </c>
      <c r="F1" t="s">
        <v>2</v>
      </c>
      <c r="G1" t="s">
        <v>6</v>
      </c>
      <c r="H1" t="s">
        <v>5</v>
      </c>
      <c r="I1" t="s">
        <v>1</v>
      </c>
      <c r="J1" t="s">
        <v>31</v>
      </c>
    </row>
    <row r="2" spans="1:10">
      <c r="A2" t="s">
        <v>4</v>
      </c>
      <c r="B2">
        <f>0-(32+52/60+40/3600)</f>
        <v>-32.87777777777778</v>
      </c>
      <c r="C2">
        <f>0-(68+55/60+21/3600)</f>
        <v>-68.922499999999999</v>
      </c>
      <c r="D2">
        <v>1000</v>
      </c>
      <c r="E2">
        <v>18</v>
      </c>
      <c r="F2">
        <v>220</v>
      </c>
      <c r="G2">
        <v>0.4</v>
      </c>
      <c r="H2">
        <v>280</v>
      </c>
      <c r="I2" t="s">
        <v>24</v>
      </c>
    </row>
    <row r="3" spans="1:10">
      <c r="A3" t="s">
        <v>7</v>
      </c>
      <c r="B3">
        <f>-(33+6.235/60)</f>
        <v>-33.10391666666667</v>
      </c>
      <c r="C3">
        <f>-(69+0.553/60)</f>
        <v>-69.00921666666666</v>
      </c>
      <c r="D3">
        <v>1090</v>
      </c>
      <c r="E3">
        <v>16</v>
      </c>
      <c r="F3">
        <v>189</v>
      </c>
      <c r="G3">
        <v>0.4</v>
      </c>
      <c r="H3">
        <v>280</v>
      </c>
      <c r="I3" t="s">
        <v>8</v>
      </c>
    </row>
    <row r="4" spans="1:10">
      <c r="A4" t="s">
        <v>9</v>
      </c>
      <c r="B4">
        <f>-33-5.442/60</f>
        <v>-33.090699999999998</v>
      </c>
      <c r="C4">
        <f>-69-6.021/60</f>
        <v>-69.100350000000006</v>
      </c>
      <c r="D4">
        <v>1330</v>
      </c>
      <c r="E4">
        <v>14</v>
      </c>
      <c r="F4">
        <v>197</v>
      </c>
      <c r="G4">
        <v>0.4</v>
      </c>
      <c r="H4">
        <v>280</v>
      </c>
      <c r="I4" t="s">
        <v>8</v>
      </c>
    </row>
    <row r="5" spans="1:10">
      <c r="A5" t="s">
        <v>10</v>
      </c>
      <c r="B5">
        <f>-32-48.84/60</f>
        <v>-32.814</v>
      </c>
      <c r="C5">
        <f>-69-18.06/60</f>
        <v>-69.301000000000002</v>
      </c>
      <c r="D5">
        <v>1600</v>
      </c>
      <c r="E5">
        <v>14</v>
      </c>
      <c r="F5">
        <v>197</v>
      </c>
      <c r="G5">
        <v>0.4</v>
      </c>
      <c r="H5">
        <v>280</v>
      </c>
      <c r="I5" t="s">
        <v>8</v>
      </c>
    </row>
    <row r="6" spans="1:10">
      <c r="A6" t="s">
        <v>11</v>
      </c>
      <c r="B6">
        <f>-32-49.401/60</f>
        <v>-32.823349999999998</v>
      </c>
      <c r="C6">
        <f>-69-17.915/60</f>
        <v>-69.29858333333334</v>
      </c>
      <c r="D6">
        <v>1600</v>
      </c>
      <c r="E6">
        <v>14</v>
      </c>
      <c r="F6">
        <v>197</v>
      </c>
      <c r="G6">
        <v>0.4</v>
      </c>
      <c r="H6">
        <v>280</v>
      </c>
      <c r="I6" t="s">
        <v>8</v>
      </c>
    </row>
    <row r="7" spans="1:10">
      <c r="A7" t="s">
        <v>12</v>
      </c>
      <c r="B7">
        <f>-32-43.807/60</f>
        <v>-32.730116666666667</v>
      </c>
      <c r="C7">
        <f>-69-19.697/60</f>
        <v>-69.328283333333331</v>
      </c>
      <c r="D7">
        <v>1700</v>
      </c>
      <c r="E7">
        <v>14</v>
      </c>
      <c r="F7">
        <v>197</v>
      </c>
      <c r="G7">
        <v>0.4</v>
      </c>
      <c r="H7">
        <v>280</v>
      </c>
      <c r="I7" t="s">
        <v>8</v>
      </c>
    </row>
    <row r="8" spans="1:10">
      <c r="A8" t="s">
        <v>13</v>
      </c>
      <c r="B8">
        <f>-32-38.437/60</f>
        <v>-32.640616666666666</v>
      </c>
      <c r="C8">
        <f>-69-29.946/60</f>
        <v>-69.499099999999999</v>
      </c>
      <c r="D8">
        <v>1950</v>
      </c>
      <c r="E8">
        <v>12</v>
      </c>
      <c r="F8">
        <v>132</v>
      </c>
      <c r="G8">
        <v>0.4</v>
      </c>
      <c r="H8">
        <v>280</v>
      </c>
      <c r="I8" t="s">
        <v>8</v>
      </c>
    </row>
    <row r="9" spans="1:10">
      <c r="A9" t="s">
        <v>14</v>
      </c>
      <c r="B9">
        <f>-32-39.72/60</f>
        <v>-32.661999999999999</v>
      </c>
      <c r="C9">
        <f>-69-30.78/60</f>
        <v>-69.513000000000005</v>
      </c>
      <c r="D9">
        <v>2000</v>
      </c>
      <c r="E9">
        <v>12</v>
      </c>
      <c r="F9">
        <v>132</v>
      </c>
      <c r="G9">
        <v>0.2</v>
      </c>
      <c r="H9">
        <v>280</v>
      </c>
      <c r="I9" t="s">
        <v>8</v>
      </c>
    </row>
    <row r="10" spans="1:10">
      <c r="A10" t="s">
        <v>15</v>
      </c>
      <c r="B10">
        <f>-32-46.14/60</f>
        <v>-32.768999999999998</v>
      </c>
      <c r="C10">
        <f>-69-35.88/60</f>
        <v>-69.597999999999999</v>
      </c>
      <c r="D10">
        <v>2200</v>
      </c>
      <c r="E10">
        <v>11</v>
      </c>
      <c r="F10">
        <v>188</v>
      </c>
      <c r="G10">
        <v>0.2</v>
      </c>
      <c r="H10">
        <v>280</v>
      </c>
      <c r="I10" t="s">
        <v>8</v>
      </c>
    </row>
    <row r="11" spans="1:10">
      <c r="A11" t="s">
        <v>16</v>
      </c>
      <c r="B11">
        <f>-32-50.09/60</f>
        <v>-32.834833333333336</v>
      </c>
      <c r="C11">
        <f>-69-43.715/60</f>
        <v>-69.728583333333333</v>
      </c>
      <c r="D11">
        <v>2350</v>
      </c>
      <c r="E11">
        <v>10</v>
      </c>
      <c r="F11">
        <v>253</v>
      </c>
      <c r="G11">
        <v>0.2</v>
      </c>
      <c r="H11">
        <v>280</v>
      </c>
      <c r="I11" t="s">
        <v>8</v>
      </c>
    </row>
    <row r="12" spans="1:10">
      <c r="A12" t="s">
        <v>17</v>
      </c>
      <c r="B12">
        <f>-32-50.52/60</f>
        <v>-32.841999999999999</v>
      </c>
      <c r="C12">
        <f>-69-44.64/60</f>
        <v>-69.744</v>
      </c>
      <c r="D12">
        <v>2400</v>
      </c>
      <c r="E12">
        <v>10</v>
      </c>
      <c r="F12">
        <v>253</v>
      </c>
      <c r="G12">
        <v>0.2</v>
      </c>
      <c r="H12">
        <v>280</v>
      </c>
      <c r="I12" t="s">
        <v>8</v>
      </c>
    </row>
    <row r="13" spans="1:10">
      <c r="A13" t="s">
        <v>18</v>
      </c>
      <c r="B13">
        <f>-32-50.7/60</f>
        <v>-32.844999999999999</v>
      </c>
      <c r="C13">
        <f>-69-49.62/60</f>
        <v>-69.826999999999998</v>
      </c>
      <c r="D13">
        <v>2600</v>
      </c>
      <c r="E13">
        <v>9</v>
      </c>
      <c r="F13">
        <v>253</v>
      </c>
      <c r="G13">
        <v>0.2</v>
      </c>
      <c r="H13">
        <v>280</v>
      </c>
      <c r="I13" t="s">
        <v>8</v>
      </c>
    </row>
    <row r="14" spans="1:10">
      <c r="A14" t="s">
        <v>19</v>
      </c>
      <c r="B14">
        <f>-32-48.709/60</f>
        <v>-32.811816666666665</v>
      </c>
      <c r="C14">
        <f>-70-3.868/60</f>
        <v>-70.064466666666661</v>
      </c>
      <c r="D14">
        <v>3220</v>
      </c>
      <c r="E14">
        <v>6</v>
      </c>
      <c r="F14">
        <v>320</v>
      </c>
      <c r="G14">
        <v>0.2</v>
      </c>
      <c r="H14">
        <v>280</v>
      </c>
      <c r="I14" t="s">
        <v>8</v>
      </c>
    </row>
    <row r="15" spans="1:10">
      <c r="A15" t="s">
        <v>20</v>
      </c>
      <c r="B15">
        <f>-32-48/72/60</f>
        <v>-32.011111111111113</v>
      </c>
      <c r="C15">
        <f>-70-3.72/60</f>
        <v>-70.061999999999998</v>
      </c>
      <c r="D15">
        <v>3200</v>
      </c>
      <c r="E15">
        <v>6</v>
      </c>
      <c r="F15">
        <v>320</v>
      </c>
      <c r="G15">
        <v>0.2</v>
      </c>
      <c r="H15">
        <v>280</v>
      </c>
      <c r="I15" t="s">
        <v>8</v>
      </c>
    </row>
    <row r="16" spans="1:10">
      <c r="A16" t="s">
        <v>25</v>
      </c>
      <c r="B16">
        <v>51.36</v>
      </c>
      <c r="C16">
        <v>5.66</v>
      </c>
      <c r="D16">
        <v>30</v>
      </c>
      <c r="I16" t="s">
        <v>34</v>
      </c>
      <c r="J16" t="s">
        <v>35</v>
      </c>
    </row>
    <row r="17" spans="1:10">
      <c r="A17" t="s">
        <v>26</v>
      </c>
      <c r="B17">
        <v>67</v>
      </c>
      <c r="C17">
        <v>-158</v>
      </c>
      <c r="I17" t="s">
        <v>27</v>
      </c>
      <c r="J17" t="s">
        <v>33</v>
      </c>
    </row>
    <row r="18" spans="1:10">
      <c r="A18" t="s">
        <v>28</v>
      </c>
      <c r="B18">
        <v>42.27</v>
      </c>
      <c r="C18">
        <v>-108.8</v>
      </c>
      <c r="D18">
        <v>2500</v>
      </c>
      <c r="I18" t="s">
        <v>27</v>
      </c>
      <c r="J18" t="s">
        <v>73</v>
      </c>
    </row>
    <row r="19" spans="1:10">
      <c r="A19" t="s">
        <v>43</v>
      </c>
      <c r="B19">
        <v>-29.973199999999999</v>
      </c>
      <c r="C19">
        <v>-70.953599999999994</v>
      </c>
      <c r="D19">
        <v>400</v>
      </c>
      <c r="E19" s="3">
        <v>14.4</v>
      </c>
      <c r="I19" t="s">
        <v>36</v>
      </c>
    </row>
    <row r="20" spans="1:10">
      <c r="A20" t="s">
        <v>44</v>
      </c>
      <c r="B20">
        <v>-30.045100000000001</v>
      </c>
      <c r="C20">
        <v>-70.819100000000006</v>
      </c>
      <c r="D20">
        <v>600</v>
      </c>
      <c r="I20" t="s">
        <v>36</v>
      </c>
    </row>
    <row r="21" spans="1:10">
      <c r="A21" t="s">
        <v>45</v>
      </c>
      <c r="B21">
        <v>-29.9876</v>
      </c>
      <c r="C21">
        <v>-70.569400000000002</v>
      </c>
      <c r="D21">
        <v>850</v>
      </c>
      <c r="I21" t="s">
        <v>36</v>
      </c>
    </row>
    <row r="22" spans="1:10">
      <c r="A22" t="s">
        <v>46</v>
      </c>
      <c r="B22">
        <v>-29.857600000000001</v>
      </c>
      <c r="C22">
        <v>-70.364900000000006</v>
      </c>
      <c r="D22">
        <v>1300</v>
      </c>
      <c r="I22" t="s">
        <v>36</v>
      </c>
    </row>
    <row r="23" spans="1:10">
      <c r="A23" t="s">
        <v>47</v>
      </c>
      <c r="B23">
        <v>-29.932300000000001</v>
      </c>
      <c r="C23">
        <v>-70.293999999999997</v>
      </c>
      <c r="D23">
        <v>1500</v>
      </c>
      <c r="I23" t="s">
        <v>36</v>
      </c>
    </row>
    <row r="24" spans="1:10">
      <c r="A24" t="s">
        <v>48</v>
      </c>
      <c r="B24">
        <v>-29.982800000000001</v>
      </c>
      <c r="C24">
        <v>-70.2333</v>
      </c>
      <c r="D24">
        <v>1700</v>
      </c>
      <c r="I24" t="s">
        <v>36</v>
      </c>
    </row>
    <row r="25" spans="1:10">
      <c r="A25" t="s">
        <v>49</v>
      </c>
      <c r="B25">
        <v>-29.9543</v>
      </c>
      <c r="C25">
        <v>-70.175399999999996</v>
      </c>
      <c r="D25">
        <v>1924</v>
      </c>
      <c r="E25" s="3">
        <v>16.100000000000001</v>
      </c>
      <c r="I25" t="s">
        <v>36</v>
      </c>
    </row>
    <row r="26" spans="1:10">
      <c r="A26" t="s">
        <v>50</v>
      </c>
      <c r="B26">
        <v>-29.974699999999999</v>
      </c>
      <c r="C26">
        <v>-70.098399999999998</v>
      </c>
      <c r="D26">
        <v>2100</v>
      </c>
      <c r="I26" t="s">
        <v>36</v>
      </c>
    </row>
    <row r="27" spans="1:10">
      <c r="A27" t="s">
        <v>51</v>
      </c>
      <c r="B27">
        <v>-30.0532</v>
      </c>
      <c r="C27">
        <v>-70.095399999999998</v>
      </c>
      <c r="D27">
        <v>2300</v>
      </c>
      <c r="I27" t="s">
        <v>36</v>
      </c>
    </row>
    <row r="28" spans="1:10">
      <c r="A28" t="s">
        <v>37</v>
      </c>
      <c r="B28">
        <v>34.917999999999999</v>
      </c>
      <c r="C28">
        <v>-118.152</v>
      </c>
      <c r="D28">
        <v>781</v>
      </c>
      <c r="E28" s="3">
        <v>17</v>
      </c>
      <c r="F28">
        <v>169</v>
      </c>
      <c r="I28" t="s">
        <v>40</v>
      </c>
    </row>
    <row r="29" spans="1:10">
      <c r="A29" t="s">
        <v>38</v>
      </c>
      <c r="B29">
        <v>34.603999999999999</v>
      </c>
      <c r="C29">
        <v>-117.45399999999999</v>
      </c>
      <c r="D29">
        <v>859</v>
      </c>
      <c r="E29" s="3">
        <v>15.8</v>
      </c>
      <c r="F29">
        <v>140</v>
      </c>
      <c r="I29" t="s">
        <v>40</v>
      </c>
    </row>
    <row r="30" spans="1:10">
      <c r="A30" t="s">
        <v>52</v>
      </c>
      <c r="B30">
        <v>52.57</v>
      </c>
      <c r="C30">
        <v>39.6</v>
      </c>
      <c r="D30">
        <v>200</v>
      </c>
      <c r="E30" s="3">
        <v>4.5</v>
      </c>
      <c r="F30">
        <v>480</v>
      </c>
      <c r="I30" t="s">
        <v>58</v>
      </c>
      <c r="J30" t="s">
        <v>59</v>
      </c>
    </row>
    <row r="31" spans="1:10">
      <c r="A31" t="s">
        <v>53</v>
      </c>
      <c r="B31">
        <v>51.72</v>
      </c>
      <c r="C31">
        <v>36.15</v>
      </c>
      <c r="D31">
        <v>240</v>
      </c>
      <c r="E31" s="3">
        <v>5.2</v>
      </c>
      <c r="F31">
        <v>580</v>
      </c>
      <c r="I31" t="s">
        <v>58</v>
      </c>
      <c r="J31" t="s">
        <v>59</v>
      </c>
    </row>
    <row r="32" spans="1:10">
      <c r="A32" t="s">
        <v>54</v>
      </c>
      <c r="B32">
        <v>51.63</v>
      </c>
      <c r="C32">
        <v>39.36</v>
      </c>
      <c r="D32">
        <v>190</v>
      </c>
      <c r="E32" s="3">
        <v>5.4</v>
      </c>
      <c r="F32">
        <v>525</v>
      </c>
      <c r="I32" t="s">
        <v>58</v>
      </c>
      <c r="J32" t="s">
        <v>59</v>
      </c>
    </row>
    <row r="33" spans="1:10">
      <c r="A33" t="s">
        <v>55</v>
      </c>
      <c r="B33">
        <v>48.58</v>
      </c>
      <c r="C33">
        <v>36.18</v>
      </c>
      <c r="D33">
        <v>110</v>
      </c>
      <c r="E33" s="3">
        <v>8.5</v>
      </c>
      <c r="F33">
        <v>510</v>
      </c>
      <c r="I33" t="s">
        <v>58</v>
      </c>
      <c r="J33" t="s">
        <v>59</v>
      </c>
    </row>
    <row r="34" spans="1:10">
      <c r="A34" t="s">
        <v>56</v>
      </c>
      <c r="B34">
        <v>47.27</v>
      </c>
      <c r="C34">
        <v>39.74</v>
      </c>
      <c r="D34">
        <v>100</v>
      </c>
      <c r="E34" s="3">
        <v>8.8000000000000007</v>
      </c>
      <c r="F34">
        <v>420</v>
      </c>
      <c r="I34" t="s">
        <v>58</v>
      </c>
      <c r="J34" t="s">
        <v>59</v>
      </c>
    </row>
    <row r="35" spans="1:10">
      <c r="A35" t="s">
        <v>57</v>
      </c>
      <c r="B35">
        <v>45.03</v>
      </c>
      <c r="C35">
        <v>41.98</v>
      </c>
      <c r="D35">
        <v>350</v>
      </c>
      <c r="E35" s="3">
        <v>9</v>
      </c>
      <c r="F35">
        <v>550</v>
      </c>
      <c r="I35" t="s">
        <v>58</v>
      </c>
      <c r="J35" t="s">
        <v>59</v>
      </c>
    </row>
    <row r="36" spans="1:10">
      <c r="A36" s="4" t="s">
        <v>61</v>
      </c>
      <c r="B36">
        <v>36.979999999999997</v>
      </c>
      <c r="C36">
        <v>-117.1</v>
      </c>
      <c r="D36">
        <v>1830</v>
      </c>
      <c r="E36" s="3">
        <v>11.6</v>
      </c>
      <c r="I36" t="s">
        <v>71</v>
      </c>
    </row>
    <row r="37" spans="1:10">
      <c r="A37" s="4" t="s">
        <v>62</v>
      </c>
      <c r="B37">
        <v>36.984999999999999</v>
      </c>
      <c r="C37">
        <v>-117.07</v>
      </c>
      <c r="D37">
        <v>1575</v>
      </c>
      <c r="E37" s="3">
        <v>13.2</v>
      </c>
      <c r="I37" t="s">
        <v>71</v>
      </c>
    </row>
    <row r="38" spans="1:10">
      <c r="A38" s="4" t="s">
        <v>63</v>
      </c>
      <c r="B38">
        <v>37.01</v>
      </c>
      <c r="C38">
        <v>-116.74</v>
      </c>
      <c r="D38">
        <v>1160</v>
      </c>
      <c r="E38" s="3">
        <v>15.9</v>
      </c>
      <c r="I38" t="s">
        <v>71</v>
      </c>
    </row>
    <row r="39" spans="1:10">
      <c r="A39" s="4" t="s">
        <v>64</v>
      </c>
      <c r="B39">
        <v>36.96</v>
      </c>
      <c r="C39">
        <v>-117.23</v>
      </c>
      <c r="D39">
        <v>900</v>
      </c>
      <c r="E39" s="3">
        <v>17.600000000000001</v>
      </c>
      <c r="I39" t="s">
        <v>71</v>
      </c>
      <c r="J39" t="s">
        <v>72</v>
      </c>
    </row>
    <row r="40" spans="1:10">
      <c r="A40" s="4" t="s">
        <v>65</v>
      </c>
      <c r="B40">
        <v>36.94</v>
      </c>
      <c r="C40">
        <v>-117.26</v>
      </c>
      <c r="D40">
        <v>610</v>
      </c>
      <c r="E40" s="3">
        <v>19.5</v>
      </c>
      <c r="I40" t="s">
        <v>71</v>
      </c>
      <c r="J40" t="s">
        <v>72</v>
      </c>
    </row>
    <row r="41" spans="1:10">
      <c r="A41" s="4" t="s">
        <v>66</v>
      </c>
      <c r="B41">
        <v>36.21</v>
      </c>
      <c r="C41">
        <v>-116.97</v>
      </c>
      <c r="D41">
        <v>300</v>
      </c>
      <c r="E41" s="3">
        <v>21.5</v>
      </c>
      <c r="I41" t="s">
        <v>71</v>
      </c>
      <c r="J41" t="s">
        <v>72</v>
      </c>
    </row>
    <row r="42" spans="1:10">
      <c r="A42" s="4" t="s">
        <v>67</v>
      </c>
      <c r="B42">
        <v>36.200000000000003</v>
      </c>
      <c r="C42">
        <v>-117.05</v>
      </c>
      <c r="D42">
        <v>2165</v>
      </c>
      <c r="E42" s="3">
        <v>9.4</v>
      </c>
      <c r="I42" t="s">
        <v>71</v>
      </c>
      <c r="J42" t="s">
        <v>72</v>
      </c>
    </row>
    <row r="43" spans="1:10">
      <c r="A43" s="4" t="s">
        <v>68</v>
      </c>
      <c r="B43">
        <v>36.200000000000003</v>
      </c>
      <c r="C43">
        <v>-117.07</v>
      </c>
      <c r="D43">
        <v>2400</v>
      </c>
      <c r="E43" s="3">
        <v>7.9</v>
      </c>
      <c r="I43" t="s">
        <v>71</v>
      </c>
      <c r="J43" t="s">
        <v>72</v>
      </c>
    </row>
    <row r="44" spans="1:10">
      <c r="A44" s="4" t="s">
        <v>69</v>
      </c>
      <c r="B44">
        <v>37.35</v>
      </c>
      <c r="C44">
        <v>-113.31</v>
      </c>
      <c r="D44">
        <v>1675</v>
      </c>
      <c r="E44" s="3">
        <v>12.6</v>
      </c>
      <c r="I44" t="s">
        <v>71</v>
      </c>
      <c r="J44" t="s">
        <v>72</v>
      </c>
    </row>
    <row r="45" spans="1:10">
      <c r="A45" s="4" t="s">
        <v>70</v>
      </c>
      <c r="B45">
        <v>37.36</v>
      </c>
      <c r="C45">
        <v>-113.33</v>
      </c>
      <c r="D45">
        <v>2130</v>
      </c>
      <c r="E45" s="3">
        <v>9.6</v>
      </c>
      <c r="I45" t="s">
        <v>71</v>
      </c>
      <c r="J45" t="s">
        <v>72</v>
      </c>
    </row>
    <row r="46" spans="1:10">
      <c r="A46" s="6" t="s">
        <v>74</v>
      </c>
      <c r="B46">
        <f>31+46.881/60</f>
        <v>31.78135</v>
      </c>
      <c r="C46">
        <f>-110-53.176/60</f>
        <v>-110.88626666666667</v>
      </c>
      <c r="D46">
        <v>1105</v>
      </c>
      <c r="E46" s="3">
        <v>18.2</v>
      </c>
      <c r="F46">
        <v>446</v>
      </c>
      <c r="I46" t="s">
        <v>75</v>
      </c>
    </row>
    <row r="47" spans="1:10">
      <c r="A47" s="6" t="s">
        <v>76</v>
      </c>
      <c r="B47">
        <f>31+27.299/60</f>
        <v>31.454983333333335</v>
      </c>
      <c r="C47">
        <f>-110-22.392/60</f>
        <v>-110.3732</v>
      </c>
      <c r="D47">
        <v>1910</v>
      </c>
      <c r="E47" s="3">
        <v>11</v>
      </c>
      <c r="F47">
        <v>700</v>
      </c>
      <c r="I47" t="s">
        <v>75</v>
      </c>
    </row>
    <row r="48" spans="1:10">
      <c r="A48" s="6" t="s">
        <v>77</v>
      </c>
      <c r="B48">
        <f>38+49.048/60</f>
        <v>38.817466666666668</v>
      </c>
      <c r="C48">
        <f>-116-30.134/60</f>
        <v>-116.50223333333334</v>
      </c>
      <c r="D48">
        <v>2235</v>
      </c>
      <c r="E48" s="3">
        <v>6.3</v>
      </c>
      <c r="F48">
        <v>312</v>
      </c>
      <c r="I48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pane ySplit="1" topLeftCell="A14" activePane="bottomLeft" state="frozen"/>
      <selection pane="bottomLeft" activeCell="I17" sqref="I17"/>
    </sheetView>
  </sheetViews>
  <sheetFormatPr defaultRowHeight="14.4"/>
  <cols>
    <col min="1" max="1" width="13.62890625" bestFit="1" customWidth="1"/>
    <col min="9" max="9" width="18.1015625" customWidth="1"/>
  </cols>
  <sheetData>
    <row r="1" spans="1:10">
      <c r="A1" t="s">
        <v>0</v>
      </c>
      <c r="B1" t="s">
        <v>29</v>
      </c>
      <c r="C1" t="s">
        <v>30</v>
      </c>
      <c r="D1" t="s">
        <v>41</v>
      </c>
      <c r="E1" t="s">
        <v>3</v>
      </c>
      <c r="F1" t="s">
        <v>2</v>
      </c>
      <c r="G1" t="s">
        <v>6</v>
      </c>
      <c r="H1" t="s">
        <v>5</v>
      </c>
      <c r="I1" t="s">
        <v>1</v>
      </c>
      <c r="J1" t="s">
        <v>31</v>
      </c>
    </row>
    <row r="2" spans="1:10">
      <c r="A2" t="s">
        <v>4</v>
      </c>
      <c r="B2">
        <f>0-(32+52/60+40/3600)</f>
        <v>-32.87777777777778</v>
      </c>
      <c r="C2">
        <f>0-(68+55/60+21/3600)</f>
        <v>-68.922499999999999</v>
      </c>
      <c r="D2">
        <v>1000</v>
      </c>
      <c r="E2">
        <v>18</v>
      </c>
      <c r="F2">
        <v>220</v>
      </c>
      <c r="G2">
        <v>0.4</v>
      </c>
      <c r="H2">
        <v>280</v>
      </c>
      <c r="I2" t="s">
        <v>24</v>
      </c>
    </row>
    <row r="3" spans="1:10">
      <c r="A3" t="s">
        <v>7</v>
      </c>
      <c r="B3">
        <f>-(33+6.235/60)</f>
        <v>-33.10391666666667</v>
      </c>
      <c r="C3">
        <f>-(69+0.553/60)</f>
        <v>-69.00921666666666</v>
      </c>
      <c r="D3">
        <v>1090</v>
      </c>
      <c r="E3">
        <v>16</v>
      </c>
      <c r="F3">
        <v>189</v>
      </c>
      <c r="G3">
        <v>0.4</v>
      </c>
      <c r="H3">
        <v>280</v>
      </c>
      <c r="I3" t="s">
        <v>8</v>
      </c>
    </row>
    <row r="4" spans="1:10">
      <c r="A4" t="s">
        <v>9</v>
      </c>
      <c r="B4">
        <f>-33-5.442/60</f>
        <v>-33.090699999999998</v>
      </c>
      <c r="C4">
        <f>-69-6.021/60</f>
        <v>-69.100350000000006</v>
      </c>
      <c r="D4">
        <v>1330</v>
      </c>
      <c r="E4">
        <v>14</v>
      </c>
      <c r="F4">
        <v>197</v>
      </c>
      <c r="G4">
        <v>0.4</v>
      </c>
      <c r="H4">
        <v>280</v>
      </c>
      <c r="I4" t="s">
        <v>8</v>
      </c>
    </row>
    <row r="5" spans="1:10">
      <c r="A5" t="s">
        <v>10</v>
      </c>
      <c r="B5">
        <f>-32-48.84/60</f>
        <v>-32.814</v>
      </c>
      <c r="C5">
        <f>-69-18.06/60</f>
        <v>-69.301000000000002</v>
      </c>
      <c r="D5">
        <v>1600</v>
      </c>
      <c r="E5">
        <v>14</v>
      </c>
      <c r="F5">
        <v>197</v>
      </c>
      <c r="G5">
        <v>0.4</v>
      </c>
      <c r="H5">
        <v>280</v>
      </c>
      <c r="I5" t="s">
        <v>8</v>
      </c>
    </row>
    <row r="6" spans="1:10">
      <c r="A6" t="s">
        <v>11</v>
      </c>
      <c r="B6">
        <f>-32-49.401/60</f>
        <v>-32.823349999999998</v>
      </c>
      <c r="C6">
        <f>-69-17.915/60</f>
        <v>-69.29858333333334</v>
      </c>
      <c r="D6">
        <v>1600</v>
      </c>
      <c r="E6">
        <v>14</v>
      </c>
      <c r="F6">
        <v>197</v>
      </c>
      <c r="G6">
        <v>0.4</v>
      </c>
      <c r="H6">
        <v>280</v>
      </c>
      <c r="I6" t="s">
        <v>8</v>
      </c>
    </row>
    <row r="7" spans="1:10">
      <c r="A7" t="s">
        <v>12</v>
      </c>
      <c r="B7">
        <f>-32-43.807/60</f>
        <v>-32.730116666666667</v>
      </c>
      <c r="C7">
        <f>-69-19.697/60</f>
        <v>-69.328283333333331</v>
      </c>
      <c r="D7">
        <v>1700</v>
      </c>
      <c r="E7">
        <v>14</v>
      </c>
      <c r="F7">
        <v>197</v>
      </c>
      <c r="G7">
        <v>0.4</v>
      </c>
      <c r="H7">
        <v>280</v>
      </c>
      <c r="I7" t="s">
        <v>8</v>
      </c>
    </row>
    <row r="8" spans="1:10">
      <c r="A8" t="s">
        <v>13</v>
      </c>
      <c r="B8">
        <f>-32-38.437/60</f>
        <v>-32.640616666666666</v>
      </c>
      <c r="C8">
        <f>-69-29.946/60</f>
        <v>-69.499099999999999</v>
      </c>
      <c r="D8">
        <v>1950</v>
      </c>
      <c r="E8">
        <v>12</v>
      </c>
      <c r="F8">
        <v>132</v>
      </c>
      <c r="G8">
        <v>0.4</v>
      </c>
      <c r="H8">
        <v>280</v>
      </c>
      <c r="I8" t="s">
        <v>8</v>
      </c>
    </row>
    <row r="9" spans="1:10">
      <c r="A9" t="s">
        <v>14</v>
      </c>
      <c r="B9">
        <f>-32-39.72/60</f>
        <v>-32.661999999999999</v>
      </c>
      <c r="C9">
        <f>-69-30.78/60</f>
        <v>-69.513000000000005</v>
      </c>
      <c r="D9">
        <v>2000</v>
      </c>
      <c r="E9">
        <v>12</v>
      </c>
      <c r="F9">
        <v>132</v>
      </c>
      <c r="G9">
        <v>0.2</v>
      </c>
      <c r="H9">
        <v>280</v>
      </c>
      <c r="I9" t="s">
        <v>8</v>
      </c>
    </row>
    <row r="10" spans="1:10">
      <c r="A10" t="s">
        <v>15</v>
      </c>
      <c r="B10">
        <f>-32-46.14/60</f>
        <v>-32.768999999999998</v>
      </c>
      <c r="C10">
        <f>-69-35.88/60</f>
        <v>-69.597999999999999</v>
      </c>
      <c r="D10">
        <v>2200</v>
      </c>
      <c r="E10">
        <v>11</v>
      </c>
      <c r="F10">
        <v>188</v>
      </c>
      <c r="G10">
        <v>0.2</v>
      </c>
      <c r="H10">
        <v>280</v>
      </c>
      <c r="I10" t="s">
        <v>8</v>
      </c>
    </row>
    <row r="11" spans="1:10">
      <c r="A11" t="s">
        <v>25</v>
      </c>
      <c r="B11">
        <v>51.36</v>
      </c>
      <c r="C11">
        <v>5.66</v>
      </c>
      <c r="D11">
        <v>30</v>
      </c>
      <c r="I11" t="s">
        <v>34</v>
      </c>
      <c r="J11" t="s">
        <v>35</v>
      </c>
    </row>
    <row r="12" spans="1:10">
      <c r="A12" t="s">
        <v>26</v>
      </c>
      <c r="B12">
        <v>67</v>
      </c>
      <c r="C12">
        <v>-158</v>
      </c>
      <c r="I12" t="s">
        <v>27</v>
      </c>
      <c r="J12" t="s">
        <v>33</v>
      </c>
    </row>
    <row r="13" spans="1:10">
      <c r="A13" t="s">
        <v>28</v>
      </c>
      <c r="B13">
        <v>42.27</v>
      </c>
      <c r="C13">
        <v>-108.8</v>
      </c>
      <c r="D13">
        <v>2500</v>
      </c>
      <c r="I13" t="s">
        <v>27</v>
      </c>
      <c r="J13" t="s">
        <v>73</v>
      </c>
    </row>
    <row r="14" spans="1:10">
      <c r="A14" t="s">
        <v>43</v>
      </c>
      <c r="B14">
        <v>-29.973199999999999</v>
      </c>
      <c r="C14">
        <v>-70.953599999999994</v>
      </c>
      <c r="D14">
        <v>400</v>
      </c>
      <c r="E14" s="3">
        <v>14.4</v>
      </c>
      <c r="I14" t="s">
        <v>36</v>
      </c>
    </row>
    <row r="15" spans="1:10">
      <c r="A15" t="s">
        <v>44</v>
      </c>
      <c r="B15">
        <v>-30.045100000000001</v>
      </c>
      <c r="C15">
        <v>-70.819100000000006</v>
      </c>
      <c r="D15">
        <v>600</v>
      </c>
      <c r="I15" t="s">
        <v>36</v>
      </c>
    </row>
    <row r="16" spans="1:10">
      <c r="A16" t="s">
        <v>45</v>
      </c>
      <c r="B16">
        <v>-29.9876</v>
      </c>
      <c r="C16">
        <v>-70.569400000000002</v>
      </c>
      <c r="D16">
        <v>850</v>
      </c>
      <c r="I16" t="s">
        <v>36</v>
      </c>
    </row>
    <row r="17" spans="1:10">
      <c r="A17" t="s">
        <v>46</v>
      </c>
      <c r="B17">
        <v>-29.857600000000001</v>
      </c>
      <c r="C17">
        <v>-70.364900000000006</v>
      </c>
      <c r="D17">
        <v>1300</v>
      </c>
      <c r="I17" t="s">
        <v>36</v>
      </c>
    </row>
    <row r="18" spans="1:10">
      <c r="A18" t="s">
        <v>47</v>
      </c>
      <c r="B18">
        <v>-29.932300000000001</v>
      </c>
      <c r="C18">
        <v>-70.293999999999997</v>
      </c>
      <c r="D18">
        <v>1500</v>
      </c>
      <c r="I18" t="s">
        <v>36</v>
      </c>
    </row>
    <row r="19" spans="1:10">
      <c r="A19" t="s">
        <v>48</v>
      </c>
      <c r="B19">
        <v>-29.982800000000001</v>
      </c>
      <c r="C19">
        <v>-70.2333</v>
      </c>
      <c r="D19">
        <v>1700</v>
      </c>
      <c r="I19" t="s">
        <v>36</v>
      </c>
    </row>
    <row r="20" spans="1:10">
      <c r="A20" t="s">
        <v>49</v>
      </c>
      <c r="B20">
        <v>-29.9543</v>
      </c>
      <c r="C20">
        <v>-70.175399999999996</v>
      </c>
      <c r="D20">
        <v>1924</v>
      </c>
      <c r="E20" s="3">
        <v>16.100000000000001</v>
      </c>
      <c r="I20" t="s">
        <v>36</v>
      </c>
    </row>
    <row r="21" spans="1:10">
      <c r="A21" t="s">
        <v>50</v>
      </c>
      <c r="B21">
        <v>-29.974699999999999</v>
      </c>
      <c r="C21">
        <v>-70.098399999999998</v>
      </c>
      <c r="D21">
        <v>2100</v>
      </c>
      <c r="I21" t="s">
        <v>36</v>
      </c>
    </row>
    <row r="22" spans="1:10">
      <c r="A22" t="s">
        <v>51</v>
      </c>
      <c r="B22">
        <v>-30.0532</v>
      </c>
      <c r="C22">
        <v>-70.095399999999998</v>
      </c>
      <c r="D22">
        <v>2300</v>
      </c>
      <c r="I22" t="s">
        <v>36</v>
      </c>
    </row>
    <row r="23" spans="1:10">
      <c r="A23" t="s">
        <v>37</v>
      </c>
      <c r="B23">
        <v>34.917999999999999</v>
      </c>
      <c r="C23">
        <v>-118.152</v>
      </c>
      <c r="D23">
        <v>781</v>
      </c>
      <c r="E23" s="3">
        <v>17</v>
      </c>
      <c r="F23">
        <v>169</v>
      </c>
      <c r="I23" t="s">
        <v>40</v>
      </c>
    </row>
    <row r="24" spans="1:10">
      <c r="A24" t="s">
        <v>38</v>
      </c>
      <c r="B24">
        <v>34.603999999999999</v>
      </c>
      <c r="C24">
        <v>-117.45399999999999</v>
      </c>
      <c r="D24">
        <v>859</v>
      </c>
      <c r="E24" s="3">
        <v>15.8</v>
      </c>
      <c r="F24">
        <v>140</v>
      </c>
      <c r="I24" t="s">
        <v>40</v>
      </c>
    </row>
    <row r="25" spans="1:10">
      <c r="A25" t="s">
        <v>52</v>
      </c>
      <c r="B25">
        <v>52.57</v>
      </c>
      <c r="C25">
        <v>39.6</v>
      </c>
      <c r="D25">
        <v>200</v>
      </c>
      <c r="E25" s="3">
        <v>4.5</v>
      </c>
      <c r="F25">
        <v>480</v>
      </c>
      <c r="I25" t="s">
        <v>58</v>
      </c>
      <c r="J25" t="s">
        <v>59</v>
      </c>
    </row>
    <row r="26" spans="1:10">
      <c r="A26" t="s">
        <v>53</v>
      </c>
      <c r="B26">
        <v>51.72</v>
      </c>
      <c r="C26">
        <v>36.15</v>
      </c>
      <c r="D26">
        <v>240</v>
      </c>
      <c r="E26" s="3">
        <v>5.2</v>
      </c>
      <c r="F26">
        <v>580</v>
      </c>
      <c r="I26" t="s">
        <v>58</v>
      </c>
      <c r="J26" t="s">
        <v>59</v>
      </c>
    </row>
    <row r="27" spans="1:10">
      <c r="A27" t="s">
        <v>54</v>
      </c>
      <c r="B27">
        <v>51.63</v>
      </c>
      <c r="C27">
        <v>39.36</v>
      </c>
      <c r="D27">
        <v>190</v>
      </c>
      <c r="E27" s="3">
        <v>5.4</v>
      </c>
      <c r="F27">
        <v>525</v>
      </c>
      <c r="I27" t="s">
        <v>58</v>
      </c>
      <c r="J27" t="s">
        <v>59</v>
      </c>
    </row>
    <row r="28" spans="1:10">
      <c r="A28" t="s">
        <v>55</v>
      </c>
      <c r="B28">
        <v>48.58</v>
      </c>
      <c r="C28">
        <v>36.18</v>
      </c>
      <c r="D28">
        <v>110</v>
      </c>
      <c r="E28" s="3">
        <v>8.5</v>
      </c>
      <c r="F28">
        <v>510</v>
      </c>
      <c r="I28" t="s">
        <v>58</v>
      </c>
      <c r="J28" t="s">
        <v>59</v>
      </c>
    </row>
    <row r="29" spans="1:10">
      <c r="A29" t="s">
        <v>56</v>
      </c>
      <c r="B29">
        <v>47.27</v>
      </c>
      <c r="C29">
        <v>39.74</v>
      </c>
      <c r="D29">
        <v>100</v>
      </c>
      <c r="E29" s="3">
        <v>8.8000000000000007</v>
      </c>
      <c r="F29">
        <v>420</v>
      </c>
      <c r="I29" t="s">
        <v>58</v>
      </c>
      <c r="J29" t="s">
        <v>59</v>
      </c>
    </row>
    <row r="30" spans="1:10">
      <c r="A30" t="s">
        <v>57</v>
      </c>
      <c r="B30">
        <v>45.03</v>
      </c>
      <c r="C30">
        <v>41.98</v>
      </c>
      <c r="D30">
        <v>350</v>
      </c>
      <c r="E30" s="3">
        <v>9</v>
      </c>
      <c r="F30">
        <v>550</v>
      </c>
      <c r="I30" t="s">
        <v>58</v>
      </c>
      <c r="J30" t="s">
        <v>59</v>
      </c>
    </row>
    <row r="31" spans="1:10">
      <c r="A31" s="5" t="s">
        <v>61</v>
      </c>
      <c r="B31">
        <v>36.979999999999997</v>
      </c>
      <c r="C31">
        <v>-117.1</v>
      </c>
      <c r="D31">
        <v>1830</v>
      </c>
      <c r="E31" s="3">
        <v>11.6</v>
      </c>
      <c r="I31" t="s">
        <v>71</v>
      </c>
    </row>
    <row r="32" spans="1:10">
      <c r="A32" s="5" t="s">
        <v>62</v>
      </c>
      <c r="B32">
        <v>36.984999999999999</v>
      </c>
      <c r="C32">
        <v>-117.07</v>
      </c>
      <c r="D32">
        <v>1575</v>
      </c>
      <c r="E32" s="3">
        <v>13.2</v>
      </c>
      <c r="I32" t="s">
        <v>71</v>
      </c>
    </row>
    <row r="33" spans="1:10">
      <c r="A33" s="5" t="s">
        <v>63</v>
      </c>
      <c r="B33">
        <v>37.01</v>
      </c>
      <c r="C33">
        <v>-116.74</v>
      </c>
      <c r="D33">
        <v>1160</v>
      </c>
      <c r="E33" s="3">
        <v>15.9</v>
      </c>
      <c r="I33" t="s">
        <v>71</v>
      </c>
    </row>
    <row r="34" spans="1:10">
      <c r="A34" s="5" t="s">
        <v>64</v>
      </c>
      <c r="B34">
        <v>36.96</v>
      </c>
      <c r="C34">
        <v>-117.23</v>
      </c>
      <c r="D34">
        <v>900</v>
      </c>
      <c r="E34" s="3">
        <v>17.600000000000001</v>
      </c>
      <c r="I34" t="s">
        <v>71</v>
      </c>
      <c r="J34" t="s">
        <v>72</v>
      </c>
    </row>
    <row r="35" spans="1:10">
      <c r="A35" s="5" t="s">
        <v>65</v>
      </c>
      <c r="B35">
        <v>36.94</v>
      </c>
      <c r="C35">
        <v>-117.26</v>
      </c>
      <c r="D35">
        <v>610</v>
      </c>
      <c r="E35" s="3">
        <v>19.5</v>
      </c>
      <c r="I35" t="s">
        <v>71</v>
      </c>
      <c r="J35" t="s">
        <v>72</v>
      </c>
    </row>
    <row r="36" spans="1:10">
      <c r="A36" s="5" t="s">
        <v>66</v>
      </c>
      <c r="B36">
        <v>36.21</v>
      </c>
      <c r="C36">
        <v>-116.97</v>
      </c>
      <c r="D36">
        <v>300</v>
      </c>
      <c r="E36" s="3">
        <v>21.5</v>
      </c>
      <c r="I36" t="s">
        <v>71</v>
      </c>
      <c r="J36" t="s">
        <v>72</v>
      </c>
    </row>
    <row r="37" spans="1:10">
      <c r="A37" s="5" t="s">
        <v>67</v>
      </c>
      <c r="B37">
        <v>36.200000000000003</v>
      </c>
      <c r="C37">
        <v>-117.05</v>
      </c>
      <c r="D37">
        <v>2165</v>
      </c>
      <c r="E37" s="3">
        <v>9.4</v>
      </c>
      <c r="I37" t="s">
        <v>71</v>
      </c>
      <c r="J37" t="s">
        <v>72</v>
      </c>
    </row>
    <row r="38" spans="1:10">
      <c r="A38" s="5" t="s">
        <v>68</v>
      </c>
      <c r="B38">
        <v>36.200000000000003</v>
      </c>
      <c r="C38">
        <v>-117.07</v>
      </c>
      <c r="D38">
        <v>2400</v>
      </c>
      <c r="E38" s="3">
        <v>7.9</v>
      </c>
      <c r="I38" t="s">
        <v>71</v>
      </c>
      <c r="J38" t="s">
        <v>72</v>
      </c>
    </row>
    <row r="39" spans="1:10">
      <c r="A39" s="5" t="s">
        <v>69</v>
      </c>
      <c r="B39">
        <v>37.35</v>
      </c>
      <c r="C39">
        <v>-113.31</v>
      </c>
      <c r="D39">
        <v>1675</v>
      </c>
      <c r="E39" s="3">
        <v>12.6</v>
      </c>
      <c r="I39" t="s">
        <v>71</v>
      </c>
      <c r="J39" t="s">
        <v>72</v>
      </c>
    </row>
    <row r="40" spans="1:10">
      <c r="A40" s="5" t="s">
        <v>70</v>
      </c>
      <c r="B40">
        <v>37.36</v>
      </c>
      <c r="C40">
        <v>-113.33</v>
      </c>
      <c r="D40">
        <v>2130</v>
      </c>
      <c r="E40" s="3">
        <v>9.6</v>
      </c>
      <c r="I40" t="s">
        <v>71</v>
      </c>
      <c r="J40" t="s">
        <v>72</v>
      </c>
    </row>
    <row r="41" spans="1:10">
      <c r="A41" s="6" t="s">
        <v>74</v>
      </c>
      <c r="B41">
        <f>31+46.881/60</f>
        <v>31.78135</v>
      </c>
      <c r="C41">
        <f>-110-53.176/60</f>
        <v>-110.88626666666667</v>
      </c>
      <c r="D41">
        <v>1105</v>
      </c>
      <c r="E41" s="3">
        <v>18.2</v>
      </c>
      <c r="F41">
        <v>446</v>
      </c>
      <c r="I41" t="s">
        <v>75</v>
      </c>
    </row>
    <row r="42" spans="1:10">
      <c r="A42" s="6" t="s">
        <v>76</v>
      </c>
      <c r="B42">
        <f>31+27.299/60</f>
        <v>31.454983333333335</v>
      </c>
      <c r="C42">
        <f>-110-22.392/60</f>
        <v>-110.3732</v>
      </c>
      <c r="D42">
        <v>1910</v>
      </c>
      <c r="E42" s="3">
        <v>11</v>
      </c>
      <c r="F42">
        <v>700</v>
      </c>
      <c r="I42" t="s">
        <v>75</v>
      </c>
    </row>
    <row r="43" spans="1:10">
      <c r="A43" s="6" t="s">
        <v>77</v>
      </c>
      <c r="B43">
        <f>38+49.048/60</f>
        <v>38.817466666666668</v>
      </c>
      <c r="C43">
        <f>-116-30.134/60</f>
        <v>-116.50223333333334</v>
      </c>
      <c r="D43">
        <v>2235</v>
      </c>
      <c r="E43" s="3">
        <v>6.3</v>
      </c>
      <c r="F43">
        <v>312</v>
      </c>
      <c r="I43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3"/>
  <sheetViews>
    <sheetView tabSelected="1" workbookViewId="0">
      <pane ySplit="1" topLeftCell="A2" activePane="bottomLeft" state="frozen"/>
      <selection pane="bottomLeft" activeCell="H1" sqref="H1"/>
    </sheetView>
  </sheetViews>
  <sheetFormatPr defaultRowHeight="14.4"/>
  <cols>
    <col min="2" max="2" width="13.62890625" bestFit="1" customWidth="1"/>
    <col min="3" max="3" width="12.7890625" customWidth="1"/>
    <col min="4" max="4" width="15.20703125" customWidth="1"/>
    <col min="5" max="5" width="14.7890625" customWidth="1"/>
    <col min="6" max="8" width="10.5234375" customWidth="1"/>
  </cols>
  <sheetData>
    <row r="1" spans="1:9" ht="15" customHeight="1">
      <c r="A1" t="s">
        <v>42</v>
      </c>
      <c r="B1" t="s">
        <v>0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39</v>
      </c>
      <c r="I1" t="s">
        <v>31</v>
      </c>
    </row>
    <row r="2" spans="1:9">
      <c r="A2">
        <v>1</v>
      </c>
      <c r="B2" t="s">
        <v>4</v>
      </c>
      <c r="C2">
        <v>20</v>
      </c>
      <c r="D2">
        <v>-1.2</v>
      </c>
      <c r="E2">
        <v>-1</v>
      </c>
      <c r="F2">
        <v>0.58399999999999996</v>
      </c>
      <c r="G2">
        <v>1.0999999999999999E-2</v>
      </c>
      <c r="H2">
        <v>4</v>
      </c>
    </row>
    <row r="3" spans="1:9">
      <c r="A3">
        <v>2</v>
      </c>
      <c r="B3" t="s">
        <v>4</v>
      </c>
      <c r="C3">
        <v>40</v>
      </c>
      <c r="D3">
        <v>-4.0999999999999996</v>
      </c>
      <c r="E3">
        <v>-1.4</v>
      </c>
      <c r="F3">
        <v>0.63</v>
      </c>
      <c r="G3">
        <v>1.9E-2</v>
      </c>
      <c r="H3">
        <v>0.5</v>
      </c>
    </row>
    <row r="4" spans="1:9">
      <c r="A4">
        <v>3</v>
      </c>
      <c r="B4" t="s">
        <v>4</v>
      </c>
      <c r="C4">
        <v>70</v>
      </c>
      <c r="D4">
        <v>-5.2</v>
      </c>
      <c r="E4">
        <v>-2.5</v>
      </c>
      <c r="F4">
        <v>0.61599999999999999</v>
      </c>
      <c r="G4">
        <v>1.2999999999999999E-2</v>
      </c>
      <c r="H4">
        <v>0.3</v>
      </c>
    </row>
    <row r="5" spans="1:9">
      <c r="A5">
        <v>4</v>
      </c>
      <c r="B5" t="s">
        <v>4</v>
      </c>
      <c r="C5">
        <v>100</v>
      </c>
      <c r="D5">
        <v>-5.2</v>
      </c>
      <c r="E5">
        <v>-3</v>
      </c>
      <c r="F5">
        <v>0.59</v>
      </c>
      <c r="G5">
        <v>1.2999999999999999E-2</v>
      </c>
      <c r="H5">
        <v>1.6</v>
      </c>
    </row>
    <row r="6" spans="1:9">
      <c r="A6">
        <v>5</v>
      </c>
      <c r="B6" t="s">
        <v>7</v>
      </c>
      <c r="C6">
        <v>20</v>
      </c>
      <c r="D6" s="1">
        <v>-3.23</v>
      </c>
      <c r="E6" s="1">
        <v>-1.093</v>
      </c>
      <c r="F6">
        <v>0.65400000000000003</v>
      </c>
      <c r="G6">
        <v>1.2999999999999999E-2</v>
      </c>
      <c r="H6">
        <v>0.9</v>
      </c>
    </row>
    <row r="7" spans="1:9">
      <c r="A7">
        <v>6</v>
      </c>
      <c r="B7" t="s">
        <v>7</v>
      </c>
      <c r="C7">
        <v>50</v>
      </c>
      <c r="D7" s="1">
        <v>-5.85</v>
      </c>
      <c r="E7" s="1">
        <v>-1.2230000000000001</v>
      </c>
      <c r="F7">
        <v>0.68600000000000005</v>
      </c>
      <c r="G7">
        <v>2.1000000000000001E-2</v>
      </c>
      <c r="H7">
        <v>-0.5</v>
      </c>
    </row>
    <row r="8" spans="1:9">
      <c r="A8">
        <v>7</v>
      </c>
      <c r="B8" t="s">
        <v>7</v>
      </c>
      <c r="C8">
        <v>80</v>
      </c>
      <c r="D8" s="1">
        <v>-4.6100000000000003</v>
      </c>
      <c r="E8" s="1">
        <v>-3.8180000000000001</v>
      </c>
      <c r="F8">
        <v>0.68600000000000005</v>
      </c>
      <c r="G8">
        <v>3.6999999999999998E-2</v>
      </c>
      <c r="H8">
        <v>-3.3</v>
      </c>
    </row>
    <row r="9" spans="1:9">
      <c r="A9">
        <v>8</v>
      </c>
      <c r="B9" t="s">
        <v>7</v>
      </c>
      <c r="C9">
        <v>100</v>
      </c>
      <c r="D9" s="1">
        <v>-4.8600000000000003</v>
      </c>
      <c r="E9" s="1">
        <v>-3.0409999999999999</v>
      </c>
      <c r="F9">
        <v>0.64</v>
      </c>
      <c r="G9">
        <v>0.01</v>
      </c>
      <c r="H9">
        <v>-0.5</v>
      </c>
    </row>
    <row r="10" spans="1:9">
      <c r="A10">
        <v>9</v>
      </c>
      <c r="B10" t="s">
        <v>9</v>
      </c>
      <c r="C10">
        <v>60</v>
      </c>
      <c r="D10" s="1">
        <v>-5.25</v>
      </c>
      <c r="E10" s="1">
        <v>-11.41</v>
      </c>
      <c r="F10">
        <v>0.66300000000000003</v>
      </c>
      <c r="G10">
        <v>1.2999999999999999E-2</v>
      </c>
      <c r="H10">
        <v>-9.9</v>
      </c>
    </row>
    <row r="11" spans="1:9">
      <c r="A11">
        <v>10</v>
      </c>
      <c r="B11" t="s">
        <v>10</v>
      </c>
      <c r="C11">
        <v>50</v>
      </c>
      <c r="D11" s="1">
        <v>-5.8</v>
      </c>
      <c r="E11" s="1">
        <v>-7.73</v>
      </c>
      <c r="F11">
        <v>0.68300000000000005</v>
      </c>
      <c r="G11">
        <v>0.02</v>
      </c>
      <c r="H11">
        <v>-7</v>
      </c>
    </row>
    <row r="12" spans="1:9">
      <c r="A12">
        <v>11</v>
      </c>
      <c r="B12" t="s">
        <v>11</v>
      </c>
      <c r="C12">
        <v>10</v>
      </c>
      <c r="D12" s="1">
        <v>-2.27</v>
      </c>
      <c r="E12" s="1">
        <v>-3.66</v>
      </c>
      <c r="F12">
        <v>0.67300000000000004</v>
      </c>
      <c r="G12">
        <v>0.01</v>
      </c>
      <c r="H12">
        <v>-2.5</v>
      </c>
    </row>
    <row r="13" spans="1:9">
      <c r="A13">
        <v>12</v>
      </c>
      <c r="B13" t="s">
        <v>11</v>
      </c>
      <c r="C13">
        <v>35</v>
      </c>
      <c r="D13" s="1">
        <v>-3.87</v>
      </c>
      <c r="E13" s="1">
        <v>-8.2799999999999994</v>
      </c>
      <c r="F13">
        <v>0.65200000000000002</v>
      </c>
      <c r="G13">
        <v>1.2999999999999999E-2</v>
      </c>
      <c r="H13">
        <v>-6.1</v>
      </c>
    </row>
    <row r="14" spans="1:9">
      <c r="A14">
        <v>13</v>
      </c>
      <c r="B14" t="s">
        <v>11</v>
      </c>
      <c r="C14">
        <v>47</v>
      </c>
      <c r="D14" s="1">
        <v>-4.9400000000000004</v>
      </c>
      <c r="E14" s="1">
        <v>-9.51</v>
      </c>
      <c r="F14">
        <v>0.64700000000000002</v>
      </c>
      <c r="G14">
        <v>1.2999999999999999E-2</v>
      </c>
      <c r="H14">
        <v>-7.1</v>
      </c>
    </row>
    <row r="15" spans="1:9">
      <c r="A15">
        <v>14</v>
      </c>
      <c r="B15" t="s">
        <v>11</v>
      </c>
      <c r="C15">
        <v>50</v>
      </c>
      <c r="D15" s="1">
        <v>-5.52</v>
      </c>
      <c r="E15" s="1">
        <v>-9.7200000000000006</v>
      </c>
      <c r="F15">
        <v>0.68799999999999994</v>
      </c>
      <c r="G15">
        <v>1.2999999999999999E-2</v>
      </c>
      <c r="H15">
        <v>-9.1999999999999993</v>
      </c>
    </row>
    <row r="16" spans="1:9">
      <c r="A16">
        <v>15</v>
      </c>
      <c r="B16" t="s">
        <v>11</v>
      </c>
      <c r="C16">
        <v>85</v>
      </c>
      <c r="D16" s="1">
        <v>-5.69</v>
      </c>
      <c r="E16" s="1">
        <v>-10.87</v>
      </c>
      <c r="F16">
        <v>0.66400000000000003</v>
      </c>
      <c r="G16">
        <v>1.2999999999999999E-2</v>
      </c>
      <c r="H16">
        <v>-9.3000000000000007</v>
      </c>
    </row>
    <row r="17" spans="1:8">
      <c r="A17">
        <v>16</v>
      </c>
      <c r="B17" t="s">
        <v>11</v>
      </c>
      <c r="C17">
        <v>100</v>
      </c>
      <c r="D17" s="1">
        <v>-6.77</v>
      </c>
      <c r="E17" s="1">
        <v>-10.95</v>
      </c>
      <c r="F17">
        <v>0.67200000000000004</v>
      </c>
      <c r="G17">
        <v>1.2999999999999999E-2</v>
      </c>
      <c r="H17">
        <v>-9.8000000000000007</v>
      </c>
    </row>
    <row r="18" spans="1:8">
      <c r="A18">
        <v>17</v>
      </c>
      <c r="B18" t="s">
        <v>12</v>
      </c>
      <c r="C18">
        <v>60</v>
      </c>
      <c r="D18" s="1">
        <v>-4.2</v>
      </c>
      <c r="E18" s="1">
        <v>-11.73</v>
      </c>
      <c r="F18">
        <v>0.67100000000000004</v>
      </c>
      <c r="G18">
        <v>1.2E-2</v>
      </c>
      <c r="H18">
        <v>-10.6</v>
      </c>
    </row>
    <row r="19" spans="1:8">
      <c r="A19">
        <v>18</v>
      </c>
      <c r="B19" t="s">
        <v>13</v>
      </c>
      <c r="C19">
        <v>60</v>
      </c>
      <c r="D19" s="1">
        <v>-6.3</v>
      </c>
      <c r="E19" s="1">
        <v>-12.35</v>
      </c>
      <c r="F19">
        <v>0.66300000000000003</v>
      </c>
      <c r="G19">
        <v>1.4999999999999999E-2</v>
      </c>
      <c r="H19">
        <v>-10.8</v>
      </c>
    </row>
    <row r="20" spans="1:8">
      <c r="A20">
        <v>19</v>
      </c>
      <c r="B20" t="s">
        <v>14</v>
      </c>
      <c r="C20">
        <v>50</v>
      </c>
      <c r="D20" s="1">
        <v>-2.8</v>
      </c>
      <c r="E20" s="1">
        <v>-7.31</v>
      </c>
      <c r="F20">
        <v>0.68300000000000005</v>
      </c>
      <c r="G20">
        <v>3.3000000000000002E-2</v>
      </c>
      <c r="H20">
        <v>-6.6</v>
      </c>
    </row>
    <row r="21" spans="1:8">
      <c r="A21">
        <v>20</v>
      </c>
      <c r="B21" t="s">
        <v>15</v>
      </c>
      <c r="C21">
        <v>50</v>
      </c>
      <c r="D21" s="1">
        <v>-3.66</v>
      </c>
      <c r="E21" s="1">
        <v>-14.43</v>
      </c>
      <c r="F21">
        <v>0.64</v>
      </c>
      <c r="G21">
        <v>7.0000000000000001E-3</v>
      </c>
      <c r="H21">
        <v>-11.7</v>
      </c>
    </row>
    <row r="22" spans="1:8">
      <c r="A22">
        <v>21</v>
      </c>
      <c r="B22" t="s">
        <v>16</v>
      </c>
      <c r="C22">
        <v>10</v>
      </c>
      <c r="D22" s="1">
        <v>-0.93</v>
      </c>
      <c r="E22" s="1">
        <v>-11.33</v>
      </c>
      <c r="F22">
        <v>0.66200000000000003</v>
      </c>
      <c r="G22">
        <v>1.2999999999999999E-2</v>
      </c>
      <c r="H22">
        <v>-9.8000000000000007</v>
      </c>
    </row>
    <row r="23" spans="1:8" ht="14.4" customHeight="1">
      <c r="A23">
        <v>22</v>
      </c>
      <c r="B23" t="s">
        <v>16</v>
      </c>
      <c r="C23">
        <v>20</v>
      </c>
      <c r="D23" s="1">
        <v>3.06</v>
      </c>
      <c r="E23">
        <v>-13.42</v>
      </c>
      <c r="F23">
        <v>0.64400000000000002</v>
      </c>
      <c r="G23">
        <v>2.1999999999999999E-2</v>
      </c>
      <c r="H23">
        <v>-11.1</v>
      </c>
    </row>
    <row r="24" spans="1:8">
      <c r="A24">
        <v>23</v>
      </c>
      <c r="B24" t="s">
        <v>16</v>
      </c>
      <c r="C24">
        <v>30</v>
      </c>
      <c r="D24" s="1">
        <v>-4.2</v>
      </c>
      <c r="E24" s="1">
        <v>-15.09</v>
      </c>
      <c r="F24">
        <v>0.67200000000000004</v>
      </c>
      <c r="G24">
        <v>1.2999999999999999E-2</v>
      </c>
      <c r="H24">
        <v>-14</v>
      </c>
    </row>
    <row r="25" spans="1:8">
      <c r="A25">
        <v>24</v>
      </c>
      <c r="B25" t="s">
        <v>16</v>
      </c>
      <c r="C25">
        <v>50</v>
      </c>
      <c r="D25" s="1">
        <v>-4.59</v>
      </c>
      <c r="E25" s="1">
        <v>-15.92</v>
      </c>
      <c r="F25">
        <v>0.65900000000000003</v>
      </c>
      <c r="G25">
        <v>8.9999999999999993E-3</v>
      </c>
      <c r="H25">
        <v>-14.2</v>
      </c>
    </row>
    <row r="26" spans="1:8">
      <c r="A26">
        <v>25</v>
      </c>
      <c r="B26" t="s">
        <v>16</v>
      </c>
      <c r="C26">
        <v>75</v>
      </c>
      <c r="D26" s="1">
        <v>-4.6399999999999997</v>
      </c>
      <c r="E26" s="1">
        <v>-15.95</v>
      </c>
      <c r="F26">
        <v>0.66400000000000003</v>
      </c>
      <c r="G26">
        <v>3.5999999999999997E-2</v>
      </c>
      <c r="H26">
        <v>-14.4</v>
      </c>
    </row>
    <row r="27" spans="1:8">
      <c r="A27">
        <v>26</v>
      </c>
      <c r="B27" t="s">
        <v>16</v>
      </c>
      <c r="C27">
        <v>75</v>
      </c>
      <c r="D27" s="1">
        <v>-5.67</v>
      </c>
      <c r="E27" s="1">
        <v>-16.05</v>
      </c>
      <c r="F27">
        <v>0.65100000000000002</v>
      </c>
      <c r="G27">
        <v>0.01</v>
      </c>
      <c r="H27">
        <v>-13.9</v>
      </c>
    </row>
    <row r="28" spans="1:8">
      <c r="A28">
        <v>27</v>
      </c>
      <c r="B28" t="s">
        <v>16</v>
      </c>
      <c r="C28">
        <v>90</v>
      </c>
      <c r="D28" s="1">
        <v>-4.9800000000000004</v>
      </c>
      <c r="E28" s="1">
        <v>-15.5</v>
      </c>
      <c r="F28">
        <v>0.65900000000000003</v>
      </c>
      <c r="G28">
        <v>2.1000000000000001E-2</v>
      </c>
      <c r="H28">
        <v>-13.8</v>
      </c>
    </row>
    <row r="29" spans="1:8">
      <c r="A29">
        <v>28</v>
      </c>
      <c r="B29" t="s">
        <v>16</v>
      </c>
      <c r="C29">
        <v>90</v>
      </c>
      <c r="D29" s="1">
        <v>-4.4400000000000004</v>
      </c>
      <c r="E29" s="1">
        <v>-15.59</v>
      </c>
      <c r="F29">
        <v>0.66100000000000003</v>
      </c>
      <c r="G29">
        <v>2.1000000000000001E-2</v>
      </c>
      <c r="H29">
        <v>-13.9</v>
      </c>
    </row>
    <row r="30" spans="1:8">
      <c r="A30">
        <v>29</v>
      </c>
      <c r="B30" t="s">
        <v>16</v>
      </c>
      <c r="C30">
        <v>100</v>
      </c>
      <c r="D30" s="1">
        <v>-5.44</v>
      </c>
      <c r="E30" s="1">
        <v>-15.42</v>
      </c>
      <c r="F30">
        <v>0.65300000000000002</v>
      </c>
      <c r="G30">
        <v>8.9999999999999993E-3</v>
      </c>
      <c r="H30">
        <v>-13.5</v>
      </c>
    </row>
    <row r="31" spans="1:8">
      <c r="A31">
        <v>30</v>
      </c>
      <c r="B31" t="s">
        <v>17</v>
      </c>
      <c r="C31">
        <v>50</v>
      </c>
      <c r="D31" s="1">
        <v>-5.61</v>
      </c>
      <c r="E31" s="1">
        <v>-15.41</v>
      </c>
      <c r="F31">
        <v>0.66200000000000003</v>
      </c>
      <c r="G31">
        <v>1.4999999999999999E-2</v>
      </c>
      <c r="H31">
        <v>-13.9</v>
      </c>
    </row>
    <row r="32" spans="1:8">
      <c r="A32">
        <v>31</v>
      </c>
      <c r="B32" t="s">
        <v>18</v>
      </c>
      <c r="C32">
        <v>50</v>
      </c>
      <c r="D32" s="1">
        <v>1.25</v>
      </c>
      <c r="E32" s="1">
        <v>-16.059999999999999</v>
      </c>
      <c r="F32">
        <v>0.66</v>
      </c>
      <c r="G32">
        <v>7.0000000000000001E-3</v>
      </c>
      <c r="H32">
        <v>-14.3</v>
      </c>
    </row>
    <row r="33" spans="1:9" ht="14.4" customHeight="1">
      <c r="A33">
        <v>32</v>
      </c>
      <c r="B33" t="s">
        <v>19</v>
      </c>
      <c r="C33">
        <v>15</v>
      </c>
      <c r="D33" s="1">
        <v>-2.08</v>
      </c>
      <c r="E33" s="1">
        <v>-10.66</v>
      </c>
      <c r="F33">
        <v>0.68400000000000005</v>
      </c>
      <c r="G33">
        <v>0.01</v>
      </c>
      <c r="H33">
        <v>-10</v>
      </c>
    </row>
    <row r="34" spans="1:9">
      <c r="A34">
        <v>33</v>
      </c>
      <c r="B34" t="s">
        <v>19</v>
      </c>
      <c r="C34">
        <v>30</v>
      </c>
      <c r="D34" s="1">
        <v>-5.37</v>
      </c>
      <c r="E34" s="1">
        <v>-11.83</v>
      </c>
      <c r="F34">
        <v>0.67500000000000004</v>
      </c>
      <c r="G34">
        <v>2.1000000000000001E-2</v>
      </c>
      <c r="H34">
        <v>-10.7</v>
      </c>
    </row>
    <row r="35" spans="1:9">
      <c r="A35">
        <v>34</v>
      </c>
      <c r="B35" t="s">
        <v>19</v>
      </c>
      <c r="C35">
        <v>45</v>
      </c>
      <c r="D35" s="1">
        <v>-4.67</v>
      </c>
      <c r="E35" s="1">
        <v>-12.84</v>
      </c>
      <c r="F35">
        <v>0.71099999999999997</v>
      </c>
      <c r="G35">
        <v>8.9999999999999993E-3</v>
      </c>
      <c r="H35">
        <v>-13.4</v>
      </c>
    </row>
    <row r="36" spans="1:9">
      <c r="A36">
        <v>35</v>
      </c>
      <c r="B36" t="s">
        <v>19</v>
      </c>
      <c r="C36">
        <v>65</v>
      </c>
      <c r="D36" s="1">
        <v>-2.61</v>
      </c>
      <c r="E36" s="1">
        <v>-11.87</v>
      </c>
      <c r="F36">
        <v>0.70199999999999996</v>
      </c>
      <c r="G36">
        <v>1.2999999999999999E-2</v>
      </c>
      <c r="H36">
        <v>-12</v>
      </c>
    </row>
    <row r="37" spans="1:9">
      <c r="A37">
        <v>36</v>
      </c>
      <c r="B37" t="s">
        <v>19</v>
      </c>
      <c r="C37">
        <v>80</v>
      </c>
      <c r="D37" s="1">
        <v>-5.75</v>
      </c>
      <c r="E37" s="1">
        <v>-14.12</v>
      </c>
      <c r="F37">
        <v>0.66700000000000004</v>
      </c>
      <c r="G37">
        <v>1.7999999999999999E-2</v>
      </c>
      <c r="H37">
        <v>-12.6</v>
      </c>
    </row>
    <row r="38" spans="1:9">
      <c r="A38">
        <v>37</v>
      </c>
      <c r="B38" t="s">
        <v>19</v>
      </c>
      <c r="C38">
        <v>100</v>
      </c>
      <c r="D38" s="1">
        <v>-6.85</v>
      </c>
      <c r="E38" s="1">
        <v>-14.69</v>
      </c>
      <c r="F38">
        <v>0.68700000000000006</v>
      </c>
      <c r="G38">
        <v>1.2999999999999999E-2</v>
      </c>
      <c r="H38">
        <v>-14.2</v>
      </c>
    </row>
    <row r="39" spans="1:9">
      <c r="A39">
        <v>38</v>
      </c>
      <c r="B39" t="s">
        <v>20</v>
      </c>
      <c r="C39">
        <v>50</v>
      </c>
      <c r="D39" s="1">
        <v>-6.87</v>
      </c>
      <c r="E39" s="1">
        <v>-15.57</v>
      </c>
      <c r="F39">
        <v>0.68799999999999994</v>
      </c>
      <c r="G39">
        <v>0.03</v>
      </c>
      <c r="H39">
        <v>-15.1</v>
      </c>
    </row>
    <row r="40" spans="1:9">
      <c r="A40">
        <v>39</v>
      </c>
      <c r="B40" t="s">
        <v>25</v>
      </c>
      <c r="D40" s="1">
        <v>-10.3</v>
      </c>
      <c r="E40" s="1">
        <v>-4.9000000000000004</v>
      </c>
      <c r="I40" t="s">
        <v>35</v>
      </c>
    </row>
    <row r="41" spans="1:9">
      <c r="A41">
        <v>40</v>
      </c>
      <c r="B41" t="s">
        <v>26</v>
      </c>
      <c r="D41" s="1">
        <v>1.1000000000000001</v>
      </c>
      <c r="E41" s="1">
        <v>-13.5</v>
      </c>
      <c r="I41" t="s">
        <v>33</v>
      </c>
    </row>
    <row r="42" spans="1:9">
      <c r="A42">
        <v>41</v>
      </c>
      <c r="B42" t="s">
        <v>28</v>
      </c>
      <c r="D42" s="1">
        <v>-6.9</v>
      </c>
      <c r="E42" s="1">
        <v>-11.3</v>
      </c>
      <c r="I42" t="s">
        <v>32</v>
      </c>
    </row>
    <row r="43" spans="1:9">
      <c r="A43">
        <v>42</v>
      </c>
      <c r="B43" t="s">
        <v>43</v>
      </c>
      <c r="C43" s="3">
        <v>70</v>
      </c>
      <c r="D43" s="3">
        <v>-7.5</v>
      </c>
      <c r="E43" s="3">
        <v>-3.21</v>
      </c>
      <c r="F43" s="7">
        <v>0.68655726114514282</v>
      </c>
      <c r="G43" s="3">
        <v>0.01</v>
      </c>
      <c r="H43" s="3">
        <v>-0.55000000000000004</v>
      </c>
    </row>
    <row r="44" spans="1:9">
      <c r="A44">
        <v>43</v>
      </c>
      <c r="B44" t="s">
        <v>43</v>
      </c>
      <c r="C44" s="3">
        <v>95</v>
      </c>
      <c r="D44" s="3">
        <v>-8.57</v>
      </c>
      <c r="E44" s="3">
        <v>-3.39</v>
      </c>
      <c r="F44" s="7">
        <v>0.69615940260867648</v>
      </c>
      <c r="G44" s="3">
        <v>7.0000000000000001E-3</v>
      </c>
      <c r="H44" s="3">
        <v>-1.44</v>
      </c>
    </row>
    <row r="45" spans="1:9">
      <c r="A45">
        <v>44</v>
      </c>
      <c r="B45" t="s">
        <v>44</v>
      </c>
      <c r="C45" s="3">
        <v>50</v>
      </c>
      <c r="D45" s="3">
        <v>-5.91</v>
      </c>
      <c r="E45" s="3">
        <v>-7.56</v>
      </c>
      <c r="F45" s="7">
        <v>0.66819561842529074</v>
      </c>
      <c r="G45" s="3">
        <v>7.0000000000000001E-3</v>
      </c>
      <c r="H45" s="3">
        <v>-3.82</v>
      </c>
    </row>
    <row r="46" spans="1:9">
      <c r="A46">
        <v>45</v>
      </c>
      <c r="B46" t="s">
        <v>45</v>
      </c>
      <c r="C46" s="3">
        <v>50</v>
      </c>
      <c r="D46" s="3">
        <v>-3.04</v>
      </c>
      <c r="E46" s="3">
        <v>-6.37</v>
      </c>
      <c r="F46" s="7">
        <v>0.68655726114514282</v>
      </c>
      <c r="G46" s="3">
        <v>6.0000000000000001E-3</v>
      </c>
      <c r="H46" s="3">
        <v>-3.78</v>
      </c>
    </row>
    <row r="47" spans="1:9">
      <c r="A47">
        <v>46</v>
      </c>
      <c r="B47" t="s">
        <v>46</v>
      </c>
      <c r="C47" s="3">
        <v>60</v>
      </c>
      <c r="D47" s="3">
        <v>-3.57</v>
      </c>
      <c r="E47" s="3">
        <v>-9.77</v>
      </c>
      <c r="F47" s="7">
        <v>0.68655726114514282</v>
      </c>
      <c r="G47" s="3">
        <v>6.0000000000000001E-3</v>
      </c>
      <c r="H47" s="3">
        <v>-7.26</v>
      </c>
    </row>
    <row r="48" spans="1:9">
      <c r="A48">
        <v>47</v>
      </c>
      <c r="B48" t="s">
        <v>46</v>
      </c>
      <c r="C48" s="3">
        <v>80</v>
      </c>
      <c r="D48" s="3">
        <v>-2.78</v>
      </c>
      <c r="E48" s="3">
        <v>-10.46</v>
      </c>
      <c r="F48" s="7">
        <v>0.67723971187350063</v>
      </c>
      <c r="G48" s="3">
        <v>7.0000000000000001E-3</v>
      </c>
      <c r="H48" s="3">
        <v>-7.21</v>
      </c>
    </row>
    <row r="49" spans="1:8">
      <c r="A49">
        <v>48</v>
      </c>
      <c r="B49" t="s">
        <v>46</v>
      </c>
      <c r="C49" s="3">
        <v>100</v>
      </c>
      <c r="D49" s="3">
        <v>-3.26</v>
      </c>
      <c r="E49" s="3">
        <v>-10.63</v>
      </c>
      <c r="F49" s="7">
        <v>0.66523984207037357</v>
      </c>
      <c r="G49" s="3">
        <v>7.0000000000000001E-3</v>
      </c>
      <c r="H49" s="3">
        <v>-6.68</v>
      </c>
    </row>
    <row r="50" spans="1:8">
      <c r="A50">
        <v>49</v>
      </c>
      <c r="B50" t="s">
        <v>47</v>
      </c>
      <c r="C50" s="3">
        <v>50</v>
      </c>
      <c r="D50" s="3">
        <v>-0.27</v>
      </c>
      <c r="E50" s="3">
        <v>-9.68</v>
      </c>
      <c r="F50" s="7">
        <v>0.67118059714202316</v>
      </c>
      <c r="G50" s="3">
        <v>6.0000000000000001E-3</v>
      </c>
      <c r="H50" s="3">
        <v>-6.16</v>
      </c>
    </row>
    <row r="51" spans="1:8">
      <c r="A51">
        <v>50</v>
      </c>
      <c r="B51" t="s">
        <v>48</v>
      </c>
      <c r="C51" s="3">
        <v>50</v>
      </c>
      <c r="D51" s="3">
        <v>-3.31</v>
      </c>
      <c r="E51" s="3">
        <v>-11.72</v>
      </c>
      <c r="F51" s="7">
        <v>0.68031463911555601</v>
      </c>
      <c r="G51" s="3">
        <v>7.0000000000000001E-3</v>
      </c>
      <c r="H51" s="3">
        <v>-8.83</v>
      </c>
    </row>
    <row r="52" spans="1:8">
      <c r="A52">
        <v>51</v>
      </c>
      <c r="B52" t="s">
        <v>49</v>
      </c>
      <c r="C52" s="3">
        <v>60</v>
      </c>
      <c r="D52" s="3">
        <v>-0.56999999999999995</v>
      </c>
      <c r="E52" s="3">
        <v>-10.24</v>
      </c>
      <c r="F52" s="7">
        <v>0.67419516417437686</v>
      </c>
      <c r="G52" s="3">
        <v>7.0000000000000001E-3</v>
      </c>
      <c r="H52" s="3">
        <v>-6.96</v>
      </c>
    </row>
    <row r="53" spans="1:8">
      <c r="A53">
        <v>52</v>
      </c>
      <c r="B53" t="s">
        <v>49</v>
      </c>
      <c r="C53" s="3">
        <v>80</v>
      </c>
      <c r="D53" s="3">
        <v>-1.57</v>
      </c>
      <c r="E53" s="3">
        <v>-10.63</v>
      </c>
      <c r="F53" s="7">
        <v>0.65941438387171769</v>
      </c>
      <c r="G53" s="3">
        <v>7.0000000000000001E-3</v>
      </c>
      <c r="H53" s="3">
        <v>-6.38</v>
      </c>
    </row>
    <row r="54" spans="1:8">
      <c r="A54">
        <v>53</v>
      </c>
      <c r="B54" t="s">
        <v>49</v>
      </c>
      <c r="C54" s="3">
        <v>100</v>
      </c>
      <c r="D54" s="3">
        <v>-2.25</v>
      </c>
      <c r="E54" s="3">
        <v>-11.07</v>
      </c>
      <c r="F54" s="7">
        <v>0.65941438387171769</v>
      </c>
      <c r="G54" s="3">
        <v>7.0000000000000001E-3</v>
      </c>
      <c r="H54" s="3">
        <v>-6.74</v>
      </c>
    </row>
    <row r="55" spans="1:8">
      <c r="A55">
        <v>54</v>
      </c>
      <c r="B55" t="s">
        <v>50</v>
      </c>
      <c r="C55" s="3">
        <v>50</v>
      </c>
      <c r="D55" s="3">
        <v>0.24</v>
      </c>
      <c r="E55" s="3">
        <v>-11.49</v>
      </c>
      <c r="F55" s="7">
        <v>0.67118059714202316</v>
      </c>
      <c r="G55" s="3">
        <v>8.9999999999999993E-3</v>
      </c>
      <c r="H55" s="3">
        <v>-7.88</v>
      </c>
    </row>
    <row r="56" spans="1:8">
      <c r="A56">
        <v>55</v>
      </c>
      <c r="B56" t="s">
        <v>51</v>
      </c>
      <c r="C56" s="3">
        <v>50</v>
      </c>
      <c r="D56" s="3">
        <v>0.24</v>
      </c>
      <c r="E56" s="3">
        <v>-13.42</v>
      </c>
      <c r="F56" s="7">
        <v>0.68655726114514282</v>
      </c>
      <c r="G56" s="3">
        <v>8.9999999999999993E-3</v>
      </c>
      <c r="H56" s="3">
        <v>-10.83</v>
      </c>
    </row>
    <row r="57" spans="1:8">
      <c r="A57">
        <v>56</v>
      </c>
      <c r="B57" t="s">
        <v>37</v>
      </c>
      <c r="C57" s="3">
        <v>21</v>
      </c>
      <c r="D57" s="1">
        <v>-5.6</v>
      </c>
      <c r="E57" s="1">
        <v>-9.3000000000000007</v>
      </c>
      <c r="F57" s="3">
        <v>0.73599999999999999</v>
      </c>
      <c r="G57" s="3">
        <v>1.2999999999999999E-2</v>
      </c>
      <c r="H57" s="3">
        <v>-10.3</v>
      </c>
    </row>
    <row r="58" spans="1:8">
      <c r="A58">
        <v>57</v>
      </c>
      <c r="B58" t="s">
        <v>38</v>
      </c>
      <c r="C58" s="3">
        <v>25</v>
      </c>
      <c r="D58" s="1">
        <v>-3.4</v>
      </c>
      <c r="E58" s="1">
        <v>-10.4</v>
      </c>
      <c r="F58" s="3">
        <v>0.72599999999999998</v>
      </c>
      <c r="G58" s="3">
        <v>1.2E-2</v>
      </c>
      <c r="H58" s="3">
        <v>-10.6</v>
      </c>
    </row>
    <row r="59" spans="1:8">
      <c r="A59">
        <v>58</v>
      </c>
      <c r="B59" t="s">
        <v>52</v>
      </c>
      <c r="C59" s="3">
        <v>130</v>
      </c>
      <c r="D59" s="1">
        <v>-10.1</v>
      </c>
      <c r="E59" s="1">
        <v>-8.9</v>
      </c>
    </row>
    <row r="60" spans="1:8">
      <c r="A60">
        <v>59</v>
      </c>
      <c r="B60" t="s">
        <v>52</v>
      </c>
      <c r="C60" s="3">
        <v>150</v>
      </c>
      <c r="D60" s="1">
        <v>-9.9</v>
      </c>
      <c r="E60" s="1">
        <v>-9.1</v>
      </c>
    </row>
    <row r="61" spans="1:8">
      <c r="A61">
        <v>60</v>
      </c>
      <c r="B61" t="s">
        <v>52</v>
      </c>
      <c r="C61" s="3">
        <v>175</v>
      </c>
      <c r="D61" s="1">
        <v>-9.6</v>
      </c>
      <c r="E61" s="1">
        <v>-9.4</v>
      </c>
    </row>
    <row r="62" spans="1:8">
      <c r="A62">
        <v>61</v>
      </c>
      <c r="B62" t="s">
        <v>52</v>
      </c>
      <c r="C62" s="3">
        <v>175</v>
      </c>
      <c r="D62" s="1">
        <v>-9.8000000000000007</v>
      </c>
      <c r="E62" s="1">
        <v>-9.4</v>
      </c>
    </row>
    <row r="63" spans="1:8">
      <c r="A63">
        <v>62</v>
      </c>
      <c r="B63" t="s">
        <v>52</v>
      </c>
      <c r="C63" s="3">
        <v>135</v>
      </c>
      <c r="D63" s="1">
        <v>-8.9</v>
      </c>
      <c r="E63" s="1">
        <v>-8.4</v>
      </c>
    </row>
    <row r="64" spans="1:8">
      <c r="A64">
        <v>63</v>
      </c>
      <c r="B64" t="s">
        <v>52</v>
      </c>
      <c r="C64" s="3">
        <v>155</v>
      </c>
      <c r="D64" s="1">
        <v>-9.4</v>
      </c>
      <c r="E64" s="1">
        <v>-8.3000000000000007</v>
      </c>
    </row>
    <row r="65" spans="1:5">
      <c r="A65">
        <v>64</v>
      </c>
      <c r="B65" t="s">
        <v>52</v>
      </c>
      <c r="C65" s="3">
        <v>155</v>
      </c>
      <c r="D65" s="1">
        <v>-9.8000000000000007</v>
      </c>
      <c r="E65" s="1">
        <v>-8.6999999999999993</v>
      </c>
    </row>
    <row r="66" spans="1:5">
      <c r="A66">
        <v>65</v>
      </c>
      <c r="B66" t="s">
        <v>52</v>
      </c>
      <c r="C66" s="3">
        <v>155</v>
      </c>
      <c r="D66" s="1">
        <v>-9.4</v>
      </c>
      <c r="E66" s="1">
        <v>-8.9</v>
      </c>
    </row>
    <row r="67" spans="1:5">
      <c r="A67">
        <v>66</v>
      </c>
      <c r="B67" t="s">
        <v>53</v>
      </c>
      <c r="C67" s="3">
        <v>180</v>
      </c>
      <c r="D67" s="1">
        <v>-12.5</v>
      </c>
      <c r="E67" s="1">
        <v>-9</v>
      </c>
    </row>
    <row r="68" spans="1:5">
      <c r="A68">
        <v>67</v>
      </c>
      <c r="B68" t="s">
        <v>53</v>
      </c>
      <c r="C68" s="3">
        <v>180</v>
      </c>
      <c r="D68" s="1">
        <v>-9.6999999999999993</v>
      </c>
      <c r="E68" s="1">
        <v>-8.8000000000000007</v>
      </c>
    </row>
    <row r="69" spans="1:5">
      <c r="A69">
        <v>68</v>
      </c>
      <c r="B69" t="s">
        <v>53</v>
      </c>
      <c r="C69" s="3">
        <v>130</v>
      </c>
      <c r="D69" s="1">
        <v>-5.2</v>
      </c>
      <c r="E69" s="1">
        <v>-9.6</v>
      </c>
    </row>
    <row r="70" spans="1:5">
      <c r="A70">
        <v>69</v>
      </c>
      <c r="B70" t="s">
        <v>53</v>
      </c>
      <c r="C70" s="3">
        <v>155</v>
      </c>
      <c r="D70" s="1">
        <v>-9.4</v>
      </c>
      <c r="E70" s="1">
        <v>-8.9</v>
      </c>
    </row>
    <row r="71" spans="1:5">
      <c r="A71">
        <v>70</v>
      </c>
      <c r="B71" t="s">
        <v>54</v>
      </c>
      <c r="C71" s="3">
        <v>120</v>
      </c>
      <c r="D71" s="1">
        <v>-9.1999999999999993</v>
      </c>
      <c r="E71" s="1">
        <v>-10.199999999999999</v>
      </c>
    </row>
    <row r="72" spans="1:5">
      <c r="A72">
        <v>71</v>
      </c>
      <c r="B72" t="s">
        <v>54</v>
      </c>
      <c r="C72" s="3">
        <v>120</v>
      </c>
      <c r="D72" s="1">
        <v>-9.1999999999999993</v>
      </c>
      <c r="E72" s="1">
        <v>-10.199999999999999</v>
      </c>
    </row>
    <row r="73" spans="1:5">
      <c r="A73">
        <v>72</v>
      </c>
      <c r="B73" t="s">
        <v>54</v>
      </c>
      <c r="C73" s="3">
        <v>190</v>
      </c>
      <c r="D73" s="1">
        <v>-7.8</v>
      </c>
      <c r="E73" s="1">
        <v>-10.25</v>
      </c>
    </row>
    <row r="74" spans="1:5">
      <c r="A74">
        <v>73</v>
      </c>
      <c r="B74" t="s">
        <v>54</v>
      </c>
      <c r="C74" s="3">
        <v>150</v>
      </c>
      <c r="D74" s="1">
        <v>-8.4</v>
      </c>
      <c r="E74" s="1">
        <v>-10.25</v>
      </c>
    </row>
    <row r="75" spans="1:5">
      <c r="A75">
        <v>74</v>
      </c>
      <c r="B75" t="s">
        <v>54</v>
      </c>
      <c r="C75" s="3">
        <v>190</v>
      </c>
      <c r="D75" s="1">
        <v>-7.4</v>
      </c>
      <c r="E75" s="1">
        <v>-9.8000000000000007</v>
      </c>
    </row>
    <row r="76" spans="1:5">
      <c r="A76">
        <v>75</v>
      </c>
      <c r="B76" t="s">
        <v>54</v>
      </c>
      <c r="C76" s="3">
        <v>145</v>
      </c>
      <c r="D76" s="1">
        <v>-8.9</v>
      </c>
      <c r="E76" s="1">
        <v>-9.6999999999999993</v>
      </c>
    </row>
    <row r="77" spans="1:5">
      <c r="A77">
        <v>76</v>
      </c>
      <c r="B77" t="s">
        <v>54</v>
      </c>
      <c r="C77" s="3">
        <v>145</v>
      </c>
      <c r="D77" s="1">
        <v>-7.8</v>
      </c>
      <c r="E77" s="1">
        <v>-9.9</v>
      </c>
    </row>
    <row r="78" spans="1:5">
      <c r="A78">
        <v>77</v>
      </c>
      <c r="B78" t="s">
        <v>54</v>
      </c>
      <c r="C78" s="3">
        <v>150</v>
      </c>
      <c r="D78" s="1">
        <v>-9</v>
      </c>
      <c r="E78" s="1">
        <v>-9.6999999999999993</v>
      </c>
    </row>
    <row r="79" spans="1:5">
      <c r="A79">
        <v>78</v>
      </c>
      <c r="B79" t="s">
        <v>54</v>
      </c>
      <c r="C79" s="3">
        <v>170</v>
      </c>
      <c r="D79" s="1">
        <v>-8.8000000000000007</v>
      </c>
      <c r="E79" s="1">
        <v>-9.8000000000000007</v>
      </c>
    </row>
    <row r="80" spans="1:5">
      <c r="A80">
        <v>79</v>
      </c>
      <c r="B80" t="s">
        <v>54</v>
      </c>
      <c r="C80" s="3">
        <v>160</v>
      </c>
      <c r="D80" s="1">
        <v>-8.9</v>
      </c>
      <c r="E80" s="1">
        <v>-9.9</v>
      </c>
    </row>
    <row r="81" spans="1:5">
      <c r="A81">
        <v>80</v>
      </c>
      <c r="B81" t="s">
        <v>54</v>
      </c>
      <c r="C81" s="3">
        <v>160</v>
      </c>
      <c r="D81" s="1">
        <v>-7.9</v>
      </c>
      <c r="E81" s="1">
        <v>-10.5</v>
      </c>
    </row>
    <row r="82" spans="1:5">
      <c r="A82">
        <v>81</v>
      </c>
      <c r="B82" t="s">
        <v>54</v>
      </c>
      <c r="C82" s="3">
        <v>160</v>
      </c>
      <c r="D82" s="1">
        <v>-8.5</v>
      </c>
      <c r="E82" s="1">
        <v>-10</v>
      </c>
    </row>
    <row r="83" spans="1:5">
      <c r="A83">
        <v>82</v>
      </c>
      <c r="B83" t="s">
        <v>54</v>
      </c>
      <c r="C83" s="3">
        <v>160</v>
      </c>
      <c r="D83" s="1">
        <v>-9.1</v>
      </c>
      <c r="E83" s="1">
        <v>-9.6999999999999993</v>
      </c>
    </row>
    <row r="84" spans="1:5">
      <c r="A84">
        <v>83</v>
      </c>
      <c r="B84" t="s">
        <v>54</v>
      </c>
      <c r="C84" s="3">
        <v>130</v>
      </c>
      <c r="D84" s="1">
        <v>-9</v>
      </c>
      <c r="E84" s="1">
        <v>-9</v>
      </c>
    </row>
    <row r="85" spans="1:5">
      <c r="A85">
        <v>84</v>
      </c>
      <c r="B85" t="s">
        <v>54</v>
      </c>
      <c r="C85" s="3">
        <v>130</v>
      </c>
      <c r="D85" s="1">
        <v>-8.6</v>
      </c>
      <c r="E85" s="1">
        <v>-9.6999999999999993</v>
      </c>
    </row>
    <row r="86" spans="1:5">
      <c r="A86">
        <v>85</v>
      </c>
      <c r="B86" t="s">
        <v>54</v>
      </c>
      <c r="C86" s="3">
        <v>130</v>
      </c>
      <c r="D86" s="1">
        <v>-9.3000000000000007</v>
      </c>
      <c r="E86" s="1">
        <v>-9.9</v>
      </c>
    </row>
    <row r="87" spans="1:5">
      <c r="A87">
        <v>86</v>
      </c>
      <c r="B87" t="s">
        <v>54</v>
      </c>
      <c r="C87" s="3">
        <v>130</v>
      </c>
      <c r="D87" s="1">
        <v>-9.1</v>
      </c>
      <c r="E87" s="1">
        <v>-8.6999999999999993</v>
      </c>
    </row>
    <row r="88" spans="1:5">
      <c r="A88">
        <v>87</v>
      </c>
      <c r="B88" t="s">
        <v>54</v>
      </c>
      <c r="C88" s="3">
        <v>75</v>
      </c>
      <c r="D88" s="1">
        <v>-7.7</v>
      </c>
      <c r="E88" s="1">
        <v>-7.4</v>
      </c>
    </row>
    <row r="89" spans="1:5">
      <c r="A89">
        <v>88</v>
      </c>
      <c r="B89" t="s">
        <v>54</v>
      </c>
      <c r="C89" s="3">
        <v>75</v>
      </c>
      <c r="D89" s="1">
        <v>-7.4</v>
      </c>
      <c r="E89" s="1">
        <v>-7.3</v>
      </c>
    </row>
    <row r="90" spans="1:5">
      <c r="A90">
        <v>89</v>
      </c>
      <c r="B90" t="s">
        <v>54</v>
      </c>
      <c r="C90" s="3">
        <v>40</v>
      </c>
      <c r="D90" s="1">
        <v>-10</v>
      </c>
      <c r="E90" s="1">
        <v>-9.4</v>
      </c>
    </row>
    <row r="91" spans="1:5">
      <c r="A91">
        <v>90</v>
      </c>
      <c r="B91" t="s">
        <v>54</v>
      </c>
      <c r="C91" s="3">
        <v>50</v>
      </c>
      <c r="D91" s="1">
        <v>-9.5</v>
      </c>
      <c r="E91" s="1">
        <v>-9.1999999999999993</v>
      </c>
    </row>
    <row r="92" spans="1:5">
      <c r="A92">
        <v>91</v>
      </c>
      <c r="B92" t="s">
        <v>54</v>
      </c>
      <c r="C92" s="1">
        <v>70</v>
      </c>
      <c r="D92" s="1">
        <v>-9.1</v>
      </c>
      <c r="E92">
        <v>-9.1999999999999993</v>
      </c>
    </row>
    <row r="93" spans="1:5">
      <c r="A93">
        <v>92</v>
      </c>
      <c r="B93" t="s">
        <v>54</v>
      </c>
      <c r="C93" s="1">
        <v>35</v>
      </c>
      <c r="D93" s="1">
        <v>-9.1999999999999993</v>
      </c>
      <c r="E93">
        <v>-8.1</v>
      </c>
    </row>
    <row r="94" spans="1:5">
      <c r="A94">
        <v>93</v>
      </c>
      <c r="B94" t="s">
        <v>54</v>
      </c>
      <c r="C94" s="1">
        <v>35</v>
      </c>
      <c r="D94" s="1">
        <v>-10.7</v>
      </c>
      <c r="E94">
        <v>-8.9</v>
      </c>
    </row>
    <row r="95" spans="1:5">
      <c r="A95">
        <v>94</v>
      </c>
      <c r="B95" t="s">
        <v>54</v>
      </c>
      <c r="C95" s="1">
        <v>60</v>
      </c>
      <c r="D95" s="1">
        <v>-11</v>
      </c>
      <c r="E95">
        <v>-8.8000000000000007</v>
      </c>
    </row>
    <row r="96" spans="1:5">
      <c r="A96">
        <v>95</v>
      </c>
      <c r="B96" t="s">
        <v>54</v>
      </c>
      <c r="C96" s="1">
        <v>145</v>
      </c>
      <c r="D96" s="1">
        <v>-9.4</v>
      </c>
      <c r="E96">
        <v>-9.4</v>
      </c>
    </row>
    <row r="97" spans="1:9">
      <c r="A97">
        <v>96</v>
      </c>
      <c r="B97" t="s">
        <v>54</v>
      </c>
      <c r="C97" s="1">
        <v>145</v>
      </c>
      <c r="D97" s="1">
        <v>-7.1</v>
      </c>
      <c r="E97">
        <v>-10.8</v>
      </c>
    </row>
    <row r="98" spans="1:9">
      <c r="A98">
        <v>97</v>
      </c>
      <c r="B98" t="s">
        <v>54</v>
      </c>
      <c r="C98" s="1">
        <v>130</v>
      </c>
      <c r="D98" s="1">
        <v>-9.1999999999999993</v>
      </c>
      <c r="E98">
        <v>-10.6</v>
      </c>
    </row>
    <row r="99" spans="1:9">
      <c r="A99">
        <v>98</v>
      </c>
      <c r="B99" t="s">
        <v>55</v>
      </c>
      <c r="C99" s="1">
        <v>25</v>
      </c>
      <c r="D99" s="1">
        <v>-9.1</v>
      </c>
      <c r="E99">
        <v>-8.1</v>
      </c>
    </row>
    <row r="100" spans="1:9">
      <c r="A100">
        <v>99</v>
      </c>
      <c r="B100" t="s">
        <v>55</v>
      </c>
      <c r="C100">
        <v>90</v>
      </c>
      <c r="D100" s="1">
        <v>-9.3000000000000007</v>
      </c>
      <c r="E100" s="1">
        <v>-6.4</v>
      </c>
    </row>
    <row r="101" spans="1:9">
      <c r="A101">
        <v>100</v>
      </c>
      <c r="B101" t="s">
        <v>55</v>
      </c>
      <c r="C101" s="1">
        <v>110</v>
      </c>
      <c r="D101" s="1">
        <v>-8.6999999999999993</v>
      </c>
      <c r="E101">
        <v>-7.5</v>
      </c>
    </row>
    <row r="102" spans="1:9">
      <c r="A102">
        <v>101</v>
      </c>
      <c r="B102" t="s">
        <v>55</v>
      </c>
      <c r="C102" s="1">
        <v>120</v>
      </c>
      <c r="D102" s="1">
        <v>-9.5</v>
      </c>
      <c r="E102">
        <v>-9</v>
      </c>
    </row>
    <row r="103" spans="1:9">
      <c r="A103">
        <v>102</v>
      </c>
      <c r="B103" t="s">
        <v>55</v>
      </c>
      <c r="C103" s="1">
        <v>120</v>
      </c>
      <c r="D103" s="1">
        <v>-8.6</v>
      </c>
      <c r="E103">
        <v>-6.9</v>
      </c>
    </row>
    <row r="104" spans="1:9">
      <c r="A104">
        <v>103</v>
      </c>
      <c r="B104" t="s">
        <v>55</v>
      </c>
      <c r="C104" s="1">
        <v>110</v>
      </c>
      <c r="D104" s="1">
        <v>-9</v>
      </c>
      <c r="E104">
        <v>-7.6</v>
      </c>
    </row>
    <row r="105" spans="1:9">
      <c r="A105">
        <v>104</v>
      </c>
      <c r="B105" t="s">
        <v>55</v>
      </c>
      <c r="C105" s="1">
        <v>70</v>
      </c>
      <c r="D105" s="1">
        <v>-8.9</v>
      </c>
      <c r="E105">
        <v>-6.8</v>
      </c>
    </row>
    <row r="106" spans="1:9">
      <c r="A106">
        <v>105</v>
      </c>
      <c r="B106" t="s">
        <v>55</v>
      </c>
      <c r="C106" s="1">
        <v>135</v>
      </c>
      <c r="D106" s="1">
        <v>-8.6</v>
      </c>
      <c r="E106">
        <v>-7.5</v>
      </c>
    </row>
    <row r="107" spans="1:9">
      <c r="A107">
        <v>106</v>
      </c>
      <c r="B107" t="s">
        <v>55</v>
      </c>
      <c r="C107" s="1">
        <v>100</v>
      </c>
      <c r="D107" s="1">
        <v>-8.6</v>
      </c>
      <c r="E107">
        <v>-6.9</v>
      </c>
    </row>
    <row r="108" spans="1:9">
      <c r="A108">
        <v>107</v>
      </c>
      <c r="B108" t="s">
        <v>55</v>
      </c>
      <c r="C108" s="1">
        <v>90</v>
      </c>
      <c r="D108" s="1">
        <v>-8.5</v>
      </c>
      <c r="E108">
        <v>-6.9</v>
      </c>
    </row>
    <row r="109" spans="1:9">
      <c r="A109">
        <v>108</v>
      </c>
      <c r="B109" t="s">
        <v>55</v>
      </c>
      <c r="C109" s="1">
        <v>150</v>
      </c>
      <c r="D109" s="1">
        <v>-8.8000000000000007</v>
      </c>
      <c r="E109">
        <v>-9.4</v>
      </c>
    </row>
    <row r="110" spans="1:9">
      <c r="A110">
        <v>109</v>
      </c>
      <c r="B110" t="s">
        <v>55</v>
      </c>
      <c r="C110" s="1">
        <v>150</v>
      </c>
      <c r="D110" s="1">
        <v>-7.9</v>
      </c>
      <c r="E110">
        <v>-7.5</v>
      </c>
      <c r="I110" t="s">
        <v>60</v>
      </c>
    </row>
    <row r="111" spans="1:9">
      <c r="A111">
        <v>110</v>
      </c>
      <c r="B111" t="s">
        <v>55</v>
      </c>
      <c r="C111" s="1">
        <v>120</v>
      </c>
      <c r="D111" s="1">
        <v>-8.6</v>
      </c>
      <c r="E111">
        <v>-6.7</v>
      </c>
    </row>
    <row r="112" spans="1:9">
      <c r="A112">
        <v>111</v>
      </c>
      <c r="B112" t="s">
        <v>55</v>
      </c>
      <c r="C112" s="1">
        <v>190</v>
      </c>
      <c r="D112" s="1">
        <v>-7.2</v>
      </c>
      <c r="E112">
        <v>-7.8</v>
      </c>
    </row>
    <row r="113" spans="1:5">
      <c r="A113">
        <v>112</v>
      </c>
      <c r="B113" t="s">
        <v>55</v>
      </c>
      <c r="C113" s="1">
        <v>105</v>
      </c>
      <c r="D113" s="1">
        <v>-8.9</v>
      </c>
      <c r="E113">
        <v>-7.6</v>
      </c>
    </row>
    <row r="114" spans="1:5">
      <c r="A114">
        <v>113</v>
      </c>
      <c r="B114" t="s">
        <v>56</v>
      </c>
      <c r="C114" s="1">
        <v>95</v>
      </c>
      <c r="D114" s="1">
        <v>-8.9</v>
      </c>
      <c r="E114">
        <v>-7.8</v>
      </c>
    </row>
    <row r="115" spans="1:5">
      <c r="A115">
        <v>114</v>
      </c>
      <c r="B115" t="s">
        <v>56</v>
      </c>
      <c r="C115" s="1">
        <v>100</v>
      </c>
      <c r="D115" s="1">
        <v>-9</v>
      </c>
      <c r="E115">
        <v>-7.7</v>
      </c>
    </row>
    <row r="116" spans="1:5">
      <c r="A116">
        <v>115</v>
      </c>
      <c r="B116" t="s">
        <v>56</v>
      </c>
      <c r="C116" s="1">
        <v>95</v>
      </c>
      <c r="D116" s="1">
        <v>-10.3</v>
      </c>
      <c r="E116">
        <v>-8.4</v>
      </c>
    </row>
    <row r="117" spans="1:5">
      <c r="A117">
        <v>116</v>
      </c>
      <c r="B117" t="s">
        <v>56</v>
      </c>
      <c r="C117" s="1">
        <v>110</v>
      </c>
      <c r="D117" s="1">
        <v>-9.6</v>
      </c>
      <c r="E117">
        <v>-7.6</v>
      </c>
    </row>
    <row r="118" spans="1:5">
      <c r="A118">
        <v>117</v>
      </c>
      <c r="B118" t="s">
        <v>56</v>
      </c>
      <c r="C118" s="1">
        <v>110</v>
      </c>
      <c r="D118" s="1">
        <v>-9.3000000000000007</v>
      </c>
      <c r="E118">
        <v>-7.9</v>
      </c>
    </row>
    <row r="119" spans="1:5">
      <c r="A119">
        <v>118</v>
      </c>
      <c r="B119" t="s">
        <v>56</v>
      </c>
      <c r="C119" s="1">
        <v>115</v>
      </c>
      <c r="D119" s="1">
        <v>-9.3000000000000007</v>
      </c>
      <c r="E119">
        <v>-7.7</v>
      </c>
    </row>
    <row r="120" spans="1:5">
      <c r="A120">
        <v>119</v>
      </c>
      <c r="B120" t="s">
        <v>56</v>
      </c>
      <c r="C120" s="1">
        <v>110</v>
      </c>
      <c r="D120" s="1">
        <v>-8.6</v>
      </c>
      <c r="E120">
        <v>-8.1999999999999993</v>
      </c>
    </row>
    <row r="121" spans="1:5">
      <c r="A121">
        <v>120</v>
      </c>
      <c r="B121" t="s">
        <v>56</v>
      </c>
      <c r="C121" s="1">
        <v>160</v>
      </c>
      <c r="D121" s="1">
        <v>-8.6999999999999993</v>
      </c>
      <c r="E121">
        <v>-8.6</v>
      </c>
    </row>
    <row r="122" spans="1:5">
      <c r="A122">
        <v>121</v>
      </c>
      <c r="B122" t="s">
        <v>56</v>
      </c>
      <c r="C122" s="1">
        <v>85</v>
      </c>
      <c r="D122" s="1">
        <v>-9.1999999999999993</v>
      </c>
      <c r="E122">
        <v>-8.1999999999999993</v>
      </c>
    </row>
    <row r="123" spans="1:5">
      <c r="A123">
        <v>122</v>
      </c>
      <c r="B123" t="s">
        <v>57</v>
      </c>
      <c r="C123" s="1">
        <v>75</v>
      </c>
      <c r="D123" s="1">
        <v>-10.5</v>
      </c>
      <c r="E123">
        <v>-7.4</v>
      </c>
    </row>
    <row r="124" spans="1:5">
      <c r="A124">
        <v>123</v>
      </c>
      <c r="B124" t="s">
        <v>57</v>
      </c>
      <c r="C124" s="1">
        <v>35</v>
      </c>
      <c r="D124" s="1">
        <v>-11.4</v>
      </c>
      <c r="E124">
        <v>-5.6</v>
      </c>
    </row>
    <row r="125" spans="1:5">
      <c r="A125">
        <v>124</v>
      </c>
      <c r="B125" t="s">
        <v>57</v>
      </c>
      <c r="C125" s="1">
        <v>35</v>
      </c>
      <c r="D125" s="1">
        <v>-11.3</v>
      </c>
      <c r="E125">
        <v>-7.3</v>
      </c>
    </row>
    <row r="126" spans="1:5">
      <c r="A126">
        <v>125</v>
      </c>
      <c r="B126" t="s">
        <v>57</v>
      </c>
      <c r="C126" s="1">
        <v>75</v>
      </c>
      <c r="D126" s="1">
        <v>-11.5</v>
      </c>
      <c r="E126">
        <v>-7.6</v>
      </c>
    </row>
    <row r="127" spans="1:5">
      <c r="A127">
        <v>126</v>
      </c>
      <c r="B127" t="s">
        <v>57</v>
      </c>
      <c r="C127" s="1">
        <v>30</v>
      </c>
      <c r="D127" s="1">
        <v>-11.7</v>
      </c>
      <c r="E127">
        <v>-7.6</v>
      </c>
    </row>
    <row r="128" spans="1:5">
      <c r="A128">
        <v>127</v>
      </c>
      <c r="B128" t="s">
        <v>57</v>
      </c>
      <c r="C128" s="1">
        <v>60</v>
      </c>
      <c r="D128" s="1">
        <v>-10.9</v>
      </c>
      <c r="E128">
        <v>-7.2</v>
      </c>
    </row>
    <row r="129" spans="1:5">
      <c r="A129">
        <v>128</v>
      </c>
      <c r="B129" t="s">
        <v>57</v>
      </c>
      <c r="C129" s="1">
        <v>20</v>
      </c>
      <c r="D129" s="1">
        <v>-11.5</v>
      </c>
      <c r="E129">
        <v>-7.6</v>
      </c>
    </row>
    <row r="130" spans="1:5">
      <c r="A130">
        <v>129</v>
      </c>
      <c r="B130" t="s">
        <v>57</v>
      </c>
      <c r="C130" s="1">
        <v>55</v>
      </c>
      <c r="D130" s="1">
        <v>-11.8</v>
      </c>
      <c r="E130">
        <v>-8</v>
      </c>
    </row>
    <row r="131" spans="1:5">
      <c r="A131">
        <v>130</v>
      </c>
      <c r="B131" t="s">
        <v>57</v>
      </c>
      <c r="C131" s="1">
        <v>55</v>
      </c>
      <c r="D131" s="1">
        <v>-11.5</v>
      </c>
      <c r="E131">
        <v>-7.9</v>
      </c>
    </row>
    <row r="132" spans="1:5">
      <c r="A132">
        <v>131</v>
      </c>
      <c r="B132" t="s">
        <v>57</v>
      </c>
      <c r="C132" s="1">
        <v>70</v>
      </c>
      <c r="D132" s="1">
        <v>-11.3</v>
      </c>
      <c r="E132">
        <v>-8.3000000000000007</v>
      </c>
    </row>
    <row r="133" spans="1:5">
      <c r="A133">
        <v>132</v>
      </c>
      <c r="B133" t="s">
        <v>57</v>
      </c>
      <c r="C133" s="1">
        <v>70</v>
      </c>
      <c r="D133" s="1">
        <v>-11.5</v>
      </c>
      <c r="E133">
        <v>-7.8</v>
      </c>
    </row>
    <row r="134" spans="1:5">
      <c r="A134">
        <v>133</v>
      </c>
      <c r="B134" t="s">
        <v>57</v>
      </c>
      <c r="C134" s="1">
        <v>65</v>
      </c>
      <c r="D134" s="1">
        <v>-10.7</v>
      </c>
      <c r="E134">
        <v>-8</v>
      </c>
    </row>
    <row r="135" spans="1:5">
      <c r="A135">
        <v>134</v>
      </c>
      <c r="B135" t="s">
        <v>57</v>
      </c>
      <c r="C135" s="1">
        <v>65</v>
      </c>
      <c r="D135">
        <v>-10.8</v>
      </c>
      <c r="E135">
        <v>-8.1</v>
      </c>
    </row>
    <row r="136" spans="1:5">
      <c r="A136">
        <v>135</v>
      </c>
      <c r="B136" t="s">
        <v>57</v>
      </c>
      <c r="C136" s="1">
        <v>180</v>
      </c>
      <c r="D136" s="1">
        <v>-10.4</v>
      </c>
      <c r="E136">
        <v>-7.7</v>
      </c>
    </row>
    <row r="137" spans="1:5">
      <c r="A137">
        <v>136</v>
      </c>
      <c r="B137" t="s">
        <v>57</v>
      </c>
      <c r="C137" s="1">
        <v>115</v>
      </c>
      <c r="D137" s="1">
        <v>-10.5</v>
      </c>
      <c r="E137">
        <v>-7.9</v>
      </c>
    </row>
    <row r="138" spans="1:5">
      <c r="A138">
        <v>137</v>
      </c>
      <c r="B138" t="s">
        <v>57</v>
      </c>
      <c r="C138" s="1">
        <v>40</v>
      </c>
      <c r="D138" s="1">
        <v>-10.7</v>
      </c>
      <c r="E138">
        <v>-8.1999999999999993</v>
      </c>
    </row>
    <row r="139" spans="1:5">
      <c r="A139">
        <v>138</v>
      </c>
      <c r="B139" t="s">
        <v>57</v>
      </c>
      <c r="C139" s="1">
        <v>100</v>
      </c>
      <c r="D139" s="1">
        <v>-10.5</v>
      </c>
      <c r="E139">
        <v>-8</v>
      </c>
    </row>
    <row r="140" spans="1:5">
      <c r="A140">
        <v>139</v>
      </c>
      <c r="B140" t="s">
        <v>57</v>
      </c>
      <c r="C140" s="1">
        <v>60</v>
      </c>
      <c r="D140" s="1">
        <v>-12.55</v>
      </c>
      <c r="E140">
        <v>-9.1</v>
      </c>
    </row>
    <row r="141" spans="1:5">
      <c r="A141">
        <v>140</v>
      </c>
      <c r="B141" t="s">
        <v>57</v>
      </c>
      <c r="C141" s="1">
        <v>110</v>
      </c>
      <c r="D141" s="1">
        <v>-12.3</v>
      </c>
      <c r="E141">
        <v>-9</v>
      </c>
    </row>
    <row r="142" spans="1:5">
      <c r="A142">
        <v>141</v>
      </c>
      <c r="B142" t="s">
        <v>57</v>
      </c>
      <c r="C142" s="1">
        <v>110</v>
      </c>
      <c r="D142">
        <v>-12.6</v>
      </c>
      <c r="E142">
        <v>-9</v>
      </c>
    </row>
    <row r="143" spans="1:5">
      <c r="A143">
        <v>142</v>
      </c>
      <c r="B143" t="s">
        <v>57</v>
      </c>
      <c r="C143" s="1">
        <v>120</v>
      </c>
      <c r="D143">
        <v>-12.5</v>
      </c>
      <c r="E143">
        <v>-9.1</v>
      </c>
    </row>
    <row r="144" spans="1:5">
      <c r="A144">
        <v>143</v>
      </c>
      <c r="B144" t="s">
        <v>57</v>
      </c>
      <c r="C144" s="1">
        <v>105</v>
      </c>
      <c r="D144" s="1">
        <v>-12.2</v>
      </c>
      <c r="E144">
        <v>-9.3000000000000007</v>
      </c>
    </row>
    <row r="145" spans="1:5">
      <c r="A145">
        <v>144</v>
      </c>
      <c r="B145" t="s">
        <v>57</v>
      </c>
      <c r="C145" s="1">
        <v>105</v>
      </c>
      <c r="D145" s="1">
        <v>-12.3</v>
      </c>
      <c r="E145">
        <v>-9.9</v>
      </c>
    </row>
    <row r="146" spans="1:5">
      <c r="A146">
        <v>145</v>
      </c>
      <c r="B146" t="s">
        <v>57</v>
      </c>
      <c r="C146" s="1">
        <v>105</v>
      </c>
      <c r="D146" s="1">
        <v>-12.6</v>
      </c>
      <c r="E146">
        <v>-9.4</v>
      </c>
    </row>
    <row r="147" spans="1:5">
      <c r="A147">
        <v>146</v>
      </c>
      <c r="B147" t="s">
        <v>57</v>
      </c>
      <c r="C147" s="1">
        <v>135</v>
      </c>
      <c r="D147" s="1">
        <v>-12.2</v>
      </c>
      <c r="E147">
        <v>-9.4</v>
      </c>
    </row>
    <row r="148" spans="1:5">
      <c r="A148">
        <v>147</v>
      </c>
      <c r="B148" t="s">
        <v>57</v>
      </c>
      <c r="C148" s="1">
        <v>135</v>
      </c>
      <c r="D148" s="1">
        <v>-12.5</v>
      </c>
      <c r="E148">
        <v>-9.1999999999999993</v>
      </c>
    </row>
    <row r="149" spans="1:5">
      <c r="A149">
        <v>148</v>
      </c>
      <c r="B149" t="s">
        <v>57</v>
      </c>
      <c r="C149" s="1">
        <v>135</v>
      </c>
      <c r="D149" s="1">
        <v>-12.6</v>
      </c>
      <c r="E149">
        <v>-9.1999999999999993</v>
      </c>
    </row>
    <row r="150" spans="1:5">
      <c r="A150">
        <v>149</v>
      </c>
      <c r="B150" t="s">
        <v>57</v>
      </c>
      <c r="C150" s="1">
        <v>130</v>
      </c>
      <c r="D150" s="1">
        <v>-9.4</v>
      </c>
      <c r="E150">
        <v>-8.8000000000000007</v>
      </c>
    </row>
    <row r="151" spans="1:5">
      <c r="A151">
        <v>150</v>
      </c>
      <c r="B151" t="s">
        <v>57</v>
      </c>
      <c r="C151" s="1">
        <v>130</v>
      </c>
      <c r="D151" s="1">
        <v>-8.8000000000000007</v>
      </c>
      <c r="E151">
        <v>-9.4</v>
      </c>
    </row>
    <row r="152" spans="1:5">
      <c r="A152">
        <v>151</v>
      </c>
      <c r="B152" s="5" t="s">
        <v>61</v>
      </c>
      <c r="D152" s="5">
        <v>-8.3000000000000007</v>
      </c>
      <c r="E152" s="5">
        <v>-11</v>
      </c>
    </row>
    <row r="153" spans="1:5">
      <c r="A153">
        <v>152</v>
      </c>
      <c r="B153" s="5" t="s">
        <v>61</v>
      </c>
      <c r="D153" s="5">
        <v>-6.9</v>
      </c>
      <c r="E153" s="5">
        <v>-11.6</v>
      </c>
    </row>
    <row r="154" spans="1:5">
      <c r="A154">
        <v>153</v>
      </c>
      <c r="B154" s="5" t="s">
        <v>61</v>
      </c>
      <c r="D154" s="5">
        <v>-6.5</v>
      </c>
      <c r="E154" s="5">
        <v>-10.4</v>
      </c>
    </row>
    <row r="155" spans="1:5">
      <c r="A155">
        <v>154</v>
      </c>
      <c r="B155" s="5" t="s">
        <v>61</v>
      </c>
      <c r="D155" s="5">
        <v>-7.2</v>
      </c>
      <c r="E155" s="5">
        <v>-11</v>
      </c>
    </row>
    <row r="156" spans="1:5">
      <c r="A156">
        <v>155</v>
      </c>
      <c r="B156" s="5" t="s">
        <v>62</v>
      </c>
      <c r="D156" s="5">
        <v>-6.3</v>
      </c>
      <c r="E156" s="5">
        <v>-9.4</v>
      </c>
    </row>
    <row r="157" spans="1:5">
      <c r="A157">
        <v>156</v>
      </c>
      <c r="B157" s="5" t="s">
        <v>62</v>
      </c>
      <c r="D157" s="5">
        <v>-5.8</v>
      </c>
      <c r="E157" s="5">
        <v>-8.8000000000000007</v>
      </c>
    </row>
    <row r="158" spans="1:5">
      <c r="A158">
        <v>157</v>
      </c>
      <c r="B158" s="5" t="s">
        <v>62</v>
      </c>
      <c r="D158" s="5">
        <v>-5.5</v>
      </c>
      <c r="E158" s="5">
        <v>-9.6999999999999993</v>
      </c>
    </row>
    <row r="159" spans="1:5">
      <c r="A159">
        <v>158</v>
      </c>
      <c r="B159" s="5" t="s">
        <v>63</v>
      </c>
      <c r="D159" s="5">
        <v>-2</v>
      </c>
      <c r="E159" s="5">
        <v>-6.7</v>
      </c>
    </row>
    <row r="160" spans="1:5">
      <c r="A160">
        <v>159</v>
      </c>
      <c r="B160" s="5" t="s">
        <v>63</v>
      </c>
      <c r="D160" s="5">
        <v>-0.9</v>
      </c>
      <c r="E160" s="5">
        <v>-7.1</v>
      </c>
    </row>
    <row r="161" spans="1:5">
      <c r="A161">
        <v>160</v>
      </c>
      <c r="B161" s="5" t="s">
        <v>63</v>
      </c>
      <c r="D161" s="5">
        <v>-1.8</v>
      </c>
      <c r="E161" s="5">
        <v>-7</v>
      </c>
    </row>
    <row r="162" spans="1:5">
      <c r="A162">
        <v>161</v>
      </c>
      <c r="B162" s="5" t="s">
        <v>64</v>
      </c>
      <c r="D162" s="5">
        <v>-2.4</v>
      </c>
      <c r="E162" s="5">
        <v>-6.8</v>
      </c>
    </row>
    <row r="163" spans="1:5">
      <c r="A163">
        <v>162</v>
      </c>
      <c r="B163" s="5" t="s">
        <v>64</v>
      </c>
      <c r="D163" s="5">
        <v>-1.3</v>
      </c>
      <c r="E163" s="5">
        <v>-7.5</v>
      </c>
    </row>
    <row r="164" spans="1:5">
      <c r="A164">
        <v>163</v>
      </c>
      <c r="B164" s="5" t="s">
        <v>65</v>
      </c>
      <c r="D164" s="5">
        <v>1.5</v>
      </c>
      <c r="E164" s="5">
        <v>-1.7</v>
      </c>
    </row>
    <row r="165" spans="1:5">
      <c r="A165">
        <v>164</v>
      </c>
      <c r="B165" s="5" t="s">
        <v>65</v>
      </c>
      <c r="D165" s="5">
        <v>1.3</v>
      </c>
      <c r="E165" s="5">
        <v>-5.8</v>
      </c>
    </row>
    <row r="166" spans="1:5">
      <c r="A166">
        <v>165</v>
      </c>
      <c r="B166" s="5" t="s">
        <v>65</v>
      </c>
      <c r="D166" s="5">
        <v>0.5</v>
      </c>
      <c r="E166" s="5">
        <v>-3.1</v>
      </c>
    </row>
    <row r="167" spans="1:5">
      <c r="A167">
        <v>166</v>
      </c>
      <c r="B167" s="5" t="s">
        <v>66</v>
      </c>
      <c r="D167" s="5">
        <v>-1.7</v>
      </c>
      <c r="E167" s="5">
        <v>-0.4</v>
      </c>
    </row>
    <row r="168" spans="1:5">
      <c r="A168">
        <v>167</v>
      </c>
      <c r="B168" s="5" t="s">
        <v>66</v>
      </c>
      <c r="D168" s="5">
        <v>-0.4</v>
      </c>
      <c r="E168" s="5">
        <v>-3.5</v>
      </c>
    </row>
    <row r="169" spans="1:5">
      <c r="A169">
        <v>168</v>
      </c>
      <c r="B169" s="5" t="s">
        <v>66</v>
      </c>
      <c r="D169" s="5">
        <v>0.9</v>
      </c>
      <c r="E169" s="5">
        <v>-6.2</v>
      </c>
    </row>
    <row r="170" spans="1:5">
      <c r="A170">
        <v>169</v>
      </c>
      <c r="B170" s="5" t="s">
        <v>67</v>
      </c>
      <c r="D170" s="5">
        <v>-7.9</v>
      </c>
      <c r="E170" s="5">
        <v>-13.3</v>
      </c>
    </row>
    <row r="171" spans="1:5">
      <c r="A171">
        <v>170</v>
      </c>
      <c r="B171" s="5" t="s">
        <v>67</v>
      </c>
      <c r="D171" s="5">
        <v>-8.1</v>
      </c>
      <c r="E171" s="5">
        <v>-11.8</v>
      </c>
    </row>
    <row r="172" spans="1:5">
      <c r="A172">
        <v>171</v>
      </c>
      <c r="B172" s="5" t="s">
        <v>67</v>
      </c>
      <c r="D172" s="5">
        <v>-8.1</v>
      </c>
      <c r="E172" s="5">
        <v>-13.4</v>
      </c>
    </row>
    <row r="173" spans="1:5">
      <c r="A173">
        <v>172</v>
      </c>
      <c r="B173" s="5" t="s">
        <v>67</v>
      </c>
      <c r="D173" s="5">
        <v>-7.5</v>
      </c>
      <c r="E173" s="5">
        <v>-11.6</v>
      </c>
    </row>
    <row r="174" spans="1:5">
      <c r="A174">
        <v>173</v>
      </c>
      <c r="B174" s="5" t="s">
        <v>68</v>
      </c>
      <c r="D174" s="5">
        <v>-8</v>
      </c>
      <c r="E174" s="5">
        <v>-11.9</v>
      </c>
    </row>
    <row r="175" spans="1:5">
      <c r="A175">
        <v>174</v>
      </c>
      <c r="B175" s="5" t="s">
        <v>68</v>
      </c>
      <c r="D175" s="5">
        <v>-8</v>
      </c>
      <c r="E175" s="5">
        <v>-11.1</v>
      </c>
    </row>
    <row r="176" spans="1:5">
      <c r="A176">
        <v>175</v>
      </c>
      <c r="B176" s="5" t="s">
        <v>68</v>
      </c>
      <c r="D176" s="5">
        <v>-7.7</v>
      </c>
      <c r="E176" s="5">
        <v>-11.9</v>
      </c>
    </row>
    <row r="177" spans="1:7">
      <c r="A177">
        <v>176</v>
      </c>
      <c r="B177" s="5" t="s">
        <v>69</v>
      </c>
      <c r="D177" s="5">
        <v>-6.1</v>
      </c>
      <c r="E177" s="5">
        <v>-11.1</v>
      </c>
    </row>
    <row r="178" spans="1:7">
      <c r="A178">
        <v>177</v>
      </c>
      <c r="B178" s="5" t="s">
        <v>69</v>
      </c>
      <c r="D178" s="5">
        <v>-6.1</v>
      </c>
      <c r="E178" s="5">
        <v>-11.9</v>
      </c>
    </row>
    <row r="179" spans="1:7">
      <c r="A179">
        <v>178</v>
      </c>
      <c r="B179" s="5" t="s">
        <v>70</v>
      </c>
      <c r="D179" s="5">
        <v>-8.1</v>
      </c>
      <c r="E179" s="5">
        <v>-11.2</v>
      </c>
    </row>
    <row r="180" spans="1:7">
      <c r="A180">
        <v>179</v>
      </c>
      <c r="B180" s="5" t="s">
        <v>70</v>
      </c>
      <c r="D180" s="5">
        <v>-7.5</v>
      </c>
      <c r="E180" s="5">
        <v>-10</v>
      </c>
    </row>
    <row r="181" spans="1:7">
      <c r="A181">
        <v>180</v>
      </c>
      <c r="B181" s="5" t="s">
        <v>70</v>
      </c>
      <c r="D181" s="5">
        <v>-7.7</v>
      </c>
      <c r="E181" s="5">
        <v>-11.2</v>
      </c>
    </row>
    <row r="182" spans="1:7">
      <c r="A182">
        <v>181</v>
      </c>
      <c r="B182" s="6" t="s">
        <v>74</v>
      </c>
      <c r="C182">
        <v>60</v>
      </c>
      <c r="D182" s="6">
        <v>-8</v>
      </c>
      <c r="E182" s="6">
        <v>-8.3000000000000007</v>
      </c>
      <c r="F182" s="6">
        <v>0.67</v>
      </c>
      <c r="G182" s="6">
        <v>1.4999999999999999E-2</v>
      </c>
    </row>
    <row r="183" spans="1:7">
      <c r="A183">
        <v>182</v>
      </c>
      <c r="B183" s="6" t="s">
        <v>74</v>
      </c>
      <c r="C183">
        <v>70</v>
      </c>
      <c r="D183" s="6">
        <v>-8.1</v>
      </c>
      <c r="E183" s="6">
        <v>-8.1999999999999993</v>
      </c>
      <c r="F183">
        <v>0.67</v>
      </c>
      <c r="G183" s="6">
        <v>1.4999999999999999E-2</v>
      </c>
    </row>
    <row r="184" spans="1:7">
      <c r="A184">
        <v>183</v>
      </c>
      <c r="B184" s="6" t="s">
        <v>74</v>
      </c>
      <c r="C184">
        <v>90</v>
      </c>
      <c r="D184" s="6">
        <v>-7.5</v>
      </c>
      <c r="E184" s="6">
        <v>-8.4</v>
      </c>
      <c r="F184">
        <v>0.66</v>
      </c>
      <c r="G184" s="6">
        <v>1.4999999999999999E-2</v>
      </c>
    </row>
    <row r="185" spans="1:7">
      <c r="A185">
        <v>184</v>
      </c>
      <c r="B185" s="6" t="s">
        <v>74</v>
      </c>
      <c r="C185">
        <v>135</v>
      </c>
      <c r="D185" s="6">
        <v>-8.5</v>
      </c>
      <c r="E185" s="6">
        <v>-7.7</v>
      </c>
      <c r="F185">
        <v>0.68</v>
      </c>
      <c r="G185" s="6">
        <v>1.4999999999999999E-2</v>
      </c>
    </row>
    <row r="186" spans="1:7">
      <c r="A186">
        <v>185</v>
      </c>
      <c r="B186" s="6" t="s">
        <v>74</v>
      </c>
      <c r="C186">
        <v>25</v>
      </c>
      <c r="D186" s="6">
        <v>-8.6999999999999993</v>
      </c>
      <c r="E186" s="6">
        <v>-6</v>
      </c>
      <c r="F186">
        <v>0.69</v>
      </c>
      <c r="G186" s="6">
        <v>1.4999999999999999E-2</v>
      </c>
    </row>
    <row r="187" spans="1:7">
      <c r="A187">
        <v>186</v>
      </c>
      <c r="B187" s="6" t="s">
        <v>74</v>
      </c>
      <c r="C187">
        <v>70</v>
      </c>
      <c r="D187" s="6">
        <v>-8.6999999999999993</v>
      </c>
      <c r="E187" s="6">
        <v>-6.5</v>
      </c>
      <c r="F187">
        <v>0.69</v>
      </c>
      <c r="G187" s="6">
        <v>1.4999999999999999E-2</v>
      </c>
    </row>
    <row r="188" spans="1:7">
      <c r="A188">
        <v>187</v>
      </c>
      <c r="B188" s="6" t="s">
        <v>74</v>
      </c>
      <c r="C188">
        <v>75</v>
      </c>
      <c r="D188" s="6">
        <v>-8.6999999999999993</v>
      </c>
      <c r="E188" s="6">
        <v>-6.3</v>
      </c>
      <c r="F188">
        <v>0.71</v>
      </c>
      <c r="G188" s="6">
        <v>1.4999999999999999E-2</v>
      </c>
    </row>
    <row r="189" spans="1:7">
      <c r="A189">
        <v>188</v>
      </c>
      <c r="B189" s="6" t="s">
        <v>74</v>
      </c>
      <c r="C189">
        <v>92</v>
      </c>
      <c r="D189" s="6">
        <v>-8.4</v>
      </c>
      <c r="E189" s="6">
        <v>-6.9</v>
      </c>
      <c r="F189">
        <v>0.71</v>
      </c>
      <c r="G189" s="6">
        <v>1.4999999999999999E-2</v>
      </c>
    </row>
    <row r="190" spans="1:7">
      <c r="A190">
        <v>189</v>
      </c>
      <c r="B190" s="6" t="s">
        <v>76</v>
      </c>
      <c r="C190">
        <v>70</v>
      </c>
      <c r="D190" s="6">
        <v>-6.4</v>
      </c>
      <c r="E190" s="6">
        <v>-7.9</v>
      </c>
      <c r="F190" s="6">
        <v>0.69</v>
      </c>
      <c r="G190" s="6">
        <v>1.4999999999999999E-2</v>
      </c>
    </row>
    <row r="191" spans="1:7">
      <c r="A191">
        <v>190</v>
      </c>
      <c r="B191" s="6" t="s">
        <v>76</v>
      </c>
      <c r="C191">
        <v>70</v>
      </c>
      <c r="D191" s="6">
        <v>-8.4</v>
      </c>
      <c r="E191" s="6">
        <v>-9.6999999999999993</v>
      </c>
      <c r="F191">
        <v>0.7</v>
      </c>
      <c r="G191" s="6">
        <v>1.4999999999999999E-2</v>
      </c>
    </row>
    <row r="192" spans="1:7">
      <c r="A192">
        <v>191</v>
      </c>
      <c r="B192" s="6" t="s">
        <v>76</v>
      </c>
      <c r="C192">
        <v>70</v>
      </c>
      <c r="D192" s="6">
        <v>-8.5</v>
      </c>
      <c r="E192" s="6">
        <v>-10.1</v>
      </c>
      <c r="F192">
        <v>0.72</v>
      </c>
      <c r="G192" s="6">
        <v>1.4999999999999999E-2</v>
      </c>
    </row>
    <row r="193" spans="1:7">
      <c r="A193">
        <v>192</v>
      </c>
      <c r="B193" s="6" t="s">
        <v>76</v>
      </c>
      <c r="C193">
        <v>70</v>
      </c>
      <c r="D193" s="6">
        <v>-8.3000000000000007</v>
      </c>
      <c r="E193" s="6">
        <v>-10</v>
      </c>
      <c r="F193">
        <v>0.71</v>
      </c>
      <c r="G193" s="6">
        <v>1.4999999999999999E-2</v>
      </c>
    </row>
    <row r="194" spans="1:7">
      <c r="A194">
        <v>193</v>
      </c>
      <c r="B194" s="6" t="s">
        <v>76</v>
      </c>
      <c r="C194">
        <v>90</v>
      </c>
      <c r="D194" s="6">
        <v>-6.9</v>
      </c>
      <c r="E194" s="6">
        <v>-8.9</v>
      </c>
      <c r="F194">
        <v>0.71</v>
      </c>
      <c r="G194" s="6">
        <v>1.4999999999999999E-2</v>
      </c>
    </row>
    <row r="195" spans="1:7">
      <c r="A195">
        <v>194</v>
      </c>
      <c r="B195" s="6" t="s">
        <v>76</v>
      </c>
      <c r="C195">
        <v>90</v>
      </c>
      <c r="D195" s="6">
        <v>-7.2</v>
      </c>
      <c r="E195" s="6">
        <v>-8.8000000000000007</v>
      </c>
      <c r="F195">
        <v>0.71</v>
      </c>
      <c r="G195" s="6">
        <v>1.4999999999999999E-2</v>
      </c>
    </row>
    <row r="196" spans="1:7">
      <c r="A196">
        <v>195</v>
      </c>
      <c r="B196" s="6" t="s">
        <v>76</v>
      </c>
      <c r="C196">
        <v>90</v>
      </c>
      <c r="D196" s="6">
        <v>-7.2</v>
      </c>
      <c r="E196" s="6">
        <v>-8.8000000000000007</v>
      </c>
      <c r="F196">
        <v>0.69</v>
      </c>
      <c r="G196" s="6">
        <v>1.4999999999999999E-2</v>
      </c>
    </row>
    <row r="197" spans="1:7">
      <c r="A197">
        <v>196</v>
      </c>
      <c r="B197" s="6" t="s">
        <v>76</v>
      </c>
      <c r="C197">
        <v>90</v>
      </c>
      <c r="D197" s="6">
        <v>-7.2</v>
      </c>
      <c r="E197" s="6">
        <v>-8.8000000000000007</v>
      </c>
      <c r="F197">
        <v>0.73</v>
      </c>
      <c r="G197" s="6">
        <v>1.4999999999999999E-2</v>
      </c>
    </row>
    <row r="198" spans="1:7">
      <c r="A198">
        <v>197</v>
      </c>
      <c r="B198" s="6" t="s">
        <v>76</v>
      </c>
      <c r="C198">
        <v>110</v>
      </c>
      <c r="D198" s="6">
        <v>-7.8</v>
      </c>
      <c r="E198" s="6">
        <v>-10.1</v>
      </c>
      <c r="F198">
        <v>0.71</v>
      </c>
      <c r="G198" s="6">
        <v>1.4999999999999999E-2</v>
      </c>
    </row>
    <row r="199" spans="1:7">
      <c r="A199">
        <v>198</v>
      </c>
      <c r="B199" s="6" t="s">
        <v>76</v>
      </c>
      <c r="C199">
        <v>110</v>
      </c>
      <c r="D199" s="6">
        <v>-7.9</v>
      </c>
      <c r="E199" s="6">
        <v>-8.6</v>
      </c>
      <c r="F199">
        <v>0.72</v>
      </c>
      <c r="G199" s="6">
        <v>1.4999999999999999E-2</v>
      </c>
    </row>
    <row r="200" spans="1:7">
      <c r="A200">
        <v>199</v>
      </c>
      <c r="B200" s="6" t="s">
        <v>76</v>
      </c>
      <c r="C200">
        <v>110</v>
      </c>
      <c r="D200" s="6">
        <v>-7.9</v>
      </c>
      <c r="E200" s="6">
        <v>-8.5</v>
      </c>
      <c r="F200">
        <v>0.71</v>
      </c>
      <c r="G200" s="6">
        <v>1.4999999999999999E-2</v>
      </c>
    </row>
    <row r="201" spans="1:7">
      <c r="A201">
        <v>200</v>
      </c>
      <c r="B201" s="6" t="s">
        <v>76</v>
      </c>
      <c r="C201">
        <v>130</v>
      </c>
      <c r="D201" s="6">
        <v>-8.1999999999999993</v>
      </c>
      <c r="E201" s="6">
        <v>-8.9</v>
      </c>
      <c r="F201">
        <v>0.72</v>
      </c>
      <c r="G201" s="6">
        <v>1.4999999999999999E-2</v>
      </c>
    </row>
    <row r="202" spans="1:7">
      <c r="A202">
        <v>201</v>
      </c>
      <c r="B202" s="6" t="s">
        <v>76</v>
      </c>
      <c r="C202">
        <v>130</v>
      </c>
      <c r="D202" s="6">
        <v>-8.5</v>
      </c>
      <c r="E202" s="6">
        <v>-8.8000000000000007</v>
      </c>
      <c r="F202">
        <v>0.72</v>
      </c>
      <c r="G202" s="6">
        <v>1.4999999999999999E-2</v>
      </c>
    </row>
    <row r="203" spans="1:7">
      <c r="A203">
        <v>202</v>
      </c>
      <c r="B203" s="6" t="s">
        <v>76</v>
      </c>
      <c r="C203">
        <v>130</v>
      </c>
      <c r="D203" s="6">
        <v>-8.5</v>
      </c>
      <c r="E203" s="6">
        <v>-8.8000000000000007</v>
      </c>
      <c r="F203">
        <v>0.72</v>
      </c>
      <c r="G203" s="6">
        <v>1.4999999999999999E-2</v>
      </c>
    </row>
    <row r="204" spans="1:7">
      <c r="A204">
        <v>203</v>
      </c>
      <c r="B204" s="6" t="s">
        <v>76</v>
      </c>
      <c r="C204">
        <v>130</v>
      </c>
      <c r="D204" s="6">
        <v>-7.7</v>
      </c>
      <c r="E204" s="6">
        <v>-8.6999999999999993</v>
      </c>
      <c r="F204">
        <v>0.71</v>
      </c>
      <c r="G204" s="6">
        <v>1.4999999999999999E-2</v>
      </c>
    </row>
    <row r="205" spans="1:7">
      <c r="A205">
        <v>204</v>
      </c>
      <c r="B205" s="6" t="s">
        <v>76</v>
      </c>
      <c r="C205">
        <v>150</v>
      </c>
      <c r="D205" s="6">
        <v>-8.6999999999999993</v>
      </c>
      <c r="E205" s="6">
        <v>-7.1</v>
      </c>
      <c r="F205">
        <v>0.67</v>
      </c>
      <c r="G205" s="6">
        <v>1.4999999999999999E-2</v>
      </c>
    </row>
    <row r="206" spans="1:7">
      <c r="A206">
        <v>205</v>
      </c>
      <c r="B206" s="6" t="s">
        <v>76</v>
      </c>
      <c r="C206">
        <v>150</v>
      </c>
      <c r="D206" s="6">
        <v>-8.6</v>
      </c>
      <c r="E206" s="6">
        <v>-7.9</v>
      </c>
      <c r="F206">
        <v>0.71</v>
      </c>
      <c r="G206" s="6">
        <v>1.4999999999999999E-2</v>
      </c>
    </row>
    <row r="207" spans="1:7">
      <c r="A207">
        <v>206</v>
      </c>
      <c r="B207" s="6" t="s">
        <v>76</v>
      </c>
      <c r="C207">
        <v>150</v>
      </c>
      <c r="D207" s="6">
        <v>-8.6</v>
      </c>
      <c r="E207" s="6">
        <v>-7.9</v>
      </c>
      <c r="F207">
        <v>0.74</v>
      </c>
      <c r="G207" s="6">
        <v>1.4999999999999999E-2</v>
      </c>
    </row>
    <row r="208" spans="1:7">
      <c r="A208">
        <v>207</v>
      </c>
      <c r="B208" s="6" t="s">
        <v>76</v>
      </c>
      <c r="C208">
        <v>150</v>
      </c>
      <c r="D208" s="6">
        <v>-8.4</v>
      </c>
      <c r="E208" s="6">
        <v>-8.3000000000000007</v>
      </c>
      <c r="F208">
        <v>0.72</v>
      </c>
      <c r="G208" s="6">
        <v>1.4999999999999999E-2</v>
      </c>
    </row>
    <row r="209" spans="1:7">
      <c r="A209">
        <v>208</v>
      </c>
      <c r="B209" s="6" t="s">
        <v>76</v>
      </c>
      <c r="C209">
        <v>150</v>
      </c>
      <c r="D209" s="6">
        <v>-8.4</v>
      </c>
      <c r="E209" s="6">
        <v>-8.4</v>
      </c>
      <c r="F209">
        <v>0.71</v>
      </c>
      <c r="G209" s="6">
        <v>1.4999999999999999E-2</v>
      </c>
    </row>
    <row r="210" spans="1:7">
      <c r="A210">
        <v>209</v>
      </c>
      <c r="B210" s="6" t="s">
        <v>77</v>
      </c>
      <c r="C210">
        <v>75</v>
      </c>
      <c r="D210" s="6">
        <v>-4.3</v>
      </c>
      <c r="E210" s="6">
        <v>-16.2</v>
      </c>
      <c r="F210" s="6">
        <v>0.63</v>
      </c>
      <c r="G210" s="6">
        <v>1.4999999999999999E-2</v>
      </c>
    </row>
    <row r="211" spans="1:7">
      <c r="A211">
        <v>210</v>
      </c>
      <c r="B211" s="6" t="s">
        <v>77</v>
      </c>
      <c r="C211">
        <v>120</v>
      </c>
      <c r="D211" s="6">
        <v>-3.9</v>
      </c>
      <c r="E211" s="6">
        <v>-14</v>
      </c>
      <c r="F211">
        <v>0.71</v>
      </c>
      <c r="G211" s="6">
        <v>1.4999999999999999E-2</v>
      </c>
    </row>
    <row r="212" spans="1:7">
      <c r="A212">
        <v>211</v>
      </c>
      <c r="B212" s="6" t="s">
        <v>77</v>
      </c>
      <c r="C212">
        <v>120</v>
      </c>
      <c r="D212">
        <v>-5.2</v>
      </c>
      <c r="E212" s="6">
        <v>-11.1</v>
      </c>
      <c r="F212" s="6">
        <v>0.73</v>
      </c>
      <c r="G212" s="6">
        <v>1.4999999999999999E-2</v>
      </c>
    </row>
    <row r="213" spans="1:7">
      <c r="A213">
        <v>212</v>
      </c>
      <c r="B213" s="6" t="s">
        <v>77</v>
      </c>
      <c r="C213">
        <v>45</v>
      </c>
      <c r="D213" s="6">
        <v>-6.4</v>
      </c>
      <c r="E213" s="6">
        <v>-11.4</v>
      </c>
      <c r="F213">
        <v>0.7</v>
      </c>
      <c r="G213" s="6">
        <v>1.4999999999999999E-2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" sqref="A2:C2"/>
    </sheetView>
  </sheetViews>
  <sheetFormatPr defaultRowHeight="14.4"/>
  <cols>
    <col min="1" max="1" width="42.15625" customWidth="1"/>
    <col min="2" max="2" width="36.578125" bestFit="1" customWidth="1"/>
  </cols>
  <sheetData>
    <row r="1" spans="1:3">
      <c r="A1" s="2" t="s">
        <v>21</v>
      </c>
      <c r="B1" s="2" t="s">
        <v>22</v>
      </c>
      <c r="C1" s="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Sites</vt:lpstr>
      <vt:lpstr>Selected_sites</vt:lpstr>
      <vt:lpstr>Data</vt:lpstr>
      <vt:lpstr>To compile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Brenden Femal</dc:creator>
  <cp:lastModifiedBy>gjbowen</cp:lastModifiedBy>
  <dcterms:created xsi:type="dcterms:W3CDTF">2018-05-08T19:24:57Z</dcterms:created>
  <dcterms:modified xsi:type="dcterms:W3CDTF">2018-09-25T14:24:11Z</dcterms:modified>
</cp:coreProperties>
</file>