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surfdrive\Paper_5\Vehicle_Material_Model_Dynamic_SSP2020\vehicle_data\"/>
    </mc:Choice>
  </mc:AlternateContent>
  <xr:revisionPtr revIDLastSave="0" documentId="13_ncr:1_{1148CA40-6E56-438C-BC8B-F2D2ED8EB474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kilometrage_old" sheetId="1" r:id="rId1"/>
    <sheet name="kilometrage_new" sheetId="3" r:id="rId2"/>
    <sheet name="kilometrage_bus" sheetId="4" r:id="rId3"/>
    <sheet name="kilometrage_midi_bus" sheetId="5" r:id="rId4"/>
    <sheet name="sources" sheetId="2" r:id="rId5"/>
    <sheet name="kilometrage" sheetId="7" r:id="rId6"/>
  </sheets>
  <calcPr calcId="191029"/>
</workbook>
</file>

<file path=xl/calcChain.xml><?xml version="1.0" encoding="utf-8"?>
<calcChain xmlns="http://schemas.openxmlformats.org/spreadsheetml/2006/main">
  <c r="D61" i="2" l="1"/>
  <c r="D31" i="2" l="1"/>
  <c r="D66" i="2" l="1"/>
  <c r="D30" i="2"/>
  <c r="C68" i="2"/>
  <c r="D68" i="2"/>
  <c r="D69" i="2"/>
  <c r="C62" i="2" l="1"/>
  <c r="C2" i="4"/>
  <c r="C3" i="4" s="1"/>
  <c r="C4" i="4" s="1"/>
  <c r="C5" i="4" s="1"/>
  <c r="C6" i="4" s="1"/>
  <c r="C7" i="4" s="1"/>
  <c r="C8" i="4" s="1"/>
  <c r="C9" i="4" s="1"/>
  <c r="C10" i="4" s="1"/>
  <c r="M2" i="4"/>
  <c r="M3" i="4" s="1"/>
  <c r="M4" i="4" s="1"/>
  <c r="M5" i="4" s="1"/>
  <c r="M6" i="4" s="1"/>
  <c r="M7" i="4" s="1"/>
  <c r="M8" i="4" s="1"/>
  <c r="M9" i="4" s="1"/>
  <c r="M10" i="4" s="1"/>
  <c r="S2" i="4"/>
  <c r="S3" i="4" s="1"/>
  <c r="S4" i="4" s="1"/>
  <c r="S5" i="4" s="1"/>
  <c r="S6" i="4" s="1"/>
  <c r="S7" i="4" s="1"/>
  <c r="S8" i="4" s="1"/>
  <c r="S9" i="4" s="1"/>
  <c r="S10" i="4" s="1"/>
  <c r="S43" i="3"/>
  <c r="S44" i="3" s="1"/>
  <c r="S45" i="3" s="1"/>
  <c r="S46" i="3" s="1"/>
  <c r="S47" i="3" s="1"/>
  <c r="S48" i="3" s="1"/>
  <c r="S49" i="3" s="1"/>
  <c r="D54" i="2"/>
  <c r="D26" i="2"/>
  <c r="D25" i="2"/>
  <c r="D24" i="2"/>
  <c r="D53" i="2"/>
  <c r="D52" i="2"/>
  <c r="D51" i="2"/>
  <c r="D50" i="2"/>
  <c r="C61" i="2"/>
  <c r="C65" i="2"/>
  <c r="C66" i="2"/>
  <c r="D62" i="2" l="1"/>
  <c r="V42" i="3" s="1"/>
  <c r="V43" i="3" s="1"/>
  <c r="V44" i="3" s="1"/>
  <c r="V45" i="3" s="1"/>
  <c r="V46" i="3" s="1"/>
  <c r="V47" i="3" s="1"/>
  <c r="V48" i="3" s="1"/>
  <c r="V49" i="3" s="1"/>
  <c r="V49" i="7" s="1"/>
  <c r="D67" i="2"/>
  <c r="V2" i="4" s="1"/>
  <c r="V3" i="4" s="1"/>
  <c r="V4" i="4" s="1"/>
  <c r="V5" i="4" s="1"/>
  <c r="V6" i="4" s="1"/>
  <c r="V7" i="4" s="1"/>
  <c r="V8" i="4" s="1"/>
  <c r="V9" i="4" s="1"/>
  <c r="V10" i="4" s="1"/>
  <c r="L2" i="4"/>
  <c r="L3" i="4" s="1"/>
  <c r="L4" i="4" s="1"/>
  <c r="L5" i="4" s="1"/>
  <c r="L6" i="4" s="1"/>
  <c r="L7" i="4" s="1"/>
  <c r="L8" i="4" s="1"/>
  <c r="L9" i="4" s="1"/>
  <c r="L10" i="4" s="1"/>
  <c r="A48" i="7"/>
  <c r="B48" i="7"/>
  <c r="D48" i="7"/>
  <c r="O48" i="7"/>
  <c r="P48" i="7"/>
  <c r="Q48" i="7"/>
  <c r="R48" i="7"/>
  <c r="W48" i="7"/>
  <c r="X48" i="7"/>
  <c r="Y48" i="7"/>
  <c r="A49" i="7"/>
  <c r="B49" i="7"/>
  <c r="D49" i="7"/>
  <c r="O49" i="7"/>
  <c r="P49" i="7"/>
  <c r="Q49" i="7"/>
  <c r="R49" i="7"/>
  <c r="W49" i="7"/>
  <c r="X49" i="7"/>
  <c r="Y49" i="7"/>
  <c r="A34" i="7"/>
  <c r="B34" i="7"/>
  <c r="C34" i="7"/>
  <c r="D34" i="7"/>
  <c r="E34" i="7"/>
  <c r="F34" i="7"/>
  <c r="G34" i="7"/>
  <c r="K34" i="7"/>
  <c r="L34" i="7"/>
  <c r="M34" i="7"/>
  <c r="N34" i="7"/>
  <c r="O34" i="7"/>
  <c r="P34" i="7"/>
  <c r="Q34" i="7"/>
  <c r="R34" i="7"/>
  <c r="W34" i="7"/>
  <c r="X34" i="7"/>
  <c r="Y34" i="7"/>
  <c r="A35" i="7"/>
  <c r="B35" i="7"/>
  <c r="C35" i="7"/>
  <c r="D35" i="7"/>
  <c r="E35" i="7"/>
  <c r="F35" i="7"/>
  <c r="G35" i="7"/>
  <c r="K35" i="7"/>
  <c r="L35" i="7"/>
  <c r="M35" i="7"/>
  <c r="N35" i="7"/>
  <c r="O35" i="7"/>
  <c r="P35" i="7"/>
  <c r="Q35" i="7"/>
  <c r="R35" i="7"/>
  <c r="W35" i="7"/>
  <c r="X35" i="7"/>
  <c r="Y35" i="7"/>
  <c r="A36" i="7"/>
  <c r="B36" i="7"/>
  <c r="C36" i="7"/>
  <c r="D36" i="7"/>
  <c r="E36" i="7"/>
  <c r="F36" i="7"/>
  <c r="G36" i="7"/>
  <c r="K36" i="7"/>
  <c r="L36" i="7"/>
  <c r="M36" i="7"/>
  <c r="N36" i="7"/>
  <c r="O36" i="7"/>
  <c r="P36" i="7"/>
  <c r="Q36" i="7"/>
  <c r="R36" i="7"/>
  <c r="W36" i="7"/>
  <c r="X36" i="7"/>
  <c r="Y36" i="7"/>
  <c r="A37" i="7"/>
  <c r="B37" i="7"/>
  <c r="C37" i="7"/>
  <c r="D37" i="7"/>
  <c r="O37" i="7"/>
  <c r="P37" i="7"/>
  <c r="Q37" i="7"/>
  <c r="R37" i="7"/>
  <c r="W37" i="7"/>
  <c r="X37" i="7"/>
  <c r="Y37" i="7"/>
  <c r="A38" i="7"/>
  <c r="B38" i="7"/>
  <c r="C38" i="7"/>
  <c r="D38" i="7"/>
  <c r="O38" i="7"/>
  <c r="P38" i="7"/>
  <c r="Q38" i="7"/>
  <c r="R38" i="7"/>
  <c r="W38" i="7"/>
  <c r="X38" i="7"/>
  <c r="Y38" i="7"/>
  <c r="A39" i="7"/>
  <c r="B39" i="7"/>
  <c r="C39" i="7"/>
  <c r="D39" i="7"/>
  <c r="O39" i="7"/>
  <c r="P39" i="7"/>
  <c r="Q39" i="7"/>
  <c r="R39" i="7"/>
  <c r="W39" i="7"/>
  <c r="X39" i="7"/>
  <c r="Y39" i="7"/>
  <c r="A40" i="7"/>
  <c r="B40" i="7"/>
  <c r="D40" i="7"/>
  <c r="O40" i="7"/>
  <c r="P40" i="7"/>
  <c r="Q40" i="7"/>
  <c r="R40" i="7"/>
  <c r="W40" i="7"/>
  <c r="X40" i="7"/>
  <c r="Y40" i="7"/>
  <c r="A41" i="7"/>
  <c r="B41" i="7"/>
  <c r="D41" i="7"/>
  <c r="O41" i="7"/>
  <c r="P41" i="7"/>
  <c r="Q41" i="7"/>
  <c r="R41" i="7"/>
  <c r="W41" i="7"/>
  <c r="X41" i="7"/>
  <c r="Y41" i="7"/>
  <c r="A42" i="7"/>
  <c r="B42" i="7"/>
  <c r="D42" i="7"/>
  <c r="O42" i="7"/>
  <c r="P42" i="7"/>
  <c r="Q42" i="7"/>
  <c r="R42" i="7"/>
  <c r="W42" i="7"/>
  <c r="X42" i="7"/>
  <c r="Y42" i="7"/>
  <c r="A43" i="7"/>
  <c r="B43" i="7"/>
  <c r="D43" i="7"/>
  <c r="O43" i="7"/>
  <c r="P43" i="7"/>
  <c r="Q43" i="7"/>
  <c r="R43" i="7"/>
  <c r="V43" i="7"/>
  <c r="W43" i="7"/>
  <c r="X43" i="7"/>
  <c r="Y43" i="7"/>
  <c r="A44" i="7"/>
  <c r="B44" i="7"/>
  <c r="D44" i="7"/>
  <c r="O44" i="7"/>
  <c r="P44" i="7"/>
  <c r="Q44" i="7"/>
  <c r="R44" i="7"/>
  <c r="V44" i="7"/>
  <c r="W44" i="7"/>
  <c r="X44" i="7"/>
  <c r="Y44" i="7"/>
  <c r="A45" i="7"/>
  <c r="B45" i="7"/>
  <c r="D45" i="7"/>
  <c r="O45" i="7"/>
  <c r="P45" i="7"/>
  <c r="Q45" i="7"/>
  <c r="R45" i="7"/>
  <c r="W45" i="7"/>
  <c r="X45" i="7"/>
  <c r="Y45" i="7"/>
  <c r="A46" i="7"/>
  <c r="B46" i="7"/>
  <c r="D46" i="7"/>
  <c r="O46" i="7"/>
  <c r="P46" i="7"/>
  <c r="Q46" i="7"/>
  <c r="R46" i="7"/>
  <c r="V46" i="7"/>
  <c r="W46" i="7"/>
  <c r="X46" i="7"/>
  <c r="Y46" i="7"/>
  <c r="A47" i="7"/>
  <c r="B47" i="7"/>
  <c r="D47" i="7"/>
  <c r="O47" i="7"/>
  <c r="P47" i="7"/>
  <c r="Q47" i="7"/>
  <c r="R47" i="7"/>
  <c r="W47" i="7"/>
  <c r="X47" i="7"/>
  <c r="Y47" i="7"/>
  <c r="A2" i="7"/>
  <c r="B2" i="7"/>
  <c r="C2" i="7"/>
  <c r="D2" i="7"/>
  <c r="E2" i="7"/>
  <c r="F2" i="7"/>
  <c r="G2" i="7"/>
  <c r="K2" i="7"/>
  <c r="L2" i="7"/>
  <c r="M2" i="7"/>
  <c r="N2" i="7"/>
  <c r="O2" i="7"/>
  <c r="P2" i="7"/>
  <c r="Q2" i="7"/>
  <c r="R2" i="7"/>
  <c r="W2" i="7"/>
  <c r="X2" i="7"/>
  <c r="Y2" i="7"/>
  <c r="A3" i="7"/>
  <c r="B3" i="7"/>
  <c r="C3" i="7"/>
  <c r="D3" i="7"/>
  <c r="E3" i="7"/>
  <c r="F3" i="7"/>
  <c r="G3" i="7"/>
  <c r="K3" i="7"/>
  <c r="L3" i="7"/>
  <c r="M3" i="7"/>
  <c r="N3" i="7"/>
  <c r="O3" i="7"/>
  <c r="P3" i="7"/>
  <c r="Q3" i="7"/>
  <c r="R3" i="7"/>
  <c r="W3" i="7"/>
  <c r="X3" i="7"/>
  <c r="Y3" i="7"/>
  <c r="A4" i="7"/>
  <c r="B4" i="7"/>
  <c r="C4" i="7"/>
  <c r="D4" i="7"/>
  <c r="E4" i="7"/>
  <c r="F4" i="7"/>
  <c r="G4" i="7"/>
  <c r="K4" i="7"/>
  <c r="L4" i="7"/>
  <c r="M4" i="7"/>
  <c r="N4" i="7"/>
  <c r="O4" i="7"/>
  <c r="P4" i="7"/>
  <c r="Q4" i="7"/>
  <c r="R4" i="7"/>
  <c r="W4" i="7"/>
  <c r="X4" i="7"/>
  <c r="Y4" i="7"/>
  <c r="A5" i="7"/>
  <c r="B5" i="7"/>
  <c r="C5" i="7"/>
  <c r="D5" i="7"/>
  <c r="E5" i="7"/>
  <c r="F5" i="7"/>
  <c r="G5" i="7"/>
  <c r="K5" i="7"/>
  <c r="L5" i="7"/>
  <c r="M5" i="7"/>
  <c r="N5" i="7"/>
  <c r="O5" i="7"/>
  <c r="P5" i="7"/>
  <c r="Q5" i="7"/>
  <c r="R5" i="7"/>
  <c r="W5" i="7"/>
  <c r="X5" i="7"/>
  <c r="Y5" i="7"/>
  <c r="A6" i="7"/>
  <c r="B6" i="7"/>
  <c r="C6" i="7"/>
  <c r="D6" i="7"/>
  <c r="E6" i="7"/>
  <c r="F6" i="7"/>
  <c r="G6" i="7"/>
  <c r="K6" i="7"/>
  <c r="L6" i="7"/>
  <c r="M6" i="7"/>
  <c r="N6" i="7"/>
  <c r="O6" i="7"/>
  <c r="P6" i="7"/>
  <c r="Q6" i="7"/>
  <c r="R6" i="7"/>
  <c r="W6" i="7"/>
  <c r="X6" i="7"/>
  <c r="Y6" i="7"/>
  <c r="A7" i="7"/>
  <c r="B7" i="7"/>
  <c r="C7" i="7"/>
  <c r="D7" i="7"/>
  <c r="E7" i="7"/>
  <c r="F7" i="7"/>
  <c r="G7" i="7"/>
  <c r="K7" i="7"/>
  <c r="L7" i="7"/>
  <c r="M7" i="7"/>
  <c r="N7" i="7"/>
  <c r="O7" i="7"/>
  <c r="P7" i="7"/>
  <c r="Q7" i="7"/>
  <c r="R7" i="7"/>
  <c r="W7" i="7"/>
  <c r="X7" i="7"/>
  <c r="Y7" i="7"/>
  <c r="A8" i="7"/>
  <c r="B8" i="7"/>
  <c r="C8" i="7"/>
  <c r="D8" i="7"/>
  <c r="E8" i="7"/>
  <c r="F8" i="7"/>
  <c r="G8" i="7"/>
  <c r="K8" i="7"/>
  <c r="L8" i="7"/>
  <c r="M8" i="7"/>
  <c r="N8" i="7"/>
  <c r="O8" i="7"/>
  <c r="P8" i="7"/>
  <c r="Q8" i="7"/>
  <c r="R8" i="7"/>
  <c r="W8" i="7"/>
  <c r="X8" i="7"/>
  <c r="Y8" i="7"/>
  <c r="A9" i="7"/>
  <c r="B9" i="7"/>
  <c r="C9" i="7"/>
  <c r="D9" i="7"/>
  <c r="E9" i="7"/>
  <c r="F9" i="7"/>
  <c r="G9" i="7"/>
  <c r="K9" i="7"/>
  <c r="L9" i="7"/>
  <c r="M9" i="7"/>
  <c r="N9" i="7"/>
  <c r="O9" i="7"/>
  <c r="P9" i="7"/>
  <c r="Q9" i="7"/>
  <c r="R9" i="7"/>
  <c r="W9" i="7"/>
  <c r="X9" i="7"/>
  <c r="Y9" i="7"/>
  <c r="A10" i="7"/>
  <c r="B10" i="7"/>
  <c r="C10" i="7"/>
  <c r="D10" i="7"/>
  <c r="E10" i="7"/>
  <c r="F10" i="7"/>
  <c r="G10" i="7"/>
  <c r="K10" i="7"/>
  <c r="L10" i="7"/>
  <c r="M10" i="7"/>
  <c r="N10" i="7"/>
  <c r="O10" i="7"/>
  <c r="P10" i="7"/>
  <c r="Q10" i="7"/>
  <c r="R10" i="7"/>
  <c r="W10" i="7"/>
  <c r="X10" i="7"/>
  <c r="Y10" i="7"/>
  <c r="A11" i="7"/>
  <c r="B11" i="7"/>
  <c r="C11" i="7"/>
  <c r="D11" i="7"/>
  <c r="E11" i="7"/>
  <c r="F11" i="7"/>
  <c r="G11" i="7"/>
  <c r="K11" i="7"/>
  <c r="L11" i="7"/>
  <c r="M11" i="7"/>
  <c r="N11" i="7"/>
  <c r="O11" i="7"/>
  <c r="P11" i="7"/>
  <c r="Q11" i="7"/>
  <c r="R11" i="7"/>
  <c r="W11" i="7"/>
  <c r="X11" i="7"/>
  <c r="Y11" i="7"/>
  <c r="A12" i="7"/>
  <c r="B12" i="7"/>
  <c r="C12" i="7"/>
  <c r="D12" i="7"/>
  <c r="E12" i="7"/>
  <c r="F12" i="7"/>
  <c r="G12" i="7"/>
  <c r="K12" i="7"/>
  <c r="L12" i="7"/>
  <c r="M12" i="7"/>
  <c r="N12" i="7"/>
  <c r="O12" i="7"/>
  <c r="P12" i="7"/>
  <c r="Q12" i="7"/>
  <c r="R12" i="7"/>
  <c r="W12" i="7"/>
  <c r="X12" i="7"/>
  <c r="Y12" i="7"/>
  <c r="A13" i="7"/>
  <c r="B13" i="7"/>
  <c r="C13" i="7"/>
  <c r="D13" i="7"/>
  <c r="E13" i="7"/>
  <c r="F13" i="7"/>
  <c r="G13" i="7"/>
  <c r="K13" i="7"/>
  <c r="L13" i="7"/>
  <c r="M13" i="7"/>
  <c r="N13" i="7"/>
  <c r="O13" i="7"/>
  <c r="P13" i="7"/>
  <c r="Q13" i="7"/>
  <c r="R13" i="7"/>
  <c r="W13" i="7"/>
  <c r="X13" i="7"/>
  <c r="Y13" i="7"/>
  <c r="A14" i="7"/>
  <c r="B14" i="7"/>
  <c r="C14" i="7"/>
  <c r="D14" i="7"/>
  <c r="E14" i="7"/>
  <c r="F14" i="7"/>
  <c r="G14" i="7"/>
  <c r="K14" i="7"/>
  <c r="L14" i="7"/>
  <c r="M14" i="7"/>
  <c r="N14" i="7"/>
  <c r="O14" i="7"/>
  <c r="P14" i="7"/>
  <c r="Q14" i="7"/>
  <c r="R14" i="7"/>
  <c r="W14" i="7"/>
  <c r="X14" i="7"/>
  <c r="Y14" i="7"/>
  <c r="A15" i="7"/>
  <c r="B15" i="7"/>
  <c r="C15" i="7"/>
  <c r="D15" i="7"/>
  <c r="E15" i="7"/>
  <c r="F15" i="7"/>
  <c r="G15" i="7"/>
  <c r="K15" i="7"/>
  <c r="L15" i="7"/>
  <c r="M15" i="7"/>
  <c r="N15" i="7"/>
  <c r="O15" i="7"/>
  <c r="P15" i="7"/>
  <c r="Q15" i="7"/>
  <c r="R15" i="7"/>
  <c r="W15" i="7"/>
  <c r="X15" i="7"/>
  <c r="Y15" i="7"/>
  <c r="A16" i="7"/>
  <c r="B16" i="7"/>
  <c r="C16" i="7"/>
  <c r="D16" i="7"/>
  <c r="E16" i="7"/>
  <c r="F16" i="7"/>
  <c r="G16" i="7"/>
  <c r="K16" i="7"/>
  <c r="L16" i="7"/>
  <c r="M16" i="7"/>
  <c r="N16" i="7"/>
  <c r="O16" i="7"/>
  <c r="P16" i="7"/>
  <c r="Q16" i="7"/>
  <c r="R16" i="7"/>
  <c r="W16" i="7"/>
  <c r="X16" i="7"/>
  <c r="Y16" i="7"/>
  <c r="A17" i="7"/>
  <c r="B17" i="7"/>
  <c r="C17" i="7"/>
  <c r="D17" i="7"/>
  <c r="E17" i="7"/>
  <c r="F17" i="7"/>
  <c r="G17" i="7"/>
  <c r="K17" i="7"/>
  <c r="L17" i="7"/>
  <c r="M17" i="7"/>
  <c r="N17" i="7"/>
  <c r="O17" i="7"/>
  <c r="P17" i="7"/>
  <c r="Q17" i="7"/>
  <c r="R17" i="7"/>
  <c r="W17" i="7"/>
  <c r="X17" i="7"/>
  <c r="Y17" i="7"/>
  <c r="A18" i="7"/>
  <c r="B18" i="7"/>
  <c r="C18" i="7"/>
  <c r="D18" i="7"/>
  <c r="E18" i="7"/>
  <c r="F18" i="7"/>
  <c r="G18" i="7"/>
  <c r="K18" i="7"/>
  <c r="L18" i="7"/>
  <c r="M18" i="7"/>
  <c r="N18" i="7"/>
  <c r="O18" i="7"/>
  <c r="P18" i="7"/>
  <c r="Q18" i="7"/>
  <c r="R18" i="7"/>
  <c r="W18" i="7"/>
  <c r="X18" i="7"/>
  <c r="Y18" i="7"/>
  <c r="A19" i="7"/>
  <c r="B19" i="7"/>
  <c r="C19" i="7"/>
  <c r="D19" i="7"/>
  <c r="E19" i="7"/>
  <c r="F19" i="7"/>
  <c r="G19" i="7"/>
  <c r="K19" i="7"/>
  <c r="L19" i="7"/>
  <c r="M19" i="7"/>
  <c r="N19" i="7"/>
  <c r="O19" i="7"/>
  <c r="P19" i="7"/>
  <c r="Q19" i="7"/>
  <c r="R19" i="7"/>
  <c r="W19" i="7"/>
  <c r="X19" i="7"/>
  <c r="Y19" i="7"/>
  <c r="A20" i="7"/>
  <c r="B20" i="7"/>
  <c r="C20" i="7"/>
  <c r="D20" i="7"/>
  <c r="E20" i="7"/>
  <c r="F20" i="7"/>
  <c r="G20" i="7"/>
  <c r="K20" i="7"/>
  <c r="L20" i="7"/>
  <c r="M20" i="7"/>
  <c r="N20" i="7"/>
  <c r="O20" i="7"/>
  <c r="P20" i="7"/>
  <c r="Q20" i="7"/>
  <c r="R20" i="7"/>
  <c r="W20" i="7"/>
  <c r="X20" i="7"/>
  <c r="Y20" i="7"/>
  <c r="A21" i="7"/>
  <c r="B21" i="7"/>
  <c r="C21" i="7"/>
  <c r="D21" i="7"/>
  <c r="E21" i="7"/>
  <c r="F21" i="7"/>
  <c r="G21" i="7"/>
  <c r="K21" i="7"/>
  <c r="L21" i="7"/>
  <c r="M21" i="7"/>
  <c r="N21" i="7"/>
  <c r="O21" i="7"/>
  <c r="P21" i="7"/>
  <c r="Q21" i="7"/>
  <c r="R21" i="7"/>
  <c r="W21" i="7"/>
  <c r="X21" i="7"/>
  <c r="Y21" i="7"/>
  <c r="A22" i="7"/>
  <c r="B22" i="7"/>
  <c r="C22" i="7"/>
  <c r="D22" i="7"/>
  <c r="E22" i="7"/>
  <c r="F22" i="7"/>
  <c r="G22" i="7"/>
  <c r="K22" i="7"/>
  <c r="L22" i="7"/>
  <c r="M22" i="7"/>
  <c r="N22" i="7"/>
  <c r="O22" i="7"/>
  <c r="P22" i="7"/>
  <c r="Q22" i="7"/>
  <c r="R22" i="7"/>
  <c r="W22" i="7"/>
  <c r="X22" i="7"/>
  <c r="Y22" i="7"/>
  <c r="A23" i="7"/>
  <c r="B23" i="7"/>
  <c r="C23" i="7"/>
  <c r="D23" i="7"/>
  <c r="E23" i="7"/>
  <c r="F23" i="7"/>
  <c r="G23" i="7"/>
  <c r="K23" i="7"/>
  <c r="L23" i="7"/>
  <c r="M23" i="7"/>
  <c r="N23" i="7"/>
  <c r="O23" i="7"/>
  <c r="P23" i="7"/>
  <c r="Q23" i="7"/>
  <c r="R23" i="7"/>
  <c r="W23" i="7"/>
  <c r="X23" i="7"/>
  <c r="Y23" i="7"/>
  <c r="A24" i="7"/>
  <c r="B24" i="7"/>
  <c r="C24" i="7"/>
  <c r="D24" i="7"/>
  <c r="E24" i="7"/>
  <c r="F24" i="7"/>
  <c r="G24" i="7"/>
  <c r="K24" i="7"/>
  <c r="L24" i="7"/>
  <c r="M24" i="7"/>
  <c r="N24" i="7"/>
  <c r="O24" i="7"/>
  <c r="P24" i="7"/>
  <c r="Q24" i="7"/>
  <c r="R24" i="7"/>
  <c r="W24" i="7"/>
  <c r="X24" i="7"/>
  <c r="Y24" i="7"/>
  <c r="A25" i="7"/>
  <c r="B25" i="7"/>
  <c r="C25" i="7"/>
  <c r="D25" i="7"/>
  <c r="E25" i="7"/>
  <c r="F25" i="7"/>
  <c r="G25" i="7"/>
  <c r="K25" i="7"/>
  <c r="L25" i="7"/>
  <c r="M25" i="7"/>
  <c r="N25" i="7"/>
  <c r="O25" i="7"/>
  <c r="P25" i="7"/>
  <c r="Q25" i="7"/>
  <c r="R25" i="7"/>
  <c r="W25" i="7"/>
  <c r="X25" i="7"/>
  <c r="Y25" i="7"/>
  <c r="A26" i="7"/>
  <c r="B26" i="7"/>
  <c r="C26" i="7"/>
  <c r="D26" i="7"/>
  <c r="E26" i="7"/>
  <c r="F26" i="7"/>
  <c r="G26" i="7"/>
  <c r="K26" i="7"/>
  <c r="L26" i="7"/>
  <c r="M26" i="7"/>
  <c r="N26" i="7"/>
  <c r="O26" i="7"/>
  <c r="P26" i="7"/>
  <c r="Q26" i="7"/>
  <c r="R26" i="7"/>
  <c r="W26" i="7"/>
  <c r="X26" i="7"/>
  <c r="Y26" i="7"/>
  <c r="A27" i="7"/>
  <c r="B27" i="7"/>
  <c r="C27" i="7"/>
  <c r="D27" i="7"/>
  <c r="E27" i="7"/>
  <c r="F27" i="7"/>
  <c r="G27" i="7"/>
  <c r="K27" i="7"/>
  <c r="L27" i="7"/>
  <c r="M27" i="7"/>
  <c r="N27" i="7"/>
  <c r="O27" i="7"/>
  <c r="P27" i="7"/>
  <c r="Q27" i="7"/>
  <c r="R27" i="7"/>
  <c r="W27" i="7"/>
  <c r="X27" i="7"/>
  <c r="Y27" i="7"/>
  <c r="A28" i="7"/>
  <c r="B28" i="7"/>
  <c r="C28" i="7"/>
  <c r="D28" i="7"/>
  <c r="E28" i="7"/>
  <c r="F28" i="7"/>
  <c r="G28" i="7"/>
  <c r="K28" i="7"/>
  <c r="L28" i="7"/>
  <c r="M28" i="7"/>
  <c r="N28" i="7"/>
  <c r="O28" i="7"/>
  <c r="P28" i="7"/>
  <c r="Q28" i="7"/>
  <c r="R28" i="7"/>
  <c r="W28" i="7"/>
  <c r="X28" i="7"/>
  <c r="Y28" i="7"/>
  <c r="A29" i="7"/>
  <c r="B29" i="7"/>
  <c r="C29" i="7"/>
  <c r="D29" i="7"/>
  <c r="E29" i="7"/>
  <c r="F29" i="7"/>
  <c r="G29" i="7"/>
  <c r="K29" i="7"/>
  <c r="L29" i="7"/>
  <c r="M29" i="7"/>
  <c r="N29" i="7"/>
  <c r="O29" i="7"/>
  <c r="P29" i="7"/>
  <c r="Q29" i="7"/>
  <c r="R29" i="7"/>
  <c r="W29" i="7"/>
  <c r="X29" i="7"/>
  <c r="Y29" i="7"/>
  <c r="A30" i="7"/>
  <c r="B30" i="7"/>
  <c r="C30" i="7"/>
  <c r="D30" i="7"/>
  <c r="E30" i="7"/>
  <c r="F30" i="7"/>
  <c r="G30" i="7"/>
  <c r="K30" i="7"/>
  <c r="L30" i="7"/>
  <c r="M30" i="7"/>
  <c r="N30" i="7"/>
  <c r="O30" i="7"/>
  <c r="P30" i="7"/>
  <c r="Q30" i="7"/>
  <c r="R30" i="7"/>
  <c r="W30" i="7"/>
  <c r="X30" i="7"/>
  <c r="Y30" i="7"/>
  <c r="A31" i="7"/>
  <c r="B31" i="7"/>
  <c r="C31" i="7"/>
  <c r="D31" i="7"/>
  <c r="E31" i="7"/>
  <c r="F31" i="7"/>
  <c r="G31" i="7"/>
  <c r="K31" i="7"/>
  <c r="L31" i="7"/>
  <c r="M31" i="7"/>
  <c r="N31" i="7"/>
  <c r="O31" i="7"/>
  <c r="P31" i="7"/>
  <c r="Q31" i="7"/>
  <c r="R31" i="7"/>
  <c r="W31" i="7"/>
  <c r="X31" i="7"/>
  <c r="Y31" i="7"/>
  <c r="A32" i="7"/>
  <c r="B32" i="7"/>
  <c r="C32" i="7"/>
  <c r="D32" i="7"/>
  <c r="E32" i="7"/>
  <c r="F32" i="7"/>
  <c r="G32" i="7"/>
  <c r="K32" i="7"/>
  <c r="L32" i="7"/>
  <c r="M32" i="7"/>
  <c r="N32" i="7"/>
  <c r="O32" i="7"/>
  <c r="P32" i="7"/>
  <c r="Q32" i="7"/>
  <c r="R32" i="7"/>
  <c r="W32" i="7"/>
  <c r="X32" i="7"/>
  <c r="Y32" i="7"/>
  <c r="A33" i="7"/>
  <c r="B33" i="7"/>
  <c r="C33" i="7"/>
  <c r="D33" i="7"/>
  <c r="E33" i="7"/>
  <c r="F33" i="7"/>
  <c r="G33" i="7"/>
  <c r="K33" i="7"/>
  <c r="L33" i="7"/>
  <c r="M33" i="7"/>
  <c r="N33" i="7"/>
  <c r="O33" i="7"/>
  <c r="P33" i="7"/>
  <c r="Q33" i="7"/>
  <c r="R33" i="7"/>
  <c r="W33" i="7"/>
  <c r="X33" i="7"/>
  <c r="Y33" i="7"/>
  <c r="AA1" i="7"/>
  <c r="U1" i="7"/>
  <c r="V1" i="7"/>
  <c r="W1" i="7"/>
  <c r="X1" i="7"/>
  <c r="Y1" i="7"/>
  <c r="Z1" i="7"/>
  <c r="B1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A1" i="7"/>
  <c r="W41" i="3"/>
  <c r="W42" i="3"/>
  <c r="W43" i="3"/>
  <c r="W44" i="3"/>
  <c r="W45" i="3"/>
  <c r="W46" i="3"/>
  <c r="W47" i="3"/>
  <c r="W48" i="3"/>
  <c r="W49" i="3"/>
  <c r="W40" i="3"/>
  <c r="Y41" i="3"/>
  <c r="Y42" i="3"/>
  <c r="Y43" i="3"/>
  <c r="Y44" i="3"/>
  <c r="Y45" i="3"/>
  <c r="Y46" i="3"/>
  <c r="Y47" i="3"/>
  <c r="Y48" i="3" s="1"/>
  <c r="Y49" i="3" s="1"/>
  <c r="Y40" i="3"/>
  <c r="X41" i="3"/>
  <c r="X42" i="3" s="1"/>
  <c r="X43" i="3" s="1"/>
  <c r="X44" i="3" s="1"/>
  <c r="X45" i="3" s="1"/>
  <c r="X46" i="3" s="1"/>
  <c r="X47" i="3" s="1"/>
  <c r="X48" i="3" s="1"/>
  <c r="X49" i="3" s="1"/>
  <c r="X40" i="3"/>
  <c r="R41" i="3"/>
  <c r="R42" i="3"/>
  <c r="R43" i="3"/>
  <c r="R44" i="3"/>
  <c r="R45" i="3"/>
  <c r="R46" i="3"/>
  <c r="R47" i="3"/>
  <c r="R48" i="3"/>
  <c r="R49" i="3"/>
  <c r="R40" i="3"/>
  <c r="Q41" i="3"/>
  <c r="Q42" i="3"/>
  <c r="Q43" i="3"/>
  <c r="Q44" i="3"/>
  <c r="Q45" i="3"/>
  <c r="Q46" i="3"/>
  <c r="Q47" i="3"/>
  <c r="Q48" i="3"/>
  <c r="Q49" i="3"/>
  <c r="Q40" i="3"/>
  <c r="P41" i="3"/>
  <c r="P42" i="3"/>
  <c r="P43" i="3"/>
  <c r="P44" i="3"/>
  <c r="P45" i="3"/>
  <c r="P46" i="3"/>
  <c r="P47" i="3"/>
  <c r="P48" i="3"/>
  <c r="P49" i="3"/>
  <c r="P40" i="3"/>
  <c r="O41" i="3"/>
  <c r="O42" i="3"/>
  <c r="O43" i="3"/>
  <c r="O44" i="3"/>
  <c r="O45" i="3"/>
  <c r="O46" i="3"/>
  <c r="O47" i="3"/>
  <c r="O48" i="3"/>
  <c r="O49" i="3"/>
  <c r="O40" i="3"/>
  <c r="D41" i="3"/>
  <c r="D42" i="3"/>
  <c r="D43" i="3"/>
  <c r="D44" i="3"/>
  <c r="D45" i="3"/>
  <c r="D46" i="3"/>
  <c r="D47" i="3"/>
  <c r="D48" i="3"/>
  <c r="D49" i="3"/>
  <c r="D40" i="3"/>
  <c r="B41" i="3"/>
  <c r="B42" i="3" s="1"/>
  <c r="B43" i="3" s="1"/>
  <c r="B44" i="3" s="1"/>
  <c r="B45" i="3" s="1"/>
  <c r="B46" i="3" s="1"/>
  <c r="B47" i="3" s="1"/>
  <c r="B48" i="3" s="1"/>
  <c r="B49" i="3" s="1"/>
  <c r="B40" i="3"/>
  <c r="D38" i="2"/>
  <c r="V45" i="7" l="1"/>
  <c r="V42" i="7"/>
  <c r="V47" i="7"/>
  <c r="V48" i="7"/>
  <c r="Z2" i="4"/>
  <c r="Z3" i="4" s="1"/>
  <c r="Z4" i="4" s="1"/>
  <c r="Z5" i="4" s="1"/>
  <c r="Z6" i="4" s="1"/>
  <c r="Z7" i="4" s="1"/>
  <c r="Z8" i="4" s="1"/>
  <c r="Z9" i="4" s="1"/>
  <c r="Z10" i="4" s="1"/>
  <c r="V41" i="3"/>
  <c r="V40" i="3" s="1"/>
  <c r="V39" i="3" s="1"/>
  <c r="V38" i="3" s="1"/>
  <c r="V37" i="3" s="1"/>
  <c r="V36" i="3" s="1"/>
  <c r="V35" i="3" s="1"/>
  <c r="V34" i="3" s="1"/>
  <c r="V33" i="3" s="1"/>
  <c r="V32" i="3" s="1"/>
  <c r="V41" i="7"/>
  <c r="V39" i="7"/>
  <c r="D59" i="2"/>
  <c r="C48" i="3" s="1"/>
  <c r="D36" i="2"/>
  <c r="D16" i="2"/>
  <c r="D34" i="2"/>
  <c r="D65" i="2" s="1"/>
  <c r="U2" i="5" s="1"/>
  <c r="U3" i="5" s="1"/>
  <c r="U4" i="5" s="1"/>
  <c r="U5" i="5" s="1"/>
  <c r="U6" i="5" s="1"/>
  <c r="U7" i="5" s="1"/>
  <c r="U8" i="5" s="1"/>
  <c r="U9" i="5" s="1"/>
  <c r="U10" i="5" s="1"/>
  <c r="D33" i="2"/>
  <c r="D15" i="2"/>
  <c r="D10" i="2"/>
  <c r="C30" i="2"/>
  <c r="D58" i="2"/>
  <c r="L41" i="3" s="1"/>
  <c r="C8" i="2"/>
  <c r="C9" i="2" s="1"/>
  <c r="V35" i="7" l="1"/>
  <c r="V33" i="7"/>
  <c r="V31" i="3"/>
  <c r="V32" i="7"/>
  <c r="V40" i="7"/>
  <c r="V36" i="7"/>
  <c r="V34" i="7"/>
  <c r="V37" i="7"/>
  <c r="V38" i="7"/>
  <c r="D64" i="2"/>
  <c r="D72" i="2" s="1"/>
  <c r="C10" i="2"/>
  <c r="C60" i="2" s="1"/>
  <c r="C64" i="2"/>
  <c r="C70" i="2" s="1"/>
  <c r="K41" i="3"/>
  <c r="K41" i="7" s="1"/>
  <c r="E41" i="3"/>
  <c r="E41" i="7" s="1"/>
  <c r="G41" i="3"/>
  <c r="G41" i="7" s="1"/>
  <c r="L41" i="7"/>
  <c r="F41" i="3"/>
  <c r="F41" i="7" s="1"/>
  <c r="N41" i="3"/>
  <c r="N41" i="7" s="1"/>
  <c r="L42" i="3"/>
  <c r="C48" i="7"/>
  <c r="C49" i="3"/>
  <c r="C49" i="7" s="1"/>
  <c r="C40" i="3"/>
  <c r="L40" i="3"/>
  <c r="L39" i="3"/>
  <c r="M41" i="3"/>
  <c r="M41" i="7" s="1"/>
  <c r="L38" i="3"/>
  <c r="L37" i="3"/>
  <c r="D60" i="2"/>
  <c r="U41" i="3" s="1"/>
  <c r="V30" i="3" l="1"/>
  <c r="V31" i="7"/>
  <c r="U2" i="4"/>
  <c r="U3" i="4" s="1"/>
  <c r="U4" i="4" s="1"/>
  <c r="U5" i="4" s="1"/>
  <c r="U6" i="4" s="1"/>
  <c r="U7" i="4" s="1"/>
  <c r="U8" i="4" s="1"/>
  <c r="U9" i="4" s="1"/>
  <c r="U10" i="4" s="1"/>
  <c r="D70" i="2"/>
  <c r="X2" i="4" s="1"/>
  <c r="S2" i="5"/>
  <c r="S3" i="5" s="1"/>
  <c r="S4" i="5" s="1"/>
  <c r="S5" i="5" s="1"/>
  <c r="S6" i="5" s="1"/>
  <c r="S7" i="5" s="1"/>
  <c r="S8" i="5" s="1"/>
  <c r="S9" i="5" s="1"/>
  <c r="S10" i="5" s="1"/>
  <c r="V2" i="5"/>
  <c r="V3" i="5" s="1"/>
  <c r="V4" i="5" s="1"/>
  <c r="V5" i="5" s="1"/>
  <c r="V6" i="5" s="1"/>
  <c r="V7" i="5" s="1"/>
  <c r="V8" i="5" s="1"/>
  <c r="V9" i="5" s="1"/>
  <c r="V10" i="5" s="1"/>
  <c r="C2" i="5"/>
  <c r="C3" i="5" s="1"/>
  <c r="C4" i="5" s="1"/>
  <c r="C5" i="5" s="1"/>
  <c r="C6" i="5" s="1"/>
  <c r="C7" i="5" s="1"/>
  <c r="C8" i="5" s="1"/>
  <c r="C9" i="5" s="1"/>
  <c r="C10" i="5" s="1"/>
  <c r="M2" i="5"/>
  <c r="M3" i="5" s="1"/>
  <c r="M4" i="5" s="1"/>
  <c r="M5" i="5" s="1"/>
  <c r="M6" i="5" s="1"/>
  <c r="M7" i="5" s="1"/>
  <c r="M8" i="5" s="1"/>
  <c r="M9" i="5" s="1"/>
  <c r="M10" i="5" s="1"/>
  <c r="L2" i="5"/>
  <c r="L3" i="5" s="1"/>
  <c r="L4" i="5" s="1"/>
  <c r="L5" i="5" s="1"/>
  <c r="L6" i="5" s="1"/>
  <c r="L7" i="5" s="1"/>
  <c r="L8" i="5" s="1"/>
  <c r="L9" i="5" s="1"/>
  <c r="L10" i="5" s="1"/>
  <c r="Z2" i="5"/>
  <c r="Z3" i="5" s="1"/>
  <c r="Z4" i="5" s="1"/>
  <c r="Z5" i="5" s="1"/>
  <c r="Z6" i="5" s="1"/>
  <c r="Z7" i="5" s="1"/>
  <c r="Z8" i="5" s="1"/>
  <c r="Z9" i="5" s="1"/>
  <c r="Z10" i="5" s="1"/>
  <c r="M38" i="3"/>
  <c r="M38" i="7" s="1"/>
  <c r="G38" i="3"/>
  <c r="G38" i="7" s="1"/>
  <c r="N38" i="3"/>
  <c r="N38" i="7" s="1"/>
  <c r="F38" i="3"/>
  <c r="F38" i="7" s="1"/>
  <c r="L38" i="7"/>
  <c r="E38" i="3"/>
  <c r="E38" i="7" s="1"/>
  <c r="K38" i="3"/>
  <c r="K38" i="7" s="1"/>
  <c r="M39" i="3"/>
  <c r="M39" i="7" s="1"/>
  <c r="L39" i="7"/>
  <c r="G39" i="3"/>
  <c r="G39" i="7" s="1"/>
  <c r="E39" i="3"/>
  <c r="E39" i="7" s="1"/>
  <c r="K39" i="3"/>
  <c r="K39" i="7" s="1"/>
  <c r="N39" i="3"/>
  <c r="N39" i="7" s="1"/>
  <c r="F39" i="3"/>
  <c r="F39" i="7" s="1"/>
  <c r="M40" i="3"/>
  <c r="M40" i="7" s="1"/>
  <c r="E40" i="3"/>
  <c r="E40" i="7" s="1"/>
  <c r="K40" i="3"/>
  <c r="K40" i="7" s="1"/>
  <c r="L40" i="7"/>
  <c r="N40" i="3"/>
  <c r="N40" i="7" s="1"/>
  <c r="G40" i="3"/>
  <c r="G40" i="7" s="1"/>
  <c r="F40" i="3"/>
  <c r="F40" i="7" s="1"/>
  <c r="M37" i="3"/>
  <c r="M37" i="7" s="1"/>
  <c r="L37" i="7"/>
  <c r="F37" i="3"/>
  <c r="F37" i="7" s="1"/>
  <c r="K37" i="3"/>
  <c r="K37" i="7" s="1"/>
  <c r="N37" i="3"/>
  <c r="N37" i="7" s="1"/>
  <c r="E37" i="3"/>
  <c r="E37" i="7" s="1"/>
  <c r="G37" i="3"/>
  <c r="G37" i="7" s="1"/>
  <c r="C40" i="7"/>
  <c r="C41" i="3"/>
  <c r="U40" i="3"/>
  <c r="U41" i="7"/>
  <c r="U42" i="3"/>
  <c r="L42" i="7"/>
  <c r="K42" i="3"/>
  <c r="K42" i="7" s="1"/>
  <c r="F42" i="3"/>
  <c r="F42" i="7" s="1"/>
  <c r="E42" i="3"/>
  <c r="E42" i="7" s="1"/>
  <c r="G42" i="3"/>
  <c r="G42" i="7" s="1"/>
  <c r="M42" i="3"/>
  <c r="M42" i="7" s="1"/>
  <c r="N42" i="3"/>
  <c r="N42" i="7" s="1"/>
  <c r="L43" i="3"/>
  <c r="G2" i="4" l="1"/>
  <c r="G3" i="4" s="1"/>
  <c r="G4" i="4" s="1"/>
  <c r="G5" i="4" s="1"/>
  <c r="G6" i="4" s="1"/>
  <c r="G7" i="4" s="1"/>
  <c r="G8" i="4" s="1"/>
  <c r="G9" i="4" s="1"/>
  <c r="G10" i="4" s="1"/>
  <c r="K2" i="4"/>
  <c r="D2" i="4"/>
  <c r="D2" i="5" s="1"/>
  <c r="D3" i="5" s="1"/>
  <c r="D4" i="5" s="1"/>
  <c r="D5" i="5" s="1"/>
  <c r="D6" i="5" s="1"/>
  <c r="D7" i="5" s="1"/>
  <c r="D8" i="5" s="1"/>
  <c r="D9" i="5" s="1"/>
  <c r="D10" i="5" s="1"/>
  <c r="R2" i="4"/>
  <c r="R2" i="5" s="1"/>
  <c r="R3" i="5" s="1"/>
  <c r="R4" i="5" s="1"/>
  <c r="R5" i="5" s="1"/>
  <c r="R6" i="5" s="1"/>
  <c r="R7" i="5" s="1"/>
  <c r="R8" i="5" s="1"/>
  <c r="R9" i="5" s="1"/>
  <c r="R10" i="5" s="1"/>
  <c r="H2" i="4"/>
  <c r="F2" i="4"/>
  <c r="F2" i="5" s="1"/>
  <c r="F3" i="5" s="1"/>
  <c r="F4" i="5" s="1"/>
  <c r="F5" i="5" s="1"/>
  <c r="F6" i="5" s="1"/>
  <c r="F7" i="5" s="1"/>
  <c r="F8" i="5" s="1"/>
  <c r="F9" i="5" s="1"/>
  <c r="F10" i="5" s="1"/>
  <c r="I2" i="4"/>
  <c r="I2" i="5" s="1"/>
  <c r="I3" i="5" s="1"/>
  <c r="I4" i="5" s="1"/>
  <c r="I5" i="5" s="1"/>
  <c r="I6" i="5" s="1"/>
  <c r="I7" i="5" s="1"/>
  <c r="I8" i="5" s="1"/>
  <c r="I9" i="5" s="1"/>
  <c r="I10" i="5" s="1"/>
  <c r="N2" i="4"/>
  <c r="N2" i="5" s="1"/>
  <c r="N3" i="5" s="1"/>
  <c r="N4" i="5" s="1"/>
  <c r="N5" i="5" s="1"/>
  <c r="N6" i="5" s="1"/>
  <c r="N7" i="5" s="1"/>
  <c r="N8" i="5" s="1"/>
  <c r="N9" i="5" s="1"/>
  <c r="N10" i="5" s="1"/>
  <c r="Y2" i="4"/>
  <c r="Y3" i="4" s="1"/>
  <c r="Y4" i="4" s="1"/>
  <c r="Y5" i="4" s="1"/>
  <c r="Y6" i="4" s="1"/>
  <c r="Y7" i="4" s="1"/>
  <c r="Y8" i="4" s="1"/>
  <c r="Y9" i="4" s="1"/>
  <c r="Y10" i="4" s="1"/>
  <c r="E2" i="4"/>
  <c r="E3" i="4" s="1"/>
  <c r="E4" i="4" s="1"/>
  <c r="E5" i="4" s="1"/>
  <c r="E6" i="4" s="1"/>
  <c r="E7" i="4" s="1"/>
  <c r="E8" i="4" s="1"/>
  <c r="E9" i="4" s="1"/>
  <c r="E10" i="4" s="1"/>
  <c r="B2" i="4"/>
  <c r="B2" i="5" s="1"/>
  <c r="B3" i="5" s="1"/>
  <c r="B4" i="5" s="1"/>
  <c r="B5" i="5" s="1"/>
  <c r="B6" i="5" s="1"/>
  <c r="B7" i="5" s="1"/>
  <c r="B8" i="5" s="1"/>
  <c r="B9" i="5" s="1"/>
  <c r="B10" i="5" s="1"/>
  <c r="O2" i="4"/>
  <c r="O2" i="5" s="1"/>
  <c r="O3" i="5" s="1"/>
  <c r="O4" i="5" s="1"/>
  <c r="O5" i="5" s="1"/>
  <c r="O6" i="5" s="1"/>
  <c r="O7" i="5" s="1"/>
  <c r="O8" i="5" s="1"/>
  <c r="O9" i="5" s="1"/>
  <c r="O10" i="5" s="1"/>
  <c r="W2" i="4"/>
  <c r="Q2" i="4"/>
  <c r="Q2" i="5" s="1"/>
  <c r="Q3" i="5" s="1"/>
  <c r="Q4" i="5" s="1"/>
  <c r="Q5" i="5" s="1"/>
  <c r="Q6" i="5" s="1"/>
  <c r="Q7" i="5" s="1"/>
  <c r="Q8" i="5" s="1"/>
  <c r="Q9" i="5" s="1"/>
  <c r="Q10" i="5" s="1"/>
  <c r="J2" i="4"/>
  <c r="J2" i="5" s="1"/>
  <c r="J3" i="5" s="1"/>
  <c r="J4" i="5" s="1"/>
  <c r="J5" i="5" s="1"/>
  <c r="J6" i="5" s="1"/>
  <c r="J7" i="5" s="1"/>
  <c r="J8" i="5" s="1"/>
  <c r="J9" i="5" s="1"/>
  <c r="J10" i="5" s="1"/>
  <c r="AA2" i="4"/>
  <c r="AA2" i="5" s="1"/>
  <c r="AA3" i="5" s="1"/>
  <c r="AA4" i="5" s="1"/>
  <c r="AA5" i="5" s="1"/>
  <c r="AA6" i="5" s="1"/>
  <c r="AA7" i="5" s="1"/>
  <c r="AA8" i="5" s="1"/>
  <c r="AA9" i="5" s="1"/>
  <c r="AA10" i="5" s="1"/>
  <c r="T2" i="4"/>
  <c r="T2" i="5" s="1"/>
  <c r="T3" i="5" s="1"/>
  <c r="T4" i="5" s="1"/>
  <c r="T5" i="5" s="1"/>
  <c r="T6" i="5" s="1"/>
  <c r="T7" i="5" s="1"/>
  <c r="T8" i="5" s="1"/>
  <c r="T9" i="5" s="1"/>
  <c r="T10" i="5" s="1"/>
  <c r="P2" i="4"/>
  <c r="P3" i="4" s="1"/>
  <c r="P4" i="4" s="1"/>
  <c r="P5" i="4" s="1"/>
  <c r="P6" i="4" s="1"/>
  <c r="P7" i="4" s="1"/>
  <c r="P8" i="4" s="1"/>
  <c r="P9" i="4" s="1"/>
  <c r="P10" i="4" s="1"/>
  <c r="V29" i="3"/>
  <c r="V30" i="7"/>
  <c r="K2" i="5"/>
  <c r="K3" i="5" s="1"/>
  <c r="K4" i="5" s="1"/>
  <c r="K5" i="5" s="1"/>
  <c r="K6" i="5" s="1"/>
  <c r="K7" i="5" s="1"/>
  <c r="K8" i="5" s="1"/>
  <c r="K9" i="5" s="1"/>
  <c r="K10" i="5" s="1"/>
  <c r="K3" i="4"/>
  <c r="K4" i="4" s="1"/>
  <c r="K5" i="4" s="1"/>
  <c r="K6" i="4" s="1"/>
  <c r="K7" i="4" s="1"/>
  <c r="K8" i="4" s="1"/>
  <c r="K9" i="4" s="1"/>
  <c r="K10" i="4" s="1"/>
  <c r="X2" i="5"/>
  <c r="X3" i="5" s="1"/>
  <c r="X4" i="5" s="1"/>
  <c r="X5" i="5" s="1"/>
  <c r="X6" i="5" s="1"/>
  <c r="X7" i="5" s="1"/>
  <c r="X8" i="5" s="1"/>
  <c r="X9" i="5" s="1"/>
  <c r="X10" i="5" s="1"/>
  <c r="X3" i="4"/>
  <c r="X4" i="4" s="1"/>
  <c r="X5" i="4" s="1"/>
  <c r="X6" i="4" s="1"/>
  <c r="X7" i="4" s="1"/>
  <c r="X8" i="4" s="1"/>
  <c r="X9" i="4" s="1"/>
  <c r="X10" i="4" s="1"/>
  <c r="O3" i="4"/>
  <c r="O4" i="4" s="1"/>
  <c r="O5" i="4" s="1"/>
  <c r="O6" i="4" s="1"/>
  <c r="O7" i="4" s="1"/>
  <c r="O8" i="4" s="1"/>
  <c r="O9" i="4" s="1"/>
  <c r="O10" i="4" s="1"/>
  <c r="W2" i="5"/>
  <c r="W3" i="5" s="1"/>
  <c r="W4" i="5" s="1"/>
  <c r="W5" i="5" s="1"/>
  <c r="W6" i="5" s="1"/>
  <c r="W7" i="5" s="1"/>
  <c r="W8" i="5" s="1"/>
  <c r="W9" i="5" s="1"/>
  <c r="W10" i="5" s="1"/>
  <c r="W3" i="4"/>
  <c r="W4" i="4" s="1"/>
  <c r="W5" i="4" s="1"/>
  <c r="W6" i="4" s="1"/>
  <c r="W7" i="4" s="1"/>
  <c r="W8" i="4" s="1"/>
  <c r="W9" i="4" s="1"/>
  <c r="W10" i="4" s="1"/>
  <c r="F3" i="4"/>
  <c r="F4" i="4" s="1"/>
  <c r="F5" i="4" s="1"/>
  <c r="F6" i="4" s="1"/>
  <c r="F7" i="4" s="1"/>
  <c r="F8" i="4" s="1"/>
  <c r="F9" i="4" s="1"/>
  <c r="F10" i="4" s="1"/>
  <c r="H2" i="5"/>
  <c r="H3" i="5" s="1"/>
  <c r="H4" i="5" s="1"/>
  <c r="H5" i="5" s="1"/>
  <c r="H6" i="5" s="1"/>
  <c r="H7" i="5" s="1"/>
  <c r="H8" i="5" s="1"/>
  <c r="H9" i="5" s="1"/>
  <c r="H10" i="5" s="1"/>
  <c r="H3" i="4"/>
  <c r="H4" i="4" s="1"/>
  <c r="H5" i="4" s="1"/>
  <c r="H6" i="4" s="1"/>
  <c r="H7" i="4" s="1"/>
  <c r="H8" i="4" s="1"/>
  <c r="H9" i="4" s="1"/>
  <c r="H10" i="4" s="1"/>
  <c r="S42" i="3"/>
  <c r="J42" i="3" s="1"/>
  <c r="J42" i="7" s="1"/>
  <c r="F43" i="3"/>
  <c r="F43" i="7" s="1"/>
  <c r="E43" i="3"/>
  <c r="E43" i="7" s="1"/>
  <c r="M43" i="3"/>
  <c r="M43" i="7" s="1"/>
  <c r="L44" i="3"/>
  <c r="N43" i="3"/>
  <c r="N43" i="7" s="1"/>
  <c r="K43" i="3"/>
  <c r="K43" i="7" s="1"/>
  <c r="L43" i="7"/>
  <c r="G43" i="3"/>
  <c r="G43" i="7" s="1"/>
  <c r="C41" i="7"/>
  <c r="C42" i="3"/>
  <c r="U39" i="3"/>
  <c r="U40" i="7"/>
  <c r="U42" i="7"/>
  <c r="U43" i="3"/>
  <c r="Y2" i="5" l="1"/>
  <c r="Y3" i="5" s="1"/>
  <c r="Y4" i="5" s="1"/>
  <c r="Y5" i="5" s="1"/>
  <c r="Y6" i="5" s="1"/>
  <c r="Y7" i="5" s="1"/>
  <c r="Y8" i="5" s="1"/>
  <c r="Y9" i="5" s="1"/>
  <c r="Y10" i="5" s="1"/>
  <c r="G2" i="5"/>
  <c r="G3" i="5" s="1"/>
  <c r="G4" i="5" s="1"/>
  <c r="G5" i="5" s="1"/>
  <c r="G6" i="5" s="1"/>
  <c r="G7" i="5" s="1"/>
  <c r="G8" i="5" s="1"/>
  <c r="G9" i="5" s="1"/>
  <c r="G10" i="5" s="1"/>
  <c r="I3" i="4"/>
  <c r="I4" i="4" s="1"/>
  <c r="I5" i="4" s="1"/>
  <c r="I6" i="4" s="1"/>
  <c r="I7" i="4" s="1"/>
  <c r="I8" i="4" s="1"/>
  <c r="I9" i="4" s="1"/>
  <c r="I10" i="4" s="1"/>
  <c r="N3" i="4"/>
  <c r="N4" i="4" s="1"/>
  <c r="N5" i="4" s="1"/>
  <c r="N6" i="4" s="1"/>
  <c r="N7" i="4" s="1"/>
  <c r="N8" i="4" s="1"/>
  <c r="N9" i="4" s="1"/>
  <c r="N10" i="4" s="1"/>
  <c r="R3" i="4"/>
  <c r="R4" i="4" s="1"/>
  <c r="R5" i="4" s="1"/>
  <c r="R6" i="4" s="1"/>
  <c r="R7" i="4" s="1"/>
  <c r="R8" i="4" s="1"/>
  <c r="R9" i="4" s="1"/>
  <c r="R10" i="4" s="1"/>
  <c r="P2" i="5"/>
  <c r="P3" i="5" s="1"/>
  <c r="P4" i="5" s="1"/>
  <c r="P5" i="5" s="1"/>
  <c r="P6" i="5" s="1"/>
  <c r="P7" i="5" s="1"/>
  <c r="P8" i="5" s="1"/>
  <c r="P9" i="5" s="1"/>
  <c r="P10" i="5" s="1"/>
  <c r="E2" i="5"/>
  <c r="E3" i="5" s="1"/>
  <c r="E4" i="5" s="1"/>
  <c r="E5" i="5" s="1"/>
  <c r="E6" i="5" s="1"/>
  <c r="E7" i="5" s="1"/>
  <c r="E8" i="5" s="1"/>
  <c r="E9" i="5" s="1"/>
  <c r="E10" i="5" s="1"/>
  <c r="D3" i="4"/>
  <c r="D4" i="4" s="1"/>
  <c r="D5" i="4" s="1"/>
  <c r="D6" i="4" s="1"/>
  <c r="D7" i="4" s="1"/>
  <c r="D8" i="4" s="1"/>
  <c r="D9" i="4" s="1"/>
  <c r="D10" i="4" s="1"/>
  <c r="B3" i="4"/>
  <c r="B4" i="4" s="1"/>
  <c r="B5" i="4" s="1"/>
  <c r="B6" i="4" s="1"/>
  <c r="B7" i="4" s="1"/>
  <c r="B8" i="4" s="1"/>
  <c r="B9" i="4" s="1"/>
  <c r="B10" i="4" s="1"/>
  <c r="AA3" i="4"/>
  <c r="AA4" i="4" s="1"/>
  <c r="AA5" i="4" s="1"/>
  <c r="AA6" i="4" s="1"/>
  <c r="AA7" i="4" s="1"/>
  <c r="AA8" i="4" s="1"/>
  <c r="AA9" i="4" s="1"/>
  <c r="AA10" i="4" s="1"/>
  <c r="J3" i="4"/>
  <c r="J4" i="4" s="1"/>
  <c r="J5" i="4" s="1"/>
  <c r="J6" i="4" s="1"/>
  <c r="J7" i="4" s="1"/>
  <c r="J8" i="4" s="1"/>
  <c r="J9" i="4" s="1"/>
  <c r="J10" i="4" s="1"/>
  <c r="Q3" i="4"/>
  <c r="Q4" i="4" s="1"/>
  <c r="Q5" i="4" s="1"/>
  <c r="Q6" i="4" s="1"/>
  <c r="Q7" i="4" s="1"/>
  <c r="Q8" i="4" s="1"/>
  <c r="Q9" i="4" s="1"/>
  <c r="Q10" i="4" s="1"/>
  <c r="T3" i="4"/>
  <c r="T4" i="4" s="1"/>
  <c r="T5" i="4" s="1"/>
  <c r="T6" i="4" s="1"/>
  <c r="T7" i="4" s="1"/>
  <c r="T8" i="4" s="1"/>
  <c r="T9" i="4" s="1"/>
  <c r="T10" i="4" s="1"/>
  <c r="V28" i="3"/>
  <c r="V29" i="7"/>
  <c r="T43" i="3"/>
  <c r="Z43" i="3"/>
  <c r="Z43" i="7" s="1"/>
  <c r="Z42" i="3"/>
  <c r="Z42" i="7" s="1"/>
  <c r="I42" i="3"/>
  <c r="I42" i="7" s="1"/>
  <c r="H42" i="3"/>
  <c r="H42" i="7" s="1"/>
  <c r="AA42" i="3"/>
  <c r="AA42" i="7" s="1"/>
  <c r="AA43" i="3"/>
  <c r="AA43" i="7" s="1"/>
  <c r="J43" i="3"/>
  <c r="J43" i="7" s="1"/>
  <c r="I43" i="3"/>
  <c r="I43" i="7" s="1"/>
  <c r="H43" i="3"/>
  <c r="H43" i="7" s="1"/>
  <c r="S41" i="3"/>
  <c r="Z41" i="3" s="1"/>
  <c r="T42" i="3"/>
  <c r="T42" i="7" s="1"/>
  <c r="S42" i="7"/>
  <c r="F44" i="3"/>
  <c r="F44" i="7" s="1"/>
  <c r="K44" i="3"/>
  <c r="K44" i="7" s="1"/>
  <c r="G44" i="3"/>
  <c r="G44" i="7" s="1"/>
  <c r="L44" i="7"/>
  <c r="N44" i="3"/>
  <c r="N44" i="7" s="1"/>
  <c r="E44" i="3"/>
  <c r="E44" i="7" s="1"/>
  <c r="L45" i="3"/>
  <c r="M44" i="3"/>
  <c r="M44" i="7" s="1"/>
  <c r="U43" i="7"/>
  <c r="U44" i="3"/>
  <c r="Z44" i="3" s="1"/>
  <c r="C43" i="3"/>
  <c r="C42" i="7"/>
  <c r="U38" i="3"/>
  <c r="U39" i="7"/>
  <c r="V27" i="3" l="1"/>
  <c r="V28" i="7"/>
  <c r="S40" i="3"/>
  <c r="Z40" i="3" s="1"/>
  <c r="T41" i="3"/>
  <c r="T41" i="7" s="1"/>
  <c r="AA41" i="3"/>
  <c r="AA41" i="7" s="1"/>
  <c r="J41" i="3"/>
  <c r="J41" i="7" s="1"/>
  <c r="I41" i="3"/>
  <c r="I41" i="7" s="1"/>
  <c r="H41" i="3"/>
  <c r="H41" i="7" s="1"/>
  <c r="Z41" i="7"/>
  <c r="S41" i="7"/>
  <c r="AA44" i="3"/>
  <c r="AA44" i="7" s="1"/>
  <c r="Z44" i="7"/>
  <c r="J44" i="3"/>
  <c r="J44" i="7" s="1"/>
  <c r="I44" i="3"/>
  <c r="I44" i="7" s="1"/>
  <c r="H44" i="3"/>
  <c r="H44" i="7" s="1"/>
  <c r="T44" i="3"/>
  <c r="U37" i="3"/>
  <c r="U38" i="7"/>
  <c r="U45" i="3"/>
  <c r="Z45" i="3" s="1"/>
  <c r="U44" i="7"/>
  <c r="C44" i="3"/>
  <c r="C43" i="7"/>
  <c r="T43" i="7"/>
  <c r="S43" i="7"/>
  <c r="L46" i="3"/>
  <c r="N45" i="3"/>
  <c r="N45" i="7" s="1"/>
  <c r="L45" i="7"/>
  <c r="G45" i="3"/>
  <c r="G45" i="7" s="1"/>
  <c r="K45" i="3"/>
  <c r="K45" i="7" s="1"/>
  <c r="F45" i="3"/>
  <c r="F45" i="7" s="1"/>
  <c r="E45" i="3"/>
  <c r="E45" i="7" s="1"/>
  <c r="M45" i="3"/>
  <c r="M45" i="7" s="1"/>
  <c r="V26" i="3" l="1"/>
  <c r="V27" i="7"/>
  <c r="S39" i="3"/>
  <c r="Z39" i="3" s="1"/>
  <c r="T40" i="3"/>
  <c r="T40" i="7" s="1"/>
  <c r="Z40" i="7"/>
  <c r="J40" i="3"/>
  <c r="J40" i="7" s="1"/>
  <c r="H40" i="3"/>
  <c r="H40" i="7" s="1"/>
  <c r="AA40" i="3"/>
  <c r="AA40" i="7" s="1"/>
  <c r="I40" i="3"/>
  <c r="I40" i="7" s="1"/>
  <c r="S40" i="7"/>
  <c r="AA45" i="3"/>
  <c r="AA45" i="7" s="1"/>
  <c r="Z45" i="7"/>
  <c r="J45" i="3"/>
  <c r="J45" i="7" s="1"/>
  <c r="I45" i="3"/>
  <c r="I45" i="7" s="1"/>
  <c r="H45" i="3"/>
  <c r="H45" i="7" s="1"/>
  <c r="T45" i="3"/>
  <c r="L47" i="3"/>
  <c r="G46" i="3"/>
  <c r="G46" i="7" s="1"/>
  <c r="N46" i="3"/>
  <c r="N46" i="7" s="1"/>
  <c r="F46" i="3"/>
  <c r="F46" i="7" s="1"/>
  <c r="L46" i="7"/>
  <c r="E46" i="3"/>
  <c r="E46" i="7" s="1"/>
  <c r="M46" i="3"/>
  <c r="M46" i="7" s="1"/>
  <c r="K46" i="3"/>
  <c r="K46" i="7" s="1"/>
  <c r="U36" i="3"/>
  <c r="U37" i="7"/>
  <c r="T44" i="7"/>
  <c r="S44" i="7"/>
  <c r="C45" i="3"/>
  <c r="C44" i="7"/>
  <c r="U46" i="3"/>
  <c r="Z46" i="3" s="1"/>
  <c r="U45" i="7"/>
  <c r="V25" i="3" l="1"/>
  <c r="V26" i="7"/>
  <c r="AA46" i="3"/>
  <c r="AA46" i="7" s="1"/>
  <c r="Z46" i="7"/>
  <c r="J46" i="3"/>
  <c r="J46" i="7" s="1"/>
  <c r="I46" i="3"/>
  <c r="I46" i="7" s="1"/>
  <c r="H46" i="3"/>
  <c r="H46" i="7" s="1"/>
  <c r="T46" i="3"/>
  <c r="S38" i="3"/>
  <c r="Z38" i="3" s="1"/>
  <c r="T39" i="3"/>
  <c r="T39" i="7" s="1"/>
  <c r="AA39" i="3"/>
  <c r="AA39" i="7" s="1"/>
  <c r="Z39" i="7"/>
  <c r="J39" i="3"/>
  <c r="J39" i="7" s="1"/>
  <c r="I39" i="3"/>
  <c r="I39" i="7" s="1"/>
  <c r="H39" i="3"/>
  <c r="H39" i="7" s="1"/>
  <c r="S39" i="7"/>
  <c r="T45" i="7"/>
  <c r="S45" i="7"/>
  <c r="U47" i="3"/>
  <c r="Z47" i="3" s="1"/>
  <c r="U46" i="7"/>
  <c r="C46" i="3"/>
  <c r="C45" i="7"/>
  <c r="U35" i="3"/>
  <c r="U36" i="7"/>
  <c r="L48" i="3"/>
  <c r="L47" i="7"/>
  <c r="G47" i="3"/>
  <c r="G47" i="7" s="1"/>
  <c r="K47" i="3"/>
  <c r="K47" i="7" s="1"/>
  <c r="E47" i="3"/>
  <c r="E47" i="7" s="1"/>
  <c r="M47" i="3"/>
  <c r="M47" i="7" s="1"/>
  <c r="F47" i="3"/>
  <c r="F47" i="7" s="1"/>
  <c r="N47" i="3"/>
  <c r="N47" i="7" s="1"/>
  <c r="V24" i="3" l="1"/>
  <c r="V25" i="7"/>
  <c r="S37" i="3"/>
  <c r="Z37" i="3" s="1"/>
  <c r="T38" i="3"/>
  <c r="T38" i="7" s="1"/>
  <c r="AA38" i="3"/>
  <c r="AA38" i="7" s="1"/>
  <c r="Z38" i="7"/>
  <c r="J38" i="3"/>
  <c r="J38" i="7" s="1"/>
  <c r="I38" i="3"/>
  <c r="I38" i="7" s="1"/>
  <c r="H38" i="3"/>
  <c r="H38" i="7" s="1"/>
  <c r="S38" i="7"/>
  <c r="AA47" i="3"/>
  <c r="AA47" i="7" s="1"/>
  <c r="Z47" i="7"/>
  <c r="J47" i="3"/>
  <c r="J47" i="7" s="1"/>
  <c r="I47" i="3"/>
  <c r="I47" i="7" s="1"/>
  <c r="H47" i="3"/>
  <c r="H47" i="7" s="1"/>
  <c r="T47" i="3"/>
  <c r="L49" i="3"/>
  <c r="E48" i="3"/>
  <c r="E48" i="7" s="1"/>
  <c r="M48" i="3"/>
  <c r="M48" i="7" s="1"/>
  <c r="L48" i="7"/>
  <c r="N48" i="3"/>
  <c r="N48" i="7" s="1"/>
  <c r="K48" i="3"/>
  <c r="K48" i="7" s="1"/>
  <c r="F48" i="3"/>
  <c r="F48" i="7" s="1"/>
  <c r="G48" i="3"/>
  <c r="G48" i="7" s="1"/>
  <c r="U34" i="3"/>
  <c r="U35" i="7"/>
  <c r="U48" i="3"/>
  <c r="Z48" i="3" s="1"/>
  <c r="U47" i="7"/>
  <c r="T46" i="7"/>
  <c r="S46" i="7"/>
  <c r="C47" i="3"/>
  <c r="C47" i="7" s="1"/>
  <c r="C46" i="7"/>
  <c r="V23" i="3" l="1"/>
  <c r="V24" i="7"/>
  <c r="AA48" i="3"/>
  <c r="AA48" i="7" s="1"/>
  <c r="Z48" i="7"/>
  <c r="J48" i="3"/>
  <c r="J48" i="7" s="1"/>
  <c r="I48" i="3"/>
  <c r="I48" i="7" s="1"/>
  <c r="H48" i="3"/>
  <c r="H48" i="7" s="1"/>
  <c r="T48" i="3"/>
  <c r="S36" i="3"/>
  <c r="Z36" i="3" s="1"/>
  <c r="T37" i="3"/>
  <c r="T37" i="7" s="1"/>
  <c r="AA37" i="3"/>
  <c r="AA37" i="7" s="1"/>
  <c r="J37" i="3"/>
  <c r="J37" i="7" s="1"/>
  <c r="Z37" i="7"/>
  <c r="I37" i="3"/>
  <c r="I37" i="7" s="1"/>
  <c r="H37" i="3"/>
  <c r="H37" i="7" s="1"/>
  <c r="S37" i="7"/>
  <c r="U33" i="3"/>
  <c r="U34" i="7"/>
  <c r="K49" i="3"/>
  <c r="K49" i="7" s="1"/>
  <c r="E49" i="3"/>
  <c r="E49" i="7" s="1"/>
  <c r="M49" i="3"/>
  <c r="M49" i="7" s="1"/>
  <c r="G49" i="3"/>
  <c r="G49" i="7" s="1"/>
  <c r="L49" i="7"/>
  <c r="F49" i="3"/>
  <c r="F49" i="7" s="1"/>
  <c r="N49" i="3"/>
  <c r="N49" i="7" s="1"/>
  <c r="U49" i="3"/>
  <c r="Z49" i="3" s="1"/>
  <c r="U48" i="7"/>
  <c r="T47" i="7"/>
  <c r="S47" i="7"/>
  <c r="V22" i="3" l="1"/>
  <c r="V23" i="7"/>
  <c r="S35" i="3"/>
  <c r="Z35" i="3" s="1"/>
  <c r="T36" i="3"/>
  <c r="T36" i="7" s="1"/>
  <c r="AA36" i="3"/>
  <c r="AA36" i="7" s="1"/>
  <c r="Z36" i="7"/>
  <c r="J36" i="3"/>
  <c r="J36" i="7" s="1"/>
  <c r="I36" i="3"/>
  <c r="I36" i="7" s="1"/>
  <c r="H36" i="3"/>
  <c r="H36" i="7" s="1"/>
  <c r="S36" i="7"/>
  <c r="H49" i="3"/>
  <c r="H49" i="7" s="1"/>
  <c r="AA49" i="3"/>
  <c r="AA49" i="7" s="1"/>
  <c r="I49" i="3"/>
  <c r="I49" i="7" s="1"/>
  <c r="J49" i="3"/>
  <c r="J49" i="7" s="1"/>
  <c r="Z49" i="7"/>
  <c r="T49" i="3"/>
  <c r="U49" i="7"/>
  <c r="T48" i="7"/>
  <c r="S48" i="7"/>
  <c r="U32" i="3"/>
  <c r="U33" i="7"/>
  <c r="V21" i="3" l="1"/>
  <c r="V22" i="7"/>
  <c r="S34" i="3"/>
  <c r="Z34" i="3" s="1"/>
  <c r="T35" i="3"/>
  <c r="T35" i="7" s="1"/>
  <c r="J35" i="3"/>
  <c r="J35" i="7" s="1"/>
  <c r="H35" i="3"/>
  <c r="H35" i="7" s="1"/>
  <c r="I35" i="3"/>
  <c r="I35" i="7" s="1"/>
  <c r="AA35" i="3"/>
  <c r="AA35" i="7" s="1"/>
  <c r="Z35" i="7"/>
  <c r="S35" i="7"/>
  <c r="T49" i="7"/>
  <c r="S49" i="7"/>
  <c r="U31" i="3"/>
  <c r="U32" i="7"/>
  <c r="V20" i="3" l="1"/>
  <c r="V21" i="7"/>
  <c r="S33" i="3"/>
  <c r="Z33" i="3" s="1"/>
  <c r="T34" i="3"/>
  <c r="T34" i="7" s="1"/>
  <c r="AA34" i="3"/>
  <c r="AA34" i="7" s="1"/>
  <c r="I34" i="3"/>
  <c r="I34" i="7" s="1"/>
  <c r="H34" i="3"/>
  <c r="H34" i="7" s="1"/>
  <c r="Z34" i="7"/>
  <c r="J34" i="3"/>
  <c r="J34" i="7" s="1"/>
  <c r="S34" i="7"/>
  <c r="U30" i="3"/>
  <c r="U31" i="7"/>
  <c r="V19" i="3" l="1"/>
  <c r="V20" i="7"/>
  <c r="S32" i="3"/>
  <c r="Z32" i="3" s="1"/>
  <c r="T33" i="3"/>
  <c r="T33" i="7" s="1"/>
  <c r="AA33" i="3"/>
  <c r="AA33" i="7" s="1"/>
  <c r="H33" i="3"/>
  <c r="H33" i="7" s="1"/>
  <c r="Z33" i="7"/>
  <c r="J33" i="3"/>
  <c r="J33" i="7" s="1"/>
  <c r="I33" i="3"/>
  <c r="I33" i="7" s="1"/>
  <c r="S33" i="7"/>
  <c r="U29" i="3"/>
  <c r="U30" i="7"/>
  <c r="V18" i="3" l="1"/>
  <c r="V19" i="7"/>
  <c r="S31" i="3"/>
  <c r="Z31" i="3" s="1"/>
  <c r="T32" i="3"/>
  <c r="T32" i="7" s="1"/>
  <c r="AA32" i="3"/>
  <c r="AA32" i="7" s="1"/>
  <c r="Z32" i="7"/>
  <c r="J32" i="3"/>
  <c r="J32" i="7" s="1"/>
  <c r="I32" i="3"/>
  <c r="I32" i="7" s="1"/>
  <c r="H32" i="3"/>
  <c r="H32" i="7" s="1"/>
  <c r="S32" i="7"/>
  <c r="U28" i="3"/>
  <c r="U29" i="7"/>
  <c r="V17" i="3" l="1"/>
  <c r="V18" i="7"/>
  <c r="S30" i="3"/>
  <c r="Z30" i="3" s="1"/>
  <c r="T31" i="3"/>
  <c r="T31" i="7" s="1"/>
  <c r="AA31" i="3"/>
  <c r="AA31" i="7" s="1"/>
  <c r="Z31" i="7"/>
  <c r="J31" i="3"/>
  <c r="J31" i="7" s="1"/>
  <c r="I31" i="3"/>
  <c r="I31" i="7" s="1"/>
  <c r="H31" i="3"/>
  <c r="H31" i="7" s="1"/>
  <c r="S31" i="7"/>
  <c r="U27" i="3"/>
  <c r="U28" i="7"/>
  <c r="V16" i="3" l="1"/>
  <c r="V17" i="7"/>
  <c r="S29" i="3"/>
  <c r="Z29" i="3" s="1"/>
  <c r="T30" i="3"/>
  <c r="T30" i="7" s="1"/>
  <c r="AA30" i="3"/>
  <c r="AA30" i="7" s="1"/>
  <c r="Z30" i="7"/>
  <c r="I30" i="3"/>
  <c r="I30" i="7" s="1"/>
  <c r="J30" i="3"/>
  <c r="J30" i="7" s="1"/>
  <c r="H30" i="3"/>
  <c r="H30" i="7" s="1"/>
  <c r="S30" i="7"/>
  <c r="U26" i="3"/>
  <c r="U27" i="7"/>
  <c r="V15" i="3" l="1"/>
  <c r="V16" i="7"/>
  <c r="S28" i="3"/>
  <c r="Z28" i="3" s="1"/>
  <c r="T29" i="3"/>
  <c r="T29" i="7" s="1"/>
  <c r="AA29" i="3"/>
  <c r="AA29" i="7" s="1"/>
  <c r="Z29" i="7"/>
  <c r="H29" i="3"/>
  <c r="H29" i="7" s="1"/>
  <c r="J29" i="3"/>
  <c r="J29" i="7" s="1"/>
  <c r="I29" i="3"/>
  <c r="I29" i="7" s="1"/>
  <c r="S29" i="7"/>
  <c r="U25" i="3"/>
  <c r="U26" i="7"/>
  <c r="V14" i="3" l="1"/>
  <c r="V15" i="7"/>
  <c r="S27" i="3"/>
  <c r="Z27" i="3" s="1"/>
  <c r="T28" i="3"/>
  <c r="T28" i="7" s="1"/>
  <c r="AA28" i="3"/>
  <c r="AA28" i="7" s="1"/>
  <c r="Z28" i="7"/>
  <c r="I28" i="3"/>
  <c r="I28" i="7" s="1"/>
  <c r="J28" i="3"/>
  <c r="J28" i="7" s="1"/>
  <c r="H28" i="3"/>
  <c r="H28" i="7" s="1"/>
  <c r="S28" i="7"/>
  <c r="U24" i="3"/>
  <c r="U25" i="7"/>
  <c r="V13" i="3" l="1"/>
  <c r="V14" i="7"/>
  <c r="S26" i="3"/>
  <c r="Z26" i="3" s="1"/>
  <c r="T27" i="3"/>
  <c r="T27" i="7" s="1"/>
  <c r="AA27" i="3"/>
  <c r="AA27" i="7" s="1"/>
  <c r="Z27" i="7"/>
  <c r="J27" i="3"/>
  <c r="J27" i="7" s="1"/>
  <c r="I27" i="3"/>
  <c r="I27" i="7" s="1"/>
  <c r="H27" i="3"/>
  <c r="H27" i="7" s="1"/>
  <c r="S27" i="7"/>
  <c r="U23" i="3"/>
  <c r="U24" i="7"/>
  <c r="V12" i="3" l="1"/>
  <c r="V13" i="7"/>
  <c r="S25" i="3"/>
  <c r="Z25" i="3" s="1"/>
  <c r="T26" i="3"/>
  <c r="T26" i="7" s="1"/>
  <c r="J26" i="3"/>
  <c r="J26" i="7" s="1"/>
  <c r="I26" i="3"/>
  <c r="I26" i="7" s="1"/>
  <c r="AA26" i="3"/>
  <c r="AA26" i="7" s="1"/>
  <c r="H26" i="3"/>
  <c r="H26" i="7" s="1"/>
  <c r="Z26" i="7"/>
  <c r="S26" i="7"/>
  <c r="U22" i="3"/>
  <c r="U23" i="7"/>
  <c r="V11" i="3" l="1"/>
  <c r="V12" i="7"/>
  <c r="S24" i="3"/>
  <c r="Z24" i="3" s="1"/>
  <c r="T25" i="3"/>
  <c r="T25" i="7" s="1"/>
  <c r="Z25" i="7"/>
  <c r="AA25" i="3"/>
  <c r="AA25" i="7" s="1"/>
  <c r="I25" i="3"/>
  <c r="I25" i="7" s="1"/>
  <c r="J25" i="3"/>
  <c r="J25" i="7" s="1"/>
  <c r="H25" i="3"/>
  <c r="H25" i="7" s="1"/>
  <c r="S25" i="7"/>
  <c r="U21" i="3"/>
  <c r="U22" i="7"/>
  <c r="V10" i="3" l="1"/>
  <c r="V11" i="7"/>
  <c r="S23" i="3"/>
  <c r="Z23" i="3" s="1"/>
  <c r="T24" i="3"/>
  <c r="T24" i="7" s="1"/>
  <c r="AA24" i="3"/>
  <c r="AA24" i="7" s="1"/>
  <c r="Z24" i="7"/>
  <c r="J24" i="3"/>
  <c r="J24" i="7" s="1"/>
  <c r="I24" i="3"/>
  <c r="I24" i="7" s="1"/>
  <c r="H24" i="3"/>
  <c r="H24" i="7" s="1"/>
  <c r="S24" i="7"/>
  <c r="U20" i="3"/>
  <c r="U21" i="7"/>
  <c r="V9" i="3" l="1"/>
  <c r="V10" i="7"/>
  <c r="S22" i="3"/>
  <c r="Z22" i="3" s="1"/>
  <c r="T23" i="3"/>
  <c r="T23" i="7" s="1"/>
  <c r="AA23" i="3"/>
  <c r="AA23" i="7" s="1"/>
  <c r="I23" i="3"/>
  <c r="I23" i="7" s="1"/>
  <c r="Z23" i="7"/>
  <c r="J23" i="3"/>
  <c r="J23" i="7" s="1"/>
  <c r="H23" i="3"/>
  <c r="H23" i="7" s="1"/>
  <c r="S23" i="7"/>
  <c r="U19" i="3"/>
  <c r="U20" i="7"/>
  <c r="V8" i="3" l="1"/>
  <c r="V9" i="7"/>
  <c r="S21" i="3"/>
  <c r="Z21" i="3" s="1"/>
  <c r="T22" i="3"/>
  <c r="T22" i="7" s="1"/>
  <c r="AA22" i="3"/>
  <c r="AA22" i="7" s="1"/>
  <c r="Z22" i="7"/>
  <c r="J22" i="3"/>
  <c r="J22" i="7" s="1"/>
  <c r="I22" i="3"/>
  <c r="I22" i="7" s="1"/>
  <c r="H22" i="3"/>
  <c r="H22" i="7" s="1"/>
  <c r="S22" i="7"/>
  <c r="U18" i="3"/>
  <c r="U19" i="7"/>
  <c r="V7" i="3" l="1"/>
  <c r="V8" i="7"/>
  <c r="S20" i="3"/>
  <c r="Z20" i="3" s="1"/>
  <c r="T21" i="3"/>
  <c r="T21" i="7" s="1"/>
  <c r="AA21" i="3"/>
  <c r="AA21" i="7" s="1"/>
  <c r="Z21" i="7"/>
  <c r="H21" i="3"/>
  <c r="H21" i="7" s="1"/>
  <c r="J21" i="3"/>
  <c r="J21" i="7" s="1"/>
  <c r="I21" i="3"/>
  <c r="I21" i="7" s="1"/>
  <c r="S21" i="7"/>
  <c r="U17" i="3"/>
  <c r="U18" i="7"/>
  <c r="V6" i="3" l="1"/>
  <c r="V7" i="7"/>
  <c r="S19" i="3"/>
  <c r="Z19" i="3" s="1"/>
  <c r="T20" i="3"/>
  <c r="T20" i="7" s="1"/>
  <c r="AA20" i="3"/>
  <c r="AA20" i="7" s="1"/>
  <c r="Z20" i="7"/>
  <c r="J20" i="3"/>
  <c r="J20" i="7" s="1"/>
  <c r="H20" i="3"/>
  <c r="H20" i="7" s="1"/>
  <c r="I20" i="3"/>
  <c r="I20" i="7" s="1"/>
  <c r="S20" i="7"/>
  <c r="U16" i="3"/>
  <c r="U17" i="7"/>
  <c r="V5" i="3" l="1"/>
  <c r="V6" i="7"/>
  <c r="S18" i="3"/>
  <c r="Z18" i="3" s="1"/>
  <c r="T19" i="3"/>
  <c r="T19" i="7" s="1"/>
  <c r="AA19" i="3"/>
  <c r="AA19" i="7" s="1"/>
  <c r="Z19" i="7"/>
  <c r="H19" i="3"/>
  <c r="H19" i="7" s="1"/>
  <c r="J19" i="3"/>
  <c r="J19" i="7" s="1"/>
  <c r="I19" i="3"/>
  <c r="I19" i="7" s="1"/>
  <c r="S19" i="7"/>
  <c r="U15" i="3"/>
  <c r="U16" i="7"/>
  <c r="V4" i="3" l="1"/>
  <c r="V5" i="7"/>
  <c r="S17" i="3"/>
  <c r="Z17" i="3" s="1"/>
  <c r="T18" i="3"/>
  <c r="T18" i="7" s="1"/>
  <c r="AA18" i="3"/>
  <c r="AA18" i="7" s="1"/>
  <c r="J18" i="3"/>
  <c r="J18" i="7" s="1"/>
  <c r="I18" i="3"/>
  <c r="I18" i="7" s="1"/>
  <c r="H18" i="3"/>
  <c r="H18" i="7" s="1"/>
  <c r="Z18" i="7"/>
  <c r="S18" i="7"/>
  <c r="U14" i="3"/>
  <c r="U15" i="7"/>
  <c r="V3" i="3" l="1"/>
  <c r="V4" i="7"/>
  <c r="S16" i="3"/>
  <c r="Z16" i="3" s="1"/>
  <c r="T17" i="3"/>
  <c r="T17" i="7" s="1"/>
  <c r="J17" i="3"/>
  <c r="J17" i="7" s="1"/>
  <c r="Z17" i="7"/>
  <c r="H17" i="3"/>
  <c r="H17" i="7" s="1"/>
  <c r="I17" i="3"/>
  <c r="I17" i="7" s="1"/>
  <c r="AA17" i="3"/>
  <c r="AA17" i="7" s="1"/>
  <c r="S17" i="7"/>
  <c r="U13" i="3"/>
  <c r="U14" i="7"/>
  <c r="V2" i="3" l="1"/>
  <c r="V2" i="7" s="1"/>
  <c r="V3" i="7"/>
  <c r="S15" i="3"/>
  <c r="Z15" i="3" s="1"/>
  <c r="T16" i="3"/>
  <c r="T16" i="7" s="1"/>
  <c r="AA16" i="3"/>
  <c r="AA16" i="7" s="1"/>
  <c r="Z16" i="7"/>
  <c r="J16" i="3"/>
  <c r="J16" i="7" s="1"/>
  <c r="I16" i="3"/>
  <c r="I16" i="7" s="1"/>
  <c r="H16" i="3"/>
  <c r="H16" i="7" s="1"/>
  <c r="S16" i="7"/>
  <c r="U12" i="3"/>
  <c r="U13" i="7"/>
  <c r="S14" i="3" l="1"/>
  <c r="Z14" i="3" s="1"/>
  <c r="T15" i="3"/>
  <c r="T15" i="7" s="1"/>
  <c r="AA15" i="3"/>
  <c r="AA15" i="7" s="1"/>
  <c r="H15" i="3"/>
  <c r="H15" i="7" s="1"/>
  <c r="Z15" i="7"/>
  <c r="J15" i="3"/>
  <c r="J15" i="7" s="1"/>
  <c r="I15" i="3"/>
  <c r="I15" i="7" s="1"/>
  <c r="S15" i="7"/>
  <c r="U11" i="3"/>
  <c r="U12" i="7"/>
  <c r="S13" i="3" l="1"/>
  <c r="Z13" i="3" s="1"/>
  <c r="T14" i="3"/>
  <c r="T14" i="7" s="1"/>
  <c r="AA14" i="3"/>
  <c r="AA14" i="7" s="1"/>
  <c r="Z14" i="7"/>
  <c r="J14" i="3"/>
  <c r="J14" i="7" s="1"/>
  <c r="I14" i="3"/>
  <c r="I14" i="7" s="1"/>
  <c r="H14" i="3"/>
  <c r="H14" i="7" s="1"/>
  <c r="S14" i="7"/>
  <c r="U10" i="3"/>
  <c r="U11" i="7"/>
  <c r="S12" i="3" l="1"/>
  <c r="Z12" i="3" s="1"/>
  <c r="T13" i="3"/>
  <c r="T13" i="7" s="1"/>
  <c r="AA13" i="3"/>
  <c r="AA13" i="7" s="1"/>
  <c r="Z13" i="7"/>
  <c r="I13" i="3"/>
  <c r="I13" i="7" s="1"/>
  <c r="H13" i="3"/>
  <c r="H13" i="7" s="1"/>
  <c r="J13" i="3"/>
  <c r="J13" i="7" s="1"/>
  <c r="S13" i="7"/>
  <c r="U9" i="3"/>
  <c r="U10" i="7"/>
  <c r="S11" i="3" l="1"/>
  <c r="Z11" i="3" s="1"/>
  <c r="T12" i="3"/>
  <c r="T12" i="7" s="1"/>
  <c r="AA12" i="3"/>
  <c r="AA12" i="7" s="1"/>
  <c r="H12" i="3"/>
  <c r="H12" i="7" s="1"/>
  <c r="Z12" i="7"/>
  <c r="J12" i="3"/>
  <c r="J12" i="7" s="1"/>
  <c r="I12" i="3"/>
  <c r="I12" i="7" s="1"/>
  <c r="S12" i="7"/>
  <c r="U8" i="3"/>
  <c r="U9" i="7"/>
  <c r="S10" i="3" l="1"/>
  <c r="Z10" i="3" s="1"/>
  <c r="T11" i="3"/>
  <c r="T11" i="7" s="1"/>
  <c r="AA11" i="3"/>
  <c r="AA11" i="7" s="1"/>
  <c r="Z11" i="7"/>
  <c r="J11" i="3"/>
  <c r="J11" i="7" s="1"/>
  <c r="I11" i="3"/>
  <c r="I11" i="7" s="1"/>
  <c r="H11" i="3"/>
  <c r="H11" i="7" s="1"/>
  <c r="S11" i="7"/>
  <c r="U7" i="3"/>
  <c r="U8" i="7"/>
  <c r="S9" i="3" l="1"/>
  <c r="Z9" i="3" s="1"/>
  <c r="T10" i="3"/>
  <c r="T10" i="7" s="1"/>
  <c r="Z10" i="7"/>
  <c r="J10" i="3"/>
  <c r="J10" i="7" s="1"/>
  <c r="I10" i="3"/>
  <c r="I10" i="7" s="1"/>
  <c r="H10" i="3"/>
  <c r="H10" i="7" s="1"/>
  <c r="AA10" i="3"/>
  <c r="AA10" i="7" s="1"/>
  <c r="S10" i="7"/>
  <c r="U6" i="3"/>
  <c r="U7" i="7"/>
  <c r="S8" i="3" l="1"/>
  <c r="Z8" i="3" s="1"/>
  <c r="T9" i="3"/>
  <c r="T9" i="7" s="1"/>
  <c r="H9" i="3"/>
  <c r="H9" i="7" s="1"/>
  <c r="J9" i="3"/>
  <c r="J9" i="7" s="1"/>
  <c r="I9" i="3"/>
  <c r="I9" i="7" s="1"/>
  <c r="Z9" i="7"/>
  <c r="AA9" i="3"/>
  <c r="AA9" i="7" s="1"/>
  <c r="S9" i="7"/>
  <c r="U5" i="3"/>
  <c r="U6" i="7"/>
  <c r="S7" i="3" l="1"/>
  <c r="Z7" i="3" s="1"/>
  <c r="T8" i="3"/>
  <c r="T8" i="7" s="1"/>
  <c r="AA8" i="3"/>
  <c r="AA8" i="7" s="1"/>
  <c r="Z8" i="7"/>
  <c r="J8" i="3"/>
  <c r="J8" i="7" s="1"/>
  <c r="I8" i="3"/>
  <c r="I8" i="7" s="1"/>
  <c r="H8" i="3"/>
  <c r="H8" i="7" s="1"/>
  <c r="S8" i="7"/>
  <c r="U4" i="3"/>
  <c r="U5" i="7"/>
  <c r="S6" i="3" l="1"/>
  <c r="Z6" i="3" s="1"/>
  <c r="T7" i="3"/>
  <c r="T7" i="7" s="1"/>
  <c r="AA7" i="3"/>
  <c r="AA7" i="7" s="1"/>
  <c r="I7" i="3"/>
  <c r="I7" i="7" s="1"/>
  <c r="H7" i="3"/>
  <c r="H7" i="7" s="1"/>
  <c r="Z7" i="7"/>
  <c r="J7" i="3"/>
  <c r="J7" i="7" s="1"/>
  <c r="S7" i="7"/>
  <c r="U3" i="3"/>
  <c r="U4" i="7"/>
  <c r="S5" i="3" l="1"/>
  <c r="Z5" i="3" s="1"/>
  <c r="T6" i="3"/>
  <c r="T6" i="7" s="1"/>
  <c r="AA6" i="3"/>
  <c r="AA6" i="7" s="1"/>
  <c r="Z6" i="7"/>
  <c r="J6" i="3"/>
  <c r="J6" i="7" s="1"/>
  <c r="I6" i="3"/>
  <c r="I6" i="7" s="1"/>
  <c r="H6" i="3"/>
  <c r="H6" i="7" s="1"/>
  <c r="S6" i="7"/>
  <c r="U2" i="3"/>
  <c r="U3" i="7"/>
  <c r="S4" i="3" l="1"/>
  <c r="Z4" i="3" s="1"/>
  <c r="T5" i="3"/>
  <c r="T5" i="7" s="1"/>
  <c r="AA5" i="3"/>
  <c r="AA5" i="7" s="1"/>
  <c r="I5" i="3"/>
  <c r="I5" i="7" s="1"/>
  <c r="Z5" i="7"/>
  <c r="H5" i="3"/>
  <c r="H5" i="7" s="1"/>
  <c r="J5" i="3"/>
  <c r="J5" i="7" s="1"/>
  <c r="S5" i="7"/>
  <c r="U2" i="7"/>
  <c r="S3" i="3" l="1"/>
  <c r="Z3" i="3" s="1"/>
  <c r="T4" i="3"/>
  <c r="T4" i="7" s="1"/>
  <c r="AA4" i="3"/>
  <c r="AA4" i="7" s="1"/>
  <c r="Z4" i="7"/>
  <c r="J4" i="3"/>
  <c r="J4" i="7" s="1"/>
  <c r="I4" i="3"/>
  <c r="I4" i="7" s="1"/>
  <c r="H4" i="3"/>
  <c r="H4" i="7" s="1"/>
  <c r="S4" i="7"/>
  <c r="S2" i="3" l="1"/>
  <c r="Z2" i="3" s="1"/>
  <c r="T3" i="3"/>
  <c r="T3" i="7" s="1"/>
  <c r="AA3" i="3"/>
  <c r="AA3" i="7" s="1"/>
  <c r="Z3" i="7"/>
  <c r="J3" i="3"/>
  <c r="J3" i="7" s="1"/>
  <c r="H3" i="3"/>
  <c r="H3" i="7" s="1"/>
  <c r="I3" i="3"/>
  <c r="I3" i="7" s="1"/>
  <c r="S3" i="7"/>
  <c r="T2" i="3" l="1"/>
  <c r="T2" i="7" s="1"/>
  <c r="Z2" i="7"/>
  <c r="J2" i="3"/>
  <c r="J2" i="7" s="1"/>
  <c r="H2" i="3"/>
  <c r="H2" i="7" s="1"/>
  <c r="I2" i="3"/>
  <c r="I2" i="7" s="1"/>
  <c r="AA2" i="3"/>
  <c r="AA2" i="7" s="1"/>
  <c r="S2" i="7"/>
</calcChain>
</file>

<file path=xl/sharedStrings.xml><?xml version="1.0" encoding="utf-8"?>
<sst xmlns="http://schemas.openxmlformats.org/spreadsheetml/2006/main" count="416" uniqueCount="119">
  <si>
    <t>t</t>
  </si>
  <si>
    <t>Canada</t>
  </si>
  <si>
    <t>US</t>
  </si>
  <si>
    <t>Mexico</t>
  </si>
  <si>
    <t>Rest C.Am.</t>
  </si>
  <si>
    <t>Brazil</t>
  </si>
  <si>
    <t>Rest S.Am.</t>
  </si>
  <si>
    <t>N.Africa</t>
  </si>
  <si>
    <t>W.Africa</t>
  </si>
  <si>
    <t>E.Africa</t>
  </si>
  <si>
    <t>South Africa</t>
  </si>
  <si>
    <t>W.Europe</t>
  </si>
  <si>
    <t>C.Europe</t>
  </si>
  <si>
    <t>Turkey</t>
  </si>
  <si>
    <t>Ukraine</t>
  </si>
  <si>
    <t>Stan</t>
  </si>
  <si>
    <t>Russia</t>
  </si>
  <si>
    <t>M.East</t>
  </si>
  <si>
    <t>India</t>
  </si>
  <si>
    <t>Korea</t>
  </si>
  <si>
    <t>China</t>
  </si>
  <si>
    <t>SE.Asia</t>
  </si>
  <si>
    <t>Indonesia</t>
  </si>
  <si>
    <t>Japan</t>
  </si>
  <si>
    <t>Oceania</t>
  </si>
  <si>
    <t>Rest S.Asia</t>
  </si>
  <si>
    <t>Rest S.Africa</t>
  </si>
  <si>
    <t>what</t>
  </si>
  <si>
    <t>when</t>
  </si>
  <si>
    <t>where</t>
  </si>
  <si>
    <t>value</t>
  </si>
  <si>
    <t>source</t>
  </si>
  <si>
    <t>link</t>
  </si>
  <si>
    <t>unit</t>
  </si>
  <si>
    <t>mile/yr</t>
  </si>
  <si>
    <t>https://afdc.energy.gov/data/10309</t>
  </si>
  <si>
    <t>US federal highway administration</t>
  </si>
  <si>
    <t>https://www.fhwa.dot.gov/policyinformation/statistics/2018/pdf/vm1.pdf</t>
  </si>
  <si>
    <t>km/yr</t>
  </si>
  <si>
    <t>World Road Statistics - 2009" International Road Federation, and Federal Highway Administration's "Highway Statistics 2007"</t>
  </si>
  <si>
    <t>France</t>
  </si>
  <si>
    <t>Germany</t>
  </si>
  <si>
    <t>UK</t>
  </si>
  <si>
    <t>miles/yr</t>
  </si>
  <si>
    <t>https://doi.org/10.1016/j.jtrangeo.2018.04.022</t>
  </si>
  <si>
    <t>Eisenmann 2018</t>
  </si>
  <si>
    <t>AVERAGES USED</t>
  </si>
  <si>
    <t>EUROPE</t>
  </si>
  <si>
    <t>miles to km</t>
  </si>
  <si>
    <t>doi:10.1016/j.enpol.2011.09.019</t>
  </si>
  <si>
    <t>remarks</t>
  </si>
  <si>
    <t>private LDVs only (Table 2)</t>
  </si>
  <si>
    <t>regular bus</t>
  </si>
  <si>
    <t>midi bus</t>
  </si>
  <si>
    <t>private car</t>
  </si>
  <si>
    <t>Huo 2012</t>
  </si>
  <si>
    <t>all cars</t>
  </si>
  <si>
    <t>USA</t>
  </si>
  <si>
    <t>Singapore</t>
  </si>
  <si>
    <t>New Zealand</t>
  </si>
  <si>
    <t>private LDVs</t>
  </si>
  <si>
    <t>LDVs</t>
  </si>
  <si>
    <t>buses</t>
  </si>
  <si>
    <t>Goel 2015</t>
  </si>
  <si>
    <t>http://dx.doi.org/10.1016/j.tbs.2014.10.001</t>
  </si>
  <si>
    <t>Heavy duty bus</t>
  </si>
  <si>
    <t>Lught Duty bus</t>
  </si>
  <si>
    <t>private cars</t>
  </si>
  <si>
    <t>Yan 2009</t>
  </si>
  <si>
    <t>doi: 10.1016/j.enpol.2008.10.008</t>
  </si>
  <si>
    <t>cars</t>
  </si>
  <si>
    <t>City Bus/coach</t>
  </si>
  <si>
    <t>City bus/coach</t>
  </si>
  <si>
    <t>Liu 2019</t>
  </si>
  <si>
    <t>https://doi.org/10.1016/j.jclepro.2019.118030</t>
  </si>
  <si>
    <t xml:space="preserve">private car </t>
  </si>
  <si>
    <t>Average of other studies</t>
  </si>
  <si>
    <t>Regular Bus</t>
  </si>
  <si>
    <t>Midi Bus</t>
  </si>
  <si>
    <t>CHINA</t>
  </si>
  <si>
    <t>Heavy Bus</t>
  </si>
  <si>
    <t>Zheng 2014</t>
  </si>
  <si>
    <t>Medium/Light Duty Bus</t>
  </si>
  <si>
    <t>doi:10.5194/acp-14-9787-2014</t>
  </si>
  <si>
    <t>Bansal 2018</t>
  </si>
  <si>
    <t>https://doi.org/10.1016/j.retrec.2018.07.025</t>
  </si>
  <si>
    <t>While this is the average annual distance traveled per household, the mean car ownership of the respondents is very close to 1 per household, so it was deemed an appropriate indicator of annual vehicle mileage</t>
  </si>
  <si>
    <t>Bus</t>
  </si>
  <si>
    <t>Singh 2017</t>
  </si>
  <si>
    <t>https://doi.org/10.1016/j.trd.2017.02.011</t>
  </si>
  <si>
    <t>Motorcoach</t>
  </si>
  <si>
    <t>ABA motorcoach cencus</t>
  </si>
  <si>
    <t>Regular bus</t>
  </si>
  <si>
    <t>INDIA</t>
  </si>
  <si>
    <t>Transit bus</t>
  </si>
  <si>
    <t>AFDC US Dept of Energy</t>
  </si>
  <si>
    <t>Original source already in Deetman 2018, excluded from adjustments</t>
  </si>
  <si>
    <t>https://www.fhwa.dot.gov/policyinformation/statistics/2008/pdf/in5.pdf</t>
  </si>
  <si>
    <t>car</t>
  </si>
  <si>
    <t>Kuhnimhof 2017</t>
  </si>
  <si>
    <t>https://www.changing-transport.org/publication/in-use-vehicle-stock-and-mileages/</t>
  </si>
  <si>
    <t>Philipines</t>
  </si>
  <si>
    <t>&lt;1997</t>
  </si>
  <si>
    <t>Philippine Institute for Development Studies 2015</t>
  </si>
  <si>
    <t>Oanh 2015</t>
  </si>
  <si>
    <t>https://www.epa.gov/sites/production/files/2015-09/documents/oanh.pdf</t>
  </si>
  <si>
    <t>Bangkok</t>
  </si>
  <si>
    <t>Kathmandu</t>
  </si>
  <si>
    <t>Hanoi</t>
  </si>
  <si>
    <t>Ho Chi Minh City</t>
  </si>
  <si>
    <t>conventional buses only</t>
  </si>
  <si>
    <t>SUSTAINABLE TRANSPORT SOLUTIONS 2018</t>
  </si>
  <si>
    <t>https://www.adb.org/publications/sustainable-transport-solutions-peoples-republic-china</t>
  </si>
  <si>
    <t>SE ASIA</t>
  </si>
  <si>
    <t>Europe</t>
  </si>
  <si>
    <t>RoW</t>
  </si>
  <si>
    <t>Regular to midi-bus ratio</t>
  </si>
  <si>
    <t>SE Asia</t>
  </si>
  <si>
    <t>We assume that public buses are responsible for 70% of trafic, and commercial long-distance is only 30% of trafic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</si>
</sst>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</cellStyleXfs>
  <cellXfs count="26">
    <xf numFmtId="0" fontId="0" fillId="0" borderId="0" xfId="0"/>
    <xf numFmtId="164" fontId="0" fillId="0" borderId="0" xfId="0" applyNumberFormat="1"/>
    <xf numFmtId="3" fontId="0" fillId="0" borderId="0" xfId="0" applyNumberFormat="1"/>
    <xf numFmtId="1" fontId="0" fillId="0" borderId="0" xfId="0" applyNumberFormat="1"/>
    <xf numFmtId="0" fontId="0" fillId="0" borderId="0" xfId="42" applyNumberFormat="1" applyFont="1"/>
    <xf numFmtId="0" fontId="18" fillId="0" borderId="0" xfId="43"/>
    <xf numFmtId="0" fontId="0" fillId="33" borderId="0" xfId="0" applyFill="1"/>
    <xf numFmtId="2" fontId="0" fillId="34" borderId="0" xfId="0" applyNumberFormat="1" applyFill="1"/>
    <xf numFmtId="0" fontId="0" fillId="34" borderId="0" xfId="0" applyNumberFormat="1" applyFill="1"/>
    <xf numFmtId="0" fontId="0" fillId="35" borderId="0" xfId="0" applyFill="1"/>
    <xf numFmtId="2" fontId="0" fillId="35" borderId="0" xfId="0" applyNumberFormat="1" applyFill="1"/>
    <xf numFmtId="1" fontId="0" fillId="34" borderId="0" xfId="0" applyNumberFormat="1" applyFill="1"/>
    <xf numFmtId="1" fontId="0" fillId="35" borderId="0" xfId="0" applyNumberFormat="1" applyFill="1"/>
    <xf numFmtId="1" fontId="0" fillId="33" borderId="0" xfId="0" applyNumberFormat="1" applyFill="1"/>
    <xf numFmtId="0" fontId="0" fillId="36" borderId="0" xfId="0" applyFill="1"/>
    <xf numFmtId="2" fontId="0" fillId="33" borderId="0" xfId="0" applyNumberFormat="1" applyFill="1"/>
    <xf numFmtId="164" fontId="0" fillId="33" borderId="0" xfId="0" applyNumberFormat="1" applyFill="1"/>
    <xf numFmtId="0" fontId="14" fillId="0" borderId="0" xfId="0" applyFont="1"/>
    <xf numFmtId="0" fontId="0" fillId="0" borderId="0" xfId="0" applyNumberFormat="1"/>
    <xf numFmtId="0" fontId="19" fillId="0" borderId="0" xfId="0" applyFont="1"/>
    <xf numFmtId="3" fontId="14" fillId="0" borderId="0" xfId="0" applyNumberFormat="1" applyFont="1"/>
    <xf numFmtId="0" fontId="0" fillId="0" borderId="0" xfId="0" applyFill="1"/>
    <xf numFmtId="1" fontId="0" fillId="0" borderId="0" xfId="0" applyNumberFormat="1" applyFill="1"/>
    <xf numFmtId="0" fontId="0" fillId="0" borderId="0" xfId="42" applyNumberFormat="1" applyFont="1" applyFill="1"/>
    <xf numFmtId="0" fontId="0" fillId="0" borderId="0" xfId="0" applyAlignment="1">
      <alignment wrapText="1"/>
    </xf>
    <xf numFmtId="1" fontId="19" fillId="0" borderId="0" xfId="0" applyNumberFormat="1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016/j.trd.2017.02.011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doi.org/10.1016/j.jclepro.2019.118030" TargetMode="External"/><Relationship Id="rId7" Type="http://schemas.openxmlformats.org/officeDocument/2006/relationships/hyperlink" Target="https://doi.org/10.1016/j.trd.2017.02.011" TargetMode="External"/><Relationship Id="rId12" Type="http://schemas.openxmlformats.org/officeDocument/2006/relationships/hyperlink" Target="https://www.fhwa.dot.gov/policyinformation/statistics/2018/pdf/vm1.pdf" TargetMode="External"/><Relationship Id="rId2" Type="http://schemas.openxmlformats.org/officeDocument/2006/relationships/hyperlink" Target="https://doi.org/10.1016/j.jclepro.2019.118030" TargetMode="External"/><Relationship Id="rId1" Type="http://schemas.openxmlformats.org/officeDocument/2006/relationships/hyperlink" Target="https://doi.org/10.1016/j.jclepro.2019.118030" TargetMode="External"/><Relationship Id="rId6" Type="http://schemas.openxmlformats.org/officeDocument/2006/relationships/hyperlink" Target="https://doi.org/10.1016/j.jclepro.2019.118030" TargetMode="External"/><Relationship Id="rId11" Type="http://schemas.openxmlformats.org/officeDocument/2006/relationships/hyperlink" Target="https://afdc.energy.gov/data/10309" TargetMode="External"/><Relationship Id="rId5" Type="http://schemas.openxmlformats.org/officeDocument/2006/relationships/hyperlink" Target="https://doi.org/10.1016/j.jclepro.2019.118030" TargetMode="External"/><Relationship Id="rId10" Type="http://schemas.openxmlformats.org/officeDocument/2006/relationships/hyperlink" Target="https://www.fhwa.dot.gov/policyinformation/statistics/2008/pdf/in5.pdf" TargetMode="External"/><Relationship Id="rId4" Type="http://schemas.openxmlformats.org/officeDocument/2006/relationships/hyperlink" Target="https://doi.org/10.1016/j.jclepro.2019.118030" TargetMode="External"/><Relationship Id="rId9" Type="http://schemas.openxmlformats.org/officeDocument/2006/relationships/hyperlink" Target="https://www.epa.gov/sites/production/files/2015-09/documents/oanh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workbookViewId="0">
      <selection activeCell="M39" sqref="M3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1971</v>
      </c>
      <c r="B2">
        <v>13905.97062</v>
      </c>
      <c r="C2">
        <v>16249.514160000001</v>
      </c>
      <c r="D2">
        <v>13905.97062</v>
      </c>
      <c r="E2">
        <v>14425.799300000001</v>
      </c>
      <c r="F2">
        <v>14425.799300000001</v>
      </c>
      <c r="G2">
        <v>14425.799300000001</v>
      </c>
      <c r="H2">
        <v>27200</v>
      </c>
      <c r="I2">
        <v>27200</v>
      </c>
      <c r="J2">
        <v>27200</v>
      </c>
      <c r="K2">
        <v>14425.799300000001</v>
      </c>
      <c r="L2">
        <v>14425.799300000001</v>
      </c>
      <c r="M2">
        <v>14425.799300000001</v>
      </c>
      <c r="N2">
        <v>14425.799300000001</v>
      </c>
      <c r="O2">
        <v>13905.97062</v>
      </c>
      <c r="P2">
        <v>13905.97062</v>
      </c>
      <c r="Q2">
        <v>13905.97062</v>
      </c>
      <c r="R2">
        <v>13905.97062</v>
      </c>
      <c r="S2">
        <v>27200</v>
      </c>
      <c r="T2">
        <v>27200</v>
      </c>
      <c r="U2">
        <v>27200</v>
      </c>
      <c r="V2">
        <v>8851.3361170000007</v>
      </c>
      <c r="W2">
        <v>8851.3361170000007</v>
      </c>
      <c r="X2">
        <v>8851.3361170000007</v>
      </c>
      <c r="Y2">
        <v>15800</v>
      </c>
      <c r="Z2">
        <v>27200</v>
      </c>
      <c r="AA2">
        <v>27200</v>
      </c>
    </row>
    <row r="3" spans="1:27" x14ac:dyDescent="0.25">
      <c r="A3">
        <v>1972</v>
      </c>
      <c r="B3">
        <v>14025.615159999999</v>
      </c>
      <c r="C3">
        <v>16369.1587</v>
      </c>
      <c r="D3">
        <v>14025.615159999999</v>
      </c>
      <c r="E3">
        <v>14470.641079999999</v>
      </c>
      <c r="F3">
        <v>14470.641079999999</v>
      </c>
      <c r="G3">
        <v>14470.641079999999</v>
      </c>
      <c r="H3">
        <v>27200</v>
      </c>
      <c r="I3">
        <v>27200</v>
      </c>
      <c r="J3">
        <v>27200</v>
      </c>
      <c r="K3">
        <v>14470.641079999999</v>
      </c>
      <c r="L3">
        <v>14470.641079999999</v>
      </c>
      <c r="M3">
        <v>14470.641079999999</v>
      </c>
      <c r="N3">
        <v>14470.641079999999</v>
      </c>
      <c r="O3">
        <v>14025.615159999999</v>
      </c>
      <c r="P3">
        <v>14025.615159999999</v>
      </c>
      <c r="Q3">
        <v>14025.615159999999</v>
      </c>
      <c r="R3">
        <v>14025.615159999999</v>
      </c>
      <c r="S3">
        <v>27200</v>
      </c>
      <c r="T3">
        <v>27200</v>
      </c>
      <c r="U3">
        <v>27200</v>
      </c>
      <c r="V3">
        <v>8851.3361170000007</v>
      </c>
      <c r="W3">
        <v>8851.3361170000007</v>
      </c>
      <c r="X3">
        <v>8851.3361170000007</v>
      </c>
      <c r="Y3">
        <v>15720</v>
      </c>
      <c r="Z3">
        <v>27200</v>
      </c>
      <c r="AA3">
        <v>27200</v>
      </c>
    </row>
    <row r="4" spans="1:27" x14ac:dyDescent="0.25">
      <c r="A4">
        <v>1973</v>
      </c>
      <c r="B4">
        <v>13562.42297</v>
      </c>
      <c r="C4">
        <v>15905.96651</v>
      </c>
      <c r="D4">
        <v>13562.42297</v>
      </c>
      <c r="E4">
        <v>14571.567160000001</v>
      </c>
      <c r="F4">
        <v>14571.567160000001</v>
      </c>
      <c r="G4">
        <v>14571.567160000001</v>
      </c>
      <c r="H4">
        <v>27200</v>
      </c>
      <c r="I4">
        <v>27200</v>
      </c>
      <c r="J4">
        <v>27200</v>
      </c>
      <c r="K4">
        <v>14571.567160000001</v>
      </c>
      <c r="L4">
        <v>14571.567160000001</v>
      </c>
      <c r="M4">
        <v>14571.567160000001</v>
      </c>
      <c r="N4">
        <v>14571.567160000001</v>
      </c>
      <c r="O4">
        <v>13562.42297</v>
      </c>
      <c r="P4">
        <v>13562.42297</v>
      </c>
      <c r="Q4">
        <v>13562.42297</v>
      </c>
      <c r="R4">
        <v>13562.42297</v>
      </c>
      <c r="S4">
        <v>27200</v>
      </c>
      <c r="T4">
        <v>27200</v>
      </c>
      <c r="U4">
        <v>27200</v>
      </c>
      <c r="V4">
        <v>8851.3361170000007</v>
      </c>
      <c r="W4">
        <v>8851.3361170000007</v>
      </c>
      <c r="X4">
        <v>8851.3361170000007</v>
      </c>
      <c r="Y4">
        <v>15640</v>
      </c>
      <c r="Z4">
        <v>27200</v>
      </c>
      <c r="AA4">
        <v>27200</v>
      </c>
    </row>
    <row r="5" spans="1:27" x14ac:dyDescent="0.25">
      <c r="A5">
        <v>1974</v>
      </c>
      <c r="B5">
        <v>12496.518099999999</v>
      </c>
      <c r="C5">
        <v>14840.06164</v>
      </c>
      <c r="D5">
        <v>12496.518099999999</v>
      </c>
      <c r="E5">
        <v>14501.27937</v>
      </c>
      <c r="F5">
        <v>14501.27937</v>
      </c>
      <c r="G5">
        <v>14501.27937</v>
      </c>
      <c r="H5">
        <v>27200</v>
      </c>
      <c r="I5">
        <v>27200</v>
      </c>
      <c r="J5">
        <v>27200</v>
      </c>
      <c r="K5">
        <v>14501.27937</v>
      </c>
      <c r="L5">
        <v>14501.27937</v>
      </c>
      <c r="M5">
        <v>14501.27937</v>
      </c>
      <c r="N5">
        <v>14501.27937</v>
      </c>
      <c r="O5">
        <v>12496.518099999999</v>
      </c>
      <c r="P5">
        <v>12496.518099999999</v>
      </c>
      <c r="Q5">
        <v>12496.518099999999</v>
      </c>
      <c r="R5">
        <v>12496.518099999999</v>
      </c>
      <c r="S5">
        <v>27200</v>
      </c>
      <c r="T5">
        <v>27200</v>
      </c>
      <c r="U5">
        <v>27200</v>
      </c>
      <c r="V5">
        <v>8851.3361170000007</v>
      </c>
      <c r="W5">
        <v>8851.3361170000007</v>
      </c>
      <c r="X5">
        <v>8851.3361170000007</v>
      </c>
      <c r="Y5">
        <v>15560</v>
      </c>
      <c r="Z5">
        <v>27200</v>
      </c>
      <c r="AA5">
        <v>27200</v>
      </c>
    </row>
    <row r="6" spans="1:27" x14ac:dyDescent="0.25">
      <c r="A6">
        <v>1975</v>
      </c>
      <c r="B6">
        <v>12638.458490000001</v>
      </c>
      <c r="C6">
        <v>14982.00203</v>
      </c>
      <c r="D6">
        <v>12638.458490000001</v>
      </c>
      <c r="E6">
        <v>14392.328869999999</v>
      </c>
      <c r="F6">
        <v>14392.328869999999</v>
      </c>
      <c r="G6">
        <v>14392.328869999999</v>
      </c>
      <c r="H6">
        <v>27200</v>
      </c>
      <c r="I6">
        <v>27200</v>
      </c>
      <c r="J6">
        <v>27200</v>
      </c>
      <c r="K6">
        <v>14392.328869999999</v>
      </c>
      <c r="L6">
        <v>14392.328869999999</v>
      </c>
      <c r="M6">
        <v>14392.328869999999</v>
      </c>
      <c r="N6">
        <v>14392.328869999999</v>
      </c>
      <c r="O6">
        <v>12638.458490000001</v>
      </c>
      <c r="P6">
        <v>12638.458490000001</v>
      </c>
      <c r="Q6">
        <v>12638.458490000001</v>
      </c>
      <c r="R6">
        <v>12638.458490000001</v>
      </c>
      <c r="S6">
        <v>27200</v>
      </c>
      <c r="T6">
        <v>27200</v>
      </c>
      <c r="U6">
        <v>27200</v>
      </c>
      <c r="V6">
        <v>8851.3361170000007</v>
      </c>
      <c r="W6">
        <v>8851.3361170000007</v>
      </c>
      <c r="X6">
        <v>8851.3361170000007</v>
      </c>
      <c r="Y6">
        <v>15480</v>
      </c>
      <c r="Z6">
        <v>27200</v>
      </c>
      <c r="AA6">
        <v>27200</v>
      </c>
    </row>
    <row r="7" spans="1:27" x14ac:dyDescent="0.25">
      <c r="A7">
        <v>1976</v>
      </c>
      <c r="B7">
        <v>12813.248020000001</v>
      </c>
      <c r="C7">
        <v>15156.79155</v>
      </c>
      <c r="D7">
        <v>12813.248020000001</v>
      </c>
      <c r="E7">
        <v>14446.23911</v>
      </c>
      <c r="F7">
        <v>14446.23911</v>
      </c>
      <c r="G7">
        <v>14446.23911</v>
      </c>
      <c r="H7">
        <v>27200</v>
      </c>
      <c r="I7">
        <v>27200</v>
      </c>
      <c r="J7">
        <v>27200</v>
      </c>
      <c r="K7">
        <v>14446.23911</v>
      </c>
      <c r="L7">
        <v>14446.23911</v>
      </c>
      <c r="M7">
        <v>14446.23911</v>
      </c>
      <c r="N7">
        <v>14446.23911</v>
      </c>
      <c r="O7">
        <v>12813.248020000001</v>
      </c>
      <c r="P7">
        <v>12813.248020000001</v>
      </c>
      <c r="Q7">
        <v>12813.248020000001</v>
      </c>
      <c r="R7">
        <v>12813.248020000001</v>
      </c>
      <c r="S7">
        <v>27200</v>
      </c>
      <c r="T7">
        <v>27200</v>
      </c>
      <c r="U7">
        <v>27200</v>
      </c>
      <c r="V7">
        <v>8758.3659200000002</v>
      </c>
      <c r="W7">
        <v>8758.3659200000002</v>
      </c>
      <c r="X7">
        <v>8758.3659200000002</v>
      </c>
      <c r="Y7">
        <v>15400</v>
      </c>
      <c r="Z7">
        <v>27200</v>
      </c>
      <c r="AA7">
        <v>27200</v>
      </c>
    </row>
    <row r="8" spans="1:27" x14ac:dyDescent="0.25">
      <c r="A8">
        <v>1977</v>
      </c>
      <c r="B8">
        <v>12972.60879</v>
      </c>
      <c r="C8">
        <v>15316.152330000001</v>
      </c>
      <c r="D8">
        <v>12972.60879</v>
      </c>
      <c r="E8">
        <v>14535.94382</v>
      </c>
      <c r="F8">
        <v>14535.94382</v>
      </c>
      <c r="G8">
        <v>14535.94382</v>
      </c>
      <c r="H8">
        <v>27200</v>
      </c>
      <c r="I8">
        <v>27200</v>
      </c>
      <c r="J8">
        <v>27200</v>
      </c>
      <c r="K8">
        <v>14535.94382</v>
      </c>
      <c r="L8">
        <v>14535.94382</v>
      </c>
      <c r="M8">
        <v>14535.94382</v>
      </c>
      <c r="N8">
        <v>14535.94382</v>
      </c>
      <c r="O8">
        <v>12972.60879</v>
      </c>
      <c r="P8">
        <v>12972.60879</v>
      </c>
      <c r="Q8">
        <v>12972.60879</v>
      </c>
      <c r="R8">
        <v>12972.60879</v>
      </c>
      <c r="S8">
        <v>27200</v>
      </c>
      <c r="T8">
        <v>27200</v>
      </c>
      <c r="U8">
        <v>27200</v>
      </c>
      <c r="V8">
        <v>8665.3957229999996</v>
      </c>
      <c r="W8">
        <v>8665.3957229999996</v>
      </c>
      <c r="X8">
        <v>8665.3957229999996</v>
      </c>
      <c r="Y8">
        <v>15300</v>
      </c>
      <c r="Z8">
        <v>27200</v>
      </c>
      <c r="AA8">
        <v>27200</v>
      </c>
    </row>
    <row r="9" spans="1:27" x14ac:dyDescent="0.25">
      <c r="A9">
        <v>1978</v>
      </c>
      <c r="B9">
        <v>12944.88169</v>
      </c>
      <c r="C9">
        <v>15288.425230000001</v>
      </c>
      <c r="D9">
        <v>12944.88169</v>
      </c>
      <c r="E9">
        <v>14680.454879999999</v>
      </c>
      <c r="F9">
        <v>14680.454879999999</v>
      </c>
      <c r="G9">
        <v>14680.454879999999</v>
      </c>
      <c r="H9">
        <v>27200</v>
      </c>
      <c r="I9">
        <v>27200</v>
      </c>
      <c r="J9">
        <v>27200</v>
      </c>
      <c r="K9">
        <v>14680.454879999999</v>
      </c>
      <c r="L9">
        <v>14680.454879999999</v>
      </c>
      <c r="M9">
        <v>14680.454879999999</v>
      </c>
      <c r="N9">
        <v>14680.454879999999</v>
      </c>
      <c r="O9">
        <v>12944.88169</v>
      </c>
      <c r="P9">
        <v>12944.88169</v>
      </c>
      <c r="Q9">
        <v>12944.88169</v>
      </c>
      <c r="R9">
        <v>12944.88169</v>
      </c>
      <c r="S9">
        <v>27200</v>
      </c>
      <c r="T9">
        <v>27200</v>
      </c>
      <c r="U9">
        <v>27200</v>
      </c>
      <c r="V9">
        <v>8572.4255260000009</v>
      </c>
      <c r="W9">
        <v>8572.4255260000009</v>
      </c>
      <c r="X9">
        <v>8572.4255260000009</v>
      </c>
      <c r="Y9">
        <v>15200</v>
      </c>
      <c r="Z9">
        <v>27200</v>
      </c>
      <c r="AA9">
        <v>27200</v>
      </c>
    </row>
    <row r="10" spans="1:27" x14ac:dyDescent="0.25">
      <c r="A10">
        <v>1979</v>
      </c>
      <c r="B10">
        <v>12239.558489999999</v>
      </c>
      <c r="C10">
        <v>14583.10202</v>
      </c>
      <c r="D10">
        <v>12239.558489999999</v>
      </c>
      <c r="E10">
        <v>14524.386409999999</v>
      </c>
      <c r="F10">
        <v>14524.386409999999</v>
      </c>
      <c r="G10">
        <v>14524.386409999999</v>
      </c>
      <c r="H10">
        <v>27200</v>
      </c>
      <c r="I10">
        <v>27200</v>
      </c>
      <c r="J10">
        <v>27200</v>
      </c>
      <c r="K10">
        <v>14524.386409999999</v>
      </c>
      <c r="L10">
        <v>14524.386409999999</v>
      </c>
      <c r="M10">
        <v>14524.386409999999</v>
      </c>
      <c r="N10">
        <v>14524.386409999999</v>
      </c>
      <c r="O10">
        <v>12239.558489999999</v>
      </c>
      <c r="P10">
        <v>12239.558489999999</v>
      </c>
      <c r="Q10">
        <v>12239.558489999999</v>
      </c>
      <c r="R10">
        <v>12239.558489999999</v>
      </c>
      <c r="S10">
        <v>27200</v>
      </c>
      <c r="T10">
        <v>27200</v>
      </c>
      <c r="U10">
        <v>27200</v>
      </c>
      <c r="V10">
        <v>8479.455328</v>
      </c>
      <c r="W10">
        <v>8479.455328</v>
      </c>
      <c r="X10">
        <v>8479.455328</v>
      </c>
      <c r="Y10">
        <v>15100</v>
      </c>
      <c r="Z10">
        <v>27200</v>
      </c>
      <c r="AA10">
        <v>27200</v>
      </c>
    </row>
    <row r="11" spans="1:27" x14ac:dyDescent="0.25">
      <c r="A11">
        <v>1980</v>
      </c>
      <c r="B11">
        <v>11839.11305</v>
      </c>
      <c r="C11">
        <v>14182.656590000001</v>
      </c>
      <c r="D11">
        <v>11839.11305</v>
      </c>
      <c r="E11">
        <v>14475.32439</v>
      </c>
      <c r="F11">
        <v>14475.32439</v>
      </c>
      <c r="G11">
        <v>14475.32439</v>
      </c>
      <c r="H11">
        <v>27200</v>
      </c>
      <c r="I11">
        <v>27200</v>
      </c>
      <c r="J11">
        <v>27200</v>
      </c>
      <c r="K11">
        <v>14475.32439</v>
      </c>
      <c r="L11">
        <v>14475.32439</v>
      </c>
      <c r="M11">
        <v>14475.32439</v>
      </c>
      <c r="N11">
        <v>14475.32439</v>
      </c>
      <c r="O11">
        <v>11839.11305</v>
      </c>
      <c r="P11">
        <v>11839.11305</v>
      </c>
      <c r="Q11">
        <v>11839.11305</v>
      </c>
      <c r="R11">
        <v>11839.11305</v>
      </c>
      <c r="S11">
        <v>27200</v>
      </c>
      <c r="T11">
        <v>27200</v>
      </c>
      <c r="U11">
        <v>27200</v>
      </c>
      <c r="V11">
        <v>8386.4851309999995</v>
      </c>
      <c r="W11">
        <v>8386.4851309999995</v>
      </c>
      <c r="X11">
        <v>8386.4851309999995</v>
      </c>
      <c r="Y11">
        <v>15166.666670000001</v>
      </c>
      <c r="Z11">
        <v>27200</v>
      </c>
      <c r="AA11">
        <v>27200</v>
      </c>
    </row>
    <row r="12" spans="1:27" x14ac:dyDescent="0.25">
      <c r="A12">
        <v>1981</v>
      </c>
      <c r="B12">
        <v>11936.542299999999</v>
      </c>
      <c r="C12">
        <v>14280.08584</v>
      </c>
      <c r="D12">
        <v>11936.542299999999</v>
      </c>
      <c r="E12">
        <v>14365.0774</v>
      </c>
      <c r="F12">
        <v>14365.0774</v>
      </c>
      <c r="G12">
        <v>14365.0774</v>
      </c>
      <c r="H12">
        <v>27200</v>
      </c>
      <c r="I12">
        <v>27200</v>
      </c>
      <c r="J12">
        <v>27200</v>
      </c>
      <c r="K12">
        <v>14365.0774</v>
      </c>
      <c r="L12">
        <v>14365.0774</v>
      </c>
      <c r="M12">
        <v>14365.0774</v>
      </c>
      <c r="N12">
        <v>14365.0774</v>
      </c>
      <c r="O12">
        <v>11936.542299999999</v>
      </c>
      <c r="P12">
        <v>11936.542299999999</v>
      </c>
      <c r="Q12">
        <v>11936.542299999999</v>
      </c>
      <c r="R12">
        <v>11936.542299999999</v>
      </c>
      <c r="S12">
        <v>27200</v>
      </c>
      <c r="T12">
        <v>27200</v>
      </c>
      <c r="U12">
        <v>27200</v>
      </c>
      <c r="V12">
        <v>8431.2845149999994</v>
      </c>
      <c r="W12">
        <v>8431.2845149999994</v>
      </c>
      <c r="X12">
        <v>8431.2845149999994</v>
      </c>
      <c r="Y12">
        <v>15233.333329999999</v>
      </c>
      <c r="Z12">
        <v>27200</v>
      </c>
      <c r="AA12">
        <v>27200</v>
      </c>
    </row>
    <row r="13" spans="1:27" x14ac:dyDescent="0.25">
      <c r="A13">
        <v>1982</v>
      </c>
      <c r="B13">
        <v>12221.64603</v>
      </c>
      <c r="C13">
        <v>14565.18957</v>
      </c>
      <c r="D13">
        <v>12221.64603</v>
      </c>
      <c r="E13">
        <v>14357.80646</v>
      </c>
      <c r="F13">
        <v>14357.80646</v>
      </c>
      <c r="G13">
        <v>14357.80646</v>
      </c>
      <c r="H13">
        <v>27200</v>
      </c>
      <c r="I13">
        <v>27200</v>
      </c>
      <c r="J13">
        <v>27200</v>
      </c>
      <c r="K13">
        <v>14357.80646</v>
      </c>
      <c r="L13">
        <v>14357.80646</v>
      </c>
      <c r="M13">
        <v>14357.80646</v>
      </c>
      <c r="N13">
        <v>14357.80646</v>
      </c>
      <c r="O13">
        <v>12221.64603</v>
      </c>
      <c r="P13">
        <v>12221.64603</v>
      </c>
      <c r="Q13">
        <v>12221.64603</v>
      </c>
      <c r="R13">
        <v>12221.64603</v>
      </c>
      <c r="S13">
        <v>27200</v>
      </c>
      <c r="T13">
        <v>27200</v>
      </c>
      <c r="U13">
        <v>27200</v>
      </c>
      <c r="V13">
        <v>8476.0838980000008</v>
      </c>
      <c r="W13">
        <v>8476.0838980000008</v>
      </c>
      <c r="X13">
        <v>8476.0838980000008</v>
      </c>
      <c r="Y13">
        <v>15300</v>
      </c>
      <c r="Z13">
        <v>27200</v>
      </c>
      <c r="AA13">
        <v>27200</v>
      </c>
    </row>
    <row r="14" spans="1:27" x14ac:dyDescent="0.25">
      <c r="A14">
        <v>1983</v>
      </c>
      <c r="B14">
        <v>12330.14732</v>
      </c>
      <c r="C14">
        <v>14673.690860000001</v>
      </c>
      <c r="D14">
        <v>12330.14732</v>
      </c>
      <c r="E14">
        <v>14299.473550000001</v>
      </c>
      <c r="F14">
        <v>14299.473550000001</v>
      </c>
      <c r="G14">
        <v>14299.473550000001</v>
      </c>
      <c r="H14">
        <v>27200</v>
      </c>
      <c r="I14">
        <v>27200</v>
      </c>
      <c r="J14">
        <v>27200</v>
      </c>
      <c r="K14">
        <v>14299.473550000001</v>
      </c>
      <c r="L14">
        <v>14299.473550000001</v>
      </c>
      <c r="M14">
        <v>14299.473550000001</v>
      </c>
      <c r="N14">
        <v>14299.473550000001</v>
      </c>
      <c r="O14">
        <v>12330.14732</v>
      </c>
      <c r="P14">
        <v>12330.14732</v>
      </c>
      <c r="Q14">
        <v>12330.14732</v>
      </c>
      <c r="R14">
        <v>12330.14732</v>
      </c>
      <c r="S14">
        <v>27200</v>
      </c>
      <c r="T14">
        <v>27200</v>
      </c>
      <c r="U14">
        <v>27200</v>
      </c>
      <c r="V14">
        <v>8520.8832820000007</v>
      </c>
      <c r="W14">
        <v>8520.8832820000007</v>
      </c>
      <c r="X14">
        <v>8520.8832820000007</v>
      </c>
      <c r="Y14">
        <v>15366.666670000001</v>
      </c>
      <c r="Z14">
        <v>27200</v>
      </c>
      <c r="AA14">
        <v>27200</v>
      </c>
    </row>
    <row r="15" spans="1:27" x14ac:dyDescent="0.25">
      <c r="A15">
        <v>1984</v>
      </c>
      <c r="B15">
        <v>12539.03839</v>
      </c>
      <c r="C15">
        <v>14882.58193</v>
      </c>
      <c r="D15">
        <v>12539.03839</v>
      </c>
      <c r="E15">
        <v>14391.835370000001</v>
      </c>
      <c r="F15">
        <v>14391.835370000001</v>
      </c>
      <c r="G15">
        <v>14391.835370000001</v>
      </c>
      <c r="H15">
        <v>27200</v>
      </c>
      <c r="I15">
        <v>27200</v>
      </c>
      <c r="J15">
        <v>27200</v>
      </c>
      <c r="K15">
        <v>14391.835370000001</v>
      </c>
      <c r="L15">
        <v>14391.835370000001</v>
      </c>
      <c r="M15">
        <v>14391.835370000001</v>
      </c>
      <c r="N15">
        <v>14391.835370000001</v>
      </c>
      <c r="O15">
        <v>12539.03839</v>
      </c>
      <c r="P15">
        <v>12539.03839</v>
      </c>
      <c r="Q15">
        <v>12539.03839</v>
      </c>
      <c r="R15">
        <v>12539.03839</v>
      </c>
      <c r="S15">
        <v>27200</v>
      </c>
      <c r="T15">
        <v>27200</v>
      </c>
      <c r="U15">
        <v>27200</v>
      </c>
      <c r="V15">
        <v>8565.6826660000006</v>
      </c>
      <c r="W15">
        <v>8565.6826660000006</v>
      </c>
      <c r="X15">
        <v>8565.6826660000006</v>
      </c>
      <c r="Y15">
        <v>15433.333329999999</v>
      </c>
      <c r="Z15">
        <v>27200</v>
      </c>
      <c r="AA15">
        <v>27200</v>
      </c>
    </row>
    <row r="16" spans="1:27" x14ac:dyDescent="0.25">
      <c r="A16">
        <v>1985</v>
      </c>
      <c r="B16">
        <v>12815.501120000001</v>
      </c>
      <c r="C16">
        <v>15159.04466</v>
      </c>
      <c r="D16">
        <v>12815.501120000001</v>
      </c>
      <c r="E16">
        <v>14436.13438</v>
      </c>
      <c r="F16">
        <v>14436.13438</v>
      </c>
      <c r="G16">
        <v>14436.13438</v>
      </c>
      <c r="H16">
        <v>27200</v>
      </c>
      <c r="I16">
        <v>27200</v>
      </c>
      <c r="J16">
        <v>27200</v>
      </c>
      <c r="K16">
        <v>14436.13438</v>
      </c>
      <c r="L16">
        <v>14436.13438</v>
      </c>
      <c r="M16">
        <v>14436.13438</v>
      </c>
      <c r="N16">
        <v>14436.13438</v>
      </c>
      <c r="O16">
        <v>12815.501120000001</v>
      </c>
      <c r="P16">
        <v>12815.501120000001</v>
      </c>
      <c r="Q16">
        <v>12815.501120000001</v>
      </c>
      <c r="R16">
        <v>12815.501120000001</v>
      </c>
      <c r="S16">
        <v>27200</v>
      </c>
      <c r="T16">
        <v>27200</v>
      </c>
      <c r="U16">
        <v>27200</v>
      </c>
      <c r="V16">
        <v>8610.4820490000002</v>
      </c>
      <c r="W16">
        <v>8610.4820490000002</v>
      </c>
      <c r="X16">
        <v>8610.4820490000002</v>
      </c>
      <c r="Y16">
        <v>15500</v>
      </c>
      <c r="Z16">
        <v>27200</v>
      </c>
      <c r="AA16">
        <v>27200</v>
      </c>
    </row>
    <row r="17" spans="1:27" x14ac:dyDescent="0.25">
      <c r="A17">
        <v>1986</v>
      </c>
      <c r="B17">
        <v>12887.373970000001</v>
      </c>
      <c r="C17">
        <v>15230.917509999999</v>
      </c>
      <c r="D17">
        <v>12887.373970000001</v>
      </c>
      <c r="E17">
        <v>14747.7148</v>
      </c>
      <c r="F17">
        <v>14747.7148</v>
      </c>
      <c r="G17">
        <v>14747.7148</v>
      </c>
      <c r="H17">
        <v>27200</v>
      </c>
      <c r="I17">
        <v>27200</v>
      </c>
      <c r="J17">
        <v>27200</v>
      </c>
      <c r="K17">
        <v>14747.7148</v>
      </c>
      <c r="L17">
        <v>14747.7148</v>
      </c>
      <c r="M17">
        <v>14747.7148</v>
      </c>
      <c r="N17">
        <v>14747.7148</v>
      </c>
      <c r="O17">
        <v>12887.373970000001</v>
      </c>
      <c r="P17">
        <v>12887.373970000001</v>
      </c>
      <c r="Q17">
        <v>12887.373970000001</v>
      </c>
      <c r="R17">
        <v>12887.373970000001</v>
      </c>
      <c r="S17">
        <v>27200</v>
      </c>
      <c r="T17">
        <v>27200</v>
      </c>
      <c r="U17">
        <v>27200</v>
      </c>
      <c r="V17">
        <v>8629.2861350000003</v>
      </c>
      <c r="W17">
        <v>8629.2861350000003</v>
      </c>
      <c r="X17">
        <v>8629.2861350000003</v>
      </c>
      <c r="Y17">
        <v>15600</v>
      </c>
      <c r="Z17">
        <v>27200</v>
      </c>
      <c r="AA17">
        <v>27200</v>
      </c>
    </row>
    <row r="18" spans="1:27" x14ac:dyDescent="0.25">
      <c r="A18">
        <v>1987</v>
      </c>
      <c r="B18">
        <v>13299.181920000001</v>
      </c>
      <c r="C18">
        <v>15642.72546</v>
      </c>
      <c r="D18">
        <v>13299.181920000001</v>
      </c>
      <c r="E18">
        <v>15073.393959999999</v>
      </c>
      <c r="F18">
        <v>15073.393959999999</v>
      </c>
      <c r="G18">
        <v>15073.393959999999</v>
      </c>
      <c r="H18">
        <v>27200</v>
      </c>
      <c r="I18">
        <v>27200</v>
      </c>
      <c r="J18">
        <v>27200</v>
      </c>
      <c r="K18">
        <v>15073.393959999999</v>
      </c>
      <c r="L18">
        <v>15073.393959999999</v>
      </c>
      <c r="M18">
        <v>15073.393959999999</v>
      </c>
      <c r="N18">
        <v>15073.393959999999</v>
      </c>
      <c r="O18">
        <v>13299.181920000001</v>
      </c>
      <c r="P18">
        <v>13299.181920000001</v>
      </c>
      <c r="Q18">
        <v>13299.181920000001</v>
      </c>
      <c r="R18">
        <v>13299.181920000001</v>
      </c>
      <c r="S18">
        <v>27200</v>
      </c>
      <c r="T18">
        <v>27200</v>
      </c>
      <c r="U18">
        <v>27200</v>
      </c>
      <c r="V18">
        <v>9094.0790909999996</v>
      </c>
      <c r="W18">
        <v>9094.0790909999996</v>
      </c>
      <c r="X18">
        <v>9094.0790909999996</v>
      </c>
      <c r="Y18">
        <v>15700</v>
      </c>
      <c r="Z18">
        <v>27200</v>
      </c>
      <c r="AA18">
        <v>27200</v>
      </c>
    </row>
    <row r="19" spans="1:27" x14ac:dyDescent="0.25">
      <c r="A19">
        <v>1988</v>
      </c>
      <c r="B19">
        <v>13704.51441</v>
      </c>
      <c r="C19">
        <v>16048.05795</v>
      </c>
      <c r="D19">
        <v>13704.51441</v>
      </c>
      <c r="E19">
        <v>15274.744049999999</v>
      </c>
      <c r="F19">
        <v>15274.744049999999</v>
      </c>
      <c r="G19">
        <v>15274.744049999999</v>
      </c>
      <c r="H19">
        <v>27200</v>
      </c>
      <c r="I19">
        <v>27200</v>
      </c>
      <c r="J19">
        <v>27200</v>
      </c>
      <c r="K19">
        <v>15274.744049999999</v>
      </c>
      <c r="L19">
        <v>15274.744049999999</v>
      </c>
      <c r="M19">
        <v>15274.744049999999</v>
      </c>
      <c r="N19">
        <v>15274.744049999999</v>
      </c>
      <c r="O19">
        <v>13704.51441</v>
      </c>
      <c r="P19">
        <v>13704.51441</v>
      </c>
      <c r="Q19">
        <v>13704.51441</v>
      </c>
      <c r="R19">
        <v>13704.51441</v>
      </c>
      <c r="S19">
        <v>27200</v>
      </c>
      <c r="T19">
        <v>27200</v>
      </c>
      <c r="U19">
        <v>27200</v>
      </c>
      <c r="V19">
        <v>9622.5432899999996</v>
      </c>
      <c r="W19">
        <v>9622.5432899999996</v>
      </c>
      <c r="X19">
        <v>9622.5432899999996</v>
      </c>
      <c r="Y19">
        <v>15800</v>
      </c>
      <c r="Z19">
        <v>27200</v>
      </c>
      <c r="AA19">
        <v>27200</v>
      </c>
    </row>
    <row r="20" spans="1:27" x14ac:dyDescent="0.25">
      <c r="A20">
        <v>1989</v>
      </c>
      <c r="B20">
        <v>14002.28364</v>
      </c>
      <c r="C20">
        <v>16345.82718</v>
      </c>
      <c r="D20">
        <v>14002.28364</v>
      </c>
      <c r="E20">
        <v>15581.238729999999</v>
      </c>
      <c r="F20">
        <v>15581.238729999999</v>
      </c>
      <c r="G20">
        <v>15581.238729999999</v>
      </c>
      <c r="H20">
        <v>27200</v>
      </c>
      <c r="I20">
        <v>27200</v>
      </c>
      <c r="J20">
        <v>27200</v>
      </c>
      <c r="K20">
        <v>15581.238729999999</v>
      </c>
      <c r="L20">
        <v>15581.238729999999</v>
      </c>
      <c r="M20">
        <v>15581.238729999999</v>
      </c>
      <c r="N20">
        <v>15581.238729999999</v>
      </c>
      <c r="O20">
        <v>14002.28364</v>
      </c>
      <c r="P20">
        <v>14002.28364</v>
      </c>
      <c r="Q20">
        <v>14002.28364</v>
      </c>
      <c r="R20">
        <v>14002.28364</v>
      </c>
      <c r="S20">
        <v>27200</v>
      </c>
      <c r="T20">
        <v>27200</v>
      </c>
      <c r="U20">
        <v>27200</v>
      </c>
      <c r="V20">
        <v>10021.962020000001</v>
      </c>
      <c r="W20">
        <v>10021.962020000001</v>
      </c>
      <c r="X20">
        <v>10021.962020000001</v>
      </c>
      <c r="Y20">
        <v>15233.333329999999</v>
      </c>
      <c r="Z20">
        <v>27200</v>
      </c>
      <c r="AA20">
        <v>27200</v>
      </c>
    </row>
    <row r="21" spans="1:27" x14ac:dyDescent="0.25">
      <c r="A21">
        <v>1990</v>
      </c>
      <c r="B21">
        <v>14195.782509999999</v>
      </c>
      <c r="C21">
        <v>16539.32605</v>
      </c>
      <c r="D21">
        <v>14195.782509999999</v>
      </c>
      <c r="E21">
        <v>15614.48271</v>
      </c>
      <c r="F21">
        <v>15614.48271</v>
      </c>
      <c r="G21">
        <v>15614.48271</v>
      </c>
      <c r="H21">
        <v>27200</v>
      </c>
      <c r="I21">
        <v>27200</v>
      </c>
      <c r="J21">
        <v>27200</v>
      </c>
      <c r="K21">
        <v>15614.48271</v>
      </c>
      <c r="L21">
        <v>15614.48271</v>
      </c>
      <c r="M21">
        <v>15614.48271</v>
      </c>
      <c r="N21">
        <v>15614.48271</v>
      </c>
      <c r="O21">
        <v>14195.782509999999</v>
      </c>
      <c r="P21">
        <v>14195.782509999999</v>
      </c>
      <c r="Q21">
        <v>14195.782509999999</v>
      </c>
      <c r="R21">
        <v>14195.782509999999</v>
      </c>
      <c r="S21">
        <v>27200</v>
      </c>
      <c r="T21">
        <v>27200</v>
      </c>
      <c r="U21">
        <v>27200</v>
      </c>
      <c r="V21">
        <v>9862.7853570000007</v>
      </c>
      <c r="W21">
        <v>9862.7853570000007</v>
      </c>
      <c r="X21">
        <v>9862.7853570000007</v>
      </c>
      <c r="Y21">
        <v>14666.666670000001</v>
      </c>
      <c r="Z21">
        <v>27200</v>
      </c>
      <c r="AA21">
        <v>27200</v>
      </c>
    </row>
    <row r="22" spans="1:27" x14ac:dyDescent="0.25">
      <c r="A22">
        <v>1991</v>
      </c>
      <c r="B22">
        <v>14267.32825</v>
      </c>
      <c r="C22">
        <v>16610.871790000001</v>
      </c>
      <c r="D22">
        <v>14267.32825</v>
      </c>
      <c r="E22">
        <v>15648.32885</v>
      </c>
      <c r="F22">
        <v>15648.32885</v>
      </c>
      <c r="G22">
        <v>15648.32885</v>
      </c>
      <c r="H22">
        <v>27200</v>
      </c>
      <c r="I22">
        <v>27200</v>
      </c>
      <c r="J22">
        <v>27200</v>
      </c>
      <c r="K22">
        <v>15648.32885</v>
      </c>
      <c r="L22">
        <v>15648.32885</v>
      </c>
      <c r="M22">
        <v>15648.32885</v>
      </c>
      <c r="N22">
        <v>15648.32885</v>
      </c>
      <c r="O22">
        <v>14267.32825</v>
      </c>
      <c r="P22">
        <v>14267.32825</v>
      </c>
      <c r="Q22">
        <v>14267.32825</v>
      </c>
      <c r="R22">
        <v>14267.32825</v>
      </c>
      <c r="S22">
        <v>27200</v>
      </c>
      <c r="T22">
        <v>27200</v>
      </c>
      <c r="U22">
        <v>27200</v>
      </c>
      <c r="V22">
        <v>9648.9801110000008</v>
      </c>
      <c r="W22">
        <v>9648.9801110000008</v>
      </c>
      <c r="X22">
        <v>9648.9801110000008</v>
      </c>
      <c r="Y22">
        <v>14100</v>
      </c>
      <c r="Z22">
        <v>27200</v>
      </c>
      <c r="AA22">
        <v>27200</v>
      </c>
    </row>
    <row r="23" spans="1:27" x14ac:dyDescent="0.25">
      <c r="A23">
        <v>1992</v>
      </c>
      <c r="B23">
        <v>14669.625190000001</v>
      </c>
      <c r="C23">
        <v>17013.168730000001</v>
      </c>
      <c r="D23">
        <v>14669.625190000001</v>
      </c>
      <c r="E23">
        <v>15658.440060000001</v>
      </c>
      <c r="F23">
        <v>15658.440060000001</v>
      </c>
      <c r="G23">
        <v>15658.440060000001</v>
      </c>
      <c r="H23">
        <v>27200</v>
      </c>
      <c r="I23">
        <v>27200</v>
      </c>
      <c r="J23">
        <v>27200</v>
      </c>
      <c r="K23">
        <v>15658.440060000001</v>
      </c>
      <c r="L23">
        <v>15658.440060000001</v>
      </c>
      <c r="M23">
        <v>15658.440060000001</v>
      </c>
      <c r="N23">
        <v>15658.440060000001</v>
      </c>
      <c r="O23">
        <v>14669.625190000001</v>
      </c>
      <c r="P23">
        <v>14669.625190000001</v>
      </c>
      <c r="Q23">
        <v>14669.625190000001</v>
      </c>
      <c r="R23">
        <v>14669.625190000001</v>
      </c>
      <c r="S23">
        <v>27200</v>
      </c>
      <c r="T23">
        <v>27200</v>
      </c>
      <c r="U23">
        <v>27200</v>
      </c>
      <c r="V23">
        <v>9502.6208349999997</v>
      </c>
      <c r="W23">
        <v>9502.6208349999997</v>
      </c>
      <c r="X23">
        <v>9502.6208349999997</v>
      </c>
      <c r="Y23">
        <v>14150</v>
      </c>
      <c r="Z23">
        <v>27200</v>
      </c>
      <c r="AA23">
        <v>27200</v>
      </c>
    </row>
    <row r="24" spans="1:27" x14ac:dyDescent="0.25">
      <c r="A24">
        <v>1993</v>
      </c>
      <c r="B24">
        <v>14627.02771</v>
      </c>
      <c r="C24">
        <v>16970.571250000001</v>
      </c>
      <c r="D24">
        <v>14627.02771</v>
      </c>
      <c r="E24">
        <v>15644.2763</v>
      </c>
      <c r="F24">
        <v>15644.2763</v>
      </c>
      <c r="G24">
        <v>15644.2763</v>
      </c>
      <c r="H24">
        <v>27200</v>
      </c>
      <c r="I24">
        <v>27200</v>
      </c>
      <c r="J24">
        <v>27200</v>
      </c>
      <c r="K24">
        <v>15644.2763</v>
      </c>
      <c r="L24">
        <v>15644.2763</v>
      </c>
      <c r="M24">
        <v>15644.2763</v>
      </c>
      <c r="N24">
        <v>15644.2763</v>
      </c>
      <c r="O24">
        <v>14627.02771</v>
      </c>
      <c r="P24">
        <v>14627.02771</v>
      </c>
      <c r="Q24">
        <v>14627.02771</v>
      </c>
      <c r="R24">
        <v>14627.02771</v>
      </c>
      <c r="S24">
        <v>27200</v>
      </c>
      <c r="T24">
        <v>27200</v>
      </c>
      <c r="U24">
        <v>27200</v>
      </c>
      <c r="V24">
        <v>9178.9445790000009</v>
      </c>
      <c r="W24">
        <v>9178.9445790000009</v>
      </c>
      <c r="X24">
        <v>9178.9445790000009</v>
      </c>
      <c r="Y24">
        <v>14200</v>
      </c>
      <c r="Z24">
        <v>27200</v>
      </c>
      <c r="AA24">
        <v>27200</v>
      </c>
    </row>
    <row r="25" spans="1:27" x14ac:dyDescent="0.25">
      <c r="A25">
        <v>1994</v>
      </c>
      <c r="B25">
        <v>14971.564189999999</v>
      </c>
      <c r="C25">
        <v>17315.10773</v>
      </c>
      <c r="D25">
        <v>14971.564189999999</v>
      </c>
      <c r="E25">
        <v>15720.86355</v>
      </c>
      <c r="F25">
        <v>15720.86355</v>
      </c>
      <c r="G25">
        <v>15720.86355</v>
      </c>
      <c r="H25">
        <v>27200</v>
      </c>
      <c r="I25">
        <v>27200</v>
      </c>
      <c r="J25">
        <v>27200</v>
      </c>
      <c r="K25">
        <v>15720.86355</v>
      </c>
      <c r="L25">
        <v>15720.86355</v>
      </c>
      <c r="M25">
        <v>15720.86355</v>
      </c>
      <c r="N25">
        <v>15720.86355</v>
      </c>
      <c r="O25">
        <v>14971.564189999999</v>
      </c>
      <c r="P25">
        <v>14971.564189999999</v>
      </c>
      <c r="Q25">
        <v>14971.564189999999</v>
      </c>
      <c r="R25">
        <v>14971.564189999999</v>
      </c>
      <c r="S25">
        <v>27200</v>
      </c>
      <c r="T25">
        <v>27200</v>
      </c>
      <c r="U25">
        <v>27200</v>
      </c>
      <c r="V25">
        <v>9015.5095089999995</v>
      </c>
      <c r="W25">
        <v>9015.5095089999995</v>
      </c>
      <c r="X25">
        <v>9015.5095089999995</v>
      </c>
      <c r="Y25">
        <v>14250</v>
      </c>
      <c r="Z25">
        <v>27200</v>
      </c>
      <c r="AA25">
        <v>27200</v>
      </c>
    </row>
    <row r="26" spans="1:27" x14ac:dyDescent="0.25">
      <c r="A26">
        <v>1995</v>
      </c>
      <c r="B26">
        <v>15292.448329999999</v>
      </c>
      <c r="C26">
        <v>17635.991870000002</v>
      </c>
      <c r="D26">
        <v>15292.448329999999</v>
      </c>
      <c r="E26">
        <v>15699.60857</v>
      </c>
      <c r="F26">
        <v>15699.60857</v>
      </c>
      <c r="G26">
        <v>15699.60857</v>
      </c>
      <c r="H26">
        <v>27200</v>
      </c>
      <c r="I26">
        <v>27200</v>
      </c>
      <c r="J26">
        <v>27200</v>
      </c>
      <c r="K26">
        <v>15699.60857</v>
      </c>
      <c r="L26">
        <v>15699.60857</v>
      </c>
      <c r="M26">
        <v>15699.60857</v>
      </c>
      <c r="N26">
        <v>15699.60857</v>
      </c>
      <c r="O26">
        <v>15292.448329999999</v>
      </c>
      <c r="P26">
        <v>15292.448329999999</v>
      </c>
      <c r="Q26">
        <v>15292.448329999999</v>
      </c>
      <c r="R26">
        <v>15292.448329999999</v>
      </c>
      <c r="S26">
        <v>27200</v>
      </c>
      <c r="T26">
        <v>27200</v>
      </c>
      <c r="U26">
        <v>27200</v>
      </c>
      <c r="V26">
        <v>8977.5680549999997</v>
      </c>
      <c r="W26">
        <v>8977.5680549999997</v>
      </c>
      <c r="X26">
        <v>8977.5680549999997</v>
      </c>
      <c r="Y26">
        <v>14300</v>
      </c>
      <c r="Z26">
        <v>27200</v>
      </c>
      <c r="AA26">
        <v>27200</v>
      </c>
    </row>
    <row r="27" spans="1:27" x14ac:dyDescent="0.25">
      <c r="A27">
        <v>1996</v>
      </c>
      <c r="B27">
        <v>15864.030360000001</v>
      </c>
      <c r="C27">
        <v>18207.573899999999</v>
      </c>
      <c r="D27">
        <v>15864.030360000001</v>
      </c>
      <c r="E27">
        <v>15707.87412</v>
      </c>
      <c r="F27">
        <v>15707.87412</v>
      </c>
      <c r="G27">
        <v>15707.87412</v>
      </c>
      <c r="H27">
        <v>27200</v>
      </c>
      <c r="I27">
        <v>27200</v>
      </c>
      <c r="J27">
        <v>27200</v>
      </c>
      <c r="K27">
        <v>15707.87412</v>
      </c>
      <c r="L27">
        <v>15707.87412</v>
      </c>
      <c r="M27">
        <v>15707.87412</v>
      </c>
      <c r="N27">
        <v>15707.87412</v>
      </c>
      <c r="O27">
        <v>15864.030360000001</v>
      </c>
      <c r="P27">
        <v>15864.030360000001</v>
      </c>
      <c r="Q27">
        <v>15864.030360000001</v>
      </c>
      <c r="R27">
        <v>15864.030360000001</v>
      </c>
      <c r="S27">
        <v>27200</v>
      </c>
      <c r="T27">
        <v>27200</v>
      </c>
      <c r="U27">
        <v>27200</v>
      </c>
      <c r="V27">
        <v>8868.2587330000006</v>
      </c>
      <c r="W27">
        <v>8868.2587330000006</v>
      </c>
      <c r="X27">
        <v>8868.2587330000006</v>
      </c>
      <c r="Y27">
        <v>14333.333329999999</v>
      </c>
      <c r="Z27">
        <v>27200</v>
      </c>
      <c r="AA27">
        <v>27200</v>
      </c>
    </row>
    <row r="28" spans="1:27" x14ac:dyDescent="0.25">
      <c r="A28">
        <v>1997</v>
      </c>
      <c r="B28">
        <v>16284.61326</v>
      </c>
      <c r="C28">
        <v>18628.156800000001</v>
      </c>
      <c r="D28">
        <v>16284.61326</v>
      </c>
      <c r="E28">
        <v>15646.113300000001</v>
      </c>
      <c r="F28">
        <v>15646.113300000001</v>
      </c>
      <c r="G28">
        <v>15646.113300000001</v>
      </c>
      <c r="H28">
        <v>27200</v>
      </c>
      <c r="I28">
        <v>27200</v>
      </c>
      <c r="J28">
        <v>27200</v>
      </c>
      <c r="K28">
        <v>15646.113300000001</v>
      </c>
      <c r="L28">
        <v>15646.113300000001</v>
      </c>
      <c r="M28">
        <v>15646.113300000001</v>
      </c>
      <c r="N28">
        <v>15646.113300000001</v>
      </c>
      <c r="O28">
        <v>16284.61326</v>
      </c>
      <c r="P28">
        <v>16284.61326</v>
      </c>
      <c r="Q28">
        <v>16284.61326</v>
      </c>
      <c r="R28">
        <v>16284.61326</v>
      </c>
      <c r="S28">
        <v>27200</v>
      </c>
      <c r="T28">
        <v>27200</v>
      </c>
      <c r="U28">
        <v>27200</v>
      </c>
      <c r="V28">
        <v>8889.5327149999994</v>
      </c>
      <c r="W28">
        <v>8889.5327149999994</v>
      </c>
      <c r="X28">
        <v>8889.5327149999994</v>
      </c>
      <c r="Y28">
        <v>14366.666670000001</v>
      </c>
      <c r="Z28">
        <v>27200</v>
      </c>
      <c r="AA28">
        <v>27200</v>
      </c>
    </row>
    <row r="29" spans="1:27" x14ac:dyDescent="0.25">
      <c r="A29">
        <v>1998</v>
      </c>
      <c r="B29">
        <v>16526.014859999999</v>
      </c>
      <c r="C29">
        <v>18869.558400000002</v>
      </c>
      <c r="D29">
        <v>16526.014859999999</v>
      </c>
      <c r="E29">
        <v>15617.082259999999</v>
      </c>
      <c r="F29">
        <v>15617.082259999999</v>
      </c>
      <c r="G29">
        <v>15617.082259999999</v>
      </c>
      <c r="H29">
        <v>27300</v>
      </c>
      <c r="I29">
        <v>27300</v>
      </c>
      <c r="J29">
        <v>27300</v>
      </c>
      <c r="K29">
        <v>15617.082259999999</v>
      </c>
      <c r="L29">
        <v>15617.082259999999</v>
      </c>
      <c r="M29">
        <v>15617.082259999999</v>
      </c>
      <c r="N29">
        <v>15617.082259999999</v>
      </c>
      <c r="O29">
        <v>16526.014859999999</v>
      </c>
      <c r="P29">
        <v>16526.014859999999</v>
      </c>
      <c r="Q29">
        <v>16526.014859999999</v>
      </c>
      <c r="R29">
        <v>16526.014859999999</v>
      </c>
      <c r="S29">
        <v>27300</v>
      </c>
      <c r="T29">
        <v>27300</v>
      </c>
      <c r="U29">
        <v>27300</v>
      </c>
      <c r="V29">
        <v>8973.6830439999994</v>
      </c>
      <c r="W29">
        <v>8973.6830439999994</v>
      </c>
      <c r="X29">
        <v>8973.6830439999994</v>
      </c>
      <c r="Y29">
        <v>14400</v>
      </c>
      <c r="Z29">
        <v>27300</v>
      </c>
      <c r="AA29">
        <v>27300</v>
      </c>
    </row>
    <row r="30" spans="1:27" x14ac:dyDescent="0.25">
      <c r="A30">
        <v>1999</v>
      </c>
      <c r="B30">
        <v>16726.57864</v>
      </c>
      <c r="C30">
        <v>19070.122169999999</v>
      </c>
      <c r="D30">
        <v>16726.57864</v>
      </c>
      <c r="E30">
        <v>15579.35324</v>
      </c>
      <c r="F30">
        <v>15579.35324</v>
      </c>
      <c r="G30">
        <v>15579.35324</v>
      </c>
      <c r="H30">
        <v>26400</v>
      </c>
      <c r="I30">
        <v>26400</v>
      </c>
      <c r="J30">
        <v>26400</v>
      </c>
      <c r="K30">
        <v>15579.35324</v>
      </c>
      <c r="L30">
        <v>15579.35324</v>
      </c>
      <c r="M30">
        <v>15579.35324</v>
      </c>
      <c r="N30">
        <v>15579.35324</v>
      </c>
      <c r="O30">
        <v>16726.57864</v>
      </c>
      <c r="P30">
        <v>16726.57864</v>
      </c>
      <c r="Q30">
        <v>16726.57864</v>
      </c>
      <c r="R30">
        <v>16726.57864</v>
      </c>
      <c r="S30">
        <v>26400</v>
      </c>
      <c r="T30">
        <v>26400</v>
      </c>
      <c r="U30">
        <v>26400</v>
      </c>
      <c r="V30">
        <v>8923.0871110000007</v>
      </c>
      <c r="W30">
        <v>8923.0871110000007</v>
      </c>
      <c r="X30">
        <v>8923.0871110000007</v>
      </c>
      <c r="Y30">
        <v>14400</v>
      </c>
      <c r="Z30">
        <v>26400</v>
      </c>
      <c r="AA30">
        <v>26400</v>
      </c>
    </row>
    <row r="31" spans="1:27" x14ac:dyDescent="0.25">
      <c r="A31">
        <v>2000</v>
      </c>
      <c r="B31">
        <v>16950</v>
      </c>
      <c r="C31">
        <v>19293.543539999999</v>
      </c>
      <c r="D31">
        <v>16950</v>
      </c>
      <c r="E31">
        <v>15400.15991</v>
      </c>
      <c r="F31">
        <v>15400.15991</v>
      </c>
      <c r="G31">
        <v>15400.15991</v>
      </c>
      <c r="H31">
        <v>26400</v>
      </c>
      <c r="I31">
        <v>26400</v>
      </c>
      <c r="J31">
        <v>26400</v>
      </c>
      <c r="K31">
        <v>15400.15991</v>
      </c>
      <c r="L31">
        <v>15400.15991</v>
      </c>
      <c r="M31">
        <v>15400.15991</v>
      </c>
      <c r="N31">
        <v>15400.15991</v>
      </c>
      <c r="O31">
        <v>16950</v>
      </c>
      <c r="P31">
        <v>16950</v>
      </c>
      <c r="Q31">
        <v>16950</v>
      </c>
      <c r="R31">
        <v>16950</v>
      </c>
      <c r="S31">
        <v>26400</v>
      </c>
      <c r="T31">
        <v>26400</v>
      </c>
      <c r="U31">
        <v>26400</v>
      </c>
      <c r="V31">
        <v>8812.1124099999997</v>
      </c>
      <c r="W31">
        <v>8812.1124099999997</v>
      </c>
      <c r="X31">
        <v>8812.1124099999997</v>
      </c>
      <c r="Y31">
        <v>14300</v>
      </c>
      <c r="Z31">
        <v>26400</v>
      </c>
      <c r="AA31">
        <v>26400</v>
      </c>
    </row>
    <row r="32" spans="1:27" x14ac:dyDescent="0.25">
      <c r="A32">
        <v>2001</v>
      </c>
      <c r="B32">
        <v>16900</v>
      </c>
      <c r="C32">
        <v>18935.852859999999</v>
      </c>
      <c r="D32">
        <v>16900</v>
      </c>
      <c r="E32">
        <v>15374.29672</v>
      </c>
      <c r="F32">
        <v>15374.29672</v>
      </c>
      <c r="G32">
        <v>15374.29672</v>
      </c>
      <c r="H32">
        <v>26400</v>
      </c>
      <c r="I32">
        <v>26400</v>
      </c>
      <c r="J32">
        <v>26400</v>
      </c>
      <c r="K32">
        <v>15374.29672</v>
      </c>
      <c r="L32">
        <v>15374.29672</v>
      </c>
      <c r="M32">
        <v>15374.29672</v>
      </c>
      <c r="N32">
        <v>15374.29672</v>
      </c>
      <c r="O32">
        <v>16900</v>
      </c>
      <c r="P32">
        <v>16900</v>
      </c>
      <c r="Q32">
        <v>16900</v>
      </c>
      <c r="R32">
        <v>16900</v>
      </c>
      <c r="S32">
        <v>26400</v>
      </c>
      <c r="T32">
        <v>26400</v>
      </c>
      <c r="U32">
        <v>26400</v>
      </c>
      <c r="V32">
        <v>8795.0766370000001</v>
      </c>
      <c r="W32">
        <v>8795.0766370000001</v>
      </c>
      <c r="X32">
        <v>8795.0766370000001</v>
      </c>
      <c r="Y32">
        <v>14600</v>
      </c>
      <c r="Z32">
        <v>26400</v>
      </c>
      <c r="AA32">
        <v>26400</v>
      </c>
    </row>
    <row r="33" spans="1:27" x14ac:dyDescent="0.25">
      <c r="A33">
        <v>2002</v>
      </c>
      <c r="B33">
        <v>16800</v>
      </c>
      <c r="C33">
        <v>19638.82458</v>
      </c>
      <c r="D33">
        <v>16800</v>
      </c>
      <c r="E33">
        <v>15414.326279999999</v>
      </c>
      <c r="F33">
        <v>15414.326279999999</v>
      </c>
      <c r="G33">
        <v>15414.326279999999</v>
      </c>
      <c r="H33">
        <v>26000</v>
      </c>
      <c r="I33">
        <v>26000</v>
      </c>
      <c r="J33">
        <v>26000</v>
      </c>
      <c r="K33">
        <v>15414.326279999999</v>
      </c>
      <c r="L33">
        <v>15414.326279999999</v>
      </c>
      <c r="M33">
        <v>15414.326279999999</v>
      </c>
      <c r="N33">
        <v>15414.326279999999</v>
      </c>
      <c r="O33">
        <v>16800</v>
      </c>
      <c r="P33">
        <v>16800</v>
      </c>
      <c r="Q33">
        <v>16800</v>
      </c>
      <c r="R33">
        <v>16800</v>
      </c>
      <c r="S33">
        <v>26000</v>
      </c>
      <c r="T33">
        <v>26000</v>
      </c>
      <c r="U33">
        <v>26000</v>
      </c>
      <c r="V33">
        <v>8740.819168</v>
      </c>
      <c r="W33">
        <v>8740.819168</v>
      </c>
      <c r="X33">
        <v>8740.819168</v>
      </c>
      <c r="Y33">
        <v>14200</v>
      </c>
      <c r="Z33">
        <v>26000</v>
      </c>
      <c r="AA33">
        <v>26000</v>
      </c>
    </row>
    <row r="34" spans="1:27" x14ac:dyDescent="0.25">
      <c r="A34">
        <v>2003</v>
      </c>
      <c r="B34">
        <v>16400</v>
      </c>
      <c r="C34">
        <v>19701.080610000001</v>
      </c>
      <c r="D34">
        <v>16400</v>
      </c>
      <c r="E34">
        <v>15262.181060000001</v>
      </c>
      <c r="F34">
        <v>15262.181060000001</v>
      </c>
      <c r="G34">
        <v>15262.181060000001</v>
      </c>
      <c r="H34">
        <v>26000</v>
      </c>
      <c r="I34">
        <v>26000</v>
      </c>
      <c r="J34">
        <v>26000</v>
      </c>
      <c r="K34">
        <v>15262.181060000001</v>
      </c>
      <c r="L34">
        <v>15262.181060000001</v>
      </c>
      <c r="M34">
        <v>15262.181060000001</v>
      </c>
      <c r="N34">
        <v>15262.181060000001</v>
      </c>
      <c r="O34">
        <v>16400</v>
      </c>
      <c r="P34">
        <v>16400</v>
      </c>
      <c r="Q34">
        <v>16400</v>
      </c>
      <c r="R34">
        <v>16400</v>
      </c>
      <c r="S34">
        <v>26000</v>
      </c>
      <c r="T34">
        <v>26000</v>
      </c>
      <c r="U34">
        <v>26000</v>
      </c>
      <c r="V34">
        <v>8686.4003990000001</v>
      </c>
      <c r="W34">
        <v>8686.4003990000001</v>
      </c>
      <c r="X34">
        <v>8686.4003990000001</v>
      </c>
      <c r="Y34">
        <v>14600</v>
      </c>
      <c r="Z34">
        <v>26000</v>
      </c>
      <c r="AA34">
        <v>26000</v>
      </c>
    </row>
    <row r="35" spans="1:27" x14ac:dyDescent="0.25">
      <c r="A35">
        <v>2004</v>
      </c>
      <c r="B35">
        <v>16050</v>
      </c>
      <c r="C35">
        <v>20112.06899</v>
      </c>
      <c r="D35">
        <v>16050</v>
      </c>
      <c r="E35">
        <v>15152.944890000001</v>
      </c>
      <c r="F35">
        <v>15152.944890000001</v>
      </c>
      <c r="G35">
        <v>15152.944890000001</v>
      </c>
      <c r="H35">
        <v>26000</v>
      </c>
      <c r="I35">
        <v>26000</v>
      </c>
      <c r="J35">
        <v>26000</v>
      </c>
      <c r="K35">
        <v>15152.944890000001</v>
      </c>
      <c r="L35">
        <v>15152.944890000001</v>
      </c>
      <c r="M35">
        <v>15152.944890000001</v>
      </c>
      <c r="N35">
        <v>15152.944890000001</v>
      </c>
      <c r="O35">
        <v>16050</v>
      </c>
      <c r="P35">
        <v>16050</v>
      </c>
      <c r="Q35">
        <v>16050</v>
      </c>
      <c r="R35">
        <v>16050</v>
      </c>
      <c r="S35">
        <v>26000</v>
      </c>
      <c r="T35">
        <v>26000</v>
      </c>
      <c r="U35">
        <v>26000</v>
      </c>
      <c r="V35">
        <v>8570.1274589999994</v>
      </c>
      <c r="W35">
        <v>8570.1274589999994</v>
      </c>
      <c r="X35">
        <v>8570.1274589999994</v>
      </c>
      <c r="Y35">
        <v>13900</v>
      </c>
      <c r="Z35">
        <v>26000</v>
      </c>
      <c r="AA35">
        <v>26000</v>
      </c>
    </row>
    <row r="36" spans="1:27" x14ac:dyDescent="0.25">
      <c r="A36">
        <v>2005</v>
      </c>
      <c r="B36">
        <v>16000</v>
      </c>
      <c r="C36">
        <v>19914.865399999999</v>
      </c>
      <c r="D36">
        <v>16000</v>
      </c>
      <c r="E36">
        <v>14988.770189999999</v>
      </c>
      <c r="F36">
        <v>14988.770189999999</v>
      </c>
      <c r="G36">
        <v>14988.770189999999</v>
      </c>
      <c r="H36">
        <v>26000</v>
      </c>
      <c r="I36">
        <v>26000</v>
      </c>
      <c r="J36">
        <v>26000</v>
      </c>
      <c r="K36">
        <v>14988.770189999999</v>
      </c>
      <c r="L36">
        <v>14988.770189999999</v>
      </c>
      <c r="M36">
        <v>14988.770189999999</v>
      </c>
      <c r="N36">
        <v>14988.770189999999</v>
      </c>
      <c r="O36">
        <v>16000</v>
      </c>
      <c r="P36">
        <v>16000</v>
      </c>
      <c r="Q36">
        <v>16000</v>
      </c>
      <c r="R36">
        <v>16000</v>
      </c>
      <c r="S36">
        <v>26000</v>
      </c>
      <c r="T36">
        <v>26000</v>
      </c>
      <c r="U36">
        <v>26000</v>
      </c>
      <c r="V36">
        <v>8405.5414770000007</v>
      </c>
      <c r="W36">
        <v>8405.5414770000007</v>
      </c>
      <c r="X36">
        <v>8405.5414770000007</v>
      </c>
      <c r="Y36">
        <v>14100</v>
      </c>
      <c r="Z36">
        <v>26000</v>
      </c>
      <c r="AA36">
        <v>26000</v>
      </c>
    </row>
    <row r="37" spans="1:27" x14ac:dyDescent="0.25">
      <c r="A37">
        <v>2006</v>
      </c>
      <c r="B37">
        <v>16050</v>
      </c>
      <c r="C37">
        <v>19999.98633</v>
      </c>
      <c r="D37">
        <v>16050</v>
      </c>
      <c r="E37">
        <v>14797.09548</v>
      </c>
      <c r="F37">
        <v>14797.09548</v>
      </c>
      <c r="G37">
        <v>14797.09548</v>
      </c>
      <c r="H37">
        <v>26000</v>
      </c>
      <c r="I37">
        <v>26000</v>
      </c>
      <c r="J37">
        <v>26000</v>
      </c>
      <c r="K37">
        <v>14797.09548</v>
      </c>
      <c r="L37">
        <v>14797.09548</v>
      </c>
      <c r="M37">
        <v>14797.09548</v>
      </c>
      <c r="N37">
        <v>14797.09548</v>
      </c>
      <c r="O37">
        <v>16050</v>
      </c>
      <c r="P37">
        <v>16050</v>
      </c>
      <c r="Q37">
        <v>16050</v>
      </c>
      <c r="R37">
        <v>16050</v>
      </c>
      <c r="S37">
        <v>26000</v>
      </c>
      <c r="T37">
        <v>26000</v>
      </c>
      <c r="U37">
        <v>26000</v>
      </c>
      <c r="V37">
        <v>8275.6517469999999</v>
      </c>
      <c r="W37">
        <v>8275.6517469999999</v>
      </c>
      <c r="X37">
        <v>8275.6517469999999</v>
      </c>
      <c r="Y37">
        <v>13900</v>
      </c>
      <c r="Z37">
        <v>26000</v>
      </c>
      <c r="AA37">
        <v>26000</v>
      </c>
    </row>
    <row r="38" spans="1:27" x14ac:dyDescent="0.25">
      <c r="A38">
        <v>2007</v>
      </c>
      <c r="B38">
        <v>15800</v>
      </c>
      <c r="C38">
        <v>19783.313699999999</v>
      </c>
      <c r="D38">
        <v>15800</v>
      </c>
      <c r="E38">
        <v>14805.250969999999</v>
      </c>
      <c r="F38">
        <v>14805.250969999999</v>
      </c>
      <c r="G38">
        <v>14805.250969999999</v>
      </c>
      <c r="H38">
        <v>26000</v>
      </c>
      <c r="I38">
        <v>26000</v>
      </c>
      <c r="J38">
        <v>26000</v>
      </c>
      <c r="K38">
        <v>14805.250969999999</v>
      </c>
      <c r="L38">
        <v>14805.250969999999</v>
      </c>
      <c r="M38">
        <v>14805.250969999999</v>
      </c>
      <c r="N38">
        <v>14805.250969999999</v>
      </c>
      <c r="O38">
        <v>15800</v>
      </c>
      <c r="P38">
        <v>15800</v>
      </c>
      <c r="Q38">
        <v>15800</v>
      </c>
      <c r="R38">
        <v>15800</v>
      </c>
      <c r="S38">
        <v>26000</v>
      </c>
      <c r="T38">
        <v>26000</v>
      </c>
      <c r="U38">
        <v>26000</v>
      </c>
      <c r="V38">
        <v>8275.6517469999999</v>
      </c>
      <c r="W38">
        <v>8275.6517469999999</v>
      </c>
      <c r="X38">
        <v>8275.6517469999999</v>
      </c>
      <c r="Y38">
        <v>13900</v>
      </c>
      <c r="Z38">
        <v>26000</v>
      </c>
      <c r="AA38">
        <v>26000</v>
      </c>
    </row>
    <row r="39" spans="1:27" x14ac:dyDescent="0.25">
      <c r="A39">
        <v>2008</v>
      </c>
      <c r="B39">
        <v>15200</v>
      </c>
      <c r="C39">
        <v>19783.313699999999</v>
      </c>
      <c r="D39">
        <v>15200</v>
      </c>
      <c r="E39">
        <v>15156.851280000001</v>
      </c>
      <c r="F39">
        <v>15156.851280000001</v>
      </c>
      <c r="G39">
        <v>15156.851280000001</v>
      </c>
      <c r="H39">
        <v>26000</v>
      </c>
      <c r="I39">
        <v>26000</v>
      </c>
      <c r="J39">
        <v>26000</v>
      </c>
      <c r="K39">
        <v>15156.851280000001</v>
      </c>
      <c r="L39">
        <v>15156.851280000001</v>
      </c>
      <c r="M39">
        <v>15156.851280000001</v>
      </c>
      <c r="N39">
        <v>15156.851280000001</v>
      </c>
      <c r="O39">
        <v>15200</v>
      </c>
      <c r="P39">
        <v>15200</v>
      </c>
      <c r="Q39">
        <v>15200</v>
      </c>
      <c r="R39">
        <v>15200</v>
      </c>
      <c r="S39">
        <v>26000</v>
      </c>
      <c r="T39">
        <v>26000</v>
      </c>
      <c r="U39">
        <v>26000</v>
      </c>
      <c r="V39">
        <v>8275.6517469999999</v>
      </c>
      <c r="W39">
        <v>8275.6517469999999</v>
      </c>
      <c r="X39">
        <v>8275.6517469999999</v>
      </c>
      <c r="Y39">
        <v>13900</v>
      </c>
      <c r="Z39">
        <v>26000</v>
      </c>
      <c r="AA39">
        <v>26000</v>
      </c>
    </row>
    <row r="41" spans="1:27" x14ac:dyDescent="0.25">
      <c r="L41" s="2"/>
    </row>
    <row r="49" spans="3:3" x14ac:dyDescent="0.25">
      <c r="C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F7F77-1DFF-4090-8396-2C01479FC089}">
  <dimension ref="A1:AA49"/>
  <sheetViews>
    <sheetView topLeftCell="A22" workbookViewId="0">
      <selection activeCell="B49" sqref="B49:AA49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1971</v>
      </c>
      <c r="B2">
        <v>13905.97062</v>
      </c>
      <c r="C2">
        <v>16249.514160000001</v>
      </c>
      <c r="D2">
        <v>13905.97062</v>
      </c>
      <c r="E2">
        <v>14425.799300000001</v>
      </c>
      <c r="F2">
        <v>14425.799300000001</v>
      </c>
      <c r="G2">
        <v>14425.799300000001</v>
      </c>
      <c r="H2" s="12">
        <f>AVERAGE(U2,S2)</f>
        <v>14251.464285714286</v>
      </c>
      <c r="I2" s="12">
        <f>AVERAGE(U2,S2)</f>
        <v>14251.464285714286</v>
      </c>
      <c r="J2" s="12">
        <f>AVERAGE(U2,S2)</f>
        <v>14251.464285714286</v>
      </c>
      <c r="K2">
        <v>14425.799300000001</v>
      </c>
      <c r="L2">
        <v>14425.799300000001</v>
      </c>
      <c r="M2">
        <v>14425.799300000001</v>
      </c>
      <c r="N2">
        <v>14425.799300000001</v>
      </c>
      <c r="O2">
        <v>13905.97062</v>
      </c>
      <c r="P2">
        <v>13905.97062</v>
      </c>
      <c r="Q2">
        <v>13905.97062</v>
      </c>
      <c r="R2">
        <v>13905.97062</v>
      </c>
      <c r="S2" s="13">
        <f t="shared" ref="S2:S42" si="0">S3</f>
        <v>10708.5</v>
      </c>
      <c r="T2" s="12">
        <f t="shared" ref="T2:T48" si="1">AVERAGE(S2,U2)</f>
        <v>14251.464285714286</v>
      </c>
      <c r="U2" s="13">
        <f t="shared" ref="U2:V39" si="2">U3</f>
        <v>17794.428571428572</v>
      </c>
      <c r="V2" s="13">
        <f t="shared" si="2"/>
        <v>17690.333333333332</v>
      </c>
      <c r="W2">
        <v>8851.3361170000007</v>
      </c>
      <c r="X2">
        <v>8851.3361170000007</v>
      </c>
      <c r="Y2">
        <v>15800</v>
      </c>
      <c r="Z2" s="12">
        <f>AVERAGE(U2,S2,V2)</f>
        <v>15397.75396825397</v>
      </c>
      <c r="AA2" s="12">
        <f>AVERAGE(U2,S2)</f>
        <v>14251.464285714286</v>
      </c>
    </row>
    <row r="3" spans="1:27" x14ac:dyDescent="0.25">
      <c r="A3">
        <v>1972</v>
      </c>
      <c r="B3">
        <v>14025.615159999999</v>
      </c>
      <c r="C3">
        <v>16369.1587</v>
      </c>
      <c r="D3">
        <v>14025.615159999999</v>
      </c>
      <c r="E3">
        <v>14470.641079999999</v>
      </c>
      <c r="F3">
        <v>14470.641079999999</v>
      </c>
      <c r="G3">
        <v>14470.641079999999</v>
      </c>
      <c r="H3" s="12">
        <f t="shared" ref="H3:H49" si="3">AVERAGE(U3,S3)</f>
        <v>14251.464285714286</v>
      </c>
      <c r="I3" s="12">
        <f t="shared" ref="I3:I49" si="4">AVERAGE(U3,S3)</f>
        <v>14251.464285714286</v>
      </c>
      <c r="J3" s="12">
        <f t="shared" ref="J3:J49" si="5">AVERAGE(U3,S3)</f>
        <v>14251.464285714286</v>
      </c>
      <c r="K3">
        <v>14470.641079999999</v>
      </c>
      <c r="L3">
        <v>14470.641079999999</v>
      </c>
      <c r="M3">
        <v>14470.641079999999</v>
      </c>
      <c r="N3">
        <v>14470.641079999999</v>
      </c>
      <c r="O3">
        <v>14025.615159999999</v>
      </c>
      <c r="P3">
        <v>14025.615159999999</v>
      </c>
      <c r="Q3">
        <v>14025.615159999999</v>
      </c>
      <c r="R3">
        <v>14025.615159999999</v>
      </c>
      <c r="S3" s="13">
        <f t="shared" si="0"/>
        <v>10708.5</v>
      </c>
      <c r="T3" s="12">
        <f t="shared" si="1"/>
        <v>14251.464285714286</v>
      </c>
      <c r="U3" s="13">
        <f t="shared" si="2"/>
        <v>17794.428571428572</v>
      </c>
      <c r="V3" s="13">
        <f t="shared" si="2"/>
        <v>17690.333333333332</v>
      </c>
      <c r="W3">
        <v>8851.3361170000007</v>
      </c>
      <c r="X3">
        <v>8851.3361170000007</v>
      </c>
      <c r="Y3">
        <v>15720</v>
      </c>
      <c r="Z3" s="12">
        <f t="shared" ref="Z3:Z49" si="6">AVERAGE(U3,S3,V3)</f>
        <v>15397.75396825397</v>
      </c>
      <c r="AA3" s="12">
        <f t="shared" ref="AA3:AA49" si="7">AVERAGE(U3,S3)</f>
        <v>14251.464285714286</v>
      </c>
    </row>
    <row r="4" spans="1:27" x14ac:dyDescent="0.25">
      <c r="A4">
        <v>1973</v>
      </c>
      <c r="B4">
        <v>13562.42297</v>
      </c>
      <c r="C4">
        <v>15905.96651</v>
      </c>
      <c r="D4">
        <v>13562.42297</v>
      </c>
      <c r="E4">
        <v>14571.567160000001</v>
      </c>
      <c r="F4">
        <v>14571.567160000001</v>
      </c>
      <c r="G4">
        <v>14571.567160000001</v>
      </c>
      <c r="H4" s="12">
        <f t="shared" si="3"/>
        <v>14251.464285714286</v>
      </c>
      <c r="I4" s="12">
        <f t="shared" si="4"/>
        <v>14251.464285714286</v>
      </c>
      <c r="J4" s="12">
        <f t="shared" si="5"/>
        <v>14251.464285714286</v>
      </c>
      <c r="K4">
        <v>14571.567160000001</v>
      </c>
      <c r="L4">
        <v>14571.567160000001</v>
      </c>
      <c r="M4">
        <v>14571.567160000001</v>
      </c>
      <c r="N4">
        <v>14571.567160000001</v>
      </c>
      <c r="O4">
        <v>13562.42297</v>
      </c>
      <c r="P4">
        <v>13562.42297</v>
      </c>
      <c r="Q4">
        <v>13562.42297</v>
      </c>
      <c r="R4">
        <v>13562.42297</v>
      </c>
      <c r="S4" s="13">
        <f t="shared" si="0"/>
        <v>10708.5</v>
      </c>
      <c r="T4" s="12">
        <f t="shared" si="1"/>
        <v>14251.464285714286</v>
      </c>
      <c r="U4" s="13">
        <f t="shared" si="2"/>
        <v>17794.428571428572</v>
      </c>
      <c r="V4" s="13">
        <f t="shared" si="2"/>
        <v>17690.333333333332</v>
      </c>
      <c r="W4">
        <v>8851.3361170000007</v>
      </c>
      <c r="X4">
        <v>8851.3361170000007</v>
      </c>
      <c r="Y4">
        <v>15640</v>
      </c>
      <c r="Z4" s="12">
        <f t="shared" si="6"/>
        <v>15397.75396825397</v>
      </c>
      <c r="AA4" s="12">
        <f t="shared" si="7"/>
        <v>14251.464285714286</v>
      </c>
    </row>
    <row r="5" spans="1:27" x14ac:dyDescent="0.25">
      <c r="A5">
        <v>1974</v>
      </c>
      <c r="B5">
        <v>12496.518099999999</v>
      </c>
      <c r="C5">
        <v>14840.06164</v>
      </c>
      <c r="D5">
        <v>12496.518099999999</v>
      </c>
      <c r="E5">
        <v>14501.27937</v>
      </c>
      <c r="F5">
        <v>14501.27937</v>
      </c>
      <c r="G5">
        <v>14501.27937</v>
      </c>
      <c r="H5" s="12">
        <f t="shared" si="3"/>
        <v>14251.464285714286</v>
      </c>
      <c r="I5" s="12">
        <f t="shared" si="4"/>
        <v>14251.464285714286</v>
      </c>
      <c r="J5" s="12">
        <f t="shared" si="5"/>
        <v>14251.464285714286</v>
      </c>
      <c r="K5">
        <v>14501.27937</v>
      </c>
      <c r="L5">
        <v>14501.27937</v>
      </c>
      <c r="M5">
        <v>14501.27937</v>
      </c>
      <c r="N5">
        <v>14501.27937</v>
      </c>
      <c r="O5">
        <v>12496.518099999999</v>
      </c>
      <c r="P5">
        <v>12496.518099999999</v>
      </c>
      <c r="Q5">
        <v>12496.518099999999</v>
      </c>
      <c r="R5">
        <v>12496.518099999999</v>
      </c>
      <c r="S5" s="13">
        <f t="shared" si="0"/>
        <v>10708.5</v>
      </c>
      <c r="T5" s="12">
        <f t="shared" si="1"/>
        <v>14251.464285714286</v>
      </c>
      <c r="U5" s="13">
        <f t="shared" si="2"/>
        <v>17794.428571428572</v>
      </c>
      <c r="V5" s="13">
        <f t="shared" si="2"/>
        <v>17690.333333333332</v>
      </c>
      <c r="W5">
        <v>8851.3361170000007</v>
      </c>
      <c r="X5">
        <v>8851.3361170000007</v>
      </c>
      <c r="Y5">
        <v>15560</v>
      </c>
      <c r="Z5" s="12">
        <f t="shared" si="6"/>
        <v>15397.75396825397</v>
      </c>
      <c r="AA5" s="12">
        <f t="shared" si="7"/>
        <v>14251.464285714286</v>
      </c>
    </row>
    <row r="6" spans="1:27" x14ac:dyDescent="0.25">
      <c r="A6">
        <v>1975</v>
      </c>
      <c r="B6">
        <v>12638.458490000001</v>
      </c>
      <c r="C6">
        <v>14982.00203</v>
      </c>
      <c r="D6">
        <v>12638.458490000001</v>
      </c>
      <c r="E6">
        <v>14392.328869999999</v>
      </c>
      <c r="F6">
        <v>14392.328869999999</v>
      </c>
      <c r="G6">
        <v>14392.328869999999</v>
      </c>
      <c r="H6" s="12">
        <f t="shared" si="3"/>
        <v>14251.464285714286</v>
      </c>
      <c r="I6" s="12">
        <f t="shared" si="4"/>
        <v>14251.464285714286</v>
      </c>
      <c r="J6" s="12">
        <f t="shared" si="5"/>
        <v>14251.464285714286</v>
      </c>
      <c r="K6">
        <v>14392.328869999999</v>
      </c>
      <c r="L6">
        <v>14392.328869999999</v>
      </c>
      <c r="M6">
        <v>14392.328869999999</v>
      </c>
      <c r="N6">
        <v>14392.328869999999</v>
      </c>
      <c r="O6">
        <v>12638.458490000001</v>
      </c>
      <c r="P6">
        <v>12638.458490000001</v>
      </c>
      <c r="Q6">
        <v>12638.458490000001</v>
      </c>
      <c r="R6">
        <v>12638.458490000001</v>
      </c>
      <c r="S6" s="13">
        <f t="shared" si="0"/>
        <v>10708.5</v>
      </c>
      <c r="T6" s="12">
        <f t="shared" si="1"/>
        <v>14251.464285714286</v>
      </c>
      <c r="U6" s="13">
        <f t="shared" si="2"/>
        <v>17794.428571428572</v>
      </c>
      <c r="V6" s="13">
        <f t="shared" si="2"/>
        <v>17690.333333333332</v>
      </c>
      <c r="W6">
        <v>8851.3361170000007</v>
      </c>
      <c r="X6">
        <v>8851.3361170000007</v>
      </c>
      <c r="Y6">
        <v>15480</v>
      </c>
      <c r="Z6" s="12">
        <f t="shared" si="6"/>
        <v>15397.75396825397</v>
      </c>
      <c r="AA6" s="12">
        <f t="shared" si="7"/>
        <v>14251.464285714286</v>
      </c>
    </row>
    <row r="7" spans="1:27" x14ac:dyDescent="0.25">
      <c r="A7">
        <v>1976</v>
      </c>
      <c r="B7">
        <v>12813.248020000001</v>
      </c>
      <c r="C7">
        <v>15156.79155</v>
      </c>
      <c r="D7">
        <v>12813.248020000001</v>
      </c>
      <c r="E7">
        <v>14446.23911</v>
      </c>
      <c r="F7">
        <v>14446.23911</v>
      </c>
      <c r="G7">
        <v>14446.23911</v>
      </c>
      <c r="H7" s="12">
        <f t="shared" si="3"/>
        <v>14251.464285714286</v>
      </c>
      <c r="I7" s="12">
        <f t="shared" si="4"/>
        <v>14251.464285714286</v>
      </c>
      <c r="J7" s="12">
        <f t="shared" si="5"/>
        <v>14251.464285714286</v>
      </c>
      <c r="K7">
        <v>14446.23911</v>
      </c>
      <c r="L7">
        <v>14446.23911</v>
      </c>
      <c r="M7">
        <v>14446.23911</v>
      </c>
      <c r="N7">
        <v>14446.23911</v>
      </c>
      <c r="O7">
        <v>12813.248020000001</v>
      </c>
      <c r="P7">
        <v>12813.248020000001</v>
      </c>
      <c r="Q7">
        <v>12813.248020000001</v>
      </c>
      <c r="R7">
        <v>12813.248020000001</v>
      </c>
      <c r="S7" s="13">
        <f t="shared" si="0"/>
        <v>10708.5</v>
      </c>
      <c r="T7" s="12">
        <f t="shared" si="1"/>
        <v>14251.464285714286</v>
      </c>
      <c r="U7" s="13">
        <f t="shared" si="2"/>
        <v>17794.428571428572</v>
      </c>
      <c r="V7" s="13">
        <f t="shared" si="2"/>
        <v>17690.333333333332</v>
      </c>
      <c r="W7">
        <v>8758.3659200000002</v>
      </c>
      <c r="X7">
        <v>8758.3659200000002</v>
      </c>
      <c r="Y7">
        <v>15400</v>
      </c>
      <c r="Z7" s="12">
        <f t="shared" si="6"/>
        <v>15397.75396825397</v>
      </c>
      <c r="AA7" s="12">
        <f t="shared" si="7"/>
        <v>14251.464285714286</v>
      </c>
    </row>
    <row r="8" spans="1:27" x14ac:dyDescent="0.25">
      <c r="A8">
        <v>1977</v>
      </c>
      <c r="B8">
        <v>12972.60879</v>
      </c>
      <c r="C8">
        <v>15316.152330000001</v>
      </c>
      <c r="D8">
        <v>12972.60879</v>
      </c>
      <c r="E8">
        <v>14535.94382</v>
      </c>
      <c r="F8">
        <v>14535.94382</v>
      </c>
      <c r="G8">
        <v>14535.94382</v>
      </c>
      <c r="H8" s="12">
        <f t="shared" si="3"/>
        <v>14251.464285714286</v>
      </c>
      <c r="I8" s="12">
        <f t="shared" si="4"/>
        <v>14251.464285714286</v>
      </c>
      <c r="J8" s="12">
        <f t="shared" si="5"/>
        <v>14251.464285714286</v>
      </c>
      <c r="K8">
        <v>14535.94382</v>
      </c>
      <c r="L8">
        <v>14535.94382</v>
      </c>
      <c r="M8">
        <v>14535.94382</v>
      </c>
      <c r="N8">
        <v>14535.94382</v>
      </c>
      <c r="O8">
        <v>12972.60879</v>
      </c>
      <c r="P8">
        <v>12972.60879</v>
      </c>
      <c r="Q8">
        <v>12972.60879</v>
      </c>
      <c r="R8">
        <v>12972.60879</v>
      </c>
      <c r="S8" s="13">
        <f t="shared" si="0"/>
        <v>10708.5</v>
      </c>
      <c r="T8" s="12">
        <f t="shared" si="1"/>
        <v>14251.464285714286</v>
      </c>
      <c r="U8" s="13">
        <f t="shared" si="2"/>
        <v>17794.428571428572</v>
      </c>
      <c r="V8" s="13">
        <f t="shared" si="2"/>
        <v>17690.333333333332</v>
      </c>
      <c r="W8">
        <v>8665.3957229999996</v>
      </c>
      <c r="X8">
        <v>8665.3957229999996</v>
      </c>
      <c r="Y8">
        <v>15300</v>
      </c>
      <c r="Z8" s="12">
        <f t="shared" si="6"/>
        <v>15397.75396825397</v>
      </c>
      <c r="AA8" s="12">
        <f t="shared" si="7"/>
        <v>14251.464285714286</v>
      </c>
    </row>
    <row r="9" spans="1:27" x14ac:dyDescent="0.25">
      <c r="A9">
        <v>1978</v>
      </c>
      <c r="B9">
        <v>12944.88169</v>
      </c>
      <c r="C9">
        <v>15288.425230000001</v>
      </c>
      <c r="D9">
        <v>12944.88169</v>
      </c>
      <c r="E9">
        <v>14680.454879999999</v>
      </c>
      <c r="F9">
        <v>14680.454879999999</v>
      </c>
      <c r="G9">
        <v>14680.454879999999</v>
      </c>
      <c r="H9" s="12">
        <f t="shared" si="3"/>
        <v>14251.464285714286</v>
      </c>
      <c r="I9" s="12">
        <f t="shared" si="4"/>
        <v>14251.464285714286</v>
      </c>
      <c r="J9" s="12">
        <f t="shared" si="5"/>
        <v>14251.464285714286</v>
      </c>
      <c r="K9">
        <v>14680.454879999999</v>
      </c>
      <c r="L9">
        <v>14680.454879999999</v>
      </c>
      <c r="M9">
        <v>14680.454879999999</v>
      </c>
      <c r="N9">
        <v>14680.454879999999</v>
      </c>
      <c r="O9">
        <v>12944.88169</v>
      </c>
      <c r="P9">
        <v>12944.88169</v>
      </c>
      <c r="Q9">
        <v>12944.88169</v>
      </c>
      <c r="R9">
        <v>12944.88169</v>
      </c>
      <c r="S9" s="13">
        <f t="shared" si="0"/>
        <v>10708.5</v>
      </c>
      <c r="T9" s="12">
        <f t="shared" si="1"/>
        <v>14251.464285714286</v>
      </c>
      <c r="U9" s="13">
        <f t="shared" si="2"/>
        <v>17794.428571428572</v>
      </c>
      <c r="V9" s="13">
        <f t="shared" si="2"/>
        <v>17690.333333333332</v>
      </c>
      <c r="W9">
        <v>8572.4255260000009</v>
      </c>
      <c r="X9">
        <v>8572.4255260000009</v>
      </c>
      <c r="Y9">
        <v>15200</v>
      </c>
      <c r="Z9" s="12">
        <f t="shared" si="6"/>
        <v>15397.75396825397</v>
      </c>
      <c r="AA9" s="12">
        <f t="shared" si="7"/>
        <v>14251.464285714286</v>
      </c>
    </row>
    <row r="10" spans="1:27" x14ac:dyDescent="0.25">
      <c r="A10">
        <v>1979</v>
      </c>
      <c r="B10">
        <v>12239.558489999999</v>
      </c>
      <c r="C10">
        <v>14583.10202</v>
      </c>
      <c r="D10">
        <v>12239.558489999999</v>
      </c>
      <c r="E10">
        <v>14524.386409999999</v>
      </c>
      <c r="F10">
        <v>14524.386409999999</v>
      </c>
      <c r="G10">
        <v>14524.386409999999</v>
      </c>
      <c r="H10" s="12">
        <f t="shared" si="3"/>
        <v>14251.464285714286</v>
      </c>
      <c r="I10" s="12">
        <f t="shared" si="4"/>
        <v>14251.464285714286</v>
      </c>
      <c r="J10" s="12">
        <f t="shared" si="5"/>
        <v>14251.464285714286</v>
      </c>
      <c r="K10">
        <v>14524.386409999999</v>
      </c>
      <c r="L10">
        <v>14524.386409999999</v>
      </c>
      <c r="M10">
        <v>14524.386409999999</v>
      </c>
      <c r="N10">
        <v>14524.386409999999</v>
      </c>
      <c r="O10">
        <v>12239.558489999999</v>
      </c>
      <c r="P10">
        <v>12239.558489999999</v>
      </c>
      <c r="Q10">
        <v>12239.558489999999</v>
      </c>
      <c r="R10">
        <v>12239.558489999999</v>
      </c>
      <c r="S10" s="13">
        <f t="shared" si="0"/>
        <v>10708.5</v>
      </c>
      <c r="T10" s="12">
        <f t="shared" si="1"/>
        <v>14251.464285714286</v>
      </c>
      <c r="U10" s="13">
        <f t="shared" si="2"/>
        <v>17794.428571428572</v>
      </c>
      <c r="V10" s="13">
        <f t="shared" si="2"/>
        <v>17690.333333333332</v>
      </c>
      <c r="W10">
        <v>8479.455328</v>
      </c>
      <c r="X10">
        <v>8479.455328</v>
      </c>
      <c r="Y10">
        <v>15100</v>
      </c>
      <c r="Z10" s="12">
        <f t="shared" si="6"/>
        <v>15397.75396825397</v>
      </c>
      <c r="AA10" s="12">
        <f t="shared" si="7"/>
        <v>14251.464285714286</v>
      </c>
    </row>
    <row r="11" spans="1:27" x14ac:dyDescent="0.25">
      <c r="A11">
        <v>1980</v>
      </c>
      <c r="B11">
        <v>11839.11305</v>
      </c>
      <c r="C11">
        <v>14182.656590000001</v>
      </c>
      <c r="D11">
        <v>11839.11305</v>
      </c>
      <c r="E11">
        <v>14475.32439</v>
      </c>
      <c r="F11">
        <v>14475.32439</v>
      </c>
      <c r="G11">
        <v>14475.32439</v>
      </c>
      <c r="H11" s="12">
        <f t="shared" si="3"/>
        <v>14251.464285714286</v>
      </c>
      <c r="I11" s="12">
        <f t="shared" si="4"/>
        <v>14251.464285714286</v>
      </c>
      <c r="J11" s="12">
        <f t="shared" si="5"/>
        <v>14251.464285714286</v>
      </c>
      <c r="K11">
        <v>14475.32439</v>
      </c>
      <c r="L11">
        <v>14475.32439</v>
      </c>
      <c r="M11">
        <v>14475.32439</v>
      </c>
      <c r="N11">
        <v>14475.32439</v>
      </c>
      <c r="O11">
        <v>11839.11305</v>
      </c>
      <c r="P11">
        <v>11839.11305</v>
      </c>
      <c r="Q11">
        <v>11839.11305</v>
      </c>
      <c r="R11">
        <v>11839.11305</v>
      </c>
      <c r="S11" s="13">
        <f t="shared" si="0"/>
        <v>10708.5</v>
      </c>
      <c r="T11" s="12">
        <f t="shared" si="1"/>
        <v>14251.464285714286</v>
      </c>
      <c r="U11" s="13">
        <f t="shared" si="2"/>
        <v>17794.428571428572</v>
      </c>
      <c r="V11" s="13">
        <f t="shared" si="2"/>
        <v>17690.333333333332</v>
      </c>
      <c r="W11">
        <v>8386.4851309999995</v>
      </c>
      <c r="X11">
        <v>8386.4851309999995</v>
      </c>
      <c r="Y11">
        <v>15166.666670000001</v>
      </c>
      <c r="Z11" s="12">
        <f t="shared" si="6"/>
        <v>15397.75396825397</v>
      </c>
      <c r="AA11" s="12">
        <f t="shared" si="7"/>
        <v>14251.464285714286</v>
      </c>
    </row>
    <row r="12" spans="1:27" x14ac:dyDescent="0.25">
      <c r="A12">
        <v>1981</v>
      </c>
      <c r="B12">
        <v>11936.542299999999</v>
      </c>
      <c r="C12">
        <v>14280.08584</v>
      </c>
      <c r="D12">
        <v>11936.542299999999</v>
      </c>
      <c r="E12">
        <v>14365.0774</v>
      </c>
      <c r="F12">
        <v>14365.0774</v>
      </c>
      <c r="G12">
        <v>14365.0774</v>
      </c>
      <c r="H12" s="12">
        <f t="shared" si="3"/>
        <v>14251.464285714286</v>
      </c>
      <c r="I12" s="12">
        <f t="shared" si="4"/>
        <v>14251.464285714286</v>
      </c>
      <c r="J12" s="12">
        <f t="shared" si="5"/>
        <v>14251.464285714286</v>
      </c>
      <c r="K12">
        <v>14365.0774</v>
      </c>
      <c r="L12">
        <v>14365.0774</v>
      </c>
      <c r="M12">
        <v>14365.0774</v>
      </c>
      <c r="N12">
        <v>14365.0774</v>
      </c>
      <c r="O12">
        <v>11936.542299999999</v>
      </c>
      <c r="P12">
        <v>11936.542299999999</v>
      </c>
      <c r="Q12">
        <v>11936.542299999999</v>
      </c>
      <c r="R12">
        <v>11936.542299999999</v>
      </c>
      <c r="S12" s="13">
        <f t="shared" si="0"/>
        <v>10708.5</v>
      </c>
      <c r="T12" s="12">
        <f t="shared" si="1"/>
        <v>14251.464285714286</v>
      </c>
      <c r="U12" s="13">
        <f t="shared" si="2"/>
        <v>17794.428571428572</v>
      </c>
      <c r="V12" s="13">
        <f t="shared" si="2"/>
        <v>17690.333333333332</v>
      </c>
      <c r="W12">
        <v>8431.2845149999994</v>
      </c>
      <c r="X12">
        <v>8431.2845149999994</v>
      </c>
      <c r="Y12">
        <v>15233.333329999999</v>
      </c>
      <c r="Z12" s="12">
        <f t="shared" si="6"/>
        <v>15397.75396825397</v>
      </c>
      <c r="AA12" s="12">
        <f t="shared" si="7"/>
        <v>14251.464285714286</v>
      </c>
    </row>
    <row r="13" spans="1:27" x14ac:dyDescent="0.25">
      <c r="A13">
        <v>1982</v>
      </c>
      <c r="B13">
        <v>12221.64603</v>
      </c>
      <c r="C13">
        <v>14565.18957</v>
      </c>
      <c r="D13">
        <v>12221.64603</v>
      </c>
      <c r="E13">
        <v>14357.80646</v>
      </c>
      <c r="F13">
        <v>14357.80646</v>
      </c>
      <c r="G13">
        <v>14357.80646</v>
      </c>
      <c r="H13" s="12">
        <f t="shared" si="3"/>
        <v>14251.464285714286</v>
      </c>
      <c r="I13" s="12">
        <f t="shared" si="4"/>
        <v>14251.464285714286</v>
      </c>
      <c r="J13" s="12">
        <f t="shared" si="5"/>
        <v>14251.464285714286</v>
      </c>
      <c r="K13">
        <v>14357.80646</v>
      </c>
      <c r="L13">
        <v>14357.80646</v>
      </c>
      <c r="M13">
        <v>14357.80646</v>
      </c>
      <c r="N13">
        <v>14357.80646</v>
      </c>
      <c r="O13">
        <v>12221.64603</v>
      </c>
      <c r="P13">
        <v>12221.64603</v>
      </c>
      <c r="Q13">
        <v>12221.64603</v>
      </c>
      <c r="R13">
        <v>12221.64603</v>
      </c>
      <c r="S13" s="13">
        <f t="shared" si="0"/>
        <v>10708.5</v>
      </c>
      <c r="T13" s="12">
        <f t="shared" si="1"/>
        <v>14251.464285714286</v>
      </c>
      <c r="U13" s="13">
        <f t="shared" si="2"/>
        <v>17794.428571428572</v>
      </c>
      <c r="V13" s="13">
        <f t="shared" si="2"/>
        <v>17690.333333333332</v>
      </c>
      <c r="W13">
        <v>8476.0838980000008</v>
      </c>
      <c r="X13">
        <v>8476.0838980000008</v>
      </c>
      <c r="Y13">
        <v>15300</v>
      </c>
      <c r="Z13" s="12">
        <f t="shared" si="6"/>
        <v>15397.75396825397</v>
      </c>
      <c r="AA13" s="12">
        <f t="shared" si="7"/>
        <v>14251.464285714286</v>
      </c>
    </row>
    <row r="14" spans="1:27" x14ac:dyDescent="0.25">
      <c r="A14">
        <v>1983</v>
      </c>
      <c r="B14">
        <v>12330.14732</v>
      </c>
      <c r="C14">
        <v>14673.690860000001</v>
      </c>
      <c r="D14">
        <v>12330.14732</v>
      </c>
      <c r="E14">
        <v>14299.473550000001</v>
      </c>
      <c r="F14">
        <v>14299.473550000001</v>
      </c>
      <c r="G14">
        <v>14299.473550000001</v>
      </c>
      <c r="H14" s="12">
        <f t="shared" si="3"/>
        <v>14251.464285714286</v>
      </c>
      <c r="I14" s="12">
        <f t="shared" si="4"/>
        <v>14251.464285714286</v>
      </c>
      <c r="J14" s="12">
        <f t="shared" si="5"/>
        <v>14251.464285714286</v>
      </c>
      <c r="K14">
        <v>14299.473550000001</v>
      </c>
      <c r="L14">
        <v>14299.473550000001</v>
      </c>
      <c r="M14">
        <v>14299.473550000001</v>
      </c>
      <c r="N14">
        <v>14299.473550000001</v>
      </c>
      <c r="O14">
        <v>12330.14732</v>
      </c>
      <c r="P14">
        <v>12330.14732</v>
      </c>
      <c r="Q14">
        <v>12330.14732</v>
      </c>
      <c r="R14">
        <v>12330.14732</v>
      </c>
      <c r="S14" s="13">
        <f t="shared" si="0"/>
        <v>10708.5</v>
      </c>
      <c r="T14" s="12">
        <f t="shared" si="1"/>
        <v>14251.464285714286</v>
      </c>
      <c r="U14" s="13">
        <f t="shared" si="2"/>
        <v>17794.428571428572</v>
      </c>
      <c r="V14" s="13">
        <f t="shared" si="2"/>
        <v>17690.333333333332</v>
      </c>
      <c r="W14">
        <v>8520.8832820000007</v>
      </c>
      <c r="X14">
        <v>8520.8832820000007</v>
      </c>
      <c r="Y14">
        <v>15366.666670000001</v>
      </c>
      <c r="Z14" s="12">
        <f t="shared" si="6"/>
        <v>15397.75396825397</v>
      </c>
      <c r="AA14" s="12">
        <f t="shared" si="7"/>
        <v>14251.464285714286</v>
      </c>
    </row>
    <row r="15" spans="1:27" x14ac:dyDescent="0.25">
      <c r="A15">
        <v>1984</v>
      </c>
      <c r="B15">
        <v>12539.03839</v>
      </c>
      <c r="C15">
        <v>14882.58193</v>
      </c>
      <c r="D15">
        <v>12539.03839</v>
      </c>
      <c r="E15">
        <v>14391.835370000001</v>
      </c>
      <c r="F15">
        <v>14391.835370000001</v>
      </c>
      <c r="G15">
        <v>14391.835370000001</v>
      </c>
      <c r="H15" s="12">
        <f t="shared" si="3"/>
        <v>14251.464285714286</v>
      </c>
      <c r="I15" s="12">
        <f t="shared" si="4"/>
        <v>14251.464285714286</v>
      </c>
      <c r="J15" s="12">
        <f t="shared" si="5"/>
        <v>14251.464285714286</v>
      </c>
      <c r="K15">
        <v>14391.835370000001</v>
      </c>
      <c r="L15">
        <v>14391.835370000001</v>
      </c>
      <c r="M15">
        <v>14391.835370000001</v>
      </c>
      <c r="N15">
        <v>14391.835370000001</v>
      </c>
      <c r="O15">
        <v>12539.03839</v>
      </c>
      <c r="P15">
        <v>12539.03839</v>
      </c>
      <c r="Q15">
        <v>12539.03839</v>
      </c>
      <c r="R15">
        <v>12539.03839</v>
      </c>
      <c r="S15" s="13">
        <f t="shared" si="0"/>
        <v>10708.5</v>
      </c>
      <c r="T15" s="12">
        <f t="shared" si="1"/>
        <v>14251.464285714286</v>
      </c>
      <c r="U15" s="13">
        <f t="shared" si="2"/>
        <v>17794.428571428572</v>
      </c>
      <c r="V15" s="13">
        <f t="shared" si="2"/>
        <v>17690.333333333332</v>
      </c>
      <c r="W15">
        <v>8565.6826660000006</v>
      </c>
      <c r="X15">
        <v>8565.6826660000006</v>
      </c>
      <c r="Y15">
        <v>15433.333329999999</v>
      </c>
      <c r="Z15" s="12">
        <f t="shared" si="6"/>
        <v>15397.75396825397</v>
      </c>
      <c r="AA15" s="12">
        <f t="shared" si="7"/>
        <v>14251.464285714286</v>
      </c>
    </row>
    <row r="16" spans="1:27" x14ac:dyDescent="0.25">
      <c r="A16">
        <v>1985</v>
      </c>
      <c r="B16">
        <v>12815.501120000001</v>
      </c>
      <c r="C16">
        <v>15159.04466</v>
      </c>
      <c r="D16">
        <v>12815.501120000001</v>
      </c>
      <c r="E16">
        <v>14436.13438</v>
      </c>
      <c r="F16">
        <v>14436.13438</v>
      </c>
      <c r="G16">
        <v>14436.13438</v>
      </c>
      <c r="H16" s="12">
        <f t="shared" si="3"/>
        <v>14251.464285714286</v>
      </c>
      <c r="I16" s="12">
        <f t="shared" si="4"/>
        <v>14251.464285714286</v>
      </c>
      <c r="J16" s="12">
        <f t="shared" si="5"/>
        <v>14251.464285714286</v>
      </c>
      <c r="K16">
        <v>14436.13438</v>
      </c>
      <c r="L16">
        <v>14436.13438</v>
      </c>
      <c r="M16">
        <v>14436.13438</v>
      </c>
      <c r="N16">
        <v>14436.13438</v>
      </c>
      <c r="O16">
        <v>12815.501120000001</v>
      </c>
      <c r="P16">
        <v>12815.501120000001</v>
      </c>
      <c r="Q16">
        <v>12815.501120000001</v>
      </c>
      <c r="R16">
        <v>12815.501120000001</v>
      </c>
      <c r="S16" s="13">
        <f t="shared" si="0"/>
        <v>10708.5</v>
      </c>
      <c r="T16" s="12">
        <f t="shared" si="1"/>
        <v>14251.464285714286</v>
      </c>
      <c r="U16" s="13">
        <f t="shared" si="2"/>
        <v>17794.428571428572</v>
      </c>
      <c r="V16" s="13">
        <f t="shared" si="2"/>
        <v>17690.333333333332</v>
      </c>
      <c r="W16">
        <v>8610.4820490000002</v>
      </c>
      <c r="X16">
        <v>8610.4820490000002</v>
      </c>
      <c r="Y16">
        <v>15500</v>
      </c>
      <c r="Z16" s="12">
        <f t="shared" si="6"/>
        <v>15397.75396825397</v>
      </c>
      <c r="AA16" s="12">
        <f t="shared" si="7"/>
        <v>14251.464285714286</v>
      </c>
    </row>
    <row r="17" spans="1:27" x14ac:dyDescent="0.25">
      <c r="A17">
        <v>1986</v>
      </c>
      <c r="B17">
        <v>12887.373970000001</v>
      </c>
      <c r="C17">
        <v>15230.917509999999</v>
      </c>
      <c r="D17">
        <v>12887.373970000001</v>
      </c>
      <c r="E17">
        <v>14747.7148</v>
      </c>
      <c r="F17">
        <v>14747.7148</v>
      </c>
      <c r="G17">
        <v>14747.7148</v>
      </c>
      <c r="H17" s="12">
        <f t="shared" si="3"/>
        <v>14251.464285714286</v>
      </c>
      <c r="I17" s="12">
        <f t="shared" si="4"/>
        <v>14251.464285714286</v>
      </c>
      <c r="J17" s="12">
        <f t="shared" si="5"/>
        <v>14251.464285714286</v>
      </c>
      <c r="K17">
        <v>14747.7148</v>
      </c>
      <c r="L17">
        <v>14747.7148</v>
      </c>
      <c r="M17">
        <v>14747.7148</v>
      </c>
      <c r="N17">
        <v>14747.7148</v>
      </c>
      <c r="O17">
        <v>12887.373970000001</v>
      </c>
      <c r="P17">
        <v>12887.373970000001</v>
      </c>
      <c r="Q17">
        <v>12887.373970000001</v>
      </c>
      <c r="R17">
        <v>12887.373970000001</v>
      </c>
      <c r="S17" s="13">
        <f t="shared" si="0"/>
        <v>10708.5</v>
      </c>
      <c r="T17" s="12">
        <f t="shared" si="1"/>
        <v>14251.464285714286</v>
      </c>
      <c r="U17" s="13">
        <f t="shared" si="2"/>
        <v>17794.428571428572</v>
      </c>
      <c r="V17" s="13">
        <f t="shared" si="2"/>
        <v>17690.333333333332</v>
      </c>
      <c r="W17">
        <v>8629.2861350000003</v>
      </c>
      <c r="X17">
        <v>8629.2861350000003</v>
      </c>
      <c r="Y17">
        <v>15600</v>
      </c>
      <c r="Z17" s="12">
        <f t="shared" si="6"/>
        <v>15397.75396825397</v>
      </c>
      <c r="AA17" s="12">
        <f t="shared" si="7"/>
        <v>14251.464285714286</v>
      </c>
    </row>
    <row r="18" spans="1:27" x14ac:dyDescent="0.25">
      <c r="A18">
        <v>1987</v>
      </c>
      <c r="B18">
        <v>13299.181920000001</v>
      </c>
      <c r="C18">
        <v>15642.72546</v>
      </c>
      <c r="D18">
        <v>13299.181920000001</v>
      </c>
      <c r="E18">
        <v>15073.393959999999</v>
      </c>
      <c r="F18">
        <v>15073.393959999999</v>
      </c>
      <c r="G18">
        <v>15073.393959999999</v>
      </c>
      <c r="H18" s="12">
        <f t="shared" si="3"/>
        <v>14251.464285714286</v>
      </c>
      <c r="I18" s="12">
        <f t="shared" si="4"/>
        <v>14251.464285714286</v>
      </c>
      <c r="J18" s="12">
        <f t="shared" si="5"/>
        <v>14251.464285714286</v>
      </c>
      <c r="K18">
        <v>15073.393959999999</v>
      </c>
      <c r="L18">
        <v>15073.393959999999</v>
      </c>
      <c r="M18">
        <v>15073.393959999999</v>
      </c>
      <c r="N18">
        <v>15073.393959999999</v>
      </c>
      <c r="O18">
        <v>13299.181920000001</v>
      </c>
      <c r="P18">
        <v>13299.181920000001</v>
      </c>
      <c r="Q18">
        <v>13299.181920000001</v>
      </c>
      <c r="R18">
        <v>13299.181920000001</v>
      </c>
      <c r="S18" s="13">
        <f t="shared" si="0"/>
        <v>10708.5</v>
      </c>
      <c r="T18" s="12">
        <f t="shared" si="1"/>
        <v>14251.464285714286</v>
      </c>
      <c r="U18" s="13">
        <f t="shared" si="2"/>
        <v>17794.428571428572</v>
      </c>
      <c r="V18" s="13">
        <f t="shared" si="2"/>
        <v>17690.333333333332</v>
      </c>
      <c r="W18">
        <v>9094.0790909999996</v>
      </c>
      <c r="X18">
        <v>9094.0790909999996</v>
      </c>
      <c r="Y18">
        <v>15700</v>
      </c>
      <c r="Z18" s="12">
        <f t="shared" si="6"/>
        <v>15397.75396825397</v>
      </c>
      <c r="AA18" s="12">
        <f t="shared" si="7"/>
        <v>14251.464285714286</v>
      </c>
    </row>
    <row r="19" spans="1:27" x14ac:dyDescent="0.25">
      <c r="A19">
        <v>1988</v>
      </c>
      <c r="B19">
        <v>13704.51441</v>
      </c>
      <c r="C19">
        <v>16048.05795</v>
      </c>
      <c r="D19">
        <v>13704.51441</v>
      </c>
      <c r="E19">
        <v>15274.744049999999</v>
      </c>
      <c r="F19">
        <v>15274.744049999999</v>
      </c>
      <c r="G19">
        <v>15274.744049999999</v>
      </c>
      <c r="H19" s="12">
        <f t="shared" si="3"/>
        <v>14251.464285714286</v>
      </c>
      <c r="I19" s="12">
        <f t="shared" si="4"/>
        <v>14251.464285714286</v>
      </c>
      <c r="J19" s="12">
        <f t="shared" si="5"/>
        <v>14251.464285714286</v>
      </c>
      <c r="K19">
        <v>15274.744049999999</v>
      </c>
      <c r="L19">
        <v>15274.744049999999</v>
      </c>
      <c r="M19">
        <v>15274.744049999999</v>
      </c>
      <c r="N19">
        <v>15274.744049999999</v>
      </c>
      <c r="O19">
        <v>13704.51441</v>
      </c>
      <c r="P19">
        <v>13704.51441</v>
      </c>
      <c r="Q19">
        <v>13704.51441</v>
      </c>
      <c r="R19">
        <v>13704.51441</v>
      </c>
      <c r="S19" s="13">
        <f t="shared" si="0"/>
        <v>10708.5</v>
      </c>
      <c r="T19" s="12">
        <f t="shared" si="1"/>
        <v>14251.464285714286</v>
      </c>
      <c r="U19" s="13">
        <f t="shared" si="2"/>
        <v>17794.428571428572</v>
      </c>
      <c r="V19" s="13">
        <f t="shared" si="2"/>
        <v>17690.333333333332</v>
      </c>
      <c r="W19">
        <v>9622.5432899999996</v>
      </c>
      <c r="X19">
        <v>9622.5432899999996</v>
      </c>
      <c r="Y19">
        <v>15800</v>
      </c>
      <c r="Z19" s="12">
        <f t="shared" si="6"/>
        <v>15397.75396825397</v>
      </c>
      <c r="AA19" s="12">
        <f t="shared" si="7"/>
        <v>14251.464285714286</v>
      </c>
    </row>
    <row r="20" spans="1:27" x14ac:dyDescent="0.25">
      <c r="A20">
        <v>1989</v>
      </c>
      <c r="B20">
        <v>14002.28364</v>
      </c>
      <c r="C20">
        <v>16345.82718</v>
      </c>
      <c r="D20">
        <v>14002.28364</v>
      </c>
      <c r="E20">
        <v>15581.238729999999</v>
      </c>
      <c r="F20">
        <v>15581.238729999999</v>
      </c>
      <c r="G20">
        <v>15581.238729999999</v>
      </c>
      <c r="H20" s="12">
        <f t="shared" si="3"/>
        <v>14251.464285714286</v>
      </c>
      <c r="I20" s="12">
        <f t="shared" si="4"/>
        <v>14251.464285714286</v>
      </c>
      <c r="J20" s="12">
        <f t="shared" si="5"/>
        <v>14251.464285714286</v>
      </c>
      <c r="K20">
        <v>15581.238729999999</v>
      </c>
      <c r="L20">
        <v>15581.238729999999</v>
      </c>
      <c r="M20">
        <v>15581.238729999999</v>
      </c>
      <c r="N20">
        <v>15581.238729999999</v>
      </c>
      <c r="O20">
        <v>14002.28364</v>
      </c>
      <c r="P20">
        <v>14002.28364</v>
      </c>
      <c r="Q20">
        <v>14002.28364</v>
      </c>
      <c r="R20">
        <v>14002.28364</v>
      </c>
      <c r="S20" s="13">
        <f t="shared" si="0"/>
        <v>10708.5</v>
      </c>
      <c r="T20" s="12">
        <f t="shared" si="1"/>
        <v>14251.464285714286</v>
      </c>
      <c r="U20" s="13">
        <f t="shared" si="2"/>
        <v>17794.428571428572</v>
      </c>
      <c r="V20" s="13">
        <f t="shared" si="2"/>
        <v>17690.333333333332</v>
      </c>
      <c r="W20">
        <v>10021.962020000001</v>
      </c>
      <c r="X20">
        <v>10021.962020000001</v>
      </c>
      <c r="Y20">
        <v>15233.333329999999</v>
      </c>
      <c r="Z20" s="12">
        <f t="shared" si="6"/>
        <v>15397.75396825397</v>
      </c>
      <c r="AA20" s="12">
        <f t="shared" si="7"/>
        <v>14251.464285714286</v>
      </c>
    </row>
    <row r="21" spans="1:27" x14ac:dyDescent="0.25">
      <c r="A21">
        <v>1990</v>
      </c>
      <c r="B21">
        <v>14195.782509999999</v>
      </c>
      <c r="C21">
        <v>16539.32605</v>
      </c>
      <c r="D21">
        <v>14195.782509999999</v>
      </c>
      <c r="E21">
        <v>15614.48271</v>
      </c>
      <c r="F21">
        <v>15614.48271</v>
      </c>
      <c r="G21">
        <v>15614.48271</v>
      </c>
      <c r="H21" s="12">
        <f t="shared" si="3"/>
        <v>14251.464285714286</v>
      </c>
      <c r="I21" s="12">
        <f t="shared" si="4"/>
        <v>14251.464285714286</v>
      </c>
      <c r="J21" s="12">
        <f t="shared" si="5"/>
        <v>14251.464285714286</v>
      </c>
      <c r="K21">
        <v>15614.48271</v>
      </c>
      <c r="L21">
        <v>15614.48271</v>
      </c>
      <c r="M21">
        <v>15614.48271</v>
      </c>
      <c r="N21">
        <v>15614.48271</v>
      </c>
      <c r="O21">
        <v>14195.782509999999</v>
      </c>
      <c r="P21">
        <v>14195.782509999999</v>
      </c>
      <c r="Q21">
        <v>14195.782509999999</v>
      </c>
      <c r="R21">
        <v>14195.782509999999</v>
      </c>
      <c r="S21" s="13">
        <f t="shared" si="0"/>
        <v>10708.5</v>
      </c>
      <c r="T21" s="12">
        <f t="shared" si="1"/>
        <v>14251.464285714286</v>
      </c>
      <c r="U21" s="13">
        <f t="shared" si="2"/>
        <v>17794.428571428572</v>
      </c>
      <c r="V21" s="13">
        <f t="shared" si="2"/>
        <v>17690.333333333332</v>
      </c>
      <c r="W21">
        <v>9862.7853570000007</v>
      </c>
      <c r="X21">
        <v>9862.7853570000007</v>
      </c>
      <c r="Y21">
        <v>14666.666670000001</v>
      </c>
      <c r="Z21" s="12">
        <f t="shared" si="6"/>
        <v>15397.75396825397</v>
      </c>
      <c r="AA21" s="12">
        <f t="shared" si="7"/>
        <v>14251.464285714286</v>
      </c>
    </row>
    <row r="22" spans="1:27" x14ac:dyDescent="0.25">
      <c r="A22">
        <v>1991</v>
      </c>
      <c r="B22">
        <v>14267.32825</v>
      </c>
      <c r="C22">
        <v>16610.871790000001</v>
      </c>
      <c r="D22">
        <v>14267.32825</v>
      </c>
      <c r="E22">
        <v>15648.32885</v>
      </c>
      <c r="F22">
        <v>15648.32885</v>
      </c>
      <c r="G22">
        <v>15648.32885</v>
      </c>
      <c r="H22" s="12">
        <f t="shared" si="3"/>
        <v>14251.464285714286</v>
      </c>
      <c r="I22" s="12">
        <f t="shared" si="4"/>
        <v>14251.464285714286</v>
      </c>
      <c r="J22" s="12">
        <f t="shared" si="5"/>
        <v>14251.464285714286</v>
      </c>
      <c r="K22">
        <v>15648.32885</v>
      </c>
      <c r="L22">
        <v>15648.32885</v>
      </c>
      <c r="M22">
        <v>15648.32885</v>
      </c>
      <c r="N22">
        <v>15648.32885</v>
      </c>
      <c r="O22">
        <v>14267.32825</v>
      </c>
      <c r="P22">
        <v>14267.32825</v>
      </c>
      <c r="Q22">
        <v>14267.32825</v>
      </c>
      <c r="R22">
        <v>14267.32825</v>
      </c>
      <c r="S22" s="13">
        <f t="shared" si="0"/>
        <v>10708.5</v>
      </c>
      <c r="T22" s="12">
        <f t="shared" si="1"/>
        <v>14251.464285714286</v>
      </c>
      <c r="U22" s="13">
        <f t="shared" si="2"/>
        <v>17794.428571428572</v>
      </c>
      <c r="V22" s="13">
        <f t="shared" si="2"/>
        <v>17690.333333333332</v>
      </c>
      <c r="W22">
        <v>9648.9801110000008</v>
      </c>
      <c r="X22">
        <v>9648.9801110000008</v>
      </c>
      <c r="Y22">
        <v>14100</v>
      </c>
      <c r="Z22" s="12">
        <f t="shared" si="6"/>
        <v>15397.75396825397</v>
      </c>
      <c r="AA22" s="12">
        <f t="shared" si="7"/>
        <v>14251.464285714286</v>
      </c>
    </row>
    <row r="23" spans="1:27" x14ac:dyDescent="0.25">
      <c r="A23">
        <v>1992</v>
      </c>
      <c r="B23">
        <v>14669.625190000001</v>
      </c>
      <c r="C23">
        <v>17013.168730000001</v>
      </c>
      <c r="D23">
        <v>14669.625190000001</v>
      </c>
      <c r="E23">
        <v>15658.440060000001</v>
      </c>
      <c r="F23">
        <v>15658.440060000001</v>
      </c>
      <c r="G23">
        <v>15658.440060000001</v>
      </c>
      <c r="H23" s="12">
        <f t="shared" si="3"/>
        <v>14251.464285714286</v>
      </c>
      <c r="I23" s="12">
        <f t="shared" si="4"/>
        <v>14251.464285714286</v>
      </c>
      <c r="J23" s="12">
        <f t="shared" si="5"/>
        <v>14251.464285714286</v>
      </c>
      <c r="K23">
        <v>15658.440060000001</v>
      </c>
      <c r="L23">
        <v>15658.440060000001</v>
      </c>
      <c r="M23">
        <v>15658.440060000001</v>
      </c>
      <c r="N23">
        <v>15658.440060000001</v>
      </c>
      <c r="O23">
        <v>14669.625190000001</v>
      </c>
      <c r="P23">
        <v>14669.625190000001</v>
      </c>
      <c r="Q23">
        <v>14669.625190000001</v>
      </c>
      <c r="R23">
        <v>14669.625190000001</v>
      </c>
      <c r="S23" s="13">
        <f t="shared" si="0"/>
        <v>10708.5</v>
      </c>
      <c r="T23" s="12">
        <f t="shared" si="1"/>
        <v>14251.464285714286</v>
      </c>
      <c r="U23" s="13">
        <f t="shared" si="2"/>
        <v>17794.428571428572</v>
      </c>
      <c r="V23" s="13">
        <f t="shared" si="2"/>
        <v>17690.333333333332</v>
      </c>
      <c r="W23">
        <v>9502.6208349999997</v>
      </c>
      <c r="X23">
        <v>9502.6208349999997</v>
      </c>
      <c r="Y23">
        <v>14150</v>
      </c>
      <c r="Z23" s="12">
        <f t="shared" si="6"/>
        <v>15397.75396825397</v>
      </c>
      <c r="AA23" s="12">
        <f t="shared" si="7"/>
        <v>14251.464285714286</v>
      </c>
    </row>
    <row r="24" spans="1:27" x14ac:dyDescent="0.25">
      <c r="A24">
        <v>1993</v>
      </c>
      <c r="B24">
        <v>14627.02771</v>
      </c>
      <c r="C24">
        <v>16970.571250000001</v>
      </c>
      <c r="D24">
        <v>14627.02771</v>
      </c>
      <c r="E24">
        <v>15644.2763</v>
      </c>
      <c r="F24">
        <v>15644.2763</v>
      </c>
      <c r="G24">
        <v>15644.2763</v>
      </c>
      <c r="H24" s="12">
        <f t="shared" si="3"/>
        <v>14251.464285714286</v>
      </c>
      <c r="I24" s="12">
        <f t="shared" si="4"/>
        <v>14251.464285714286</v>
      </c>
      <c r="J24" s="12">
        <f t="shared" si="5"/>
        <v>14251.464285714286</v>
      </c>
      <c r="K24">
        <v>15644.2763</v>
      </c>
      <c r="L24">
        <v>15644.2763</v>
      </c>
      <c r="M24">
        <v>15644.2763</v>
      </c>
      <c r="N24">
        <v>15644.2763</v>
      </c>
      <c r="O24">
        <v>14627.02771</v>
      </c>
      <c r="P24">
        <v>14627.02771</v>
      </c>
      <c r="Q24">
        <v>14627.02771</v>
      </c>
      <c r="R24">
        <v>14627.02771</v>
      </c>
      <c r="S24" s="13">
        <f t="shared" si="0"/>
        <v>10708.5</v>
      </c>
      <c r="T24" s="12">
        <f t="shared" si="1"/>
        <v>14251.464285714286</v>
      </c>
      <c r="U24" s="13">
        <f t="shared" si="2"/>
        <v>17794.428571428572</v>
      </c>
      <c r="V24" s="13">
        <f t="shared" si="2"/>
        <v>17690.333333333332</v>
      </c>
      <c r="W24">
        <v>9178.9445790000009</v>
      </c>
      <c r="X24">
        <v>9178.9445790000009</v>
      </c>
      <c r="Y24">
        <v>14200</v>
      </c>
      <c r="Z24" s="12">
        <f t="shared" si="6"/>
        <v>15397.75396825397</v>
      </c>
      <c r="AA24" s="12">
        <f t="shared" si="7"/>
        <v>14251.464285714286</v>
      </c>
    </row>
    <row r="25" spans="1:27" x14ac:dyDescent="0.25">
      <c r="A25">
        <v>1994</v>
      </c>
      <c r="B25">
        <v>14971.564189999999</v>
      </c>
      <c r="C25">
        <v>17315.10773</v>
      </c>
      <c r="D25">
        <v>14971.564189999999</v>
      </c>
      <c r="E25">
        <v>15720.86355</v>
      </c>
      <c r="F25">
        <v>15720.86355</v>
      </c>
      <c r="G25">
        <v>15720.86355</v>
      </c>
      <c r="H25" s="12">
        <f t="shared" si="3"/>
        <v>14251.464285714286</v>
      </c>
      <c r="I25" s="12">
        <f t="shared" si="4"/>
        <v>14251.464285714286</v>
      </c>
      <c r="J25" s="12">
        <f t="shared" si="5"/>
        <v>14251.464285714286</v>
      </c>
      <c r="K25">
        <v>15720.86355</v>
      </c>
      <c r="L25">
        <v>15720.86355</v>
      </c>
      <c r="M25">
        <v>15720.86355</v>
      </c>
      <c r="N25">
        <v>15720.86355</v>
      </c>
      <c r="O25">
        <v>14971.564189999999</v>
      </c>
      <c r="P25">
        <v>14971.564189999999</v>
      </c>
      <c r="Q25">
        <v>14971.564189999999</v>
      </c>
      <c r="R25">
        <v>14971.564189999999</v>
      </c>
      <c r="S25" s="13">
        <f t="shared" si="0"/>
        <v>10708.5</v>
      </c>
      <c r="T25" s="12">
        <f t="shared" si="1"/>
        <v>14251.464285714286</v>
      </c>
      <c r="U25" s="13">
        <f t="shared" si="2"/>
        <v>17794.428571428572</v>
      </c>
      <c r="V25" s="13">
        <f t="shared" si="2"/>
        <v>17690.333333333332</v>
      </c>
      <c r="W25">
        <v>9015.5095089999995</v>
      </c>
      <c r="X25">
        <v>9015.5095089999995</v>
      </c>
      <c r="Y25">
        <v>14250</v>
      </c>
      <c r="Z25" s="12">
        <f t="shared" si="6"/>
        <v>15397.75396825397</v>
      </c>
      <c r="AA25" s="12">
        <f t="shared" si="7"/>
        <v>14251.464285714286</v>
      </c>
    </row>
    <row r="26" spans="1:27" x14ac:dyDescent="0.25">
      <c r="A26">
        <v>1995</v>
      </c>
      <c r="B26">
        <v>15292.448329999999</v>
      </c>
      <c r="C26">
        <v>17635.991870000002</v>
      </c>
      <c r="D26">
        <v>15292.448329999999</v>
      </c>
      <c r="E26">
        <v>15699.60857</v>
      </c>
      <c r="F26">
        <v>15699.60857</v>
      </c>
      <c r="G26">
        <v>15699.60857</v>
      </c>
      <c r="H26" s="12">
        <f t="shared" si="3"/>
        <v>14251.464285714286</v>
      </c>
      <c r="I26" s="12">
        <f t="shared" si="4"/>
        <v>14251.464285714286</v>
      </c>
      <c r="J26" s="12">
        <f t="shared" si="5"/>
        <v>14251.464285714286</v>
      </c>
      <c r="K26">
        <v>15699.60857</v>
      </c>
      <c r="L26">
        <v>15699.60857</v>
      </c>
      <c r="M26">
        <v>15699.60857</v>
      </c>
      <c r="N26">
        <v>15699.60857</v>
      </c>
      <c r="O26">
        <v>15292.448329999999</v>
      </c>
      <c r="P26">
        <v>15292.448329999999</v>
      </c>
      <c r="Q26">
        <v>15292.448329999999</v>
      </c>
      <c r="R26">
        <v>15292.448329999999</v>
      </c>
      <c r="S26" s="13">
        <f t="shared" si="0"/>
        <v>10708.5</v>
      </c>
      <c r="T26" s="12">
        <f t="shared" si="1"/>
        <v>14251.464285714286</v>
      </c>
      <c r="U26" s="13">
        <f t="shared" si="2"/>
        <v>17794.428571428572</v>
      </c>
      <c r="V26" s="13">
        <f t="shared" si="2"/>
        <v>17690.333333333332</v>
      </c>
      <c r="W26">
        <v>8977.5680549999997</v>
      </c>
      <c r="X26">
        <v>8977.5680549999997</v>
      </c>
      <c r="Y26">
        <v>14300</v>
      </c>
      <c r="Z26" s="12">
        <f t="shared" si="6"/>
        <v>15397.75396825397</v>
      </c>
      <c r="AA26" s="12">
        <f t="shared" si="7"/>
        <v>14251.464285714286</v>
      </c>
    </row>
    <row r="27" spans="1:27" x14ac:dyDescent="0.25">
      <c r="A27">
        <v>1996</v>
      </c>
      <c r="B27">
        <v>15864.030360000001</v>
      </c>
      <c r="C27">
        <v>18207.573899999999</v>
      </c>
      <c r="D27">
        <v>15864.030360000001</v>
      </c>
      <c r="E27">
        <v>15707.87412</v>
      </c>
      <c r="F27">
        <v>15707.87412</v>
      </c>
      <c r="G27">
        <v>15707.87412</v>
      </c>
      <c r="H27" s="12">
        <f t="shared" si="3"/>
        <v>14251.464285714286</v>
      </c>
      <c r="I27" s="12">
        <f t="shared" si="4"/>
        <v>14251.464285714286</v>
      </c>
      <c r="J27" s="12">
        <f t="shared" si="5"/>
        <v>14251.464285714286</v>
      </c>
      <c r="K27">
        <v>15707.87412</v>
      </c>
      <c r="L27">
        <v>15707.87412</v>
      </c>
      <c r="M27">
        <v>15707.87412</v>
      </c>
      <c r="N27">
        <v>15707.87412</v>
      </c>
      <c r="O27">
        <v>15864.030360000001</v>
      </c>
      <c r="P27">
        <v>15864.030360000001</v>
      </c>
      <c r="Q27">
        <v>15864.030360000001</v>
      </c>
      <c r="R27">
        <v>15864.030360000001</v>
      </c>
      <c r="S27" s="13">
        <f t="shared" si="0"/>
        <v>10708.5</v>
      </c>
      <c r="T27" s="12">
        <f t="shared" si="1"/>
        <v>14251.464285714286</v>
      </c>
      <c r="U27" s="13">
        <f t="shared" si="2"/>
        <v>17794.428571428572</v>
      </c>
      <c r="V27" s="13">
        <f t="shared" si="2"/>
        <v>17690.333333333332</v>
      </c>
      <c r="W27">
        <v>8868.2587330000006</v>
      </c>
      <c r="X27">
        <v>8868.2587330000006</v>
      </c>
      <c r="Y27">
        <v>14333.333329999999</v>
      </c>
      <c r="Z27" s="12">
        <f t="shared" si="6"/>
        <v>15397.75396825397</v>
      </c>
      <c r="AA27" s="12">
        <f t="shared" si="7"/>
        <v>14251.464285714286</v>
      </c>
    </row>
    <row r="28" spans="1:27" x14ac:dyDescent="0.25">
      <c r="A28">
        <v>1997</v>
      </c>
      <c r="B28">
        <v>16284.61326</v>
      </c>
      <c r="C28">
        <v>18628.156800000001</v>
      </c>
      <c r="D28">
        <v>16284.61326</v>
      </c>
      <c r="E28">
        <v>15646.113300000001</v>
      </c>
      <c r="F28">
        <v>15646.113300000001</v>
      </c>
      <c r="G28">
        <v>15646.113300000001</v>
      </c>
      <c r="H28" s="12">
        <f t="shared" si="3"/>
        <v>14251.464285714286</v>
      </c>
      <c r="I28" s="12">
        <f t="shared" si="4"/>
        <v>14251.464285714286</v>
      </c>
      <c r="J28" s="12">
        <f t="shared" si="5"/>
        <v>14251.464285714286</v>
      </c>
      <c r="K28">
        <v>15646.113300000001</v>
      </c>
      <c r="L28">
        <v>15646.113300000001</v>
      </c>
      <c r="M28">
        <v>15646.113300000001</v>
      </c>
      <c r="N28">
        <v>15646.113300000001</v>
      </c>
      <c r="O28">
        <v>16284.61326</v>
      </c>
      <c r="P28">
        <v>16284.61326</v>
      </c>
      <c r="Q28">
        <v>16284.61326</v>
      </c>
      <c r="R28">
        <v>16284.61326</v>
      </c>
      <c r="S28" s="13">
        <f t="shared" si="0"/>
        <v>10708.5</v>
      </c>
      <c r="T28" s="12">
        <f t="shared" si="1"/>
        <v>14251.464285714286</v>
      </c>
      <c r="U28" s="13">
        <f t="shared" si="2"/>
        <v>17794.428571428572</v>
      </c>
      <c r="V28" s="13">
        <f t="shared" si="2"/>
        <v>17690.333333333332</v>
      </c>
      <c r="W28">
        <v>8889.5327149999994</v>
      </c>
      <c r="X28">
        <v>8889.5327149999994</v>
      </c>
      <c r="Y28">
        <v>14366.666670000001</v>
      </c>
      <c r="Z28" s="12">
        <f t="shared" si="6"/>
        <v>15397.75396825397</v>
      </c>
      <c r="AA28" s="12">
        <f t="shared" si="7"/>
        <v>14251.464285714286</v>
      </c>
    </row>
    <row r="29" spans="1:27" x14ac:dyDescent="0.25">
      <c r="A29">
        <v>1998</v>
      </c>
      <c r="B29">
        <v>16526.014859999999</v>
      </c>
      <c r="C29">
        <v>18869.558400000002</v>
      </c>
      <c r="D29">
        <v>16526.014859999999</v>
      </c>
      <c r="E29">
        <v>15617.082259999999</v>
      </c>
      <c r="F29">
        <v>15617.082259999999</v>
      </c>
      <c r="G29">
        <v>15617.082259999999</v>
      </c>
      <c r="H29" s="12">
        <f t="shared" si="3"/>
        <v>14251.464285714286</v>
      </c>
      <c r="I29" s="12">
        <f t="shared" si="4"/>
        <v>14251.464285714286</v>
      </c>
      <c r="J29" s="12">
        <f t="shared" si="5"/>
        <v>14251.464285714286</v>
      </c>
      <c r="K29">
        <v>15617.082259999999</v>
      </c>
      <c r="L29">
        <v>15617.082259999999</v>
      </c>
      <c r="M29">
        <v>15617.082259999999</v>
      </c>
      <c r="N29">
        <v>15617.082259999999</v>
      </c>
      <c r="O29">
        <v>16526.014859999999</v>
      </c>
      <c r="P29">
        <v>16526.014859999999</v>
      </c>
      <c r="Q29">
        <v>16526.014859999999</v>
      </c>
      <c r="R29">
        <v>16526.014859999999</v>
      </c>
      <c r="S29" s="13">
        <f t="shared" si="0"/>
        <v>10708.5</v>
      </c>
      <c r="T29" s="12">
        <f t="shared" si="1"/>
        <v>14251.464285714286</v>
      </c>
      <c r="U29" s="13">
        <f t="shared" si="2"/>
        <v>17794.428571428572</v>
      </c>
      <c r="V29" s="13">
        <f t="shared" si="2"/>
        <v>17690.333333333332</v>
      </c>
      <c r="W29">
        <v>8973.6830439999994</v>
      </c>
      <c r="X29">
        <v>8973.6830439999994</v>
      </c>
      <c r="Y29">
        <v>14400</v>
      </c>
      <c r="Z29" s="12">
        <f t="shared" si="6"/>
        <v>15397.75396825397</v>
      </c>
      <c r="AA29" s="12">
        <f t="shared" si="7"/>
        <v>14251.464285714286</v>
      </c>
    </row>
    <row r="30" spans="1:27" x14ac:dyDescent="0.25">
      <c r="A30">
        <v>1999</v>
      </c>
      <c r="B30">
        <v>16726.57864</v>
      </c>
      <c r="C30">
        <v>19070.122169999999</v>
      </c>
      <c r="D30">
        <v>16726.57864</v>
      </c>
      <c r="E30">
        <v>15579.35324</v>
      </c>
      <c r="F30">
        <v>15579.35324</v>
      </c>
      <c r="G30">
        <v>15579.35324</v>
      </c>
      <c r="H30" s="12">
        <f t="shared" si="3"/>
        <v>14251.464285714286</v>
      </c>
      <c r="I30" s="12">
        <f t="shared" si="4"/>
        <v>14251.464285714286</v>
      </c>
      <c r="J30" s="12">
        <f t="shared" si="5"/>
        <v>14251.464285714286</v>
      </c>
      <c r="K30">
        <v>15579.35324</v>
      </c>
      <c r="L30">
        <v>15579.35324</v>
      </c>
      <c r="M30">
        <v>15579.35324</v>
      </c>
      <c r="N30">
        <v>15579.35324</v>
      </c>
      <c r="O30">
        <v>16726.57864</v>
      </c>
      <c r="P30">
        <v>16726.57864</v>
      </c>
      <c r="Q30">
        <v>16726.57864</v>
      </c>
      <c r="R30">
        <v>16726.57864</v>
      </c>
      <c r="S30" s="13">
        <f t="shared" si="0"/>
        <v>10708.5</v>
      </c>
      <c r="T30" s="12">
        <f t="shared" si="1"/>
        <v>14251.464285714286</v>
      </c>
      <c r="U30" s="13">
        <f t="shared" si="2"/>
        <v>17794.428571428572</v>
      </c>
      <c r="V30" s="13">
        <f t="shared" si="2"/>
        <v>17690.333333333332</v>
      </c>
      <c r="W30">
        <v>8923.0871110000007</v>
      </c>
      <c r="X30">
        <v>8923.0871110000007</v>
      </c>
      <c r="Y30">
        <v>14400</v>
      </c>
      <c r="Z30" s="12">
        <f t="shared" si="6"/>
        <v>15397.75396825397</v>
      </c>
      <c r="AA30" s="12">
        <f t="shared" si="7"/>
        <v>14251.464285714286</v>
      </c>
    </row>
    <row r="31" spans="1:27" x14ac:dyDescent="0.25">
      <c r="A31">
        <v>2000</v>
      </c>
      <c r="B31">
        <v>16950</v>
      </c>
      <c r="C31">
        <v>19293.543539999999</v>
      </c>
      <c r="D31">
        <v>16950</v>
      </c>
      <c r="E31">
        <v>15400.15991</v>
      </c>
      <c r="F31">
        <v>15400.15991</v>
      </c>
      <c r="G31">
        <v>15400.15991</v>
      </c>
      <c r="H31" s="12">
        <f t="shared" si="3"/>
        <v>14251.464285714286</v>
      </c>
      <c r="I31" s="12">
        <f t="shared" si="4"/>
        <v>14251.464285714286</v>
      </c>
      <c r="J31" s="12">
        <f t="shared" si="5"/>
        <v>14251.464285714286</v>
      </c>
      <c r="K31">
        <v>15400.15991</v>
      </c>
      <c r="L31">
        <v>15400.15991</v>
      </c>
      <c r="M31">
        <v>15400.15991</v>
      </c>
      <c r="N31">
        <v>15400.15991</v>
      </c>
      <c r="O31">
        <v>16950</v>
      </c>
      <c r="P31">
        <v>16950</v>
      </c>
      <c r="Q31">
        <v>16950</v>
      </c>
      <c r="R31">
        <v>16950</v>
      </c>
      <c r="S31" s="13">
        <f t="shared" si="0"/>
        <v>10708.5</v>
      </c>
      <c r="T31" s="12">
        <f t="shared" si="1"/>
        <v>14251.464285714286</v>
      </c>
      <c r="U31" s="13">
        <f t="shared" si="2"/>
        <v>17794.428571428572</v>
      </c>
      <c r="V31" s="13">
        <f t="shared" si="2"/>
        <v>17690.333333333332</v>
      </c>
      <c r="W31">
        <v>8812.1124099999997</v>
      </c>
      <c r="X31">
        <v>8812.1124099999997</v>
      </c>
      <c r="Y31">
        <v>14300</v>
      </c>
      <c r="Z31" s="12">
        <f t="shared" si="6"/>
        <v>15397.75396825397</v>
      </c>
      <c r="AA31" s="12">
        <f t="shared" si="7"/>
        <v>14251.464285714286</v>
      </c>
    </row>
    <row r="32" spans="1:27" x14ac:dyDescent="0.25">
      <c r="A32">
        <v>2001</v>
      </c>
      <c r="B32">
        <v>16900</v>
      </c>
      <c r="C32">
        <v>18935.852859999999</v>
      </c>
      <c r="D32">
        <v>16900</v>
      </c>
      <c r="E32">
        <v>15374.29672</v>
      </c>
      <c r="F32">
        <v>15374.29672</v>
      </c>
      <c r="G32">
        <v>15374.29672</v>
      </c>
      <c r="H32" s="12">
        <f t="shared" si="3"/>
        <v>14251.464285714286</v>
      </c>
      <c r="I32" s="12">
        <f t="shared" si="4"/>
        <v>14251.464285714286</v>
      </c>
      <c r="J32" s="12">
        <f t="shared" si="5"/>
        <v>14251.464285714286</v>
      </c>
      <c r="K32">
        <v>15374.29672</v>
      </c>
      <c r="L32">
        <v>15374.29672</v>
      </c>
      <c r="M32">
        <v>15374.29672</v>
      </c>
      <c r="N32">
        <v>15374.29672</v>
      </c>
      <c r="O32">
        <v>16900</v>
      </c>
      <c r="P32">
        <v>16900</v>
      </c>
      <c r="Q32">
        <v>16900</v>
      </c>
      <c r="R32">
        <v>16900</v>
      </c>
      <c r="S32" s="13">
        <f t="shared" si="0"/>
        <v>10708.5</v>
      </c>
      <c r="T32" s="12">
        <f t="shared" si="1"/>
        <v>14251.464285714286</v>
      </c>
      <c r="U32" s="13">
        <f t="shared" si="2"/>
        <v>17794.428571428572</v>
      </c>
      <c r="V32" s="13">
        <f t="shared" si="2"/>
        <v>17690.333333333332</v>
      </c>
      <c r="W32">
        <v>8795.0766370000001</v>
      </c>
      <c r="X32">
        <v>8795.0766370000001</v>
      </c>
      <c r="Y32">
        <v>14600</v>
      </c>
      <c r="Z32" s="12">
        <f t="shared" si="6"/>
        <v>15397.75396825397</v>
      </c>
      <c r="AA32" s="12">
        <f t="shared" si="7"/>
        <v>14251.464285714286</v>
      </c>
    </row>
    <row r="33" spans="1:27" x14ac:dyDescent="0.25">
      <c r="A33">
        <v>2002</v>
      </c>
      <c r="B33">
        <v>16800</v>
      </c>
      <c r="C33">
        <v>19638.82458</v>
      </c>
      <c r="D33">
        <v>16800</v>
      </c>
      <c r="E33">
        <v>15414.326279999999</v>
      </c>
      <c r="F33">
        <v>15414.326279999999</v>
      </c>
      <c r="G33">
        <v>15414.326279999999</v>
      </c>
      <c r="H33" s="12">
        <f t="shared" si="3"/>
        <v>14251.464285714286</v>
      </c>
      <c r="I33" s="12">
        <f t="shared" si="4"/>
        <v>14251.464285714286</v>
      </c>
      <c r="J33" s="12">
        <f t="shared" si="5"/>
        <v>14251.464285714286</v>
      </c>
      <c r="K33">
        <v>15414.326279999999</v>
      </c>
      <c r="L33">
        <v>15414.326279999999</v>
      </c>
      <c r="M33">
        <v>15414.326279999999</v>
      </c>
      <c r="N33">
        <v>15414.326279999999</v>
      </c>
      <c r="O33">
        <v>16800</v>
      </c>
      <c r="P33">
        <v>16800</v>
      </c>
      <c r="Q33">
        <v>16800</v>
      </c>
      <c r="R33">
        <v>16800</v>
      </c>
      <c r="S33" s="13">
        <f t="shared" si="0"/>
        <v>10708.5</v>
      </c>
      <c r="T33" s="12">
        <f t="shared" si="1"/>
        <v>14251.464285714286</v>
      </c>
      <c r="U33" s="13">
        <f t="shared" si="2"/>
        <v>17794.428571428572</v>
      </c>
      <c r="V33" s="13">
        <f t="shared" si="2"/>
        <v>17690.333333333332</v>
      </c>
      <c r="W33">
        <v>8740.819168</v>
      </c>
      <c r="X33">
        <v>8740.819168</v>
      </c>
      <c r="Y33">
        <v>14200</v>
      </c>
      <c r="Z33" s="12">
        <f t="shared" si="6"/>
        <v>15397.75396825397</v>
      </c>
      <c r="AA33" s="12">
        <f t="shared" si="7"/>
        <v>14251.464285714286</v>
      </c>
    </row>
    <row r="34" spans="1:27" x14ac:dyDescent="0.25">
      <c r="A34">
        <v>2003</v>
      </c>
      <c r="B34">
        <v>16400</v>
      </c>
      <c r="C34">
        <v>19701.080610000001</v>
      </c>
      <c r="D34">
        <v>16400</v>
      </c>
      <c r="E34">
        <v>15262.181060000001</v>
      </c>
      <c r="F34">
        <v>15262.181060000001</v>
      </c>
      <c r="G34">
        <v>15262.181060000001</v>
      </c>
      <c r="H34" s="12">
        <f t="shared" si="3"/>
        <v>14251.464285714286</v>
      </c>
      <c r="I34" s="12">
        <f t="shared" si="4"/>
        <v>14251.464285714286</v>
      </c>
      <c r="J34" s="12">
        <f t="shared" si="5"/>
        <v>14251.464285714286</v>
      </c>
      <c r="K34">
        <v>15262.181060000001</v>
      </c>
      <c r="L34">
        <v>15262.181060000001</v>
      </c>
      <c r="M34">
        <v>15262.181060000001</v>
      </c>
      <c r="N34">
        <v>15262.181060000001</v>
      </c>
      <c r="O34">
        <v>16400</v>
      </c>
      <c r="P34">
        <v>16400</v>
      </c>
      <c r="Q34">
        <v>16400</v>
      </c>
      <c r="R34">
        <v>16400</v>
      </c>
      <c r="S34" s="13">
        <f t="shared" si="0"/>
        <v>10708.5</v>
      </c>
      <c r="T34" s="12">
        <f t="shared" si="1"/>
        <v>14251.464285714286</v>
      </c>
      <c r="U34" s="13">
        <f t="shared" si="2"/>
        <v>17794.428571428572</v>
      </c>
      <c r="V34" s="13">
        <f t="shared" si="2"/>
        <v>17690.333333333332</v>
      </c>
      <c r="W34">
        <v>8686.4003990000001</v>
      </c>
      <c r="X34">
        <v>8686.4003990000001</v>
      </c>
      <c r="Y34">
        <v>14600</v>
      </c>
      <c r="Z34" s="12">
        <f t="shared" si="6"/>
        <v>15397.75396825397</v>
      </c>
      <c r="AA34" s="12">
        <f t="shared" si="7"/>
        <v>14251.464285714286</v>
      </c>
    </row>
    <row r="35" spans="1:27" x14ac:dyDescent="0.25">
      <c r="A35">
        <v>2004</v>
      </c>
      <c r="B35">
        <v>16050</v>
      </c>
      <c r="C35">
        <v>20112.06899</v>
      </c>
      <c r="D35">
        <v>16050</v>
      </c>
      <c r="E35">
        <v>15152.944890000001</v>
      </c>
      <c r="F35">
        <v>15152.944890000001</v>
      </c>
      <c r="G35">
        <v>15152.944890000001</v>
      </c>
      <c r="H35" s="12">
        <f t="shared" si="3"/>
        <v>14251.464285714286</v>
      </c>
      <c r="I35" s="12">
        <f t="shared" si="4"/>
        <v>14251.464285714286</v>
      </c>
      <c r="J35" s="12">
        <f t="shared" si="5"/>
        <v>14251.464285714286</v>
      </c>
      <c r="K35">
        <v>15152.944890000001</v>
      </c>
      <c r="L35">
        <v>15152.944890000001</v>
      </c>
      <c r="M35">
        <v>15152.944890000001</v>
      </c>
      <c r="N35">
        <v>15152.944890000001</v>
      </c>
      <c r="O35">
        <v>16050</v>
      </c>
      <c r="P35">
        <v>16050</v>
      </c>
      <c r="Q35">
        <v>16050</v>
      </c>
      <c r="R35">
        <v>16050</v>
      </c>
      <c r="S35" s="13">
        <f t="shared" si="0"/>
        <v>10708.5</v>
      </c>
      <c r="T35" s="12">
        <f t="shared" si="1"/>
        <v>14251.464285714286</v>
      </c>
      <c r="U35" s="13">
        <f t="shared" si="2"/>
        <v>17794.428571428572</v>
      </c>
      <c r="V35" s="13">
        <f t="shared" si="2"/>
        <v>17690.333333333332</v>
      </c>
      <c r="W35">
        <v>8570.1274589999994</v>
      </c>
      <c r="X35">
        <v>8570.1274589999994</v>
      </c>
      <c r="Y35">
        <v>13900</v>
      </c>
      <c r="Z35" s="12">
        <f t="shared" si="6"/>
        <v>15397.75396825397</v>
      </c>
      <c r="AA35" s="12">
        <f t="shared" si="7"/>
        <v>14251.464285714286</v>
      </c>
    </row>
    <row r="36" spans="1:27" x14ac:dyDescent="0.25">
      <c r="A36">
        <v>2005</v>
      </c>
      <c r="B36">
        <v>16000</v>
      </c>
      <c r="C36">
        <v>19914.865399999999</v>
      </c>
      <c r="D36">
        <v>16000</v>
      </c>
      <c r="E36">
        <v>14988.770189999999</v>
      </c>
      <c r="F36">
        <v>14988.770189999999</v>
      </c>
      <c r="G36">
        <v>14988.770189999999</v>
      </c>
      <c r="H36" s="12">
        <f t="shared" si="3"/>
        <v>14251.464285714286</v>
      </c>
      <c r="I36" s="12">
        <f t="shared" si="4"/>
        <v>14251.464285714286</v>
      </c>
      <c r="J36" s="12">
        <f t="shared" si="5"/>
        <v>14251.464285714286</v>
      </c>
      <c r="K36">
        <v>14988.770189999999</v>
      </c>
      <c r="L36">
        <v>14988.770189999999</v>
      </c>
      <c r="M36">
        <v>14988.770189999999</v>
      </c>
      <c r="N36">
        <v>14988.770189999999</v>
      </c>
      <c r="O36">
        <v>16000</v>
      </c>
      <c r="P36">
        <v>16000</v>
      </c>
      <c r="Q36">
        <v>16000</v>
      </c>
      <c r="R36">
        <v>16000</v>
      </c>
      <c r="S36" s="13">
        <f t="shared" si="0"/>
        <v>10708.5</v>
      </c>
      <c r="T36" s="12">
        <f t="shared" si="1"/>
        <v>14251.464285714286</v>
      </c>
      <c r="U36" s="13">
        <f t="shared" si="2"/>
        <v>17794.428571428572</v>
      </c>
      <c r="V36" s="13">
        <f t="shared" si="2"/>
        <v>17690.333333333332</v>
      </c>
      <c r="W36">
        <v>8405.5414770000007</v>
      </c>
      <c r="X36">
        <v>8405.5414770000007</v>
      </c>
      <c r="Y36">
        <v>14100</v>
      </c>
      <c r="Z36" s="12">
        <f t="shared" si="6"/>
        <v>15397.75396825397</v>
      </c>
      <c r="AA36" s="12">
        <f t="shared" si="7"/>
        <v>14251.464285714286</v>
      </c>
    </row>
    <row r="37" spans="1:27" x14ac:dyDescent="0.25">
      <c r="A37">
        <v>2006</v>
      </c>
      <c r="B37">
        <v>16050</v>
      </c>
      <c r="C37">
        <v>19999.98633</v>
      </c>
      <c r="D37">
        <v>16050</v>
      </c>
      <c r="E37" s="9">
        <f>L37</f>
        <v>14547.855784000001</v>
      </c>
      <c r="F37" s="9">
        <f>L37</f>
        <v>14547.855784000001</v>
      </c>
      <c r="G37" s="9">
        <f>L37</f>
        <v>14547.855784000001</v>
      </c>
      <c r="H37" s="12">
        <f t="shared" si="3"/>
        <v>14251.464285714286</v>
      </c>
      <c r="I37" s="12">
        <f t="shared" si="4"/>
        <v>14251.464285714286</v>
      </c>
      <c r="J37" s="12">
        <f t="shared" si="5"/>
        <v>14251.464285714286</v>
      </c>
      <c r="K37" s="9">
        <f t="shared" ref="K37:K39" si="8">L37</f>
        <v>14547.855784000001</v>
      </c>
      <c r="L37" s="14">
        <f>0.8*kilometrage_old!L37+0.2*kilometrage_new!L41</f>
        <v>14547.855784000001</v>
      </c>
      <c r="M37" s="9">
        <f>L37</f>
        <v>14547.855784000001</v>
      </c>
      <c r="N37" s="9">
        <f>L37</f>
        <v>14547.855784000001</v>
      </c>
      <c r="O37">
        <v>16050</v>
      </c>
      <c r="P37">
        <v>16050</v>
      </c>
      <c r="Q37">
        <v>16050</v>
      </c>
      <c r="R37">
        <v>16050</v>
      </c>
      <c r="S37" s="13">
        <f t="shared" si="0"/>
        <v>10708.5</v>
      </c>
      <c r="T37" s="12">
        <f t="shared" si="1"/>
        <v>14251.464285714286</v>
      </c>
      <c r="U37" s="13">
        <f t="shared" si="2"/>
        <v>17794.428571428572</v>
      </c>
      <c r="V37" s="13">
        <f t="shared" si="2"/>
        <v>17690.333333333332</v>
      </c>
      <c r="W37">
        <v>8275.6517469999999</v>
      </c>
      <c r="X37">
        <v>8275.6517469999999</v>
      </c>
      <c r="Y37">
        <v>13900</v>
      </c>
      <c r="Z37" s="12">
        <f t="shared" si="6"/>
        <v>15397.75396825397</v>
      </c>
      <c r="AA37" s="12">
        <f t="shared" si="7"/>
        <v>14251.464285714286</v>
      </c>
    </row>
    <row r="38" spans="1:27" x14ac:dyDescent="0.25">
      <c r="A38">
        <v>2007</v>
      </c>
      <c r="B38">
        <v>15800</v>
      </c>
      <c r="C38">
        <v>19783.313699999999</v>
      </c>
      <c r="D38">
        <v>15800</v>
      </c>
      <c r="E38" s="9">
        <f t="shared" ref="E38:E49" si="9">L38</f>
        <v>14303.509382</v>
      </c>
      <c r="F38" s="9">
        <f t="shared" ref="F38:F49" si="10">L38</f>
        <v>14303.509382</v>
      </c>
      <c r="G38" s="9">
        <f t="shared" ref="G38:G49" si="11">L38</f>
        <v>14303.509382</v>
      </c>
      <c r="H38" s="12">
        <f t="shared" si="3"/>
        <v>14251.464285714286</v>
      </c>
      <c r="I38" s="12">
        <f t="shared" si="4"/>
        <v>14251.464285714286</v>
      </c>
      <c r="J38" s="12">
        <f t="shared" si="5"/>
        <v>14251.464285714286</v>
      </c>
      <c r="K38" s="9">
        <f t="shared" si="8"/>
        <v>14303.509382</v>
      </c>
      <c r="L38" s="14">
        <f>0.4*L41+0.6*kilometrage_old!L38</f>
        <v>14303.509382</v>
      </c>
      <c r="M38" s="9">
        <f>L38</f>
        <v>14303.509382</v>
      </c>
      <c r="N38" s="9">
        <f t="shared" ref="N38:N49" si="12">L38</f>
        <v>14303.509382</v>
      </c>
      <c r="O38">
        <v>15800</v>
      </c>
      <c r="P38">
        <v>15800</v>
      </c>
      <c r="Q38">
        <v>15800</v>
      </c>
      <c r="R38">
        <v>15800</v>
      </c>
      <c r="S38" s="13">
        <f t="shared" si="0"/>
        <v>10708.5</v>
      </c>
      <c r="T38" s="12">
        <f t="shared" si="1"/>
        <v>14251.464285714286</v>
      </c>
      <c r="U38" s="13">
        <f t="shared" si="2"/>
        <v>17794.428571428572</v>
      </c>
      <c r="V38" s="13">
        <f t="shared" si="2"/>
        <v>17690.333333333332</v>
      </c>
      <c r="W38">
        <v>8275.6517469999999</v>
      </c>
      <c r="X38">
        <v>8275.6517469999999</v>
      </c>
      <c r="Y38">
        <v>13900</v>
      </c>
      <c r="Z38" s="12">
        <f t="shared" si="6"/>
        <v>15397.75396825397</v>
      </c>
      <c r="AA38" s="12">
        <f t="shared" si="7"/>
        <v>14251.464285714286</v>
      </c>
    </row>
    <row r="39" spans="1:27" x14ac:dyDescent="0.25">
      <c r="A39">
        <v>2008</v>
      </c>
      <c r="B39">
        <v>15200</v>
      </c>
      <c r="C39">
        <v>19783.313699999999</v>
      </c>
      <c r="D39">
        <v>15200</v>
      </c>
      <c r="E39" s="9">
        <f t="shared" si="9"/>
        <v>14193.278711999999</v>
      </c>
      <c r="F39" s="9">
        <f t="shared" si="10"/>
        <v>14193.278711999999</v>
      </c>
      <c r="G39" s="9">
        <f t="shared" si="11"/>
        <v>14193.278711999999</v>
      </c>
      <c r="H39" s="12">
        <f t="shared" si="3"/>
        <v>14251.464285714286</v>
      </c>
      <c r="I39" s="12">
        <f t="shared" si="4"/>
        <v>14251.464285714286</v>
      </c>
      <c r="J39" s="12">
        <f t="shared" si="5"/>
        <v>14251.464285714286</v>
      </c>
      <c r="K39" s="9">
        <f t="shared" si="8"/>
        <v>14193.278711999999</v>
      </c>
      <c r="L39" s="14">
        <f>0.6*L41+0.4*kilometrage_old!L39</f>
        <v>14193.278711999999</v>
      </c>
      <c r="M39" s="9">
        <f>L39</f>
        <v>14193.278711999999</v>
      </c>
      <c r="N39" s="9">
        <f t="shared" si="12"/>
        <v>14193.278711999999</v>
      </c>
      <c r="O39">
        <v>15200</v>
      </c>
      <c r="P39">
        <v>15200</v>
      </c>
      <c r="Q39">
        <v>15200</v>
      </c>
      <c r="R39">
        <v>15200</v>
      </c>
      <c r="S39" s="13">
        <f t="shared" si="0"/>
        <v>10708.5</v>
      </c>
      <c r="T39" s="12">
        <f t="shared" si="1"/>
        <v>14251.464285714286</v>
      </c>
      <c r="U39" s="13">
        <f t="shared" si="2"/>
        <v>17794.428571428572</v>
      </c>
      <c r="V39" s="13">
        <f t="shared" si="2"/>
        <v>17690.333333333332</v>
      </c>
      <c r="W39">
        <v>8275.6517469999999</v>
      </c>
      <c r="X39">
        <v>8275.6517469999999</v>
      </c>
      <c r="Y39">
        <v>13900</v>
      </c>
      <c r="Z39" s="12">
        <f t="shared" si="6"/>
        <v>15397.75396825397</v>
      </c>
      <c r="AA39" s="12">
        <f t="shared" si="7"/>
        <v>14251.464285714286</v>
      </c>
    </row>
    <row r="40" spans="1:27" x14ac:dyDescent="0.25">
      <c r="A40">
        <v>2009</v>
      </c>
      <c r="B40" s="6">
        <f>B39</f>
        <v>15200</v>
      </c>
      <c r="C40" s="14">
        <f>C39+($C$48-$C$39)/($A$48-$A$39)</f>
        <v>19660.82255611111</v>
      </c>
      <c r="D40" s="9">
        <f>B40</f>
        <v>15200</v>
      </c>
      <c r="E40" s="9">
        <f t="shared" si="9"/>
        <v>13872.087856000002</v>
      </c>
      <c r="F40" s="9">
        <f t="shared" si="10"/>
        <v>13872.087856000002</v>
      </c>
      <c r="G40" s="9">
        <f t="shared" si="11"/>
        <v>13872.087856000002</v>
      </c>
      <c r="H40" s="12">
        <f t="shared" si="3"/>
        <v>14251.464285714286</v>
      </c>
      <c r="I40" s="12">
        <f t="shared" si="4"/>
        <v>14251.464285714286</v>
      </c>
      <c r="J40" s="12">
        <f t="shared" si="5"/>
        <v>14251.464285714286</v>
      </c>
      <c r="K40" s="9">
        <f>L40</f>
        <v>13872.087856000002</v>
      </c>
      <c r="L40" s="14">
        <f>0.2*kilometrage_old!L39+0.8*kilometrage_new!L41</f>
        <v>13872.087856000002</v>
      </c>
      <c r="M40" s="9">
        <f>L40</f>
        <v>13872.087856000002</v>
      </c>
      <c r="N40" s="9">
        <f t="shared" si="12"/>
        <v>13872.087856000002</v>
      </c>
      <c r="O40" s="9">
        <f>B40</f>
        <v>15200</v>
      </c>
      <c r="P40" s="9">
        <f>B40</f>
        <v>15200</v>
      </c>
      <c r="Q40" s="9">
        <f>B40</f>
        <v>15200</v>
      </c>
      <c r="R40" s="9">
        <f>B40</f>
        <v>15200</v>
      </c>
      <c r="S40" s="13">
        <f t="shared" si="0"/>
        <v>10708.5</v>
      </c>
      <c r="T40" s="12">
        <f t="shared" si="1"/>
        <v>14251.464285714286</v>
      </c>
      <c r="U40" s="13">
        <f>U41</f>
        <v>17794.428571428572</v>
      </c>
      <c r="V40" s="13">
        <f t="shared" ref="V40" si="13">V41</f>
        <v>17690.333333333332</v>
      </c>
      <c r="W40" s="9">
        <f>X40</f>
        <v>8275.6517469999999</v>
      </c>
      <c r="X40" s="6">
        <f>X39</f>
        <v>8275.6517469999999</v>
      </c>
      <c r="Y40" s="6">
        <f>Y39</f>
        <v>13900</v>
      </c>
      <c r="Z40" s="12">
        <f t="shared" si="6"/>
        <v>15397.75396825397</v>
      </c>
      <c r="AA40" s="12">
        <f t="shared" si="7"/>
        <v>14251.464285714286</v>
      </c>
    </row>
    <row r="41" spans="1:27" x14ac:dyDescent="0.25">
      <c r="A41">
        <v>2010</v>
      </c>
      <c r="B41" s="6">
        <f t="shared" ref="B41:B49" si="14">B40</f>
        <v>15200</v>
      </c>
      <c r="C41" s="14">
        <f t="shared" ref="C41:C47" si="15">C40+($C$48-$C$39)/($A$48-$A$39)</f>
        <v>19538.331412222222</v>
      </c>
      <c r="D41" s="9">
        <f t="shared" ref="D41:D49" si="16">B41</f>
        <v>15200</v>
      </c>
      <c r="E41" s="9">
        <f t="shared" si="9"/>
        <v>13550.897000000001</v>
      </c>
      <c r="F41" s="9">
        <f t="shared" si="10"/>
        <v>13550.897000000001</v>
      </c>
      <c r="G41" s="9">
        <f t="shared" si="11"/>
        <v>13550.897000000001</v>
      </c>
      <c r="H41" s="12">
        <f t="shared" si="3"/>
        <v>14251.464285714286</v>
      </c>
      <c r="I41" s="12">
        <f t="shared" si="4"/>
        <v>14251.464285714286</v>
      </c>
      <c r="J41" s="12">
        <f t="shared" si="5"/>
        <v>14251.464285714286</v>
      </c>
      <c r="K41" s="9">
        <f t="shared" ref="K41:K49" si="17">L41</f>
        <v>13550.897000000001</v>
      </c>
      <c r="L41" s="7">
        <f>sources!D58</f>
        <v>13550.897000000001</v>
      </c>
      <c r="M41" s="10">
        <f>L41</f>
        <v>13550.897000000001</v>
      </c>
      <c r="N41" s="9">
        <f t="shared" si="12"/>
        <v>13550.897000000001</v>
      </c>
      <c r="O41" s="9">
        <f t="shared" ref="O41:O49" si="18">B41</f>
        <v>15200</v>
      </c>
      <c r="P41" s="9">
        <f t="shared" ref="P41:P49" si="19">B41</f>
        <v>15200</v>
      </c>
      <c r="Q41" s="9">
        <f t="shared" ref="Q41:Q49" si="20">B41</f>
        <v>15200</v>
      </c>
      <c r="R41" s="9">
        <f t="shared" ref="R41:R49" si="21">B41</f>
        <v>15200</v>
      </c>
      <c r="S41" s="13">
        <f t="shared" si="0"/>
        <v>10708.5</v>
      </c>
      <c r="T41" s="12">
        <f t="shared" si="1"/>
        <v>14251.464285714286</v>
      </c>
      <c r="U41" s="11">
        <f>sources!D60</f>
        <v>17794.428571428572</v>
      </c>
      <c r="V41" s="13">
        <f>V42</f>
        <v>17690.333333333332</v>
      </c>
      <c r="W41" s="9">
        <f t="shared" ref="W41:W49" si="22">X41</f>
        <v>8275.6517469999999</v>
      </c>
      <c r="X41" s="6">
        <f t="shared" ref="X41:X49" si="23">X40</f>
        <v>8275.6517469999999</v>
      </c>
      <c r="Y41" s="6">
        <f t="shared" ref="Y41:Y49" si="24">Y40</f>
        <v>13900</v>
      </c>
      <c r="Z41" s="12">
        <f t="shared" si="6"/>
        <v>15397.75396825397</v>
      </c>
      <c r="AA41" s="12">
        <f t="shared" si="7"/>
        <v>14251.464285714286</v>
      </c>
    </row>
    <row r="42" spans="1:27" x14ac:dyDescent="0.25">
      <c r="A42">
        <v>2011</v>
      </c>
      <c r="B42" s="6">
        <f t="shared" si="14"/>
        <v>15200</v>
      </c>
      <c r="C42" s="14">
        <f t="shared" si="15"/>
        <v>19415.840268333333</v>
      </c>
      <c r="D42" s="9">
        <f t="shared" si="16"/>
        <v>15200</v>
      </c>
      <c r="E42" s="9">
        <f t="shared" si="9"/>
        <v>13550.897000000001</v>
      </c>
      <c r="F42" s="9">
        <f t="shared" si="10"/>
        <v>13550.897000000001</v>
      </c>
      <c r="G42" s="9">
        <f t="shared" si="11"/>
        <v>13550.897000000001</v>
      </c>
      <c r="H42" s="12">
        <f t="shared" si="3"/>
        <v>14251.464285714286</v>
      </c>
      <c r="I42" s="12">
        <f t="shared" si="4"/>
        <v>14251.464285714286</v>
      </c>
      <c r="J42" s="12">
        <f t="shared" si="5"/>
        <v>14251.464285714286</v>
      </c>
      <c r="K42" s="9">
        <f t="shared" si="17"/>
        <v>13550.897000000001</v>
      </c>
      <c r="L42" s="15">
        <f>L41</f>
        <v>13550.897000000001</v>
      </c>
      <c r="M42" s="10">
        <f t="shared" ref="M42:M49" si="25">L42</f>
        <v>13550.897000000001</v>
      </c>
      <c r="N42" s="9">
        <f t="shared" si="12"/>
        <v>13550.897000000001</v>
      </c>
      <c r="O42" s="9">
        <f t="shared" si="18"/>
        <v>15200</v>
      </c>
      <c r="P42" s="9">
        <f t="shared" si="19"/>
        <v>15200</v>
      </c>
      <c r="Q42" s="9">
        <f t="shared" si="20"/>
        <v>15200</v>
      </c>
      <c r="R42" s="9">
        <f t="shared" si="21"/>
        <v>15200</v>
      </c>
      <c r="S42" s="13">
        <f t="shared" si="0"/>
        <v>10708.5</v>
      </c>
      <c r="T42" s="12">
        <f t="shared" si="1"/>
        <v>14251.464285714286</v>
      </c>
      <c r="U42" s="13">
        <f>U41</f>
        <v>17794.428571428572</v>
      </c>
      <c r="V42" s="11">
        <f>sources!D62</f>
        <v>17690.333333333332</v>
      </c>
      <c r="W42" s="9">
        <f t="shared" si="22"/>
        <v>8275.6517469999999</v>
      </c>
      <c r="X42" s="6">
        <f t="shared" si="23"/>
        <v>8275.6517469999999</v>
      </c>
      <c r="Y42" s="6">
        <f t="shared" si="24"/>
        <v>13900</v>
      </c>
      <c r="Z42" s="12">
        <f t="shared" si="6"/>
        <v>15397.75396825397</v>
      </c>
      <c r="AA42" s="12">
        <f t="shared" si="7"/>
        <v>14251.464285714286</v>
      </c>
    </row>
    <row r="43" spans="1:27" x14ac:dyDescent="0.25">
      <c r="A43">
        <v>2012</v>
      </c>
      <c r="B43" s="6">
        <f t="shared" si="14"/>
        <v>15200</v>
      </c>
      <c r="C43" s="14">
        <f t="shared" si="15"/>
        <v>19293.349124444445</v>
      </c>
      <c r="D43" s="9">
        <f t="shared" si="16"/>
        <v>15200</v>
      </c>
      <c r="E43" s="9">
        <f t="shared" si="9"/>
        <v>13550.897000000001</v>
      </c>
      <c r="F43" s="9">
        <f t="shared" si="10"/>
        <v>13550.897000000001</v>
      </c>
      <c r="G43" s="9">
        <f t="shared" si="11"/>
        <v>13550.897000000001</v>
      </c>
      <c r="H43" s="12">
        <f t="shared" si="3"/>
        <v>14251.464285714286</v>
      </c>
      <c r="I43" s="12">
        <f t="shared" si="4"/>
        <v>14251.464285714286</v>
      </c>
      <c r="J43" s="12">
        <f t="shared" si="5"/>
        <v>14251.464285714286</v>
      </c>
      <c r="K43" s="9">
        <f t="shared" si="17"/>
        <v>13550.897000000001</v>
      </c>
      <c r="L43" s="15">
        <f t="shared" ref="L43:L49" si="26">L42</f>
        <v>13550.897000000001</v>
      </c>
      <c r="M43" s="10">
        <f t="shared" si="25"/>
        <v>13550.897000000001</v>
      </c>
      <c r="N43" s="9">
        <f t="shared" si="12"/>
        <v>13550.897000000001</v>
      </c>
      <c r="O43" s="9">
        <f t="shared" si="18"/>
        <v>15200</v>
      </c>
      <c r="P43" s="9">
        <f t="shared" si="19"/>
        <v>15200</v>
      </c>
      <c r="Q43" s="9">
        <f t="shared" si="20"/>
        <v>15200</v>
      </c>
      <c r="R43" s="9">
        <f t="shared" si="21"/>
        <v>15200</v>
      </c>
      <c r="S43" s="11">
        <f>sources!D61</f>
        <v>10708.5</v>
      </c>
      <c r="T43" s="12">
        <f t="shared" si="1"/>
        <v>14251.464285714286</v>
      </c>
      <c r="U43" s="13">
        <f t="shared" ref="U43:V49" si="27">U42</f>
        <v>17794.428571428572</v>
      </c>
      <c r="V43" s="13">
        <f>V42</f>
        <v>17690.333333333332</v>
      </c>
      <c r="W43" s="9">
        <f t="shared" si="22"/>
        <v>8275.6517469999999</v>
      </c>
      <c r="X43" s="6">
        <f t="shared" si="23"/>
        <v>8275.6517469999999</v>
      </c>
      <c r="Y43" s="6">
        <f t="shared" si="24"/>
        <v>13900</v>
      </c>
      <c r="Z43" s="12">
        <f t="shared" si="6"/>
        <v>15397.75396825397</v>
      </c>
      <c r="AA43" s="12">
        <f t="shared" si="7"/>
        <v>14251.464285714286</v>
      </c>
    </row>
    <row r="44" spans="1:27" x14ac:dyDescent="0.25">
      <c r="A44">
        <v>2013</v>
      </c>
      <c r="B44" s="6">
        <f t="shared" si="14"/>
        <v>15200</v>
      </c>
      <c r="C44" s="14">
        <f t="shared" si="15"/>
        <v>19170.857980555556</v>
      </c>
      <c r="D44" s="9">
        <f t="shared" si="16"/>
        <v>15200</v>
      </c>
      <c r="E44" s="9">
        <f t="shared" si="9"/>
        <v>13550.897000000001</v>
      </c>
      <c r="F44" s="9">
        <f t="shared" si="10"/>
        <v>13550.897000000001</v>
      </c>
      <c r="G44" s="9">
        <f t="shared" si="11"/>
        <v>13550.897000000001</v>
      </c>
      <c r="H44" s="12">
        <f t="shared" si="3"/>
        <v>14251.464285714286</v>
      </c>
      <c r="I44" s="12">
        <f t="shared" si="4"/>
        <v>14251.464285714286</v>
      </c>
      <c r="J44" s="12">
        <f t="shared" si="5"/>
        <v>14251.464285714286</v>
      </c>
      <c r="K44" s="9">
        <f t="shared" si="17"/>
        <v>13550.897000000001</v>
      </c>
      <c r="L44" s="15">
        <f t="shared" si="26"/>
        <v>13550.897000000001</v>
      </c>
      <c r="M44" s="10">
        <f t="shared" si="25"/>
        <v>13550.897000000001</v>
      </c>
      <c r="N44" s="9">
        <f t="shared" si="12"/>
        <v>13550.897000000001</v>
      </c>
      <c r="O44" s="9">
        <f t="shared" si="18"/>
        <v>15200</v>
      </c>
      <c r="P44" s="9">
        <f t="shared" si="19"/>
        <v>15200</v>
      </c>
      <c r="Q44" s="9">
        <f t="shared" si="20"/>
        <v>15200</v>
      </c>
      <c r="R44" s="9">
        <f t="shared" si="21"/>
        <v>15200</v>
      </c>
      <c r="S44" s="13">
        <f>S43</f>
        <v>10708.5</v>
      </c>
      <c r="T44" s="12">
        <f t="shared" si="1"/>
        <v>14251.464285714286</v>
      </c>
      <c r="U44" s="13">
        <f t="shared" si="27"/>
        <v>17794.428571428572</v>
      </c>
      <c r="V44" s="13">
        <f t="shared" si="27"/>
        <v>17690.333333333332</v>
      </c>
      <c r="W44" s="9">
        <f t="shared" si="22"/>
        <v>8275.6517469999999</v>
      </c>
      <c r="X44" s="6">
        <f t="shared" si="23"/>
        <v>8275.6517469999999</v>
      </c>
      <c r="Y44" s="6">
        <f t="shared" si="24"/>
        <v>13900</v>
      </c>
      <c r="Z44" s="12">
        <f t="shared" si="6"/>
        <v>15397.75396825397</v>
      </c>
      <c r="AA44" s="12">
        <f t="shared" si="7"/>
        <v>14251.464285714286</v>
      </c>
    </row>
    <row r="45" spans="1:27" x14ac:dyDescent="0.25">
      <c r="A45">
        <v>2014</v>
      </c>
      <c r="B45" s="6">
        <f t="shared" si="14"/>
        <v>15200</v>
      </c>
      <c r="C45" s="14">
        <f t="shared" si="15"/>
        <v>19048.366836666668</v>
      </c>
      <c r="D45" s="9">
        <f t="shared" si="16"/>
        <v>15200</v>
      </c>
      <c r="E45" s="9">
        <f t="shared" si="9"/>
        <v>13550.897000000001</v>
      </c>
      <c r="F45" s="9">
        <f t="shared" si="10"/>
        <v>13550.897000000001</v>
      </c>
      <c r="G45" s="9">
        <f t="shared" si="11"/>
        <v>13550.897000000001</v>
      </c>
      <c r="H45" s="12">
        <f t="shared" si="3"/>
        <v>14251.464285714286</v>
      </c>
      <c r="I45" s="12">
        <f t="shared" si="4"/>
        <v>14251.464285714286</v>
      </c>
      <c r="J45" s="12">
        <f t="shared" si="5"/>
        <v>14251.464285714286</v>
      </c>
      <c r="K45" s="9">
        <f t="shared" si="17"/>
        <v>13550.897000000001</v>
      </c>
      <c r="L45" s="15">
        <f t="shared" si="26"/>
        <v>13550.897000000001</v>
      </c>
      <c r="M45" s="10">
        <f t="shared" si="25"/>
        <v>13550.897000000001</v>
      </c>
      <c r="N45" s="9">
        <f t="shared" si="12"/>
        <v>13550.897000000001</v>
      </c>
      <c r="O45" s="9">
        <f t="shared" si="18"/>
        <v>15200</v>
      </c>
      <c r="P45" s="9">
        <f t="shared" si="19"/>
        <v>15200</v>
      </c>
      <c r="Q45" s="9">
        <f t="shared" si="20"/>
        <v>15200</v>
      </c>
      <c r="R45" s="9">
        <f t="shared" si="21"/>
        <v>15200</v>
      </c>
      <c r="S45" s="13">
        <f t="shared" ref="S45:S49" si="28">S44</f>
        <v>10708.5</v>
      </c>
      <c r="T45" s="12">
        <f t="shared" si="1"/>
        <v>14251.464285714286</v>
      </c>
      <c r="U45" s="13">
        <f t="shared" si="27"/>
        <v>17794.428571428572</v>
      </c>
      <c r="V45" s="13">
        <f t="shared" si="27"/>
        <v>17690.333333333332</v>
      </c>
      <c r="W45" s="9">
        <f t="shared" si="22"/>
        <v>8275.6517469999999</v>
      </c>
      <c r="X45" s="6">
        <f t="shared" si="23"/>
        <v>8275.6517469999999</v>
      </c>
      <c r="Y45" s="6">
        <f t="shared" si="24"/>
        <v>13900</v>
      </c>
      <c r="Z45" s="12">
        <f t="shared" si="6"/>
        <v>15397.75396825397</v>
      </c>
      <c r="AA45" s="12">
        <f t="shared" si="7"/>
        <v>14251.464285714286</v>
      </c>
    </row>
    <row r="46" spans="1:27" x14ac:dyDescent="0.25">
      <c r="A46">
        <v>2015</v>
      </c>
      <c r="B46" s="6">
        <f t="shared" si="14"/>
        <v>15200</v>
      </c>
      <c r="C46" s="14">
        <f t="shared" si="15"/>
        <v>18925.875692777779</v>
      </c>
      <c r="D46" s="9">
        <f t="shared" si="16"/>
        <v>15200</v>
      </c>
      <c r="E46" s="9">
        <f t="shared" si="9"/>
        <v>13550.897000000001</v>
      </c>
      <c r="F46" s="9">
        <f t="shared" si="10"/>
        <v>13550.897000000001</v>
      </c>
      <c r="G46" s="9">
        <f t="shared" si="11"/>
        <v>13550.897000000001</v>
      </c>
      <c r="H46" s="12">
        <f t="shared" si="3"/>
        <v>14251.464285714286</v>
      </c>
      <c r="I46" s="12">
        <f t="shared" si="4"/>
        <v>14251.464285714286</v>
      </c>
      <c r="J46" s="12">
        <f t="shared" si="5"/>
        <v>14251.464285714286</v>
      </c>
      <c r="K46" s="9">
        <f t="shared" si="17"/>
        <v>13550.897000000001</v>
      </c>
      <c r="L46" s="15">
        <f t="shared" si="26"/>
        <v>13550.897000000001</v>
      </c>
      <c r="M46" s="10">
        <f t="shared" si="25"/>
        <v>13550.897000000001</v>
      </c>
      <c r="N46" s="9">
        <f t="shared" si="12"/>
        <v>13550.897000000001</v>
      </c>
      <c r="O46" s="9">
        <f t="shared" si="18"/>
        <v>15200</v>
      </c>
      <c r="P46" s="9">
        <f t="shared" si="19"/>
        <v>15200</v>
      </c>
      <c r="Q46" s="9">
        <f t="shared" si="20"/>
        <v>15200</v>
      </c>
      <c r="R46" s="9">
        <f t="shared" si="21"/>
        <v>15200</v>
      </c>
      <c r="S46" s="13">
        <f t="shared" si="28"/>
        <v>10708.5</v>
      </c>
      <c r="T46" s="12">
        <f t="shared" si="1"/>
        <v>14251.464285714286</v>
      </c>
      <c r="U46" s="13">
        <f t="shared" si="27"/>
        <v>17794.428571428572</v>
      </c>
      <c r="V46" s="13">
        <f t="shared" si="27"/>
        <v>17690.333333333332</v>
      </c>
      <c r="W46" s="9">
        <f t="shared" si="22"/>
        <v>8275.6517469999999</v>
      </c>
      <c r="X46" s="6">
        <f t="shared" si="23"/>
        <v>8275.6517469999999</v>
      </c>
      <c r="Y46" s="6">
        <f t="shared" si="24"/>
        <v>13900</v>
      </c>
      <c r="Z46" s="12">
        <f t="shared" si="6"/>
        <v>15397.75396825397</v>
      </c>
      <c r="AA46" s="12">
        <f t="shared" si="7"/>
        <v>14251.464285714286</v>
      </c>
    </row>
    <row r="47" spans="1:27" x14ac:dyDescent="0.25">
      <c r="A47">
        <v>2016</v>
      </c>
      <c r="B47" s="6">
        <f t="shared" si="14"/>
        <v>15200</v>
      </c>
      <c r="C47" s="14">
        <f t="shared" si="15"/>
        <v>18803.384548888891</v>
      </c>
      <c r="D47" s="9">
        <f t="shared" si="16"/>
        <v>15200</v>
      </c>
      <c r="E47" s="9">
        <f t="shared" si="9"/>
        <v>13550.897000000001</v>
      </c>
      <c r="F47" s="9">
        <f t="shared" si="10"/>
        <v>13550.897000000001</v>
      </c>
      <c r="G47" s="9">
        <f t="shared" si="11"/>
        <v>13550.897000000001</v>
      </c>
      <c r="H47" s="12">
        <f t="shared" si="3"/>
        <v>14251.464285714286</v>
      </c>
      <c r="I47" s="12">
        <f t="shared" si="4"/>
        <v>14251.464285714286</v>
      </c>
      <c r="J47" s="12">
        <f t="shared" si="5"/>
        <v>14251.464285714286</v>
      </c>
      <c r="K47" s="9">
        <f t="shared" si="17"/>
        <v>13550.897000000001</v>
      </c>
      <c r="L47" s="15">
        <f t="shared" si="26"/>
        <v>13550.897000000001</v>
      </c>
      <c r="M47" s="10">
        <f t="shared" si="25"/>
        <v>13550.897000000001</v>
      </c>
      <c r="N47" s="9">
        <f t="shared" si="12"/>
        <v>13550.897000000001</v>
      </c>
      <c r="O47" s="9">
        <f t="shared" si="18"/>
        <v>15200</v>
      </c>
      <c r="P47" s="9">
        <f t="shared" si="19"/>
        <v>15200</v>
      </c>
      <c r="Q47" s="9">
        <f t="shared" si="20"/>
        <v>15200</v>
      </c>
      <c r="R47" s="9">
        <f t="shared" si="21"/>
        <v>15200</v>
      </c>
      <c r="S47" s="13">
        <f t="shared" si="28"/>
        <v>10708.5</v>
      </c>
      <c r="T47" s="12">
        <f t="shared" si="1"/>
        <v>14251.464285714286</v>
      </c>
      <c r="U47" s="13">
        <f t="shared" si="27"/>
        <v>17794.428571428572</v>
      </c>
      <c r="V47" s="13">
        <f t="shared" si="27"/>
        <v>17690.333333333332</v>
      </c>
      <c r="W47" s="9">
        <f t="shared" si="22"/>
        <v>8275.6517469999999</v>
      </c>
      <c r="X47" s="6">
        <f t="shared" si="23"/>
        <v>8275.6517469999999</v>
      </c>
      <c r="Y47" s="6">
        <f t="shared" si="24"/>
        <v>13900</v>
      </c>
      <c r="Z47" s="12">
        <f t="shared" si="6"/>
        <v>15397.75396825397</v>
      </c>
      <c r="AA47" s="12">
        <f t="shared" si="7"/>
        <v>14251.464285714286</v>
      </c>
    </row>
    <row r="48" spans="1:27" x14ac:dyDescent="0.25">
      <c r="A48">
        <v>2017</v>
      </c>
      <c r="B48" s="6">
        <f t="shared" si="14"/>
        <v>15200</v>
      </c>
      <c r="C48" s="8">
        <f>sources!D59</f>
        <v>18680.893404999999</v>
      </c>
      <c r="D48" s="9">
        <f t="shared" si="16"/>
        <v>15200</v>
      </c>
      <c r="E48" s="9">
        <f t="shared" si="9"/>
        <v>13550.897000000001</v>
      </c>
      <c r="F48" s="9">
        <f t="shared" si="10"/>
        <v>13550.897000000001</v>
      </c>
      <c r="G48" s="9">
        <f t="shared" si="11"/>
        <v>13550.897000000001</v>
      </c>
      <c r="H48" s="12">
        <f t="shared" si="3"/>
        <v>14251.464285714286</v>
      </c>
      <c r="I48" s="12">
        <f t="shared" si="4"/>
        <v>14251.464285714286</v>
      </c>
      <c r="J48" s="12">
        <f t="shared" si="5"/>
        <v>14251.464285714286</v>
      </c>
      <c r="K48" s="9">
        <f t="shared" si="17"/>
        <v>13550.897000000001</v>
      </c>
      <c r="L48" s="15">
        <f t="shared" si="26"/>
        <v>13550.897000000001</v>
      </c>
      <c r="M48" s="10">
        <f t="shared" si="25"/>
        <v>13550.897000000001</v>
      </c>
      <c r="N48" s="9">
        <f t="shared" si="12"/>
        <v>13550.897000000001</v>
      </c>
      <c r="O48" s="9">
        <f t="shared" si="18"/>
        <v>15200</v>
      </c>
      <c r="P48" s="9">
        <f t="shared" si="19"/>
        <v>15200</v>
      </c>
      <c r="Q48" s="9">
        <f t="shared" si="20"/>
        <v>15200</v>
      </c>
      <c r="R48" s="9">
        <f t="shared" si="21"/>
        <v>15200</v>
      </c>
      <c r="S48" s="13">
        <f t="shared" si="28"/>
        <v>10708.5</v>
      </c>
      <c r="T48" s="12">
        <f t="shared" si="1"/>
        <v>14251.464285714286</v>
      </c>
      <c r="U48" s="13">
        <f t="shared" si="27"/>
        <v>17794.428571428572</v>
      </c>
      <c r="V48" s="13">
        <f t="shared" si="27"/>
        <v>17690.333333333332</v>
      </c>
      <c r="W48" s="9">
        <f t="shared" si="22"/>
        <v>8275.6517469999999</v>
      </c>
      <c r="X48" s="6">
        <f t="shared" si="23"/>
        <v>8275.6517469999999</v>
      </c>
      <c r="Y48" s="6">
        <f t="shared" si="24"/>
        <v>13900</v>
      </c>
      <c r="Z48" s="12">
        <f t="shared" si="6"/>
        <v>15397.75396825397</v>
      </c>
      <c r="AA48" s="12">
        <f t="shared" si="7"/>
        <v>14251.464285714286</v>
      </c>
    </row>
    <row r="49" spans="1:27" x14ac:dyDescent="0.25">
      <c r="A49">
        <v>2018</v>
      </c>
      <c r="B49" s="6">
        <f t="shared" si="14"/>
        <v>15200</v>
      </c>
      <c r="C49" s="16">
        <f>C48</f>
        <v>18680.893404999999</v>
      </c>
      <c r="D49" s="9">
        <f t="shared" si="16"/>
        <v>15200</v>
      </c>
      <c r="E49" s="9">
        <f t="shared" si="9"/>
        <v>13550.897000000001</v>
      </c>
      <c r="F49" s="9">
        <f t="shared" si="10"/>
        <v>13550.897000000001</v>
      </c>
      <c r="G49" s="9">
        <f t="shared" si="11"/>
        <v>13550.897000000001</v>
      </c>
      <c r="H49" s="12">
        <f t="shared" si="3"/>
        <v>14251.464285714286</v>
      </c>
      <c r="I49" s="12">
        <f t="shared" si="4"/>
        <v>14251.464285714286</v>
      </c>
      <c r="J49" s="12">
        <f t="shared" si="5"/>
        <v>14251.464285714286</v>
      </c>
      <c r="K49" s="9">
        <f t="shared" si="17"/>
        <v>13550.897000000001</v>
      </c>
      <c r="L49" s="15">
        <f t="shared" si="26"/>
        <v>13550.897000000001</v>
      </c>
      <c r="M49" s="10">
        <f t="shared" si="25"/>
        <v>13550.897000000001</v>
      </c>
      <c r="N49" s="9">
        <f t="shared" si="12"/>
        <v>13550.897000000001</v>
      </c>
      <c r="O49" s="9">
        <f t="shared" si="18"/>
        <v>15200</v>
      </c>
      <c r="P49" s="9">
        <f t="shared" si="19"/>
        <v>15200</v>
      </c>
      <c r="Q49" s="9">
        <f t="shared" si="20"/>
        <v>15200</v>
      </c>
      <c r="R49" s="9">
        <f t="shared" si="21"/>
        <v>15200</v>
      </c>
      <c r="S49" s="13">
        <f t="shared" si="28"/>
        <v>10708.5</v>
      </c>
      <c r="T49" s="12">
        <f>AVERAGE(S49,U49)</f>
        <v>14251.464285714286</v>
      </c>
      <c r="U49" s="13">
        <f t="shared" si="27"/>
        <v>17794.428571428572</v>
      </c>
      <c r="V49" s="13">
        <f t="shared" si="27"/>
        <v>17690.333333333332</v>
      </c>
      <c r="W49" s="9">
        <f t="shared" si="22"/>
        <v>8275.6517469999999</v>
      </c>
      <c r="X49" s="6">
        <f t="shared" si="23"/>
        <v>8275.6517469999999</v>
      </c>
      <c r="Y49" s="6">
        <f t="shared" si="24"/>
        <v>13900</v>
      </c>
      <c r="Z49" s="12">
        <f t="shared" si="6"/>
        <v>15397.75396825397</v>
      </c>
      <c r="AA49" s="12">
        <f t="shared" si="7"/>
        <v>14251.464285714286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A4256-E670-4F0B-9783-DF46245C37FC}">
  <dimension ref="A1:AA10"/>
  <sheetViews>
    <sheetView workbookViewId="0">
      <selection activeCell="B10" sqref="B10:AA10"/>
    </sheetView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2010</v>
      </c>
      <c r="B2" s="12">
        <f>sources!D70</f>
        <v>57953.666053333334</v>
      </c>
      <c r="C2" s="11">
        <f>sources!D69</f>
        <v>45272.713600000003</v>
      </c>
      <c r="D2" s="12">
        <f>sources!D70</f>
        <v>57953.666053333334</v>
      </c>
      <c r="E2" s="12">
        <f>sources!D70</f>
        <v>57953.666053333334</v>
      </c>
      <c r="F2" s="12">
        <f>sources!D70</f>
        <v>57953.666053333334</v>
      </c>
      <c r="G2" s="12">
        <f>sources!D70</f>
        <v>57953.666053333334</v>
      </c>
      <c r="H2" s="12">
        <f>sources!D70</f>
        <v>57953.666053333334</v>
      </c>
      <c r="I2" s="12">
        <f>sources!D70</f>
        <v>57953.666053333334</v>
      </c>
      <c r="J2" s="12">
        <f>sources!D70</f>
        <v>57953.666053333334</v>
      </c>
      <c r="K2" s="12">
        <f>sources!D70</f>
        <v>57953.666053333334</v>
      </c>
      <c r="L2" s="11">
        <f>sources!D68</f>
        <v>38555.5</v>
      </c>
      <c r="M2" s="12">
        <f>sources!D68</f>
        <v>38555.5</v>
      </c>
      <c r="N2" s="12">
        <f>sources!D70</f>
        <v>57953.666053333334</v>
      </c>
      <c r="O2" s="12">
        <f>sources!D70</f>
        <v>57953.666053333334</v>
      </c>
      <c r="P2" s="12">
        <f>sources!D70</f>
        <v>57953.666053333334</v>
      </c>
      <c r="Q2" s="12">
        <f>sources!D70</f>
        <v>57953.666053333334</v>
      </c>
      <c r="R2" s="12">
        <f>sources!D70</f>
        <v>57953.666053333334</v>
      </c>
      <c r="S2" s="11">
        <f>sources!D66</f>
        <v>85587.5</v>
      </c>
      <c r="T2" s="12">
        <f>sources!D70</f>
        <v>57953.666053333334</v>
      </c>
      <c r="U2" s="11">
        <f>sources!D64</f>
        <v>61110.916666666664</v>
      </c>
      <c r="V2" s="11">
        <f>sources!D67</f>
        <v>59241.7</v>
      </c>
      <c r="W2" s="12">
        <f>sources!D70</f>
        <v>57953.666053333334</v>
      </c>
      <c r="X2" s="12">
        <f>sources!D70</f>
        <v>57953.666053333334</v>
      </c>
      <c r="Y2" s="12">
        <f>sources!D70</f>
        <v>57953.666053333334</v>
      </c>
      <c r="Z2" s="12">
        <f>V2</f>
        <v>59241.7</v>
      </c>
      <c r="AA2" s="12">
        <f>sources!D70</f>
        <v>57953.666053333334</v>
      </c>
    </row>
    <row r="3" spans="1:27" x14ac:dyDescent="0.25">
      <c r="A3">
        <v>2011</v>
      </c>
      <c r="B3" s="22">
        <f>B2</f>
        <v>57953.666053333334</v>
      </c>
      <c r="C3" s="22">
        <f t="shared" ref="C3:AA3" si="0">C2</f>
        <v>45272.713600000003</v>
      </c>
      <c r="D3" s="22">
        <f t="shared" si="0"/>
        <v>57953.666053333334</v>
      </c>
      <c r="E3" s="22">
        <f t="shared" si="0"/>
        <v>57953.666053333334</v>
      </c>
      <c r="F3" s="22">
        <f t="shared" si="0"/>
        <v>57953.666053333334</v>
      </c>
      <c r="G3" s="22">
        <f t="shared" si="0"/>
        <v>57953.666053333334</v>
      </c>
      <c r="H3" s="22">
        <f t="shared" si="0"/>
        <v>57953.666053333334</v>
      </c>
      <c r="I3" s="22">
        <f t="shared" si="0"/>
        <v>57953.666053333334</v>
      </c>
      <c r="J3" s="22">
        <f t="shared" si="0"/>
        <v>57953.666053333334</v>
      </c>
      <c r="K3" s="22">
        <f t="shared" si="0"/>
        <v>57953.666053333334</v>
      </c>
      <c r="L3" s="22">
        <f t="shared" si="0"/>
        <v>38555.5</v>
      </c>
      <c r="M3" s="22">
        <f t="shared" si="0"/>
        <v>38555.5</v>
      </c>
      <c r="N3" s="22">
        <f t="shared" si="0"/>
        <v>57953.666053333334</v>
      </c>
      <c r="O3" s="22">
        <f t="shared" si="0"/>
        <v>57953.666053333334</v>
      </c>
      <c r="P3" s="22">
        <f t="shared" si="0"/>
        <v>57953.666053333334</v>
      </c>
      <c r="Q3" s="22">
        <f t="shared" si="0"/>
        <v>57953.666053333334</v>
      </c>
      <c r="R3" s="22">
        <f t="shared" si="0"/>
        <v>57953.666053333334</v>
      </c>
      <c r="S3" s="22">
        <f t="shared" si="0"/>
        <v>85587.5</v>
      </c>
      <c r="T3" s="22">
        <f t="shared" si="0"/>
        <v>57953.666053333334</v>
      </c>
      <c r="U3" s="22">
        <f t="shared" si="0"/>
        <v>61110.916666666664</v>
      </c>
      <c r="V3" s="22">
        <f t="shared" si="0"/>
        <v>59241.7</v>
      </c>
      <c r="W3" s="22">
        <f t="shared" si="0"/>
        <v>57953.666053333334</v>
      </c>
      <c r="X3" s="22">
        <f t="shared" si="0"/>
        <v>57953.666053333334</v>
      </c>
      <c r="Y3" s="22">
        <f t="shared" si="0"/>
        <v>57953.666053333334</v>
      </c>
      <c r="Z3" s="22">
        <f t="shared" si="0"/>
        <v>59241.7</v>
      </c>
      <c r="AA3" s="22">
        <f t="shared" si="0"/>
        <v>57953.666053333334</v>
      </c>
    </row>
    <row r="4" spans="1:27" x14ac:dyDescent="0.25">
      <c r="A4">
        <v>2012</v>
      </c>
      <c r="B4" s="22">
        <f t="shared" ref="B4:B10" si="1">B3</f>
        <v>57953.666053333334</v>
      </c>
      <c r="C4" s="22">
        <f t="shared" ref="C4:C10" si="2">C3</f>
        <v>45272.713600000003</v>
      </c>
      <c r="D4" s="22">
        <f t="shared" ref="D4:D10" si="3">D3</f>
        <v>57953.666053333334</v>
      </c>
      <c r="E4" s="22">
        <f t="shared" ref="E4:E10" si="4">E3</f>
        <v>57953.666053333334</v>
      </c>
      <c r="F4" s="22">
        <f t="shared" ref="F4:F10" si="5">F3</f>
        <v>57953.666053333334</v>
      </c>
      <c r="G4" s="22">
        <f t="shared" ref="G4:G10" si="6">G3</f>
        <v>57953.666053333334</v>
      </c>
      <c r="H4" s="22">
        <f t="shared" ref="H4:H10" si="7">H3</f>
        <v>57953.666053333334</v>
      </c>
      <c r="I4" s="22">
        <f t="shared" ref="I4:I10" si="8">I3</f>
        <v>57953.666053333334</v>
      </c>
      <c r="J4" s="22">
        <f t="shared" ref="J4:J10" si="9">J3</f>
        <v>57953.666053333334</v>
      </c>
      <c r="K4" s="22">
        <f t="shared" ref="K4:K10" si="10">K3</f>
        <v>57953.666053333334</v>
      </c>
      <c r="L4" s="22">
        <f t="shared" ref="L4:L10" si="11">L3</f>
        <v>38555.5</v>
      </c>
      <c r="M4" s="22">
        <f t="shared" ref="M4:M10" si="12">M3</f>
        <v>38555.5</v>
      </c>
      <c r="N4" s="22">
        <f t="shared" ref="N4:N10" si="13">N3</f>
        <v>57953.666053333334</v>
      </c>
      <c r="O4" s="22">
        <f t="shared" ref="O4:O10" si="14">O3</f>
        <v>57953.666053333334</v>
      </c>
      <c r="P4" s="22">
        <f t="shared" ref="P4:P10" si="15">P3</f>
        <v>57953.666053333334</v>
      </c>
      <c r="Q4" s="22">
        <f t="shared" ref="Q4:Q10" si="16">Q3</f>
        <v>57953.666053333334</v>
      </c>
      <c r="R4" s="22">
        <f t="shared" ref="R4:R10" si="17">R3</f>
        <v>57953.666053333334</v>
      </c>
      <c r="S4" s="22">
        <f t="shared" ref="S4:S10" si="18">S3</f>
        <v>85587.5</v>
      </c>
      <c r="T4" s="22">
        <f t="shared" ref="T4:T10" si="19">T3</f>
        <v>57953.666053333334</v>
      </c>
      <c r="U4" s="22">
        <f t="shared" ref="U4:U10" si="20">U3</f>
        <v>61110.916666666664</v>
      </c>
      <c r="V4" s="22">
        <f t="shared" ref="V4:V10" si="21">V3</f>
        <v>59241.7</v>
      </c>
      <c r="W4" s="22">
        <f t="shared" ref="W4:W10" si="22">W3</f>
        <v>57953.666053333334</v>
      </c>
      <c r="X4" s="22">
        <f t="shared" ref="X4:X10" si="23">X3</f>
        <v>57953.666053333334</v>
      </c>
      <c r="Y4" s="22">
        <f t="shared" ref="Y4:Y10" si="24">Y3</f>
        <v>57953.666053333334</v>
      </c>
      <c r="Z4" s="22">
        <f t="shared" ref="Z4:Z10" si="25">Z3</f>
        <v>59241.7</v>
      </c>
      <c r="AA4" s="22">
        <f t="shared" ref="AA4:AA10" si="26">AA3</f>
        <v>57953.666053333334</v>
      </c>
    </row>
    <row r="5" spans="1:27" x14ac:dyDescent="0.25">
      <c r="A5">
        <v>2013</v>
      </c>
      <c r="B5" s="22">
        <f t="shared" si="1"/>
        <v>57953.666053333334</v>
      </c>
      <c r="C5" s="22">
        <f t="shared" si="2"/>
        <v>45272.713600000003</v>
      </c>
      <c r="D5" s="22">
        <f t="shared" si="3"/>
        <v>57953.666053333334</v>
      </c>
      <c r="E5" s="22">
        <f t="shared" si="4"/>
        <v>57953.666053333334</v>
      </c>
      <c r="F5" s="22">
        <f t="shared" si="5"/>
        <v>57953.666053333334</v>
      </c>
      <c r="G5" s="22">
        <f t="shared" si="6"/>
        <v>57953.666053333334</v>
      </c>
      <c r="H5" s="22">
        <f t="shared" si="7"/>
        <v>57953.666053333334</v>
      </c>
      <c r="I5" s="22">
        <f t="shared" si="8"/>
        <v>57953.666053333334</v>
      </c>
      <c r="J5" s="22">
        <f t="shared" si="9"/>
        <v>57953.666053333334</v>
      </c>
      <c r="K5" s="22">
        <f t="shared" si="10"/>
        <v>57953.666053333334</v>
      </c>
      <c r="L5" s="22">
        <f t="shared" si="11"/>
        <v>38555.5</v>
      </c>
      <c r="M5" s="22">
        <f t="shared" si="12"/>
        <v>38555.5</v>
      </c>
      <c r="N5" s="22">
        <f t="shared" si="13"/>
        <v>57953.666053333334</v>
      </c>
      <c r="O5" s="22">
        <f t="shared" si="14"/>
        <v>57953.666053333334</v>
      </c>
      <c r="P5" s="22">
        <f t="shared" si="15"/>
        <v>57953.666053333334</v>
      </c>
      <c r="Q5" s="22">
        <f t="shared" si="16"/>
        <v>57953.666053333334</v>
      </c>
      <c r="R5" s="22">
        <f t="shared" si="17"/>
        <v>57953.666053333334</v>
      </c>
      <c r="S5" s="22">
        <f t="shared" si="18"/>
        <v>85587.5</v>
      </c>
      <c r="T5" s="22">
        <f t="shared" si="19"/>
        <v>57953.666053333334</v>
      </c>
      <c r="U5" s="22">
        <f t="shared" si="20"/>
        <v>61110.916666666664</v>
      </c>
      <c r="V5" s="22">
        <f t="shared" si="21"/>
        <v>59241.7</v>
      </c>
      <c r="W5" s="22">
        <f t="shared" si="22"/>
        <v>57953.666053333334</v>
      </c>
      <c r="X5" s="22">
        <f t="shared" si="23"/>
        <v>57953.666053333334</v>
      </c>
      <c r="Y5" s="22">
        <f t="shared" si="24"/>
        <v>57953.666053333334</v>
      </c>
      <c r="Z5" s="22">
        <f t="shared" si="25"/>
        <v>59241.7</v>
      </c>
      <c r="AA5" s="22">
        <f t="shared" si="26"/>
        <v>57953.666053333334</v>
      </c>
    </row>
    <row r="6" spans="1:27" x14ac:dyDescent="0.25">
      <c r="A6">
        <v>2014</v>
      </c>
      <c r="B6" s="22">
        <f t="shared" si="1"/>
        <v>57953.666053333334</v>
      </c>
      <c r="C6" s="22">
        <f t="shared" si="2"/>
        <v>45272.713600000003</v>
      </c>
      <c r="D6" s="22">
        <f t="shared" si="3"/>
        <v>57953.666053333334</v>
      </c>
      <c r="E6" s="22">
        <f t="shared" si="4"/>
        <v>57953.666053333334</v>
      </c>
      <c r="F6" s="22">
        <f t="shared" si="5"/>
        <v>57953.666053333334</v>
      </c>
      <c r="G6" s="22">
        <f t="shared" si="6"/>
        <v>57953.666053333334</v>
      </c>
      <c r="H6" s="22">
        <f t="shared" si="7"/>
        <v>57953.666053333334</v>
      </c>
      <c r="I6" s="22">
        <f t="shared" si="8"/>
        <v>57953.666053333334</v>
      </c>
      <c r="J6" s="22">
        <f t="shared" si="9"/>
        <v>57953.666053333334</v>
      </c>
      <c r="K6" s="22">
        <f t="shared" si="10"/>
        <v>57953.666053333334</v>
      </c>
      <c r="L6" s="22">
        <f t="shared" si="11"/>
        <v>38555.5</v>
      </c>
      <c r="M6" s="22">
        <f t="shared" si="12"/>
        <v>38555.5</v>
      </c>
      <c r="N6" s="22">
        <f t="shared" si="13"/>
        <v>57953.666053333334</v>
      </c>
      <c r="O6" s="22">
        <f t="shared" si="14"/>
        <v>57953.666053333334</v>
      </c>
      <c r="P6" s="22">
        <f t="shared" si="15"/>
        <v>57953.666053333334</v>
      </c>
      <c r="Q6" s="22">
        <f t="shared" si="16"/>
        <v>57953.666053333334</v>
      </c>
      <c r="R6" s="22">
        <f t="shared" si="17"/>
        <v>57953.666053333334</v>
      </c>
      <c r="S6" s="22">
        <f t="shared" si="18"/>
        <v>85587.5</v>
      </c>
      <c r="T6" s="22">
        <f t="shared" si="19"/>
        <v>57953.666053333334</v>
      </c>
      <c r="U6" s="22">
        <f t="shared" si="20"/>
        <v>61110.916666666664</v>
      </c>
      <c r="V6" s="22">
        <f t="shared" si="21"/>
        <v>59241.7</v>
      </c>
      <c r="W6" s="22">
        <f t="shared" si="22"/>
        <v>57953.666053333334</v>
      </c>
      <c r="X6" s="22">
        <f t="shared" si="23"/>
        <v>57953.666053333334</v>
      </c>
      <c r="Y6" s="22">
        <f t="shared" si="24"/>
        <v>57953.666053333334</v>
      </c>
      <c r="Z6" s="22">
        <f t="shared" si="25"/>
        <v>59241.7</v>
      </c>
      <c r="AA6" s="22">
        <f t="shared" si="26"/>
        <v>57953.666053333334</v>
      </c>
    </row>
    <row r="7" spans="1:27" x14ac:dyDescent="0.25">
      <c r="A7">
        <v>2015</v>
      </c>
      <c r="B7" s="22">
        <f t="shared" si="1"/>
        <v>57953.666053333334</v>
      </c>
      <c r="C7" s="22">
        <f t="shared" si="2"/>
        <v>45272.713600000003</v>
      </c>
      <c r="D7" s="22">
        <f t="shared" si="3"/>
        <v>57953.666053333334</v>
      </c>
      <c r="E7" s="22">
        <f t="shared" si="4"/>
        <v>57953.666053333334</v>
      </c>
      <c r="F7" s="22">
        <f t="shared" si="5"/>
        <v>57953.666053333334</v>
      </c>
      <c r="G7" s="22">
        <f t="shared" si="6"/>
        <v>57953.666053333334</v>
      </c>
      <c r="H7" s="22">
        <f t="shared" si="7"/>
        <v>57953.666053333334</v>
      </c>
      <c r="I7" s="22">
        <f t="shared" si="8"/>
        <v>57953.666053333334</v>
      </c>
      <c r="J7" s="22">
        <f t="shared" si="9"/>
        <v>57953.666053333334</v>
      </c>
      <c r="K7" s="22">
        <f t="shared" si="10"/>
        <v>57953.666053333334</v>
      </c>
      <c r="L7" s="22">
        <f t="shared" si="11"/>
        <v>38555.5</v>
      </c>
      <c r="M7" s="22">
        <f t="shared" si="12"/>
        <v>38555.5</v>
      </c>
      <c r="N7" s="22">
        <f t="shared" si="13"/>
        <v>57953.666053333334</v>
      </c>
      <c r="O7" s="22">
        <f t="shared" si="14"/>
        <v>57953.666053333334</v>
      </c>
      <c r="P7" s="22">
        <f t="shared" si="15"/>
        <v>57953.666053333334</v>
      </c>
      <c r="Q7" s="22">
        <f t="shared" si="16"/>
        <v>57953.666053333334</v>
      </c>
      <c r="R7" s="22">
        <f t="shared" si="17"/>
        <v>57953.666053333334</v>
      </c>
      <c r="S7" s="22">
        <f t="shared" si="18"/>
        <v>85587.5</v>
      </c>
      <c r="T7" s="22">
        <f t="shared" si="19"/>
        <v>57953.666053333334</v>
      </c>
      <c r="U7" s="22">
        <f t="shared" si="20"/>
        <v>61110.916666666664</v>
      </c>
      <c r="V7" s="22">
        <f t="shared" si="21"/>
        <v>59241.7</v>
      </c>
      <c r="W7" s="22">
        <f t="shared" si="22"/>
        <v>57953.666053333334</v>
      </c>
      <c r="X7" s="22">
        <f t="shared" si="23"/>
        <v>57953.666053333334</v>
      </c>
      <c r="Y7" s="22">
        <f t="shared" si="24"/>
        <v>57953.666053333334</v>
      </c>
      <c r="Z7" s="22">
        <f t="shared" si="25"/>
        <v>59241.7</v>
      </c>
      <c r="AA7" s="22">
        <f t="shared" si="26"/>
        <v>57953.666053333334</v>
      </c>
    </row>
    <row r="8" spans="1:27" x14ac:dyDescent="0.25">
      <c r="A8">
        <v>2016</v>
      </c>
      <c r="B8" s="22">
        <f t="shared" si="1"/>
        <v>57953.666053333334</v>
      </c>
      <c r="C8" s="22">
        <f t="shared" si="2"/>
        <v>45272.713600000003</v>
      </c>
      <c r="D8" s="22">
        <f t="shared" si="3"/>
        <v>57953.666053333334</v>
      </c>
      <c r="E8" s="22">
        <f t="shared" si="4"/>
        <v>57953.666053333334</v>
      </c>
      <c r="F8" s="22">
        <f t="shared" si="5"/>
        <v>57953.666053333334</v>
      </c>
      <c r="G8" s="22">
        <f t="shared" si="6"/>
        <v>57953.666053333334</v>
      </c>
      <c r="H8" s="22">
        <f t="shared" si="7"/>
        <v>57953.666053333334</v>
      </c>
      <c r="I8" s="22">
        <f t="shared" si="8"/>
        <v>57953.666053333334</v>
      </c>
      <c r="J8" s="22">
        <f t="shared" si="9"/>
        <v>57953.666053333334</v>
      </c>
      <c r="K8" s="22">
        <f t="shared" si="10"/>
        <v>57953.666053333334</v>
      </c>
      <c r="L8" s="22">
        <f t="shared" si="11"/>
        <v>38555.5</v>
      </c>
      <c r="M8" s="22">
        <f t="shared" si="12"/>
        <v>38555.5</v>
      </c>
      <c r="N8" s="22">
        <f t="shared" si="13"/>
        <v>57953.666053333334</v>
      </c>
      <c r="O8" s="22">
        <f t="shared" si="14"/>
        <v>57953.666053333334</v>
      </c>
      <c r="P8" s="22">
        <f t="shared" si="15"/>
        <v>57953.666053333334</v>
      </c>
      <c r="Q8" s="22">
        <f t="shared" si="16"/>
        <v>57953.666053333334</v>
      </c>
      <c r="R8" s="22">
        <f t="shared" si="17"/>
        <v>57953.666053333334</v>
      </c>
      <c r="S8" s="22">
        <f t="shared" si="18"/>
        <v>85587.5</v>
      </c>
      <c r="T8" s="22">
        <f t="shared" si="19"/>
        <v>57953.666053333334</v>
      </c>
      <c r="U8" s="22">
        <f t="shared" si="20"/>
        <v>61110.916666666664</v>
      </c>
      <c r="V8" s="22">
        <f t="shared" si="21"/>
        <v>59241.7</v>
      </c>
      <c r="W8" s="22">
        <f t="shared" si="22"/>
        <v>57953.666053333334</v>
      </c>
      <c r="X8" s="22">
        <f t="shared" si="23"/>
        <v>57953.666053333334</v>
      </c>
      <c r="Y8" s="22">
        <f t="shared" si="24"/>
        <v>57953.666053333334</v>
      </c>
      <c r="Z8" s="22">
        <f t="shared" si="25"/>
        <v>59241.7</v>
      </c>
      <c r="AA8" s="22">
        <f t="shared" si="26"/>
        <v>57953.666053333334</v>
      </c>
    </row>
    <row r="9" spans="1:27" x14ac:dyDescent="0.25">
      <c r="A9">
        <v>2017</v>
      </c>
      <c r="B9" s="22">
        <f t="shared" si="1"/>
        <v>57953.666053333334</v>
      </c>
      <c r="C9" s="22">
        <f t="shared" si="2"/>
        <v>45272.713600000003</v>
      </c>
      <c r="D9" s="22">
        <f t="shared" si="3"/>
        <v>57953.666053333334</v>
      </c>
      <c r="E9" s="22">
        <f t="shared" si="4"/>
        <v>57953.666053333334</v>
      </c>
      <c r="F9" s="22">
        <f t="shared" si="5"/>
        <v>57953.666053333334</v>
      </c>
      <c r="G9" s="22">
        <f t="shared" si="6"/>
        <v>57953.666053333334</v>
      </c>
      <c r="H9" s="22">
        <f t="shared" si="7"/>
        <v>57953.666053333334</v>
      </c>
      <c r="I9" s="22">
        <f t="shared" si="8"/>
        <v>57953.666053333334</v>
      </c>
      <c r="J9" s="22">
        <f t="shared" si="9"/>
        <v>57953.666053333334</v>
      </c>
      <c r="K9" s="22">
        <f t="shared" si="10"/>
        <v>57953.666053333334</v>
      </c>
      <c r="L9" s="22">
        <f t="shared" si="11"/>
        <v>38555.5</v>
      </c>
      <c r="M9" s="22">
        <f t="shared" si="12"/>
        <v>38555.5</v>
      </c>
      <c r="N9" s="22">
        <f t="shared" si="13"/>
        <v>57953.666053333334</v>
      </c>
      <c r="O9" s="22">
        <f t="shared" si="14"/>
        <v>57953.666053333334</v>
      </c>
      <c r="P9" s="22">
        <f t="shared" si="15"/>
        <v>57953.666053333334</v>
      </c>
      <c r="Q9" s="22">
        <f t="shared" si="16"/>
        <v>57953.666053333334</v>
      </c>
      <c r="R9" s="22">
        <f t="shared" si="17"/>
        <v>57953.666053333334</v>
      </c>
      <c r="S9" s="22">
        <f t="shared" si="18"/>
        <v>85587.5</v>
      </c>
      <c r="T9" s="22">
        <f t="shared" si="19"/>
        <v>57953.666053333334</v>
      </c>
      <c r="U9" s="22">
        <f t="shared" si="20"/>
        <v>61110.916666666664</v>
      </c>
      <c r="V9" s="22">
        <f t="shared" si="21"/>
        <v>59241.7</v>
      </c>
      <c r="W9" s="22">
        <f t="shared" si="22"/>
        <v>57953.666053333334</v>
      </c>
      <c r="X9" s="22">
        <f t="shared" si="23"/>
        <v>57953.666053333334</v>
      </c>
      <c r="Y9" s="22">
        <f t="shared" si="24"/>
        <v>57953.666053333334</v>
      </c>
      <c r="Z9" s="22">
        <f t="shared" si="25"/>
        <v>59241.7</v>
      </c>
      <c r="AA9" s="22">
        <f t="shared" si="26"/>
        <v>57953.666053333334</v>
      </c>
    </row>
    <row r="10" spans="1:27" x14ac:dyDescent="0.25">
      <c r="A10">
        <v>2018</v>
      </c>
      <c r="B10" s="22">
        <f t="shared" si="1"/>
        <v>57953.666053333334</v>
      </c>
      <c r="C10" s="22">
        <f t="shared" si="2"/>
        <v>45272.713600000003</v>
      </c>
      <c r="D10" s="22">
        <f t="shared" si="3"/>
        <v>57953.666053333334</v>
      </c>
      <c r="E10" s="22">
        <f t="shared" si="4"/>
        <v>57953.666053333334</v>
      </c>
      <c r="F10" s="22">
        <f t="shared" si="5"/>
        <v>57953.666053333334</v>
      </c>
      <c r="G10" s="22">
        <f t="shared" si="6"/>
        <v>57953.666053333334</v>
      </c>
      <c r="H10" s="22">
        <f t="shared" si="7"/>
        <v>57953.666053333334</v>
      </c>
      <c r="I10" s="22">
        <f t="shared" si="8"/>
        <v>57953.666053333334</v>
      </c>
      <c r="J10" s="22">
        <f t="shared" si="9"/>
        <v>57953.666053333334</v>
      </c>
      <c r="K10" s="22">
        <f t="shared" si="10"/>
        <v>57953.666053333334</v>
      </c>
      <c r="L10" s="22">
        <f t="shared" si="11"/>
        <v>38555.5</v>
      </c>
      <c r="M10" s="22">
        <f t="shared" si="12"/>
        <v>38555.5</v>
      </c>
      <c r="N10" s="22">
        <f t="shared" si="13"/>
        <v>57953.666053333334</v>
      </c>
      <c r="O10" s="22">
        <f t="shared" si="14"/>
        <v>57953.666053333334</v>
      </c>
      <c r="P10" s="22">
        <f t="shared" si="15"/>
        <v>57953.666053333334</v>
      </c>
      <c r="Q10" s="22">
        <f t="shared" si="16"/>
        <v>57953.666053333334</v>
      </c>
      <c r="R10" s="22">
        <f t="shared" si="17"/>
        <v>57953.666053333334</v>
      </c>
      <c r="S10" s="22">
        <f t="shared" si="18"/>
        <v>85587.5</v>
      </c>
      <c r="T10" s="22">
        <f t="shared" si="19"/>
        <v>57953.666053333334</v>
      </c>
      <c r="U10" s="22">
        <f t="shared" si="20"/>
        <v>61110.916666666664</v>
      </c>
      <c r="V10" s="22">
        <f t="shared" si="21"/>
        <v>59241.7</v>
      </c>
      <c r="W10" s="22">
        <f t="shared" si="22"/>
        <v>57953.666053333334</v>
      </c>
      <c r="X10" s="22">
        <f t="shared" si="23"/>
        <v>57953.666053333334</v>
      </c>
      <c r="Y10" s="22">
        <f t="shared" si="24"/>
        <v>57953.666053333334</v>
      </c>
      <c r="Z10" s="22">
        <f t="shared" si="25"/>
        <v>59241.7</v>
      </c>
      <c r="AA10" s="22">
        <f t="shared" si="26"/>
        <v>57953.666053333334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A6722-54AB-4199-AC41-D91995A19C8D}">
  <dimension ref="A1:AA10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2010</v>
      </c>
      <c r="B2" s="12">
        <f>kilometrage_bus!B2*sources!$D72</f>
        <v>51605.269561530426</v>
      </c>
      <c r="C2" s="12">
        <f>kilometrage_bus!C2*sources!$D72</f>
        <v>40313.421880160531</v>
      </c>
      <c r="D2" s="12">
        <f>kilometrage_bus!D2*sources!$D72</f>
        <v>51605.269561530426</v>
      </c>
      <c r="E2" s="12">
        <f>kilometrage_bus!E2*sources!$D72</f>
        <v>51605.269561530426</v>
      </c>
      <c r="F2" s="12">
        <f>kilometrage_bus!F2*sources!$D72</f>
        <v>51605.269561530426</v>
      </c>
      <c r="G2" s="12">
        <f>kilometrage_bus!G2*sources!$D72</f>
        <v>51605.269561530426</v>
      </c>
      <c r="H2" s="12">
        <f>kilometrage_bus!H2*sources!$D72</f>
        <v>51605.269561530426</v>
      </c>
      <c r="I2" s="12">
        <f>kilometrage_bus!I2*sources!$D72</f>
        <v>51605.269561530426</v>
      </c>
      <c r="J2" s="12">
        <f>kilometrage_bus!J2*sources!$D72</f>
        <v>51605.269561530426</v>
      </c>
      <c r="K2" s="12">
        <f>kilometrage_bus!K2*sources!$D72</f>
        <v>51605.269561530426</v>
      </c>
      <c r="L2" s="12">
        <f>kilometrage_bus!L2*sources!$D72</f>
        <v>34332.029465548301</v>
      </c>
      <c r="M2" s="12">
        <f>kilometrage_bus!M2*sources!$D72</f>
        <v>34332.029465548301</v>
      </c>
      <c r="N2" s="12">
        <f>kilometrage_bus!N2*sources!$D72</f>
        <v>51605.269561530426</v>
      </c>
      <c r="O2" s="12">
        <f>kilometrage_bus!O2*sources!$D72</f>
        <v>51605.269561530426</v>
      </c>
      <c r="P2" s="12">
        <f>kilometrage_bus!P2*sources!$D72</f>
        <v>51605.269561530426</v>
      </c>
      <c r="Q2" s="12">
        <f>kilometrage_bus!Q2*sources!$D72</f>
        <v>51605.269561530426</v>
      </c>
      <c r="R2" s="12">
        <f>kilometrage_bus!R2*sources!$D72</f>
        <v>51605.269561530426</v>
      </c>
      <c r="S2" s="12">
        <f>kilometrage_bus!S2*sources!$D72</f>
        <v>76212.020901884694</v>
      </c>
      <c r="T2" s="12">
        <f>kilometrage_bus!T2*sources!$D72</f>
        <v>51605.269561530426</v>
      </c>
      <c r="U2" s="11">
        <f>sources!D65</f>
        <v>54416.666666666664</v>
      </c>
      <c r="V2" s="12">
        <f>kilometrage_bus!V2*sources!$D72</f>
        <v>52752.208893391929</v>
      </c>
      <c r="W2" s="12">
        <f>kilometrage_bus!W2*sources!$D72</f>
        <v>51605.269561530426</v>
      </c>
      <c r="X2" s="12">
        <f>kilometrage_bus!X2*sources!$D72</f>
        <v>51605.269561530426</v>
      </c>
      <c r="Y2" s="12">
        <f>kilometrage_bus!Y2*sources!$D72</f>
        <v>51605.269561530426</v>
      </c>
      <c r="Z2" s="12">
        <f>kilometrage_bus!Z2*sources!$D72</f>
        <v>52752.208893391929</v>
      </c>
      <c r="AA2" s="12">
        <f>kilometrage_bus!AA2*sources!$D72</f>
        <v>51605.269561530426</v>
      </c>
    </row>
    <row r="3" spans="1:27" x14ac:dyDescent="0.25">
      <c r="A3">
        <v>2011</v>
      </c>
      <c r="B3" s="3">
        <f>B2</f>
        <v>51605.269561530426</v>
      </c>
      <c r="C3" s="3">
        <f t="shared" ref="C3:AA3" si="0">C2</f>
        <v>40313.421880160531</v>
      </c>
      <c r="D3" s="3">
        <f t="shared" si="0"/>
        <v>51605.269561530426</v>
      </c>
      <c r="E3" s="3">
        <f t="shared" si="0"/>
        <v>51605.269561530426</v>
      </c>
      <c r="F3" s="3">
        <f t="shared" si="0"/>
        <v>51605.269561530426</v>
      </c>
      <c r="G3" s="3">
        <f t="shared" si="0"/>
        <v>51605.269561530426</v>
      </c>
      <c r="H3" s="3">
        <f t="shared" si="0"/>
        <v>51605.269561530426</v>
      </c>
      <c r="I3" s="3">
        <f t="shared" si="0"/>
        <v>51605.269561530426</v>
      </c>
      <c r="J3" s="3">
        <f t="shared" si="0"/>
        <v>51605.269561530426</v>
      </c>
      <c r="K3" s="3">
        <f t="shared" si="0"/>
        <v>51605.269561530426</v>
      </c>
      <c r="L3" s="3">
        <f t="shared" si="0"/>
        <v>34332.029465548301</v>
      </c>
      <c r="M3" s="3">
        <f t="shared" si="0"/>
        <v>34332.029465548301</v>
      </c>
      <c r="N3" s="3">
        <f t="shared" si="0"/>
        <v>51605.269561530426</v>
      </c>
      <c r="O3" s="3">
        <f t="shared" si="0"/>
        <v>51605.269561530426</v>
      </c>
      <c r="P3" s="3">
        <f t="shared" si="0"/>
        <v>51605.269561530426</v>
      </c>
      <c r="Q3" s="3">
        <f t="shared" si="0"/>
        <v>51605.269561530426</v>
      </c>
      <c r="R3" s="3">
        <f t="shared" si="0"/>
        <v>51605.269561530426</v>
      </c>
      <c r="S3" s="3">
        <f t="shared" si="0"/>
        <v>76212.020901884694</v>
      </c>
      <c r="T3" s="3">
        <f t="shared" si="0"/>
        <v>51605.269561530426</v>
      </c>
      <c r="U3" s="3">
        <f t="shared" si="0"/>
        <v>54416.666666666664</v>
      </c>
      <c r="V3" s="3">
        <f t="shared" si="0"/>
        <v>52752.208893391929</v>
      </c>
      <c r="W3" s="3">
        <f t="shared" si="0"/>
        <v>51605.269561530426</v>
      </c>
      <c r="X3" s="3">
        <f t="shared" si="0"/>
        <v>51605.269561530426</v>
      </c>
      <c r="Y3" s="3">
        <f t="shared" si="0"/>
        <v>51605.269561530426</v>
      </c>
      <c r="Z3" s="3">
        <f t="shared" si="0"/>
        <v>52752.208893391929</v>
      </c>
      <c r="AA3" s="3">
        <f t="shared" si="0"/>
        <v>51605.269561530426</v>
      </c>
    </row>
    <row r="4" spans="1:27" x14ac:dyDescent="0.25">
      <c r="A4">
        <v>2012</v>
      </c>
      <c r="B4" s="3">
        <f t="shared" ref="B4:B10" si="1">B3</f>
        <v>51605.269561530426</v>
      </c>
      <c r="C4" s="3">
        <f t="shared" ref="C4:C10" si="2">C3</f>
        <v>40313.421880160531</v>
      </c>
      <c r="D4" s="3">
        <f t="shared" ref="D4:D10" si="3">D3</f>
        <v>51605.269561530426</v>
      </c>
      <c r="E4" s="3">
        <f t="shared" ref="E4:E10" si="4">E3</f>
        <v>51605.269561530426</v>
      </c>
      <c r="F4" s="3">
        <f t="shared" ref="F4:F10" si="5">F3</f>
        <v>51605.269561530426</v>
      </c>
      <c r="G4" s="3">
        <f t="shared" ref="G4:G10" si="6">G3</f>
        <v>51605.269561530426</v>
      </c>
      <c r="H4" s="3">
        <f t="shared" ref="H4:H10" si="7">H3</f>
        <v>51605.269561530426</v>
      </c>
      <c r="I4" s="3">
        <f t="shared" ref="I4:I10" si="8">I3</f>
        <v>51605.269561530426</v>
      </c>
      <c r="J4" s="3">
        <f t="shared" ref="J4:J10" si="9">J3</f>
        <v>51605.269561530426</v>
      </c>
      <c r="K4" s="3">
        <f t="shared" ref="K4:K10" si="10">K3</f>
        <v>51605.269561530426</v>
      </c>
      <c r="L4" s="3">
        <f t="shared" ref="L4:L10" si="11">L3</f>
        <v>34332.029465548301</v>
      </c>
      <c r="M4" s="3">
        <f t="shared" ref="M4:M10" si="12">M3</f>
        <v>34332.029465548301</v>
      </c>
      <c r="N4" s="3">
        <f t="shared" ref="N4:N10" si="13">N3</f>
        <v>51605.269561530426</v>
      </c>
      <c r="O4" s="3">
        <f t="shared" ref="O4:O10" si="14">O3</f>
        <v>51605.269561530426</v>
      </c>
      <c r="P4" s="3">
        <f t="shared" ref="P4:P10" si="15">P3</f>
        <v>51605.269561530426</v>
      </c>
      <c r="Q4" s="3">
        <f t="shared" ref="Q4:Q10" si="16">Q3</f>
        <v>51605.269561530426</v>
      </c>
      <c r="R4" s="3">
        <f t="shared" ref="R4:R10" si="17">R3</f>
        <v>51605.269561530426</v>
      </c>
      <c r="S4" s="3">
        <f t="shared" ref="S4:S10" si="18">S3</f>
        <v>76212.020901884694</v>
      </c>
      <c r="T4" s="3">
        <f t="shared" ref="T4:T10" si="19">T3</f>
        <v>51605.269561530426</v>
      </c>
      <c r="U4" s="3">
        <f t="shared" ref="U4:U10" si="20">U3</f>
        <v>54416.666666666664</v>
      </c>
      <c r="V4" s="3">
        <f t="shared" ref="V4:V10" si="21">V3</f>
        <v>52752.208893391929</v>
      </c>
      <c r="W4" s="3">
        <f t="shared" ref="W4:W10" si="22">W3</f>
        <v>51605.269561530426</v>
      </c>
      <c r="X4" s="3">
        <f t="shared" ref="X4:X10" si="23">X3</f>
        <v>51605.269561530426</v>
      </c>
      <c r="Y4" s="3">
        <f t="shared" ref="Y4:Y10" si="24">Y3</f>
        <v>51605.269561530426</v>
      </c>
      <c r="Z4" s="3">
        <f t="shared" ref="Z4:Z10" si="25">Z3</f>
        <v>52752.208893391929</v>
      </c>
      <c r="AA4" s="3">
        <f t="shared" ref="AA4:AA10" si="26">AA3</f>
        <v>51605.269561530426</v>
      </c>
    </row>
    <row r="5" spans="1:27" x14ac:dyDescent="0.25">
      <c r="A5">
        <v>2013</v>
      </c>
      <c r="B5" s="3">
        <f t="shared" si="1"/>
        <v>51605.269561530426</v>
      </c>
      <c r="C5" s="3">
        <f t="shared" si="2"/>
        <v>40313.421880160531</v>
      </c>
      <c r="D5" s="3">
        <f t="shared" si="3"/>
        <v>51605.269561530426</v>
      </c>
      <c r="E5" s="3">
        <f t="shared" si="4"/>
        <v>51605.269561530426</v>
      </c>
      <c r="F5" s="3">
        <f t="shared" si="5"/>
        <v>51605.269561530426</v>
      </c>
      <c r="G5" s="3">
        <f t="shared" si="6"/>
        <v>51605.269561530426</v>
      </c>
      <c r="H5" s="3">
        <f t="shared" si="7"/>
        <v>51605.269561530426</v>
      </c>
      <c r="I5" s="3">
        <f t="shared" si="8"/>
        <v>51605.269561530426</v>
      </c>
      <c r="J5" s="3">
        <f t="shared" si="9"/>
        <v>51605.269561530426</v>
      </c>
      <c r="K5" s="3">
        <f t="shared" si="10"/>
        <v>51605.269561530426</v>
      </c>
      <c r="L5" s="3">
        <f t="shared" si="11"/>
        <v>34332.029465548301</v>
      </c>
      <c r="M5" s="3">
        <f t="shared" si="12"/>
        <v>34332.029465548301</v>
      </c>
      <c r="N5" s="3">
        <f t="shared" si="13"/>
        <v>51605.269561530426</v>
      </c>
      <c r="O5" s="3">
        <f t="shared" si="14"/>
        <v>51605.269561530426</v>
      </c>
      <c r="P5" s="3">
        <f t="shared" si="15"/>
        <v>51605.269561530426</v>
      </c>
      <c r="Q5" s="3">
        <f t="shared" si="16"/>
        <v>51605.269561530426</v>
      </c>
      <c r="R5" s="3">
        <f t="shared" si="17"/>
        <v>51605.269561530426</v>
      </c>
      <c r="S5" s="3">
        <f t="shared" si="18"/>
        <v>76212.020901884694</v>
      </c>
      <c r="T5" s="3">
        <f t="shared" si="19"/>
        <v>51605.269561530426</v>
      </c>
      <c r="U5" s="3">
        <f t="shared" si="20"/>
        <v>54416.666666666664</v>
      </c>
      <c r="V5" s="3">
        <f t="shared" si="21"/>
        <v>52752.208893391929</v>
      </c>
      <c r="W5" s="3">
        <f t="shared" si="22"/>
        <v>51605.269561530426</v>
      </c>
      <c r="X5" s="3">
        <f t="shared" si="23"/>
        <v>51605.269561530426</v>
      </c>
      <c r="Y5" s="3">
        <f t="shared" si="24"/>
        <v>51605.269561530426</v>
      </c>
      <c r="Z5" s="3">
        <f t="shared" si="25"/>
        <v>52752.208893391929</v>
      </c>
      <c r="AA5" s="3">
        <f t="shared" si="26"/>
        <v>51605.269561530426</v>
      </c>
    </row>
    <row r="6" spans="1:27" x14ac:dyDescent="0.25">
      <c r="A6">
        <v>2014</v>
      </c>
      <c r="B6" s="3">
        <f t="shared" si="1"/>
        <v>51605.269561530426</v>
      </c>
      <c r="C6" s="3">
        <f t="shared" si="2"/>
        <v>40313.421880160531</v>
      </c>
      <c r="D6" s="3">
        <f t="shared" si="3"/>
        <v>51605.269561530426</v>
      </c>
      <c r="E6" s="3">
        <f t="shared" si="4"/>
        <v>51605.269561530426</v>
      </c>
      <c r="F6" s="3">
        <f t="shared" si="5"/>
        <v>51605.269561530426</v>
      </c>
      <c r="G6" s="3">
        <f t="shared" si="6"/>
        <v>51605.269561530426</v>
      </c>
      <c r="H6" s="3">
        <f t="shared" si="7"/>
        <v>51605.269561530426</v>
      </c>
      <c r="I6" s="3">
        <f t="shared" si="8"/>
        <v>51605.269561530426</v>
      </c>
      <c r="J6" s="3">
        <f t="shared" si="9"/>
        <v>51605.269561530426</v>
      </c>
      <c r="K6" s="3">
        <f t="shared" si="10"/>
        <v>51605.269561530426</v>
      </c>
      <c r="L6" s="3">
        <f t="shared" si="11"/>
        <v>34332.029465548301</v>
      </c>
      <c r="M6" s="3">
        <f t="shared" si="12"/>
        <v>34332.029465548301</v>
      </c>
      <c r="N6" s="3">
        <f t="shared" si="13"/>
        <v>51605.269561530426</v>
      </c>
      <c r="O6" s="3">
        <f t="shared" si="14"/>
        <v>51605.269561530426</v>
      </c>
      <c r="P6" s="3">
        <f t="shared" si="15"/>
        <v>51605.269561530426</v>
      </c>
      <c r="Q6" s="3">
        <f t="shared" si="16"/>
        <v>51605.269561530426</v>
      </c>
      <c r="R6" s="3">
        <f t="shared" si="17"/>
        <v>51605.269561530426</v>
      </c>
      <c r="S6" s="3">
        <f t="shared" si="18"/>
        <v>76212.020901884694</v>
      </c>
      <c r="T6" s="3">
        <f t="shared" si="19"/>
        <v>51605.269561530426</v>
      </c>
      <c r="U6" s="3">
        <f t="shared" si="20"/>
        <v>54416.666666666664</v>
      </c>
      <c r="V6" s="3">
        <f t="shared" si="21"/>
        <v>52752.208893391929</v>
      </c>
      <c r="W6" s="3">
        <f t="shared" si="22"/>
        <v>51605.269561530426</v>
      </c>
      <c r="X6" s="3">
        <f t="shared" si="23"/>
        <v>51605.269561530426</v>
      </c>
      <c r="Y6" s="3">
        <f t="shared" si="24"/>
        <v>51605.269561530426</v>
      </c>
      <c r="Z6" s="3">
        <f t="shared" si="25"/>
        <v>52752.208893391929</v>
      </c>
      <c r="AA6" s="3">
        <f t="shared" si="26"/>
        <v>51605.269561530426</v>
      </c>
    </row>
    <row r="7" spans="1:27" x14ac:dyDescent="0.25">
      <c r="A7">
        <v>2015</v>
      </c>
      <c r="B7" s="3">
        <f t="shared" si="1"/>
        <v>51605.269561530426</v>
      </c>
      <c r="C7" s="3">
        <f t="shared" si="2"/>
        <v>40313.421880160531</v>
      </c>
      <c r="D7" s="3">
        <f t="shared" si="3"/>
        <v>51605.269561530426</v>
      </c>
      <c r="E7" s="3">
        <f t="shared" si="4"/>
        <v>51605.269561530426</v>
      </c>
      <c r="F7" s="3">
        <f t="shared" si="5"/>
        <v>51605.269561530426</v>
      </c>
      <c r="G7" s="3">
        <f t="shared" si="6"/>
        <v>51605.269561530426</v>
      </c>
      <c r="H7" s="3">
        <f t="shared" si="7"/>
        <v>51605.269561530426</v>
      </c>
      <c r="I7" s="3">
        <f t="shared" si="8"/>
        <v>51605.269561530426</v>
      </c>
      <c r="J7" s="3">
        <f t="shared" si="9"/>
        <v>51605.269561530426</v>
      </c>
      <c r="K7" s="3">
        <f t="shared" si="10"/>
        <v>51605.269561530426</v>
      </c>
      <c r="L7" s="3">
        <f t="shared" si="11"/>
        <v>34332.029465548301</v>
      </c>
      <c r="M7" s="3">
        <f t="shared" si="12"/>
        <v>34332.029465548301</v>
      </c>
      <c r="N7" s="3">
        <f t="shared" si="13"/>
        <v>51605.269561530426</v>
      </c>
      <c r="O7" s="3">
        <f t="shared" si="14"/>
        <v>51605.269561530426</v>
      </c>
      <c r="P7" s="3">
        <f t="shared" si="15"/>
        <v>51605.269561530426</v>
      </c>
      <c r="Q7" s="3">
        <f t="shared" si="16"/>
        <v>51605.269561530426</v>
      </c>
      <c r="R7" s="3">
        <f t="shared" si="17"/>
        <v>51605.269561530426</v>
      </c>
      <c r="S7" s="3">
        <f t="shared" si="18"/>
        <v>76212.020901884694</v>
      </c>
      <c r="T7" s="3">
        <f t="shared" si="19"/>
        <v>51605.269561530426</v>
      </c>
      <c r="U7" s="3">
        <f t="shared" si="20"/>
        <v>54416.666666666664</v>
      </c>
      <c r="V7" s="3">
        <f t="shared" si="21"/>
        <v>52752.208893391929</v>
      </c>
      <c r="W7" s="3">
        <f t="shared" si="22"/>
        <v>51605.269561530426</v>
      </c>
      <c r="X7" s="3">
        <f t="shared" si="23"/>
        <v>51605.269561530426</v>
      </c>
      <c r="Y7" s="3">
        <f t="shared" si="24"/>
        <v>51605.269561530426</v>
      </c>
      <c r="Z7" s="3">
        <f t="shared" si="25"/>
        <v>52752.208893391929</v>
      </c>
      <c r="AA7" s="3">
        <f t="shared" si="26"/>
        <v>51605.269561530426</v>
      </c>
    </row>
    <row r="8" spans="1:27" x14ac:dyDescent="0.25">
      <c r="A8">
        <v>2016</v>
      </c>
      <c r="B8" s="3">
        <f t="shared" si="1"/>
        <v>51605.269561530426</v>
      </c>
      <c r="C8" s="3">
        <f t="shared" si="2"/>
        <v>40313.421880160531</v>
      </c>
      <c r="D8" s="3">
        <f t="shared" si="3"/>
        <v>51605.269561530426</v>
      </c>
      <c r="E8" s="3">
        <f t="shared" si="4"/>
        <v>51605.269561530426</v>
      </c>
      <c r="F8" s="3">
        <f t="shared" si="5"/>
        <v>51605.269561530426</v>
      </c>
      <c r="G8" s="3">
        <f t="shared" si="6"/>
        <v>51605.269561530426</v>
      </c>
      <c r="H8" s="3">
        <f t="shared" si="7"/>
        <v>51605.269561530426</v>
      </c>
      <c r="I8" s="3">
        <f t="shared" si="8"/>
        <v>51605.269561530426</v>
      </c>
      <c r="J8" s="3">
        <f t="shared" si="9"/>
        <v>51605.269561530426</v>
      </c>
      <c r="K8" s="3">
        <f t="shared" si="10"/>
        <v>51605.269561530426</v>
      </c>
      <c r="L8" s="3">
        <f t="shared" si="11"/>
        <v>34332.029465548301</v>
      </c>
      <c r="M8" s="3">
        <f t="shared" si="12"/>
        <v>34332.029465548301</v>
      </c>
      <c r="N8" s="3">
        <f t="shared" si="13"/>
        <v>51605.269561530426</v>
      </c>
      <c r="O8" s="3">
        <f t="shared" si="14"/>
        <v>51605.269561530426</v>
      </c>
      <c r="P8" s="3">
        <f t="shared" si="15"/>
        <v>51605.269561530426</v>
      </c>
      <c r="Q8" s="3">
        <f t="shared" si="16"/>
        <v>51605.269561530426</v>
      </c>
      <c r="R8" s="3">
        <f t="shared" si="17"/>
        <v>51605.269561530426</v>
      </c>
      <c r="S8" s="3">
        <f t="shared" si="18"/>
        <v>76212.020901884694</v>
      </c>
      <c r="T8" s="3">
        <f t="shared" si="19"/>
        <v>51605.269561530426</v>
      </c>
      <c r="U8" s="3">
        <f t="shared" si="20"/>
        <v>54416.666666666664</v>
      </c>
      <c r="V8" s="3">
        <f t="shared" si="21"/>
        <v>52752.208893391929</v>
      </c>
      <c r="W8" s="3">
        <f t="shared" si="22"/>
        <v>51605.269561530426</v>
      </c>
      <c r="X8" s="3">
        <f t="shared" si="23"/>
        <v>51605.269561530426</v>
      </c>
      <c r="Y8" s="3">
        <f t="shared" si="24"/>
        <v>51605.269561530426</v>
      </c>
      <c r="Z8" s="3">
        <f t="shared" si="25"/>
        <v>52752.208893391929</v>
      </c>
      <c r="AA8" s="3">
        <f t="shared" si="26"/>
        <v>51605.269561530426</v>
      </c>
    </row>
    <row r="9" spans="1:27" x14ac:dyDescent="0.25">
      <c r="A9">
        <v>2017</v>
      </c>
      <c r="B9" s="3">
        <f t="shared" si="1"/>
        <v>51605.269561530426</v>
      </c>
      <c r="C9" s="3">
        <f t="shared" si="2"/>
        <v>40313.421880160531</v>
      </c>
      <c r="D9" s="3">
        <f t="shared" si="3"/>
        <v>51605.269561530426</v>
      </c>
      <c r="E9" s="3">
        <f t="shared" si="4"/>
        <v>51605.269561530426</v>
      </c>
      <c r="F9" s="3">
        <f t="shared" si="5"/>
        <v>51605.269561530426</v>
      </c>
      <c r="G9" s="3">
        <f t="shared" si="6"/>
        <v>51605.269561530426</v>
      </c>
      <c r="H9" s="3">
        <f t="shared" si="7"/>
        <v>51605.269561530426</v>
      </c>
      <c r="I9" s="3">
        <f t="shared" si="8"/>
        <v>51605.269561530426</v>
      </c>
      <c r="J9" s="3">
        <f t="shared" si="9"/>
        <v>51605.269561530426</v>
      </c>
      <c r="K9" s="3">
        <f t="shared" si="10"/>
        <v>51605.269561530426</v>
      </c>
      <c r="L9" s="3">
        <f t="shared" si="11"/>
        <v>34332.029465548301</v>
      </c>
      <c r="M9" s="3">
        <f t="shared" si="12"/>
        <v>34332.029465548301</v>
      </c>
      <c r="N9" s="3">
        <f t="shared" si="13"/>
        <v>51605.269561530426</v>
      </c>
      <c r="O9" s="3">
        <f t="shared" si="14"/>
        <v>51605.269561530426</v>
      </c>
      <c r="P9" s="3">
        <f t="shared" si="15"/>
        <v>51605.269561530426</v>
      </c>
      <c r="Q9" s="3">
        <f t="shared" si="16"/>
        <v>51605.269561530426</v>
      </c>
      <c r="R9" s="3">
        <f t="shared" si="17"/>
        <v>51605.269561530426</v>
      </c>
      <c r="S9" s="3">
        <f t="shared" si="18"/>
        <v>76212.020901884694</v>
      </c>
      <c r="T9" s="3">
        <f t="shared" si="19"/>
        <v>51605.269561530426</v>
      </c>
      <c r="U9" s="3">
        <f t="shared" si="20"/>
        <v>54416.666666666664</v>
      </c>
      <c r="V9" s="3">
        <f t="shared" si="21"/>
        <v>52752.208893391929</v>
      </c>
      <c r="W9" s="3">
        <f t="shared" si="22"/>
        <v>51605.269561530426</v>
      </c>
      <c r="X9" s="3">
        <f t="shared" si="23"/>
        <v>51605.269561530426</v>
      </c>
      <c r="Y9" s="3">
        <f t="shared" si="24"/>
        <v>51605.269561530426</v>
      </c>
      <c r="Z9" s="3">
        <f t="shared" si="25"/>
        <v>52752.208893391929</v>
      </c>
      <c r="AA9" s="3">
        <f t="shared" si="26"/>
        <v>51605.269561530426</v>
      </c>
    </row>
    <row r="10" spans="1:27" x14ac:dyDescent="0.25">
      <c r="A10">
        <v>2018</v>
      </c>
      <c r="B10" s="3">
        <f t="shared" si="1"/>
        <v>51605.269561530426</v>
      </c>
      <c r="C10" s="3">
        <f t="shared" si="2"/>
        <v>40313.421880160531</v>
      </c>
      <c r="D10" s="3">
        <f t="shared" si="3"/>
        <v>51605.269561530426</v>
      </c>
      <c r="E10" s="3">
        <f t="shared" si="4"/>
        <v>51605.269561530426</v>
      </c>
      <c r="F10" s="3">
        <f t="shared" si="5"/>
        <v>51605.269561530426</v>
      </c>
      <c r="G10" s="3">
        <f t="shared" si="6"/>
        <v>51605.269561530426</v>
      </c>
      <c r="H10" s="3">
        <f t="shared" si="7"/>
        <v>51605.269561530426</v>
      </c>
      <c r="I10" s="3">
        <f t="shared" si="8"/>
        <v>51605.269561530426</v>
      </c>
      <c r="J10" s="3">
        <f t="shared" si="9"/>
        <v>51605.269561530426</v>
      </c>
      <c r="K10" s="3">
        <f t="shared" si="10"/>
        <v>51605.269561530426</v>
      </c>
      <c r="L10" s="3">
        <f t="shared" si="11"/>
        <v>34332.029465548301</v>
      </c>
      <c r="M10" s="3">
        <f t="shared" si="12"/>
        <v>34332.029465548301</v>
      </c>
      <c r="N10" s="3">
        <f t="shared" si="13"/>
        <v>51605.269561530426</v>
      </c>
      <c r="O10" s="3">
        <f t="shared" si="14"/>
        <v>51605.269561530426</v>
      </c>
      <c r="P10" s="3">
        <f t="shared" si="15"/>
        <v>51605.269561530426</v>
      </c>
      <c r="Q10" s="3">
        <f t="shared" si="16"/>
        <v>51605.269561530426</v>
      </c>
      <c r="R10" s="3">
        <f t="shared" si="17"/>
        <v>51605.269561530426</v>
      </c>
      <c r="S10" s="3">
        <f t="shared" si="18"/>
        <v>76212.020901884694</v>
      </c>
      <c r="T10" s="3">
        <f t="shared" si="19"/>
        <v>51605.269561530426</v>
      </c>
      <c r="U10" s="3">
        <f t="shared" si="20"/>
        <v>54416.666666666664</v>
      </c>
      <c r="V10" s="3">
        <f t="shared" si="21"/>
        <v>52752.208893391929</v>
      </c>
      <c r="W10" s="3">
        <f t="shared" si="22"/>
        <v>51605.269561530426</v>
      </c>
      <c r="X10" s="3">
        <f t="shared" si="23"/>
        <v>51605.269561530426</v>
      </c>
      <c r="Y10" s="3">
        <f t="shared" si="24"/>
        <v>51605.269561530426</v>
      </c>
      <c r="Z10" s="3">
        <f t="shared" si="25"/>
        <v>52752.208893391929</v>
      </c>
      <c r="AA10" s="3">
        <f t="shared" si="26"/>
        <v>51605.269561530426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72"/>
  <sheetViews>
    <sheetView topLeftCell="A19" workbookViewId="0">
      <selection activeCell="F39" sqref="F39"/>
    </sheetView>
  </sheetViews>
  <sheetFormatPr defaultRowHeight="15" x14ac:dyDescent="0.25"/>
  <cols>
    <col min="1" max="1" width="19.140625" customWidth="1"/>
    <col min="3" max="3" width="9.5703125" bestFit="1" customWidth="1"/>
    <col min="6" max="6" width="43.28515625" customWidth="1"/>
    <col min="10" max="10" width="41.85546875" customWidth="1"/>
    <col min="15" max="15" width="11.5703125" customWidth="1"/>
  </cols>
  <sheetData>
    <row r="1" spans="1:16" x14ac:dyDescent="0.25">
      <c r="A1" t="s">
        <v>27</v>
      </c>
      <c r="B1" t="s">
        <v>29</v>
      </c>
      <c r="C1" t="s">
        <v>28</v>
      </c>
      <c r="D1" t="s">
        <v>30</v>
      </c>
      <c r="E1" t="s">
        <v>33</v>
      </c>
      <c r="F1" t="s">
        <v>31</v>
      </c>
      <c r="G1" t="s">
        <v>32</v>
      </c>
      <c r="K1" t="s">
        <v>50</v>
      </c>
      <c r="O1" t="s">
        <v>48</v>
      </c>
      <c r="P1">
        <v>1.60934</v>
      </c>
    </row>
    <row r="2" spans="1:16" x14ac:dyDescent="0.25">
      <c r="A2" t="s">
        <v>54</v>
      </c>
      <c r="B2" t="s">
        <v>2</v>
      </c>
      <c r="C2">
        <v>2018</v>
      </c>
      <c r="D2">
        <v>11467</v>
      </c>
      <c r="E2" s="17" t="s">
        <v>34</v>
      </c>
      <c r="F2" t="s">
        <v>36</v>
      </c>
      <c r="G2" s="5" t="s">
        <v>35</v>
      </c>
    </row>
    <row r="3" spans="1:16" x14ac:dyDescent="0.25">
      <c r="A3" t="s">
        <v>54</v>
      </c>
      <c r="B3" t="s">
        <v>2</v>
      </c>
      <c r="C3">
        <v>2017</v>
      </c>
      <c r="D3">
        <v>11576</v>
      </c>
      <c r="E3" s="17" t="s">
        <v>34</v>
      </c>
      <c r="F3" t="s">
        <v>36</v>
      </c>
      <c r="G3" s="5" t="s">
        <v>37</v>
      </c>
    </row>
    <row r="4" spans="1:16" x14ac:dyDescent="0.25">
      <c r="A4" t="s">
        <v>54</v>
      </c>
      <c r="B4" t="s">
        <v>20</v>
      </c>
      <c r="C4">
        <v>2006</v>
      </c>
      <c r="D4" s="2">
        <v>14125</v>
      </c>
      <c r="E4" t="s">
        <v>38</v>
      </c>
      <c r="F4" t="s">
        <v>39</v>
      </c>
      <c r="G4" t="s">
        <v>97</v>
      </c>
    </row>
    <row r="5" spans="1:16" x14ac:dyDescent="0.25">
      <c r="A5" t="s">
        <v>54</v>
      </c>
      <c r="B5" t="s">
        <v>40</v>
      </c>
      <c r="C5">
        <v>2007</v>
      </c>
      <c r="D5" s="2">
        <v>13648</v>
      </c>
      <c r="E5" t="s">
        <v>38</v>
      </c>
      <c r="F5" t="s">
        <v>39</v>
      </c>
      <c r="G5" t="s">
        <v>97</v>
      </c>
    </row>
    <row r="6" spans="1:16" x14ac:dyDescent="0.25">
      <c r="A6" t="s">
        <v>54</v>
      </c>
      <c r="B6" t="s">
        <v>41</v>
      </c>
      <c r="C6">
        <v>2005</v>
      </c>
      <c r="D6" s="2">
        <v>12416</v>
      </c>
      <c r="E6" t="s">
        <v>38</v>
      </c>
      <c r="F6" t="s">
        <v>39</v>
      </c>
      <c r="G6" t="s">
        <v>97</v>
      </c>
    </row>
    <row r="7" spans="1:16" x14ac:dyDescent="0.25">
      <c r="A7" t="s">
        <v>54</v>
      </c>
      <c r="B7" t="s">
        <v>42</v>
      </c>
      <c r="C7">
        <v>2007</v>
      </c>
      <c r="D7" s="2">
        <v>14943</v>
      </c>
      <c r="E7" t="s">
        <v>38</v>
      </c>
      <c r="F7" t="s">
        <v>39</v>
      </c>
      <c r="G7" t="s">
        <v>97</v>
      </c>
    </row>
    <row r="8" spans="1:16" x14ac:dyDescent="0.25">
      <c r="A8" t="s">
        <v>54</v>
      </c>
      <c r="B8" t="s">
        <v>2</v>
      </c>
      <c r="C8">
        <f>ROUND(AVERAGE(2012,2016,2010,2015),0)</f>
        <v>2013</v>
      </c>
      <c r="D8" s="2">
        <v>12800</v>
      </c>
      <c r="E8" s="17" t="s">
        <v>43</v>
      </c>
      <c r="F8" t="s">
        <v>45</v>
      </c>
      <c r="G8" t="s">
        <v>44</v>
      </c>
    </row>
    <row r="9" spans="1:16" x14ac:dyDescent="0.25">
      <c r="A9" t="s">
        <v>54</v>
      </c>
      <c r="B9" t="s">
        <v>41</v>
      </c>
      <c r="C9">
        <f>C8</f>
        <v>2013</v>
      </c>
      <c r="D9" s="2">
        <v>8200</v>
      </c>
      <c r="E9" s="17" t="s">
        <v>43</v>
      </c>
      <c r="F9" t="s">
        <v>45</v>
      </c>
      <c r="G9" t="s">
        <v>44</v>
      </c>
    </row>
    <row r="10" spans="1:16" x14ac:dyDescent="0.25">
      <c r="A10" t="s">
        <v>60</v>
      </c>
      <c r="B10" t="s">
        <v>20</v>
      </c>
      <c r="C10">
        <f>C30</f>
        <v>2006</v>
      </c>
      <c r="D10" s="2">
        <f>AVERAGE(18.5,18.4,18.2,18,17.9,17.5,17.2,16.9)*1000</f>
        <v>17825</v>
      </c>
      <c r="E10" t="s">
        <v>38</v>
      </c>
      <c r="F10" t="s">
        <v>55</v>
      </c>
      <c r="G10" t="s">
        <v>49</v>
      </c>
      <c r="K10" t="s">
        <v>51</v>
      </c>
    </row>
    <row r="11" spans="1:16" x14ac:dyDescent="0.25">
      <c r="A11" t="s">
        <v>56</v>
      </c>
      <c r="B11" t="s">
        <v>18</v>
      </c>
      <c r="C11">
        <v>2012</v>
      </c>
      <c r="D11" s="2">
        <v>12200</v>
      </c>
      <c r="E11" t="s">
        <v>38</v>
      </c>
      <c r="F11" t="s">
        <v>63</v>
      </c>
      <c r="G11" t="s">
        <v>64</v>
      </c>
    </row>
    <row r="12" spans="1:16" x14ac:dyDescent="0.25">
      <c r="A12" t="s">
        <v>56</v>
      </c>
      <c r="B12" t="s">
        <v>57</v>
      </c>
      <c r="C12">
        <v>2010</v>
      </c>
      <c r="D12" s="2">
        <v>17040</v>
      </c>
      <c r="E12" t="s">
        <v>38</v>
      </c>
      <c r="F12" t="s">
        <v>63</v>
      </c>
      <c r="G12" t="s">
        <v>64</v>
      </c>
    </row>
    <row r="13" spans="1:16" x14ac:dyDescent="0.25">
      <c r="A13" t="s">
        <v>56</v>
      </c>
      <c r="B13" t="s">
        <v>58</v>
      </c>
      <c r="C13">
        <v>2010</v>
      </c>
      <c r="D13" s="2">
        <v>19000</v>
      </c>
      <c r="E13" t="s">
        <v>38</v>
      </c>
      <c r="F13" t="s">
        <v>63</v>
      </c>
      <c r="G13" t="s">
        <v>64</v>
      </c>
    </row>
    <row r="14" spans="1:16" x14ac:dyDescent="0.25">
      <c r="A14" t="s">
        <v>56</v>
      </c>
      <c r="B14" t="s">
        <v>59</v>
      </c>
      <c r="C14" s="4">
        <v>2002</v>
      </c>
      <c r="D14" s="2">
        <v>12500</v>
      </c>
      <c r="E14" t="s">
        <v>38</v>
      </c>
      <c r="F14" t="s">
        <v>63</v>
      </c>
      <c r="G14" t="s">
        <v>64</v>
      </c>
    </row>
    <row r="15" spans="1:16" x14ac:dyDescent="0.25">
      <c r="A15" t="s">
        <v>61</v>
      </c>
      <c r="B15" t="s">
        <v>1</v>
      </c>
      <c r="C15" s="4">
        <v>2008</v>
      </c>
      <c r="D15" s="20">
        <f>AVERAGE(16000,16600,13100)</f>
        <v>15233.333333333334</v>
      </c>
      <c r="E15" t="s">
        <v>38</v>
      </c>
      <c r="F15" t="s">
        <v>63</v>
      </c>
      <c r="G15" t="s">
        <v>64</v>
      </c>
      <c r="K15" t="s">
        <v>96</v>
      </c>
    </row>
    <row r="16" spans="1:16" x14ac:dyDescent="0.25">
      <c r="A16" t="s">
        <v>67</v>
      </c>
      <c r="B16" t="s">
        <v>20</v>
      </c>
      <c r="C16" s="4">
        <v>2002</v>
      </c>
      <c r="D16" s="2">
        <f>AVERAGE(18.75,18.6,18.45,18.3,18.15,18)*1000</f>
        <v>18375</v>
      </c>
      <c r="E16" t="s">
        <v>38</v>
      </c>
      <c r="F16" t="s">
        <v>68</v>
      </c>
      <c r="G16" t="s">
        <v>69</v>
      </c>
    </row>
    <row r="17" spans="1:11" x14ac:dyDescent="0.25">
      <c r="A17" t="s">
        <v>54</v>
      </c>
      <c r="B17" t="s">
        <v>20</v>
      </c>
      <c r="C17" s="4">
        <v>2010</v>
      </c>
      <c r="D17" s="2">
        <v>18500</v>
      </c>
      <c r="E17" t="s">
        <v>38</v>
      </c>
      <c r="F17" t="s">
        <v>73</v>
      </c>
      <c r="G17" s="5" t="s">
        <v>74</v>
      </c>
    </row>
    <row r="18" spans="1:11" x14ac:dyDescent="0.25">
      <c r="A18" t="s">
        <v>54</v>
      </c>
      <c r="B18" t="s">
        <v>20</v>
      </c>
      <c r="C18" s="4">
        <v>2013</v>
      </c>
      <c r="D18" s="2">
        <v>16900</v>
      </c>
      <c r="E18" t="s">
        <v>38</v>
      </c>
      <c r="F18" t="s">
        <v>73</v>
      </c>
      <c r="G18" s="5" t="s">
        <v>74</v>
      </c>
    </row>
    <row r="19" spans="1:11" x14ac:dyDescent="0.25">
      <c r="A19" t="s">
        <v>54</v>
      </c>
      <c r="B19" t="s">
        <v>20</v>
      </c>
      <c r="C19" s="4">
        <v>2015</v>
      </c>
      <c r="D19" s="2">
        <v>16500</v>
      </c>
      <c r="E19" t="s">
        <v>38</v>
      </c>
      <c r="F19" t="s">
        <v>73</v>
      </c>
      <c r="G19" s="5" t="s">
        <v>74</v>
      </c>
    </row>
    <row r="20" spans="1:11" x14ac:dyDescent="0.25">
      <c r="A20" t="s">
        <v>75</v>
      </c>
      <c r="B20" t="s">
        <v>20</v>
      </c>
      <c r="C20" s="4">
        <v>2015</v>
      </c>
      <c r="D20" s="2">
        <v>22336</v>
      </c>
      <c r="E20" t="s">
        <v>38</v>
      </c>
      <c r="F20" t="s">
        <v>73</v>
      </c>
      <c r="G20" s="5" t="s">
        <v>74</v>
      </c>
      <c r="K20" t="s">
        <v>76</v>
      </c>
    </row>
    <row r="21" spans="1:11" x14ac:dyDescent="0.25">
      <c r="A21" t="s">
        <v>75</v>
      </c>
      <c r="B21" t="s">
        <v>18</v>
      </c>
      <c r="C21" s="4">
        <v>2016</v>
      </c>
      <c r="D21" s="2">
        <v>8817</v>
      </c>
      <c r="E21" t="s">
        <v>38</v>
      </c>
      <c r="F21" t="s">
        <v>84</v>
      </c>
      <c r="G21" s="5" t="s">
        <v>85</v>
      </c>
      <c r="K21" t="s">
        <v>86</v>
      </c>
    </row>
    <row r="22" spans="1:11" x14ac:dyDescent="0.25">
      <c r="A22" t="s">
        <v>54</v>
      </c>
      <c r="B22" t="s">
        <v>18</v>
      </c>
      <c r="C22" s="4">
        <v>2008</v>
      </c>
      <c r="D22" s="2">
        <v>12600</v>
      </c>
      <c r="E22" t="s">
        <v>38</v>
      </c>
      <c r="F22" t="s">
        <v>88</v>
      </c>
      <c r="G22" s="5" t="s">
        <v>89</v>
      </c>
    </row>
    <row r="23" spans="1:11" x14ac:dyDescent="0.25">
      <c r="A23" t="s">
        <v>98</v>
      </c>
      <c r="B23" t="s">
        <v>41</v>
      </c>
      <c r="C23" s="4">
        <v>2014</v>
      </c>
      <c r="D23" s="2">
        <v>13568</v>
      </c>
      <c r="E23" t="s">
        <v>38</v>
      </c>
      <c r="F23" t="s">
        <v>99</v>
      </c>
      <c r="G23" s="5" t="s">
        <v>100</v>
      </c>
    </row>
    <row r="24" spans="1:11" x14ac:dyDescent="0.25">
      <c r="A24" t="s">
        <v>98</v>
      </c>
      <c r="B24" s="21" t="s">
        <v>106</v>
      </c>
      <c r="C24" s="23">
        <v>2013</v>
      </c>
      <c r="D24" s="21">
        <f>70*365</f>
        <v>25550</v>
      </c>
      <c r="E24" s="19" t="s">
        <v>38</v>
      </c>
      <c r="F24" t="s">
        <v>104</v>
      </c>
      <c r="G24" s="5" t="s">
        <v>105</v>
      </c>
    </row>
    <row r="25" spans="1:11" x14ac:dyDescent="0.25">
      <c r="A25" t="s">
        <v>98</v>
      </c>
      <c r="B25" s="21" t="s">
        <v>108</v>
      </c>
      <c r="C25" s="23">
        <v>2008</v>
      </c>
      <c r="D25" s="21">
        <f>42*365</f>
        <v>15330</v>
      </c>
      <c r="E25" s="19" t="s">
        <v>38</v>
      </c>
      <c r="F25" t="s">
        <v>104</v>
      </c>
      <c r="G25" s="5" t="s">
        <v>105</v>
      </c>
    </row>
    <row r="26" spans="1:11" x14ac:dyDescent="0.25">
      <c r="A26" t="s">
        <v>98</v>
      </c>
      <c r="B26" s="21" t="s">
        <v>109</v>
      </c>
      <c r="C26" s="23">
        <v>2013</v>
      </c>
      <c r="D26" s="22">
        <f>33.4*365</f>
        <v>12191</v>
      </c>
      <c r="E26" s="19" t="s">
        <v>38</v>
      </c>
      <c r="F26" t="s">
        <v>104</v>
      </c>
      <c r="G26" s="5" t="s">
        <v>105</v>
      </c>
    </row>
    <row r="27" spans="1:11" x14ac:dyDescent="0.25">
      <c r="B27" s="21"/>
      <c r="C27" s="21"/>
      <c r="D27" s="22"/>
      <c r="E27" s="19"/>
      <c r="G27" s="5"/>
    </row>
    <row r="28" spans="1:11" x14ac:dyDescent="0.25">
      <c r="B28" s="21"/>
      <c r="C28" s="21"/>
      <c r="D28" s="22"/>
      <c r="E28" s="19"/>
      <c r="G28" s="5"/>
    </row>
    <row r="29" spans="1:11" x14ac:dyDescent="0.25">
      <c r="A29" t="s">
        <v>87</v>
      </c>
      <c r="B29" s="21" t="s">
        <v>2</v>
      </c>
      <c r="C29" s="21">
        <v>2020</v>
      </c>
      <c r="D29" s="22">
        <v>18448</v>
      </c>
      <c r="E29" s="17" t="s">
        <v>34</v>
      </c>
      <c r="F29" t="s">
        <v>36</v>
      </c>
      <c r="G29" s="5" t="s">
        <v>37</v>
      </c>
    </row>
    <row r="30" spans="1:11" x14ac:dyDescent="0.25">
      <c r="A30" t="s">
        <v>52</v>
      </c>
      <c r="B30" t="s">
        <v>20</v>
      </c>
      <c r="C30">
        <f>ROUND(AVERAGE(2002,2009),0)</f>
        <v>2006</v>
      </c>
      <c r="D30" s="3">
        <f>(AVERAGE(57.2,58,58.8,59.7,60.5,61.4,62.2,63)*0.7+(160*0.3))*1000</f>
        <v>90070</v>
      </c>
      <c r="E30" t="s">
        <v>38</v>
      </c>
      <c r="F30" t="s">
        <v>55</v>
      </c>
      <c r="G30" t="s">
        <v>49</v>
      </c>
      <c r="K30" t="s">
        <v>118</v>
      </c>
    </row>
    <row r="31" spans="1:11" x14ac:dyDescent="0.25">
      <c r="A31" t="s">
        <v>53</v>
      </c>
      <c r="B31" t="s">
        <v>20</v>
      </c>
      <c r="C31">
        <v>2006</v>
      </c>
      <c r="D31">
        <f>80000</f>
        <v>80000</v>
      </c>
      <c r="E31" t="s">
        <v>38</v>
      </c>
      <c r="F31" t="s">
        <v>55</v>
      </c>
      <c r="G31" t="s">
        <v>49</v>
      </c>
    </row>
    <row r="32" spans="1:11" x14ac:dyDescent="0.25">
      <c r="A32" t="s">
        <v>62</v>
      </c>
      <c r="B32" t="s">
        <v>18</v>
      </c>
      <c r="C32">
        <v>2011</v>
      </c>
      <c r="D32">
        <v>71175</v>
      </c>
      <c r="E32" t="s">
        <v>38</v>
      </c>
      <c r="F32" t="s">
        <v>63</v>
      </c>
      <c r="G32" t="s">
        <v>64</v>
      </c>
    </row>
    <row r="33" spans="1:11" x14ac:dyDescent="0.25">
      <c r="A33" t="s">
        <v>65</v>
      </c>
      <c r="B33" t="s">
        <v>20</v>
      </c>
      <c r="C33">
        <v>2002</v>
      </c>
      <c r="D33">
        <f>AVERAGE(48,46.4,44.8,43.2,41.6,40)*1000</f>
        <v>44000</v>
      </c>
      <c r="E33" t="s">
        <v>38</v>
      </c>
      <c r="F33" t="s">
        <v>68</v>
      </c>
      <c r="G33" t="s">
        <v>69</v>
      </c>
    </row>
    <row r="34" spans="1:11" x14ac:dyDescent="0.25">
      <c r="A34" t="s">
        <v>66</v>
      </c>
      <c r="B34" t="s">
        <v>20</v>
      </c>
      <c r="C34">
        <v>2002</v>
      </c>
      <c r="D34">
        <f>AVERAGE(31.5,31.2,30.9,30.6,30.3,30)*1000</f>
        <v>30750</v>
      </c>
      <c r="E34" t="s">
        <v>38</v>
      </c>
      <c r="F34" t="s">
        <v>68</v>
      </c>
      <c r="G34" t="s">
        <v>69</v>
      </c>
    </row>
    <row r="35" spans="1:11" x14ac:dyDescent="0.25">
      <c r="A35" t="s">
        <v>72</v>
      </c>
      <c r="B35" t="s">
        <v>20</v>
      </c>
      <c r="C35">
        <v>2015</v>
      </c>
      <c r="D35">
        <v>40000</v>
      </c>
      <c r="E35" t="s">
        <v>38</v>
      </c>
      <c r="F35" t="s">
        <v>73</v>
      </c>
      <c r="G35" s="5" t="s">
        <v>74</v>
      </c>
    </row>
    <row r="36" spans="1:11" x14ac:dyDescent="0.25">
      <c r="A36" t="s">
        <v>71</v>
      </c>
      <c r="B36" t="s">
        <v>20</v>
      </c>
      <c r="C36">
        <v>2015</v>
      </c>
      <c r="D36" s="3">
        <f>AVERAGE(42205,52486)</f>
        <v>47345.5</v>
      </c>
      <c r="E36" t="s">
        <v>38</v>
      </c>
      <c r="F36" t="s">
        <v>73</v>
      </c>
      <c r="G36" s="5" t="s">
        <v>74</v>
      </c>
    </row>
    <row r="37" spans="1:11" x14ac:dyDescent="0.25">
      <c r="A37" t="s">
        <v>80</v>
      </c>
      <c r="B37" t="s">
        <v>20</v>
      </c>
      <c r="C37">
        <v>2008</v>
      </c>
      <c r="D37" s="3">
        <v>90000</v>
      </c>
      <c r="E37" t="s">
        <v>38</v>
      </c>
      <c r="F37" t="s">
        <v>81</v>
      </c>
      <c r="G37" t="s">
        <v>83</v>
      </c>
    </row>
    <row r="38" spans="1:11" x14ac:dyDescent="0.25">
      <c r="A38" t="s">
        <v>82</v>
      </c>
      <c r="B38" t="s">
        <v>20</v>
      </c>
      <c r="C38">
        <v>2008</v>
      </c>
      <c r="D38" s="3">
        <f>AVERAGE(90,15)*1000</f>
        <v>52500</v>
      </c>
      <c r="E38" t="s">
        <v>38</v>
      </c>
      <c r="F38" t="s">
        <v>81</v>
      </c>
      <c r="G38" t="s">
        <v>83</v>
      </c>
      <c r="K38" t="s">
        <v>76</v>
      </c>
    </row>
    <row r="39" spans="1:11" x14ac:dyDescent="0.25">
      <c r="A39" t="s">
        <v>87</v>
      </c>
      <c r="B39" t="s">
        <v>18</v>
      </c>
      <c r="C39">
        <v>2008</v>
      </c>
      <c r="D39" s="3">
        <v>100000</v>
      </c>
      <c r="E39" t="s">
        <v>38</v>
      </c>
      <c r="F39" t="s">
        <v>88</v>
      </c>
      <c r="G39" s="5" t="s">
        <v>89</v>
      </c>
    </row>
    <row r="40" spans="1:11" x14ac:dyDescent="0.25">
      <c r="A40" t="s">
        <v>90</v>
      </c>
      <c r="B40" t="s">
        <v>2</v>
      </c>
      <c r="C40">
        <v>2014</v>
      </c>
      <c r="D40" s="3">
        <v>51700</v>
      </c>
      <c r="E40" s="17" t="s">
        <v>34</v>
      </c>
      <c r="F40" t="s">
        <v>91</v>
      </c>
      <c r="G40" s="5"/>
    </row>
    <row r="41" spans="1:11" x14ac:dyDescent="0.25">
      <c r="A41" t="s">
        <v>94</v>
      </c>
      <c r="B41" t="s">
        <v>2</v>
      </c>
      <c r="C41">
        <v>2016</v>
      </c>
      <c r="D41" s="3">
        <v>34012</v>
      </c>
      <c r="E41" s="17" t="s">
        <v>34</v>
      </c>
      <c r="F41" t="s">
        <v>95</v>
      </c>
      <c r="G41" s="5"/>
    </row>
    <row r="42" spans="1:11" x14ac:dyDescent="0.25">
      <c r="A42" t="s">
        <v>87</v>
      </c>
      <c r="B42" t="s">
        <v>23</v>
      </c>
      <c r="C42">
        <v>2006</v>
      </c>
      <c r="D42">
        <v>28810</v>
      </c>
      <c r="E42" s="19" t="s">
        <v>38</v>
      </c>
      <c r="F42" t="s">
        <v>39</v>
      </c>
      <c r="G42" s="5" t="s">
        <v>97</v>
      </c>
    </row>
    <row r="43" spans="1:11" x14ac:dyDescent="0.25">
      <c r="A43" t="s">
        <v>87</v>
      </c>
      <c r="B43" t="s">
        <v>40</v>
      </c>
      <c r="C43">
        <v>2007</v>
      </c>
      <c r="D43" s="3">
        <v>30120</v>
      </c>
      <c r="E43" s="19" t="s">
        <v>38</v>
      </c>
      <c r="F43" t="s">
        <v>39</v>
      </c>
      <c r="G43" s="5" t="s">
        <v>97</v>
      </c>
    </row>
    <row r="44" spans="1:11" x14ac:dyDescent="0.25">
      <c r="A44" t="s">
        <v>87</v>
      </c>
      <c r="B44" t="s">
        <v>41</v>
      </c>
      <c r="C44">
        <v>2005</v>
      </c>
      <c r="D44" s="3">
        <v>41892</v>
      </c>
      <c r="E44" s="19" t="s">
        <v>38</v>
      </c>
      <c r="F44" t="s">
        <v>39</v>
      </c>
      <c r="G44" s="5" t="s">
        <v>97</v>
      </c>
    </row>
    <row r="45" spans="1:11" x14ac:dyDescent="0.25">
      <c r="A45" t="s">
        <v>87</v>
      </c>
      <c r="B45" t="s">
        <v>42</v>
      </c>
      <c r="C45">
        <v>2007</v>
      </c>
      <c r="D45" s="3">
        <v>30901</v>
      </c>
      <c r="E45" s="19" t="s">
        <v>38</v>
      </c>
      <c r="F45" t="s">
        <v>39</v>
      </c>
      <c r="G45" s="5" t="s">
        <v>97</v>
      </c>
    </row>
    <row r="46" spans="1:11" x14ac:dyDescent="0.25">
      <c r="A46" t="s">
        <v>87</v>
      </c>
      <c r="B46" t="s">
        <v>3</v>
      </c>
      <c r="C46">
        <v>2007</v>
      </c>
      <c r="D46" s="3">
        <v>22625</v>
      </c>
      <c r="E46" s="19" t="s">
        <v>38</v>
      </c>
      <c r="F46" t="s">
        <v>39</v>
      </c>
      <c r="G46" s="5" t="s">
        <v>97</v>
      </c>
    </row>
    <row r="47" spans="1:11" x14ac:dyDescent="0.25">
      <c r="A47" t="s">
        <v>87</v>
      </c>
      <c r="B47" t="s">
        <v>2</v>
      </c>
      <c r="C47">
        <v>2007</v>
      </c>
      <c r="D47" s="25">
        <v>13462</v>
      </c>
      <c r="E47" s="19" t="s">
        <v>38</v>
      </c>
      <c r="F47" t="s">
        <v>39</v>
      </c>
      <c r="G47" s="5" t="s">
        <v>97</v>
      </c>
    </row>
    <row r="48" spans="1:11" x14ac:dyDescent="0.25">
      <c r="A48" t="s">
        <v>87</v>
      </c>
      <c r="B48" t="s">
        <v>41</v>
      </c>
      <c r="C48">
        <v>2014</v>
      </c>
      <c r="D48" s="3">
        <v>51309</v>
      </c>
      <c r="E48" s="19" t="s">
        <v>38</v>
      </c>
      <c r="F48" t="s">
        <v>99</v>
      </c>
      <c r="G48" s="5" t="s">
        <v>100</v>
      </c>
    </row>
    <row r="49" spans="1:11" x14ac:dyDescent="0.25">
      <c r="A49" t="s">
        <v>87</v>
      </c>
      <c r="B49" t="s">
        <v>101</v>
      </c>
      <c r="C49" t="s">
        <v>102</v>
      </c>
      <c r="D49" s="3">
        <v>62061</v>
      </c>
      <c r="E49" s="19" t="s">
        <v>38</v>
      </c>
      <c r="F49" t="s">
        <v>103</v>
      </c>
      <c r="G49" s="5"/>
    </row>
    <row r="50" spans="1:11" x14ac:dyDescent="0.25">
      <c r="A50" t="s">
        <v>87</v>
      </c>
      <c r="B50" s="21" t="s">
        <v>106</v>
      </c>
      <c r="C50" s="21">
        <v>2013</v>
      </c>
      <c r="D50" s="21">
        <f>137*365</f>
        <v>50005</v>
      </c>
      <c r="E50" s="19" t="s">
        <v>38</v>
      </c>
      <c r="F50" t="s">
        <v>104</v>
      </c>
      <c r="G50" s="5" t="s">
        <v>105</v>
      </c>
    </row>
    <row r="51" spans="1:11" x14ac:dyDescent="0.25">
      <c r="A51" t="s">
        <v>87</v>
      </c>
      <c r="B51" s="21" t="s">
        <v>107</v>
      </c>
      <c r="C51" s="21">
        <v>2010</v>
      </c>
      <c r="D51" s="21">
        <f>96*365</f>
        <v>35040</v>
      </c>
      <c r="E51" s="19" t="s">
        <v>38</v>
      </c>
      <c r="F51" t="s">
        <v>104</v>
      </c>
      <c r="G51" s="5" t="s">
        <v>105</v>
      </c>
    </row>
    <row r="52" spans="1:11" x14ac:dyDescent="0.25">
      <c r="A52" t="s">
        <v>87</v>
      </c>
      <c r="B52" s="21" t="s">
        <v>108</v>
      </c>
      <c r="C52" s="21">
        <v>2008</v>
      </c>
      <c r="D52" s="21">
        <f>212*365</f>
        <v>77380</v>
      </c>
      <c r="E52" s="19" t="s">
        <v>38</v>
      </c>
      <c r="F52" t="s">
        <v>104</v>
      </c>
      <c r="G52" s="5" t="s">
        <v>105</v>
      </c>
    </row>
    <row r="53" spans="1:11" x14ac:dyDescent="0.25">
      <c r="A53" t="s">
        <v>87</v>
      </c>
      <c r="B53" s="21" t="s">
        <v>109</v>
      </c>
      <c r="C53" s="21">
        <v>2013</v>
      </c>
      <c r="D53" s="22">
        <f>196.5*365</f>
        <v>71722.5</v>
      </c>
      <c r="E53" s="19" t="s">
        <v>38</v>
      </c>
      <c r="F53" t="s">
        <v>104</v>
      </c>
      <c r="G53" s="5" t="s">
        <v>105</v>
      </c>
    </row>
    <row r="54" spans="1:11" x14ac:dyDescent="0.25">
      <c r="A54" t="s">
        <v>87</v>
      </c>
      <c r="B54" s="21" t="s">
        <v>20</v>
      </c>
      <c r="C54" s="21">
        <v>2018</v>
      </c>
      <c r="D54" s="22">
        <f>AVERAGE(63,55,24,78,68,68,60,61,48,32,72,34)*1000</f>
        <v>55250</v>
      </c>
      <c r="E54" s="19" t="s">
        <v>38</v>
      </c>
      <c r="F54" s="24" t="s">
        <v>111</v>
      </c>
      <c r="G54" s="5" t="s">
        <v>112</v>
      </c>
      <c r="K54" t="s">
        <v>110</v>
      </c>
    </row>
    <row r="55" spans="1:11" x14ac:dyDescent="0.25">
      <c r="B55" s="21"/>
      <c r="C55" s="21"/>
      <c r="D55" s="21"/>
      <c r="E55" s="19"/>
    </row>
    <row r="56" spans="1:11" x14ac:dyDescent="0.25">
      <c r="B56" s="21"/>
      <c r="C56" s="21"/>
      <c r="D56" s="21"/>
    </row>
    <row r="57" spans="1:11" x14ac:dyDescent="0.25">
      <c r="A57" t="s">
        <v>46</v>
      </c>
    </row>
    <row r="58" spans="1:11" x14ac:dyDescent="0.25">
      <c r="A58" t="s">
        <v>70</v>
      </c>
      <c r="B58" t="s">
        <v>47</v>
      </c>
      <c r="C58">
        <v>2010</v>
      </c>
      <c r="D58" s="2">
        <f>AVERAGE(D5:D7,D9*P1)</f>
        <v>13550.897000000001</v>
      </c>
      <c r="E58" t="s">
        <v>38</v>
      </c>
    </row>
    <row r="59" spans="1:11" x14ac:dyDescent="0.25">
      <c r="A59" t="s">
        <v>70</v>
      </c>
      <c r="B59" t="s">
        <v>2</v>
      </c>
      <c r="C59">
        <v>2015</v>
      </c>
      <c r="D59" s="2">
        <f>AVERAGE(D3*P1,D2*P1,D8*P1,D12)</f>
        <v>18680.893404999999</v>
      </c>
      <c r="E59" t="s">
        <v>38</v>
      </c>
    </row>
    <row r="60" spans="1:11" x14ac:dyDescent="0.25">
      <c r="A60" t="s">
        <v>70</v>
      </c>
      <c r="B60" t="s">
        <v>20</v>
      </c>
      <c r="C60" s="3">
        <f>AVERAGE(C4,C10,C16,C20,C19,C18,C17)</f>
        <v>2009.5714285714287</v>
      </c>
      <c r="D60" s="3">
        <f>AVERAGE(D4,D10,D16,D20,D19,D18,D17)</f>
        <v>17794.428571428572</v>
      </c>
      <c r="E60" t="s">
        <v>38</v>
      </c>
    </row>
    <row r="61" spans="1:11" x14ac:dyDescent="0.25">
      <c r="A61" t="s">
        <v>70</v>
      </c>
      <c r="B61" t="s">
        <v>18</v>
      </c>
      <c r="C61" s="18">
        <f>AVERAGE(C22,C21)</f>
        <v>2012</v>
      </c>
      <c r="D61" s="2">
        <f>AVERAGE(D22,D21)</f>
        <v>10708.5</v>
      </c>
      <c r="E61" t="s">
        <v>38</v>
      </c>
    </row>
    <row r="62" spans="1:11" x14ac:dyDescent="0.25">
      <c r="A62" t="s">
        <v>70</v>
      </c>
      <c r="B62" t="s">
        <v>117</v>
      </c>
      <c r="C62" s="3">
        <f>AVERAGE(C26,C25,C24)</f>
        <v>2011.3333333333333</v>
      </c>
      <c r="D62" s="3">
        <f>AVERAGE(D26,D25,D24)</f>
        <v>17690.333333333332</v>
      </c>
      <c r="E62" t="s">
        <v>38</v>
      </c>
    </row>
    <row r="64" spans="1:11" x14ac:dyDescent="0.25">
      <c r="A64" t="s">
        <v>77</v>
      </c>
      <c r="B64" t="s">
        <v>79</v>
      </c>
      <c r="C64" s="3">
        <f>AVERAGE(C30,C33,C35,C36,C37)</f>
        <v>2009.2</v>
      </c>
      <c r="D64" s="3">
        <f>AVERAGE(D30,D33,D35,D36,D37,D54)</f>
        <v>61110.916666666664</v>
      </c>
      <c r="E64" t="s">
        <v>38</v>
      </c>
    </row>
    <row r="65" spans="1:5" x14ac:dyDescent="0.25">
      <c r="A65" t="s">
        <v>78</v>
      </c>
      <c r="B65" t="s">
        <v>79</v>
      </c>
      <c r="C65" s="3">
        <f>AVERAGE(C38,C34,C31)</f>
        <v>2005.3333333333333</v>
      </c>
      <c r="D65" s="3">
        <f>AVERAGE(D38,D34,D31)</f>
        <v>54416.666666666664</v>
      </c>
      <c r="E65" t="s">
        <v>38</v>
      </c>
    </row>
    <row r="66" spans="1:5" x14ac:dyDescent="0.25">
      <c r="A66" t="s">
        <v>92</v>
      </c>
      <c r="B66" t="s">
        <v>93</v>
      </c>
      <c r="C66" s="3">
        <f>AVERAGE(C39,C32)</f>
        <v>2009.5</v>
      </c>
      <c r="D66" s="3">
        <f>AVERAGE(D39,D32)</f>
        <v>85587.5</v>
      </c>
      <c r="E66" t="s">
        <v>38</v>
      </c>
    </row>
    <row r="67" spans="1:5" x14ac:dyDescent="0.25">
      <c r="A67" t="s">
        <v>77</v>
      </c>
      <c r="B67" t="s">
        <v>113</v>
      </c>
      <c r="C67">
        <v>2010</v>
      </c>
      <c r="D67" s="3">
        <f>AVERAGE(D49:D53)</f>
        <v>59241.7</v>
      </c>
      <c r="E67" t="s">
        <v>38</v>
      </c>
    </row>
    <row r="68" spans="1:5" x14ac:dyDescent="0.25">
      <c r="A68" t="s">
        <v>77</v>
      </c>
      <c r="B68" t="s">
        <v>114</v>
      </c>
      <c r="C68" s="3">
        <f>AVERAGE(C48,C44,C43,C45)</f>
        <v>2008.25</v>
      </c>
      <c r="D68" s="3">
        <f>AVERAGE(D48,D44,D43,D45)</f>
        <v>38555.5</v>
      </c>
      <c r="E68" t="s">
        <v>38</v>
      </c>
    </row>
    <row r="69" spans="1:5" x14ac:dyDescent="0.25">
      <c r="A69" t="s">
        <v>77</v>
      </c>
      <c r="B69" t="s">
        <v>2</v>
      </c>
      <c r="C69" s="3">
        <v>2015</v>
      </c>
      <c r="D69" s="3">
        <f>AVERAGE(D40*P1,D41*P1,D29*P1,D47)</f>
        <v>45272.713600000003</v>
      </c>
      <c r="E69" t="s">
        <v>38</v>
      </c>
    </row>
    <row r="70" spans="1:5" x14ac:dyDescent="0.25">
      <c r="A70" t="s">
        <v>77</v>
      </c>
      <c r="B70" t="s">
        <v>115</v>
      </c>
      <c r="C70" s="3">
        <f>AVERAGE(C64,C66,C67,C68,C69)</f>
        <v>2010.39</v>
      </c>
      <c r="D70" s="3">
        <f>AVERAGE(D64,D66,D67,D68,D69)</f>
        <v>57953.666053333334</v>
      </c>
      <c r="E70" t="s">
        <v>38</v>
      </c>
    </row>
    <row r="72" spans="1:5" x14ac:dyDescent="0.25">
      <c r="A72" t="s">
        <v>116</v>
      </c>
      <c r="B72" t="s">
        <v>20</v>
      </c>
      <c r="D72">
        <f>D65/D64</f>
        <v>0.89045737872802322</v>
      </c>
    </row>
  </sheetData>
  <hyperlinks>
    <hyperlink ref="G35" r:id="rId1" tooltip="Persistent link using digital object identifier" xr:uid="{3750DF36-D1BE-4F94-BAB9-F0AB8D870F9C}"/>
    <hyperlink ref="G36" r:id="rId2" tooltip="Persistent link using digital object identifier" xr:uid="{0EBC1D4A-F304-4B33-821D-13DD64E2CF7B}"/>
    <hyperlink ref="G17" r:id="rId3" tooltip="Persistent link using digital object identifier" xr:uid="{5A0A2E30-5596-41F1-B792-CA7D53EDF659}"/>
    <hyperlink ref="G18" r:id="rId4" tooltip="Persistent link using digital object identifier" xr:uid="{7F24A1F2-0C1E-41EE-A5BB-6CA7FB76EDC1}"/>
    <hyperlink ref="G19" r:id="rId5" tooltip="Persistent link using digital object identifier" xr:uid="{2666677A-06A9-4433-9046-CDEB4EF3C5B2}"/>
    <hyperlink ref="G20" r:id="rId6" tooltip="Persistent link using digital object identifier" xr:uid="{DF14A5CB-82F1-492C-93E9-1824AED1A79D}"/>
    <hyperlink ref="G22" r:id="rId7" tooltip="Persistent link using digital object identifier" xr:uid="{1DEE4F70-2C47-4BE0-B678-498977EDED95}"/>
    <hyperlink ref="G39" r:id="rId8" tooltip="Persistent link using digital object identifier" xr:uid="{19FFF00C-01BD-4F9F-8823-882CB4F5BD5E}"/>
    <hyperlink ref="G50" r:id="rId9" xr:uid="{DDE8D3AC-F360-4D8B-B7B4-D8AB93D2ED7B}"/>
    <hyperlink ref="G42" r:id="rId10" xr:uid="{84E9494A-25D1-44EA-84F6-0F80625FF112}"/>
    <hyperlink ref="G2" r:id="rId11" xr:uid="{1FFA5312-A5A5-4706-A174-1F8DBCF88FF5}"/>
    <hyperlink ref="G3" r:id="rId12" xr:uid="{7DC5495E-A3D2-4CEB-B3C7-0ACF94BC2F56}"/>
  </hyperlinks>
  <pageMargins left="0.7" right="0.7" top="0.75" bottom="0.75" header="0.3" footer="0.3"/>
  <pageSetup orientation="portrait" horizontalDpi="1200" verticalDpi="1200" r:id="rId1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CD9D-50B9-4A22-9C83-4B8755143219}">
  <dimension ref="A1:AA49"/>
  <sheetViews>
    <sheetView workbookViewId="0"/>
  </sheetViews>
  <sheetFormatPr defaultRowHeight="15" x14ac:dyDescent="0.25"/>
  <sheetData>
    <row r="1" spans="1:27" x14ac:dyDescent="0.25">
      <c r="A1" t="str">
        <f>kilometrage_new!A1</f>
        <v>t</v>
      </c>
      <c r="B1" t="str">
        <f>kilometrage_new!B1</f>
        <v>Canada</v>
      </c>
      <c r="C1" t="str">
        <f>kilometrage_new!C1</f>
        <v>US</v>
      </c>
      <c r="D1" t="str">
        <f>kilometrage_new!D1</f>
        <v>Mexico</v>
      </c>
      <c r="E1" t="str">
        <f>kilometrage_new!E1</f>
        <v>Rest C.Am.</v>
      </c>
      <c r="F1" t="str">
        <f>kilometrage_new!F1</f>
        <v>Brazil</v>
      </c>
      <c r="G1" t="str">
        <f>kilometrage_new!G1</f>
        <v>Rest S.Am.</v>
      </c>
      <c r="H1" t="str">
        <f>kilometrage_new!H1</f>
        <v>N.Africa</v>
      </c>
      <c r="I1" t="str">
        <f>kilometrage_new!I1</f>
        <v>W.Africa</v>
      </c>
      <c r="J1" t="str">
        <f>kilometrage_new!J1</f>
        <v>E.Africa</v>
      </c>
      <c r="K1" t="str">
        <f>kilometrage_new!K1</f>
        <v>South Africa</v>
      </c>
      <c r="L1" t="str">
        <f>kilometrage_new!L1</f>
        <v>W.Europe</v>
      </c>
      <c r="M1" t="str">
        <f>kilometrage_new!M1</f>
        <v>C.Europe</v>
      </c>
      <c r="N1" t="str">
        <f>kilometrage_new!N1</f>
        <v>Turkey</v>
      </c>
      <c r="O1" t="str">
        <f>kilometrage_new!O1</f>
        <v>Ukraine</v>
      </c>
      <c r="P1" t="str">
        <f>kilometrage_new!P1</f>
        <v>Stan</v>
      </c>
      <c r="Q1" t="str">
        <f>kilometrage_new!Q1</f>
        <v>Russia</v>
      </c>
      <c r="R1" t="str">
        <f>kilometrage_new!R1</f>
        <v>M.East</v>
      </c>
      <c r="S1" t="str">
        <f>kilometrage_new!S1</f>
        <v>India</v>
      </c>
      <c r="T1" t="str">
        <f>kilometrage_new!T1</f>
        <v>Korea</v>
      </c>
      <c r="U1" t="str">
        <f>kilometrage_new!U1</f>
        <v>China</v>
      </c>
      <c r="V1" t="str">
        <f>kilometrage_new!V1</f>
        <v>SE.Asia</v>
      </c>
      <c r="W1" t="str">
        <f>kilometrage_new!W1</f>
        <v>Indonesia</v>
      </c>
      <c r="X1" t="str">
        <f>kilometrage_new!X1</f>
        <v>Japan</v>
      </c>
      <c r="Y1" t="str">
        <f>kilometrage_new!Y1</f>
        <v>Oceania</v>
      </c>
      <c r="Z1" t="str">
        <f>kilometrage_new!Z1</f>
        <v>Rest S.Asia</v>
      </c>
      <c r="AA1" t="str">
        <f>kilometrage_new!AA1</f>
        <v>Rest S.Africa</v>
      </c>
    </row>
    <row r="2" spans="1:27" x14ac:dyDescent="0.25">
      <c r="A2">
        <f>kilometrage_new!A2</f>
        <v>1971</v>
      </c>
      <c r="B2">
        <f>kilometrage_new!B2</f>
        <v>13905.97062</v>
      </c>
      <c r="C2">
        <f>kilometrage_new!C2</f>
        <v>16249.514160000001</v>
      </c>
      <c r="D2">
        <f>kilometrage_new!D2</f>
        <v>13905.97062</v>
      </c>
      <c r="E2">
        <f>kilometrage_new!E2</f>
        <v>14425.799300000001</v>
      </c>
      <c r="F2">
        <f>kilometrage_new!F2</f>
        <v>14425.799300000001</v>
      </c>
      <c r="G2">
        <f>kilometrage_new!G2</f>
        <v>14425.799300000001</v>
      </c>
      <c r="H2">
        <f>kilometrage_new!H2</f>
        <v>14251.464285714286</v>
      </c>
      <c r="I2">
        <f>kilometrage_new!I2</f>
        <v>14251.464285714286</v>
      </c>
      <c r="J2">
        <f>kilometrage_new!J2</f>
        <v>14251.464285714286</v>
      </c>
      <c r="K2">
        <f>kilometrage_new!K2</f>
        <v>14425.799300000001</v>
      </c>
      <c r="L2">
        <f>kilometrage_new!L2</f>
        <v>14425.799300000001</v>
      </c>
      <c r="M2">
        <f>kilometrage_new!M2</f>
        <v>14425.799300000001</v>
      </c>
      <c r="N2">
        <f>kilometrage_new!N2</f>
        <v>14425.799300000001</v>
      </c>
      <c r="O2">
        <f>kilometrage_new!O2</f>
        <v>13905.97062</v>
      </c>
      <c r="P2">
        <f>kilometrage_new!P2</f>
        <v>13905.97062</v>
      </c>
      <c r="Q2">
        <f>kilometrage_new!Q2</f>
        <v>13905.97062</v>
      </c>
      <c r="R2">
        <f>kilometrage_new!R2</f>
        <v>13905.97062</v>
      </c>
      <c r="S2">
        <f>kilometrage_new!S2</f>
        <v>10708.5</v>
      </c>
      <c r="T2">
        <f>kilometrage_new!T2</f>
        <v>14251.464285714286</v>
      </c>
      <c r="U2">
        <f>kilometrage_new!U2</f>
        <v>17794.428571428572</v>
      </c>
      <c r="V2">
        <f>kilometrage_new!V2</f>
        <v>17690.333333333332</v>
      </c>
      <c r="W2">
        <f>kilometrage_new!W2</f>
        <v>8851.3361170000007</v>
      </c>
      <c r="X2">
        <f>kilometrage_new!X2</f>
        <v>8851.3361170000007</v>
      </c>
      <c r="Y2">
        <f>kilometrage_new!Y2</f>
        <v>15800</v>
      </c>
      <c r="Z2">
        <f>kilometrage_new!Z2</f>
        <v>15397.75396825397</v>
      </c>
      <c r="AA2">
        <f>kilometrage_new!AA2</f>
        <v>14251.464285714286</v>
      </c>
    </row>
    <row r="3" spans="1:27" x14ac:dyDescent="0.25">
      <c r="A3">
        <f>kilometrage_new!A3</f>
        <v>1972</v>
      </c>
      <c r="B3">
        <f>kilometrage_new!B3</f>
        <v>14025.615159999999</v>
      </c>
      <c r="C3">
        <f>kilometrage_new!C3</f>
        <v>16369.1587</v>
      </c>
      <c r="D3">
        <f>kilometrage_new!D3</f>
        <v>14025.615159999999</v>
      </c>
      <c r="E3">
        <f>kilometrage_new!E3</f>
        <v>14470.641079999999</v>
      </c>
      <c r="F3">
        <f>kilometrage_new!F3</f>
        <v>14470.641079999999</v>
      </c>
      <c r="G3">
        <f>kilometrage_new!G3</f>
        <v>14470.641079999999</v>
      </c>
      <c r="H3">
        <f>kilometrage_new!H3</f>
        <v>14251.464285714286</v>
      </c>
      <c r="I3">
        <f>kilometrage_new!I3</f>
        <v>14251.464285714286</v>
      </c>
      <c r="J3">
        <f>kilometrage_new!J3</f>
        <v>14251.464285714286</v>
      </c>
      <c r="K3">
        <f>kilometrage_new!K3</f>
        <v>14470.641079999999</v>
      </c>
      <c r="L3">
        <f>kilometrage_new!L3</f>
        <v>14470.641079999999</v>
      </c>
      <c r="M3">
        <f>kilometrage_new!M3</f>
        <v>14470.641079999999</v>
      </c>
      <c r="N3">
        <f>kilometrage_new!N3</f>
        <v>14470.641079999999</v>
      </c>
      <c r="O3">
        <f>kilometrage_new!O3</f>
        <v>14025.615159999999</v>
      </c>
      <c r="P3">
        <f>kilometrage_new!P3</f>
        <v>14025.615159999999</v>
      </c>
      <c r="Q3">
        <f>kilometrage_new!Q3</f>
        <v>14025.615159999999</v>
      </c>
      <c r="R3">
        <f>kilometrage_new!R3</f>
        <v>14025.615159999999</v>
      </c>
      <c r="S3">
        <f>kilometrage_new!S3</f>
        <v>10708.5</v>
      </c>
      <c r="T3">
        <f>kilometrage_new!T3</f>
        <v>14251.464285714286</v>
      </c>
      <c r="U3">
        <f>kilometrage_new!U3</f>
        <v>17794.428571428572</v>
      </c>
      <c r="V3">
        <f>kilometrage_new!V3</f>
        <v>17690.333333333332</v>
      </c>
      <c r="W3">
        <f>kilometrage_new!W3</f>
        <v>8851.3361170000007</v>
      </c>
      <c r="X3">
        <f>kilometrage_new!X3</f>
        <v>8851.3361170000007</v>
      </c>
      <c r="Y3">
        <f>kilometrage_new!Y3</f>
        <v>15720</v>
      </c>
      <c r="Z3">
        <f>kilometrage_new!Z3</f>
        <v>15397.75396825397</v>
      </c>
      <c r="AA3">
        <f>kilometrage_new!AA3</f>
        <v>14251.464285714286</v>
      </c>
    </row>
    <row r="4" spans="1:27" x14ac:dyDescent="0.25">
      <c r="A4">
        <f>kilometrage_new!A4</f>
        <v>1973</v>
      </c>
      <c r="B4">
        <f>kilometrage_new!B4</f>
        <v>13562.42297</v>
      </c>
      <c r="C4">
        <f>kilometrage_new!C4</f>
        <v>15905.96651</v>
      </c>
      <c r="D4">
        <f>kilometrage_new!D4</f>
        <v>13562.42297</v>
      </c>
      <c r="E4">
        <f>kilometrage_new!E4</f>
        <v>14571.567160000001</v>
      </c>
      <c r="F4">
        <f>kilometrage_new!F4</f>
        <v>14571.567160000001</v>
      </c>
      <c r="G4">
        <f>kilometrage_new!G4</f>
        <v>14571.567160000001</v>
      </c>
      <c r="H4">
        <f>kilometrage_new!H4</f>
        <v>14251.464285714286</v>
      </c>
      <c r="I4">
        <f>kilometrage_new!I4</f>
        <v>14251.464285714286</v>
      </c>
      <c r="J4">
        <f>kilometrage_new!J4</f>
        <v>14251.464285714286</v>
      </c>
      <c r="K4">
        <f>kilometrage_new!K4</f>
        <v>14571.567160000001</v>
      </c>
      <c r="L4">
        <f>kilometrage_new!L4</f>
        <v>14571.567160000001</v>
      </c>
      <c r="M4">
        <f>kilometrage_new!M4</f>
        <v>14571.567160000001</v>
      </c>
      <c r="N4">
        <f>kilometrage_new!N4</f>
        <v>14571.567160000001</v>
      </c>
      <c r="O4">
        <f>kilometrage_new!O4</f>
        <v>13562.42297</v>
      </c>
      <c r="P4">
        <f>kilometrage_new!P4</f>
        <v>13562.42297</v>
      </c>
      <c r="Q4">
        <f>kilometrage_new!Q4</f>
        <v>13562.42297</v>
      </c>
      <c r="R4">
        <f>kilometrage_new!R4</f>
        <v>13562.42297</v>
      </c>
      <c r="S4">
        <f>kilometrage_new!S4</f>
        <v>10708.5</v>
      </c>
      <c r="T4">
        <f>kilometrage_new!T4</f>
        <v>14251.464285714286</v>
      </c>
      <c r="U4">
        <f>kilometrage_new!U4</f>
        <v>17794.428571428572</v>
      </c>
      <c r="V4">
        <f>kilometrage_new!V4</f>
        <v>17690.333333333332</v>
      </c>
      <c r="W4">
        <f>kilometrage_new!W4</f>
        <v>8851.3361170000007</v>
      </c>
      <c r="X4">
        <f>kilometrage_new!X4</f>
        <v>8851.3361170000007</v>
      </c>
      <c r="Y4">
        <f>kilometrage_new!Y4</f>
        <v>15640</v>
      </c>
      <c r="Z4">
        <f>kilometrage_new!Z4</f>
        <v>15397.75396825397</v>
      </c>
      <c r="AA4">
        <f>kilometrage_new!AA4</f>
        <v>14251.464285714286</v>
      </c>
    </row>
    <row r="5" spans="1:27" x14ac:dyDescent="0.25">
      <c r="A5">
        <f>kilometrage_new!A5</f>
        <v>1974</v>
      </c>
      <c r="B5">
        <f>kilometrage_new!B5</f>
        <v>12496.518099999999</v>
      </c>
      <c r="C5">
        <f>kilometrage_new!C5</f>
        <v>14840.06164</v>
      </c>
      <c r="D5">
        <f>kilometrage_new!D5</f>
        <v>12496.518099999999</v>
      </c>
      <c r="E5">
        <f>kilometrage_new!E5</f>
        <v>14501.27937</v>
      </c>
      <c r="F5">
        <f>kilometrage_new!F5</f>
        <v>14501.27937</v>
      </c>
      <c r="G5">
        <f>kilometrage_new!G5</f>
        <v>14501.27937</v>
      </c>
      <c r="H5">
        <f>kilometrage_new!H5</f>
        <v>14251.464285714286</v>
      </c>
      <c r="I5">
        <f>kilometrage_new!I5</f>
        <v>14251.464285714286</v>
      </c>
      <c r="J5">
        <f>kilometrage_new!J5</f>
        <v>14251.464285714286</v>
      </c>
      <c r="K5">
        <f>kilometrage_new!K5</f>
        <v>14501.27937</v>
      </c>
      <c r="L5">
        <f>kilometrage_new!L5</f>
        <v>14501.27937</v>
      </c>
      <c r="M5">
        <f>kilometrage_new!M5</f>
        <v>14501.27937</v>
      </c>
      <c r="N5">
        <f>kilometrage_new!N5</f>
        <v>14501.27937</v>
      </c>
      <c r="O5">
        <f>kilometrage_new!O5</f>
        <v>12496.518099999999</v>
      </c>
      <c r="P5">
        <f>kilometrage_new!P5</f>
        <v>12496.518099999999</v>
      </c>
      <c r="Q5">
        <f>kilometrage_new!Q5</f>
        <v>12496.518099999999</v>
      </c>
      <c r="R5">
        <f>kilometrage_new!R5</f>
        <v>12496.518099999999</v>
      </c>
      <c r="S5">
        <f>kilometrage_new!S5</f>
        <v>10708.5</v>
      </c>
      <c r="T5">
        <f>kilometrage_new!T5</f>
        <v>14251.464285714286</v>
      </c>
      <c r="U5">
        <f>kilometrage_new!U5</f>
        <v>17794.428571428572</v>
      </c>
      <c r="V5">
        <f>kilometrage_new!V5</f>
        <v>17690.333333333332</v>
      </c>
      <c r="W5">
        <f>kilometrage_new!W5</f>
        <v>8851.3361170000007</v>
      </c>
      <c r="X5">
        <f>kilometrage_new!X5</f>
        <v>8851.3361170000007</v>
      </c>
      <c r="Y5">
        <f>kilometrage_new!Y5</f>
        <v>15560</v>
      </c>
      <c r="Z5">
        <f>kilometrage_new!Z5</f>
        <v>15397.75396825397</v>
      </c>
      <c r="AA5">
        <f>kilometrage_new!AA5</f>
        <v>14251.464285714286</v>
      </c>
    </row>
    <row r="6" spans="1:27" x14ac:dyDescent="0.25">
      <c r="A6">
        <f>kilometrage_new!A6</f>
        <v>1975</v>
      </c>
      <c r="B6">
        <f>kilometrage_new!B6</f>
        <v>12638.458490000001</v>
      </c>
      <c r="C6">
        <f>kilometrage_new!C6</f>
        <v>14982.00203</v>
      </c>
      <c r="D6">
        <f>kilometrage_new!D6</f>
        <v>12638.458490000001</v>
      </c>
      <c r="E6">
        <f>kilometrage_new!E6</f>
        <v>14392.328869999999</v>
      </c>
      <c r="F6">
        <f>kilometrage_new!F6</f>
        <v>14392.328869999999</v>
      </c>
      <c r="G6">
        <f>kilometrage_new!G6</f>
        <v>14392.328869999999</v>
      </c>
      <c r="H6">
        <f>kilometrage_new!H6</f>
        <v>14251.464285714286</v>
      </c>
      <c r="I6">
        <f>kilometrage_new!I6</f>
        <v>14251.464285714286</v>
      </c>
      <c r="J6">
        <f>kilometrage_new!J6</f>
        <v>14251.464285714286</v>
      </c>
      <c r="K6">
        <f>kilometrage_new!K6</f>
        <v>14392.328869999999</v>
      </c>
      <c r="L6">
        <f>kilometrage_new!L6</f>
        <v>14392.328869999999</v>
      </c>
      <c r="M6">
        <f>kilometrage_new!M6</f>
        <v>14392.328869999999</v>
      </c>
      <c r="N6">
        <f>kilometrage_new!N6</f>
        <v>14392.328869999999</v>
      </c>
      <c r="O6">
        <f>kilometrage_new!O6</f>
        <v>12638.458490000001</v>
      </c>
      <c r="P6">
        <f>kilometrage_new!P6</f>
        <v>12638.458490000001</v>
      </c>
      <c r="Q6">
        <f>kilometrage_new!Q6</f>
        <v>12638.458490000001</v>
      </c>
      <c r="R6">
        <f>kilometrage_new!R6</f>
        <v>12638.458490000001</v>
      </c>
      <c r="S6">
        <f>kilometrage_new!S6</f>
        <v>10708.5</v>
      </c>
      <c r="T6">
        <f>kilometrage_new!T6</f>
        <v>14251.464285714286</v>
      </c>
      <c r="U6">
        <f>kilometrage_new!U6</f>
        <v>17794.428571428572</v>
      </c>
      <c r="V6">
        <f>kilometrage_new!V6</f>
        <v>17690.333333333332</v>
      </c>
      <c r="W6">
        <f>kilometrage_new!W6</f>
        <v>8851.3361170000007</v>
      </c>
      <c r="X6">
        <f>kilometrage_new!X6</f>
        <v>8851.3361170000007</v>
      </c>
      <c r="Y6">
        <f>kilometrage_new!Y6</f>
        <v>15480</v>
      </c>
      <c r="Z6">
        <f>kilometrage_new!Z6</f>
        <v>15397.75396825397</v>
      </c>
      <c r="AA6">
        <f>kilometrage_new!AA6</f>
        <v>14251.464285714286</v>
      </c>
    </row>
    <row r="7" spans="1:27" x14ac:dyDescent="0.25">
      <c r="A7">
        <f>kilometrage_new!A7</f>
        <v>1976</v>
      </c>
      <c r="B7">
        <f>kilometrage_new!B7</f>
        <v>12813.248020000001</v>
      </c>
      <c r="C7">
        <f>kilometrage_new!C7</f>
        <v>15156.79155</v>
      </c>
      <c r="D7">
        <f>kilometrage_new!D7</f>
        <v>12813.248020000001</v>
      </c>
      <c r="E7">
        <f>kilometrage_new!E7</f>
        <v>14446.23911</v>
      </c>
      <c r="F7">
        <f>kilometrage_new!F7</f>
        <v>14446.23911</v>
      </c>
      <c r="G7">
        <f>kilometrage_new!G7</f>
        <v>14446.23911</v>
      </c>
      <c r="H7">
        <f>kilometrage_new!H7</f>
        <v>14251.464285714286</v>
      </c>
      <c r="I7">
        <f>kilometrage_new!I7</f>
        <v>14251.464285714286</v>
      </c>
      <c r="J7">
        <f>kilometrage_new!J7</f>
        <v>14251.464285714286</v>
      </c>
      <c r="K7">
        <f>kilometrage_new!K7</f>
        <v>14446.23911</v>
      </c>
      <c r="L7">
        <f>kilometrage_new!L7</f>
        <v>14446.23911</v>
      </c>
      <c r="M7">
        <f>kilometrage_new!M7</f>
        <v>14446.23911</v>
      </c>
      <c r="N7">
        <f>kilometrage_new!N7</f>
        <v>14446.23911</v>
      </c>
      <c r="O7">
        <f>kilometrage_new!O7</f>
        <v>12813.248020000001</v>
      </c>
      <c r="P7">
        <f>kilometrage_new!P7</f>
        <v>12813.248020000001</v>
      </c>
      <c r="Q7">
        <f>kilometrage_new!Q7</f>
        <v>12813.248020000001</v>
      </c>
      <c r="R7">
        <f>kilometrage_new!R7</f>
        <v>12813.248020000001</v>
      </c>
      <c r="S7">
        <f>kilometrage_new!S7</f>
        <v>10708.5</v>
      </c>
      <c r="T7">
        <f>kilometrage_new!T7</f>
        <v>14251.464285714286</v>
      </c>
      <c r="U7">
        <f>kilometrage_new!U7</f>
        <v>17794.428571428572</v>
      </c>
      <c r="V7">
        <f>kilometrage_new!V7</f>
        <v>17690.333333333332</v>
      </c>
      <c r="W7">
        <f>kilometrage_new!W7</f>
        <v>8758.3659200000002</v>
      </c>
      <c r="X7">
        <f>kilometrage_new!X7</f>
        <v>8758.3659200000002</v>
      </c>
      <c r="Y7">
        <f>kilometrage_new!Y7</f>
        <v>15400</v>
      </c>
      <c r="Z7">
        <f>kilometrage_new!Z7</f>
        <v>15397.75396825397</v>
      </c>
      <c r="AA7">
        <f>kilometrage_new!AA7</f>
        <v>14251.464285714286</v>
      </c>
    </row>
    <row r="8" spans="1:27" x14ac:dyDescent="0.25">
      <c r="A8">
        <f>kilometrage_new!A8</f>
        <v>1977</v>
      </c>
      <c r="B8">
        <f>kilometrage_new!B8</f>
        <v>12972.60879</v>
      </c>
      <c r="C8">
        <f>kilometrage_new!C8</f>
        <v>15316.152330000001</v>
      </c>
      <c r="D8">
        <f>kilometrage_new!D8</f>
        <v>12972.60879</v>
      </c>
      <c r="E8">
        <f>kilometrage_new!E8</f>
        <v>14535.94382</v>
      </c>
      <c r="F8">
        <f>kilometrage_new!F8</f>
        <v>14535.94382</v>
      </c>
      <c r="G8">
        <f>kilometrage_new!G8</f>
        <v>14535.94382</v>
      </c>
      <c r="H8">
        <f>kilometrage_new!H8</f>
        <v>14251.464285714286</v>
      </c>
      <c r="I8">
        <f>kilometrage_new!I8</f>
        <v>14251.464285714286</v>
      </c>
      <c r="J8">
        <f>kilometrage_new!J8</f>
        <v>14251.464285714286</v>
      </c>
      <c r="K8">
        <f>kilometrage_new!K8</f>
        <v>14535.94382</v>
      </c>
      <c r="L8">
        <f>kilometrage_new!L8</f>
        <v>14535.94382</v>
      </c>
      <c r="M8">
        <f>kilometrage_new!M8</f>
        <v>14535.94382</v>
      </c>
      <c r="N8">
        <f>kilometrage_new!N8</f>
        <v>14535.94382</v>
      </c>
      <c r="O8">
        <f>kilometrage_new!O8</f>
        <v>12972.60879</v>
      </c>
      <c r="P8">
        <f>kilometrage_new!P8</f>
        <v>12972.60879</v>
      </c>
      <c r="Q8">
        <f>kilometrage_new!Q8</f>
        <v>12972.60879</v>
      </c>
      <c r="R8">
        <f>kilometrage_new!R8</f>
        <v>12972.60879</v>
      </c>
      <c r="S8">
        <f>kilometrage_new!S8</f>
        <v>10708.5</v>
      </c>
      <c r="T8">
        <f>kilometrage_new!T8</f>
        <v>14251.464285714286</v>
      </c>
      <c r="U8">
        <f>kilometrage_new!U8</f>
        <v>17794.428571428572</v>
      </c>
      <c r="V8">
        <f>kilometrage_new!V8</f>
        <v>17690.333333333332</v>
      </c>
      <c r="W8">
        <f>kilometrage_new!W8</f>
        <v>8665.3957229999996</v>
      </c>
      <c r="X8">
        <f>kilometrage_new!X8</f>
        <v>8665.3957229999996</v>
      </c>
      <c r="Y8">
        <f>kilometrage_new!Y8</f>
        <v>15300</v>
      </c>
      <c r="Z8">
        <f>kilometrage_new!Z8</f>
        <v>15397.75396825397</v>
      </c>
      <c r="AA8">
        <f>kilometrage_new!AA8</f>
        <v>14251.464285714286</v>
      </c>
    </row>
    <row r="9" spans="1:27" x14ac:dyDescent="0.25">
      <c r="A9">
        <f>kilometrage_new!A9</f>
        <v>1978</v>
      </c>
      <c r="B9">
        <f>kilometrage_new!B9</f>
        <v>12944.88169</v>
      </c>
      <c r="C9">
        <f>kilometrage_new!C9</f>
        <v>15288.425230000001</v>
      </c>
      <c r="D9">
        <f>kilometrage_new!D9</f>
        <v>12944.88169</v>
      </c>
      <c r="E9">
        <f>kilometrage_new!E9</f>
        <v>14680.454879999999</v>
      </c>
      <c r="F9">
        <f>kilometrage_new!F9</f>
        <v>14680.454879999999</v>
      </c>
      <c r="G9">
        <f>kilometrage_new!G9</f>
        <v>14680.454879999999</v>
      </c>
      <c r="H9">
        <f>kilometrage_new!H9</f>
        <v>14251.464285714286</v>
      </c>
      <c r="I9">
        <f>kilometrage_new!I9</f>
        <v>14251.464285714286</v>
      </c>
      <c r="J9">
        <f>kilometrage_new!J9</f>
        <v>14251.464285714286</v>
      </c>
      <c r="K9">
        <f>kilometrage_new!K9</f>
        <v>14680.454879999999</v>
      </c>
      <c r="L9">
        <f>kilometrage_new!L9</f>
        <v>14680.454879999999</v>
      </c>
      <c r="M9">
        <f>kilometrage_new!M9</f>
        <v>14680.454879999999</v>
      </c>
      <c r="N9">
        <f>kilometrage_new!N9</f>
        <v>14680.454879999999</v>
      </c>
      <c r="O9">
        <f>kilometrage_new!O9</f>
        <v>12944.88169</v>
      </c>
      <c r="P9">
        <f>kilometrage_new!P9</f>
        <v>12944.88169</v>
      </c>
      <c r="Q9">
        <f>kilometrage_new!Q9</f>
        <v>12944.88169</v>
      </c>
      <c r="R9">
        <f>kilometrage_new!R9</f>
        <v>12944.88169</v>
      </c>
      <c r="S9">
        <f>kilometrage_new!S9</f>
        <v>10708.5</v>
      </c>
      <c r="T9">
        <f>kilometrage_new!T9</f>
        <v>14251.464285714286</v>
      </c>
      <c r="U9">
        <f>kilometrage_new!U9</f>
        <v>17794.428571428572</v>
      </c>
      <c r="V9">
        <f>kilometrage_new!V9</f>
        <v>17690.333333333332</v>
      </c>
      <c r="W9">
        <f>kilometrage_new!W9</f>
        <v>8572.4255260000009</v>
      </c>
      <c r="X9">
        <f>kilometrage_new!X9</f>
        <v>8572.4255260000009</v>
      </c>
      <c r="Y9">
        <f>kilometrage_new!Y9</f>
        <v>15200</v>
      </c>
      <c r="Z9">
        <f>kilometrage_new!Z9</f>
        <v>15397.75396825397</v>
      </c>
      <c r="AA9">
        <f>kilometrage_new!AA9</f>
        <v>14251.464285714286</v>
      </c>
    </row>
    <row r="10" spans="1:27" x14ac:dyDescent="0.25">
      <c r="A10">
        <f>kilometrage_new!A10</f>
        <v>1979</v>
      </c>
      <c r="B10">
        <f>kilometrage_new!B10</f>
        <v>12239.558489999999</v>
      </c>
      <c r="C10">
        <f>kilometrage_new!C10</f>
        <v>14583.10202</v>
      </c>
      <c r="D10">
        <f>kilometrage_new!D10</f>
        <v>12239.558489999999</v>
      </c>
      <c r="E10">
        <f>kilometrage_new!E10</f>
        <v>14524.386409999999</v>
      </c>
      <c r="F10">
        <f>kilometrage_new!F10</f>
        <v>14524.386409999999</v>
      </c>
      <c r="G10">
        <f>kilometrage_new!G10</f>
        <v>14524.386409999999</v>
      </c>
      <c r="H10">
        <f>kilometrage_new!H10</f>
        <v>14251.464285714286</v>
      </c>
      <c r="I10">
        <f>kilometrage_new!I10</f>
        <v>14251.464285714286</v>
      </c>
      <c r="J10">
        <f>kilometrage_new!J10</f>
        <v>14251.464285714286</v>
      </c>
      <c r="K10">
        <f>kilometrage_new!K10</f>
        <v>14524.386409999999</v>
      </c>
      <c r="L10">
        <f>kilometrage_new!L10</f>
        <v>14524.386409999999</v>
      </c>
      <c r="M10">
        <f>kilometrage_new!M10</f>
        <v>14524.386409999999</v>
      </c>
      <c r="N10">
        <f>kilometrage_new!N10</f>
        <v>14524.386409999999</v>
      </c>
      <c r="O10">
        <f>kilometrage_new!O10</f>
        <v>12239.558489999999</v>
      </c>
      <c r="P10">
        <f>kilometrage_new!P10</f>
        <v>12239.558489999999</v>
      </c>
      <c r="Q10">
        <f>kilometrage_new!Q10</f>
        <v>12239.558489999999</v>
      </c>
      <c r="R10">
        <f>kilometrage_new!R10</f>
        <v>12239.558489999999</v>
      </c>
      <c r="S10">
        <f>kilometrage_new!S10</f>
        <v>10708.5</v>
      </c>
      <c r="T10">
        <f>kilometrage_new!T10</f>
        <v>14251.464285714286</v>
      </c>
      <c r="U10">
        <f>kilometrage_new!U10</f>
        <v>17794.428571428572</v>
      </c>
      <c r="V10">
        <f>kilometrage_new!V10</f>
        <v>17690.333333333332</v>
      </c>
      <c r="W10">
        <f>kilometrage_new!W10</f>
        <v>8479.455328</v>
      </c>
      <c r="X10">
        <f>kilometrage_new!X10</f>
        <v>8479.455328</v>
      </c>
      <c r="Y10">
        <f>kilometrage_new!Y10</f>
        <v>15100</v>
      </c>
      <c r="Z10">
        <f>kilometrage_new!Z10</f>
        <v>15397.75396825397</v>
      </c>
      <c r="AA10">
        <f>kilometrage_new!AA10</f>
        <v>14251.464285714286</v>
      </c>
    </row>
    <row r="11" spans="1:27" x14ac:dyDescent="0.25">
      <c r="A11">
        <f>kilometrage_new!A11</f>
        <v>1980</v>
      </c>
      <c r="B11">
        <f>kilometrage_new!B11</f>
        <v>11839.11305</v>
      </c>
      <c r="C11">
        <f>kilometrage_new!C11</f>
        <v>14182.656590000001</v>
      </c>
      <c r="D11">
        <f>kilometrage_new!D11</f>
        <v>11839.11305</v>
      </c>
      <c r="E11">
        <f>kilometrage_new!E11</f>
        <v>14475.32439</v>
      </c>
      <c r="F11">
        <f>kilometrage_new!F11</f>
        <v>14475.32439</v>
      </c>
      <c r="G11">
        <f>kilometrage_new!G11</f>
        <v>14475.32439</v>
      </c>
      <c r="H11">
        <f>kilometrage_new!H11</f>
        <v>14251.464285714286</v>
      </c>
      <c r="I11">
        <f>kilometrage_new!I11</f>
        <v>14251.464285714286</v>
      </c>
      <c r="J11">
        <f>kilometrage_new!J11</f>
        <v>14251.464285714286</v>
      </c>
      <c r="K11">
        <f>kilometrage_new!K11</f>
        <v>14475.32439</v>
      </c>
      <c r="L11">
        <f>kilometrage_new!L11</f>
        <v>14475.32439</v>
      </c>
      <c r="M11">
        <f>kilometrage_new!M11</f>
        <v>14475.32439</v>
      </c>
      <c r="N11">
        <f>kilometrage_new!N11</f>
        <v>14475.32439</v>
      </c>
      <c r="O11">
        <f>kilometrage_new!O11</f>
        <v>11839.11305</v>
      </c>
      <c r="P11">
        <f>kilometrage_new!P11</f>
        <v>11839.11305</v>
      </c>
      <c r="Q11">
        <f>kilometrage_new!Q11</f>
        <v>11839.11305</v>
      </c>
      <c r="R11">
        <f>kilometrage_new!R11</f>
        <v>11839.11305</v>
      </c>
      <c r="S11">
        <f>kilometrage_new!S11</f>
        <v>10708.5</v>
      </c>
      <c r="T11">
        <f>kilometrage_new!T11</f>
        <v>14251.464285714286</v>
      </c>
      <c r="U11">
        <f>kilometrage_new!U11</f>
        <v>17794.428571428572</v>
      </c>
      <c r="V11">
        <f>kilometrage_new!V11</f>
        <v>17690.333333333332</v>
      </c>
      <c r="W11">
        <f>kilometrage_new!W11</f>
        <v>8386.4851309999995</v>
      </c>
      <c r="X11">
        <f>kilometrage_new!X11</f>
        <v>8386.4851309999995</v>
      </c>
      <c r="Y11">
        <f>kilometrage_new!Y11</f>
        <v>15166.666670000001</v>
      </c>
      <c r="Z11">
        <f>kilometrage_new!Z11</f>
        <v>15397.75396825397</v>
      </c>
      <c r="AA11">
        <f>kilometrage_new!AA11</f>
        <v>14251.464285714286</v>
      </c>
    </row>
    <row r="12" spans="1:27" x14ac:dyDescent="0.25">
      <c r="A12">
        <f>kilometrage_new!A12</f>
        <v>1981</v>
      </c>
      <c r="B12">
        <f>kilometrage_new!B12</f>
        <v>11936.542299999999</v>
      </c>
      <c r="C12">
        <f>kilometrage_new!C12</f>
        <v>14280.08584</v>
      </c>
      <c r="D12">
        <f>kilometrage_new!D12</f>
        <v>11936.542299999999</v>
      </c>
      <c r="E12">
        <f>kilometrage_new!E12</f>
        <v>14365.0774</v>
      </c>
      <c r="F12">
        <f>kilometrage_new!F12</f>
        <v>14365.0774</v>
      </c>
      <c r="G12">
        <f>kilometrage_new!G12</f>
        <v>14365.0774</v>
      </c>
      <c r="H12">
        <f>kilometrage_new!H12</f>
        <v>14251.464285714286</v>
      </c>
      <c r="I12">
        <f>kilometrage_new!I12</f>
        <v>14251.464285714286</v>
      </c>
      <c r="J12">
        <f>kilometrage_new!J12</f>
        <v>14251.464285714286</v>
      </c>
      <c r="K12">
        <f>kilometrage_new!K12</f>
        <v>14365.0774</v>
      </c>
      <c r="L12">
        <f>kilometrage_new!L12</f>
        <v>14365.0774</v>
      </c>
      <c r="M12">
        <f>kilometrage_new!M12</f>
        <v>14365.0774</v>
      </c>
      <c r="N12">
        <f>kilometrage_new!N12</f>
        <v>14365.0774</v>
      </c>
      <c r="O12">
        <f>kilometrage_new!O12</f>
        <v>11936.542299999999</v>
      </c>
      <c r="P12">
        <f>kilometrage_new!P12</f>
        <v>11936.542299999999</v>
      </c>
      <c r="Q12">
        <f>kilometrage_new!Q12</f>
        <v>11936.542299999999</v>
      </c>
      <c r="R12">
        <f>kilometrage_new!R12</f>
        <v>11936.542299999999</v>
      </c>
      <c r="S12">
        <f>kilometrage_new!S12</f>
        <v>10708.5</v>
      </c>
      <c r="T12">
        <f>kilometrage_new!T12</f>
        <v>14251.464285714286</v>
      </c>
      <c r="U12">
        <f>kilometrage_new!U12</f>
        <v>17794.428571428572</v>
      </c>
      <c r="V12">
        <f>kilometrage_new!V12</f>
        <v>17690.333333333332</v>
      </c>
      <c r="W12">
        <f>kilometrage_new!W12</f>
        <v>8431.2845149999994</v>
      </c>
      <c r="X12">
        <f>kilometrage_new!X12</f>
        <v>8431.2845149999994</v>
      </c>
      <c r="Y12">
        <f>kilometrage_new!Y12</f>
        <v>15233.333329999999</v>
      </c>
      <c r="Z12">
        <f>kilometrage_new!Z12</f>
        <v>15397.75396825397</v>
      </c>
      <c r="AA12">
        <f>kilometrage_new!AA12</f>
        <v>14251.464285714286</v>
      </c>
    </row>
    <row r="13" spans="1:27" x14ac:dyDescent="0.25">
      <c r="A13">
        <f>kilometrage_new!A13</f>
        <v>1982</v>
      </c>
      <c r="B13">
        <f>kilometrage_new!B13</f>
        <v>12221.64603</v>
      </c>
      <c r="C13">
        <f>kilometrage_new!C13</f>
        <v>14565.18957</v>
      </c>
      <c r="D13">
        <f>kilometrage_new!D13</f>
        <v>12221.64603</v>
      </c>
      <c r="E13">
        <f>kilometrage_new!E13</f>
        <v>14357.80646</v>
      </c>
      <c r="F13">
        <f>kilometrage_new!F13</f>
        <v>14357.80646</v>
      </c>
      <c r="G13">
        <f>kilometrage_new!G13</f>
        <v>14357.80646</v>
      </c>
      <c r="H13">
        <f>kilometrage_new!H13</f>
        <v>14251.464285714286</v>
      </c>
      <c r="I13">
        <f>kilometrage_new!I13</f>
        <v>14251.464285714286</v>
      </c>
      <c r="J13">
        <f>kilometrage_new!J13</f>
        <v>14251.464285714286</v>
      </c>
      <c r="K13">
        <f>kilometrage_new!K13</f>
        <v>14357.80646</v>
      </c>
      <c r="L13">
        <f>kilometrage_new!L13</f>
        <v>14357.80646</v>
      </c>
      <c r="M13">
        <f>kilometrage_new!M13</f>
        <v>14357.80646</v>
      </c>
      <c r="N13">
        <f>kilometrage_new!N13</f>
        <v>14357.80646</v>
      </c>
      <c r="O13">
        <f>kilometrage_new!O13</f>
        <v>12221.64603</v>
      </c>
      <c r="P13">
        <f>kilometrage_new!P13</f>
        <v>12221.64603</v>
      </c>
      <c r="Q13">
        <f>kilometrage_new!Q13</f>
        <v>12221.64603</v>
      </c>
      <c r="R13">
        <f>kilometrage_new!R13</f>
        <v>12221.64603</v>
      </c>
      <c r="S13">
        <f>kilometrage_new!S13</f>
        <v>10708.5</v>
      </c>
      <c r="T13">
        <f>kilometrage_new!T13</f>
        <v>14251.464285714286</v>
      </c>
      <c r="U13">
        <f>kilometrage_new!U13</f>
        <v>17794.428571428572</v>
      </c>
      <c r="V13">
        <f>kilometrage_new!V13</f>
        <v>17690.333333333332</v>
      </c>
      <c r="W13">
        <f>kilometrage_new!W13</f>
        <v>8476.0838980000008</v>
      </c>
      <c r="X13">
        <f>kilometrage_new!X13</f>
        <v>8476.0838980000008</v>
      </c>
      <c r="Y13">
        <f>kilometrage_new!Y13</f>
        <v>15300</v>
      </c>
      <c r="Z13">
        <f>kilometrage_new!Z13</f>
        <v>15397.75396825397</v>
      </c>
      <c r="AA13">
        <f>kilometrage_new!AA13</f>
        <v>14251.464285714286</v>
      </c>
    </row>
    <row r="14" spans="1:27" x14ac:dyDescent="0.25">
      <c r="A14">
        <f>kilometrage_new!A14</f>
        <v>1983</v>
      </c>
      <c r="B14">
        <f>kilometrage_new!B14</f>
        <v>12330.14732</v>
      </c>
      <c r="C14">
        <f>kilometrage_new!C14</f>
        <v>14673.690860000001</v>
      </c>
      <c r="D14">
        <f>kilometrage_new!D14</f>
        <v>12330.14732</v>
      </c>
      <c r="E14">
        <f>kilometrage_new!E14</f>
        <v>14299.473550000001</v>
      </c>
      <c r="F14">
        <f>kilometrage_new!F14</f>
        <v>14299.473550000001</v>
      </c>
      <c r="G14">
        <f>kilometrage_new!G14</f>
        <v>14299.473550000001</v>
      </c>
      <c r="H14">
        <f>kilometrage_new!H14</f>
        <v>14251.464285714286</v>
      </c>
      <c r="I14">
        <f>kilometrage_new!I14</f>
        <v>14251.464285714286</v>
      </c>
      <c r="J14">
        <f>kilometrage_new!J14</f>
        <v>14251.464285714286</v>
      </c>
      <c r="K14">
        <f>kilometrage_new!K14</f>
        <v>14299.473550000001</v>
      </c>
      <c r="L14">
        <f>kilometrage_new!L14</f>
        <v>14299.473550000001</v>
      </c>
      <c r="M14">
        <f>kilometrage_new!M14</f>
        <v>14299.473550000001</v>
      </c>
      <c r="N14">
        <f>kilometrage_new!N14</f>
        <v>14299.473550000001</v>
      </c>
      <c r="O14">
        <f>kilometrage_new!O14</f>
        <v>12330.14732</v>
      </c>
      <c r="P14">
        <f>kilometrage_new!P14</f>
        <v>12330.14732</v>
      </c>
      <c r="Q14">
        <f>kilometrage_new!Q14</f>
        <v>12330.14732</v>
      </c>
      <c r="R14">
        <f>kilometrage_new!R14</f>
        <v>12330.14732</v>
      </c>
      <c r="S14">
        <f>kilometrage_new!S14</f>
        <v>10708.5</v>
      </c>
      <c r="T14">
        <f>kilometrage_new!T14</f>
        <v>14251.464285714286</v>
      </c>
      <c r="U14">
        <f>kilometrage_new!U14</f>
        <v>17794.428571428572</v>
      </c>
      <c r="V14">
        <f>kilometrage_new!V14</f>
        <v>17690.333333333332</v>
      </c>
      <c r="W14">
        <f>kilometrage_new!W14</f>
        <v>8520.8832820000007</v>
      </c>
      <c r="X14">
        <f>kilometrage_new!X14</f>
        <v>8520.8832820000007</v>
      </c>
      <c r="Y14">
        <f>kilometrage_new!Y14</f>
        <v>15366.666670000001</v>
      </c>
      <c r="Z14">
        <f>kilometrage_new!Z14</f>
        <v>15397.75396825397</v>
      </c>
      <c r="AA14">
        <f>kilometrage_new!AA14</f>
        <v>14251.464285714286</v>
      </c>
    </row>
    <row r="15" spans="1:27" x14ac:dyDescent="0.25">
      <c r="A15">
        <f>kilometrage_new!A15</f>
        <v>1984</v>
      </c>
      <c r="B15">
        <f>kilometrage_new!B15</f>
        <v>12539.03839</v>
      </c>
      <c r="C15">
        <f>kilometrage_new!C15</f>
        <v>14882.58193</v>
      </c>
      <c r="D15">
        <f>kilometrage_new!D15</f>
        <v>12539.03839</v>
      </c>
      <c r="E15">
        <f>kilometrage_new!E15</f>
        <v>14391.835370000001</v>
      </c>
      <c r="F15">
        <f>kilometrage_new!F15</f>
        <v>14391.835370000001</v>
      </c>
      <c r="G15">
        <f>kilometrage_new!G15</f>
        <v>14391.835370000001</v>
      </c>
      <c r="H15">
        <f>kilometrage_new!H15</f>
        <v>14251.464285714286</v>
      </c>
      <c r="I15">
        <f>kilometrage_new!I15</f>
        <v>14251.464285714286</v>
      </c>
      <c r="J15">
        <f>kilometrage_new!J15</f>
        <v>14251.464285714286</v>
      </c>
      <c r="K15">
        <f>kilometrage_new!K15</f>
        <v>14391.835370000001</v>
      </c>
      <c r="L15">
        <f>kilometrage_new!L15</f>
        <v>14391.835370000001</v>
      </c>
      <c r="M15">
        <f>kilometrage_new!M15</f>
        <v>14391.835370000001</v>
      </c>
      <c r="N15">
        <f>kilometrage_new!N15</f>
        <v>14391.835370000001</v>
      </c>
      <c r="O15">
        <f>kilometrage_new!O15</f>
        <v>12539.03839</v>
      </c>
      <c r="P15">
        <f>kilometrage_new!P15</f>
        <v>12539.03839</v>
      </c>
      <c r="Q15">
        <f>kilometrage_new!Q15</f>
        <v>12539.03839</v>
      </c>
      <c r="R15">
        <f>kilometrage_new!R15</f>
        <v>12539.03839</v>
      </c>
      <c r="S15">
        <f>kilometrage_new!S15</f>
        <v>10708.5</v>
      </c>
      <c r="T15">
        <f>kilometrage_new!T15</f>
        <v>14251.464285714286</v>
      </c>
      <c r="U15">
        <f>kilometrage_new!U15</f>
        <v>17794.428571428572</v>
      </c>
      <c r="V15">
        <f>kilometrage_new!V15</f>
        <v>17690.333333333332</v>
      </c>
      <c r="W15">
        <f>kilometrage_new!W15</f>
        <v>8565.6826660000006</v>
      </c>
      <c r="X15">
        <f>kilometrage_new!X15</f>
        <v>8565.6826660000006</v>
      </c>
      <c r="Y15">
        <f>kilometrage_new!Y15</f>
        <v>15433.333329999999</v>
      </c>
      <c r="Z15">
        <f>kilometrage_new!Z15</f>
        <v>15397.75396825397</v>
      </c>
      <c r="AA15">
        <f>kilometrage_new!AA15</f>
        <v>14251.464285714286</v>
      </c>
    </row>
    <row r="16" spans="1:27" x14ac:dyDescent="0.25">
      <c r="A16">
        <f>kilometrage_new!A16</f>
        <v>1985</v>
      </c>
      <c r="B16">
        <f>kilometrage_new!B16</f>
        <v>12815.501120000001</v>
      </c>
      <c r="C16">
        <f>kilometrage_new!C16</f>
        <v>15159.04466</v>
      </c>
      <c r="D16">
        <f>kilometrage_new!D16</f>
        <v>12815.501120000001</v>
      </c>
      <c r="E16">
        <f>kilometrage_new!E16</f>
        <v>14436.13438</v>
      </c>
      <c r="F16">
        <f>kilometrage_new!F16</f>
        <v>14436.13438</v>
      </c>
      <c r="G16">
        <f>kilometrage_new!G16</f>
        <v>14436.13438</v>
      </c>
      <c r="H16">
        <f>kilometrage_new!H16</f>
        <v>14251.464285714286</v>
      </c>
      <c r="I16">
        <f>kilometrage_new!I16</f>
        <v>14251.464285714286</v>
      </c>
      <c r="J16">
        <f>kilometrage_new!J16</f>
        <v>14251.464285714286</v>
      </c>
      <c r="K16">
        <f>kilometrage_new!K16</f>
        <v>14436.13438</v>
      </c>
      <c r="L16">
        <f>kilometrage_new!L16</f>
        <v>14436.13438</v>
      </c>
      <c r="M16">
        <f>kilometrage_new!M16</f>
        <v>14436.13438</v>
      </c>
      <c r="N16">
        <f>kilometrage_new!N16</f>
        <v>14436.13438</v>
      </c>
      <c r="O16">
        <f>kilometrage_new!O16</f>
        <v>12815.501120000001</v>
      </c>
      <c r="P16">
        <f>kilometrage_new!P16</f>
        <v>12815.501120000001</v>
      </c>
      <c r="Q16">
        <f>kilometrage_new!Q16</f>
        <v>12815.501120000001</v>
      </c>
      <c r="R16">
        <f>kilometrage_new!R16</f>
        <v>12815.501120000001</v>
      </c>
      <c r="S16">
        <f>kilometrage_new!S16</f>
        <v>10708.5</v>
      </c>
      <c r="T16">
        <f>kilometrage_new!T16</f>
        <v>14251.464285714286</v>
      </c>
      <c r="U16">
        <f>kilometrage_new!U16</f>
        <v>17794.428571428572</v>
      </c>
      <c r="V16">
        <f>kilometrage_new!V16</f>
        <v>17690.333333333332</v>
      </c>
      <c r="W16">
        <f>kilometrage_new!W16</f>
        <v>8610.4820490000002</v>
      </c>
      <c r="X16">
        <f>kilometrage_new!X16</f>
        <v>8610.4820490000002</v>
      </c>
      <c r="Y16">
        <f>kilometrage_new!Y16</f>
        <v>15500</v>
      </c>
      <c r="Z16">
        <f>kilometrage_new!Z16</f>
        <v>15397.75396825397</v>
      </c>
      <c r="AA16">
        <f>kilometrage_new!AA16</f>
        <v>14251.464285714286</v>
      </c>
    </row>
    <row r="17" spans="1:27" x14ac:dyDescent="0.25">
      <c r="A17">
        <f>kilometrage_new!A17</f>
        <v>1986</v>
      </c>
      <c r="B17">
        <f>kilometrage_new!B17</f>
        <v>12887.373970000001</v>
      </c>
      <c r="C17">
        <f>kilometrage_new!C17</f>
        <v>15230.917509999999</v>
      </c>
      <c r="D17">
        <f>kilometrage_new!D17</f>
        <v>12887.373970000001</v>
      </c>
      <c r="E17">
        <f>kilometrage_new!E17</f>
        <v>14747.7148</v>
      </c>
      <c r="F17">
        <f>kilometrage_new!F17</f>
        <v>14747.7148</v>
      </c>
      <c r="G17">
        <f>kilometrage_new!G17</f>
        <v>14747.7148</v>
      </c>
      <c r="H17">
        <f>kilometrage_new!H17</f>
        <v>14251.464285714286</v>
      </c>
      <c r="I17">
        <f>kilometrage_new!I17</f>
        <v>14251.464285714286</v>
      </c>
      <c r="J17">
        <f>kilometrage_new!J17</f>
        <v>14251.464285714286</v>
      </c>
      <c r="K17">
        <f>kilometrage_new!K17</f>
        <v>14747.7148</v>
      </c>
      <c r="L17">
        <f>kilometrage_new!L17</f>
        <v>14747.7148</v>
      </c>
      <c r="M17">
        <f>kilometrage_new!M17</f>
        <v>14747.7148</v>
      </c>
      <c r="N17">
        <f>kilometrage_new!N17</f>
        <v>14747.7148</v>
      </c>
      <c r="O17">
        <f>kilometrage_new!O17</f>
        <v>12887.373970000001</v>
      </c>
      <c r="P17">
        <f>kilometrage_new!P17</f>
        <v>12887.373970000001</v>
      </c>
      <c r="Q17">
        <f>kilometrage_new!Q17</f>
        <v>12887.373970000001</v>
      </c>
      <c r="R17">
        <f>kilometrage_new!R17</f>
        <v>12887.373970000001</v>
      </c>
      <c r="S17">
        <f>kilometrage_new!S17</f>
        <v>10708.5</v>
      </c>
      <c r="T17">
        <f>kilometrage_new!T17</f>
        <v>14251.464285714286</v>
      </c>
      <c r="U17">
        <f>kilometrage_new!U17</f>
        <v>17794.428571428572</v>
      </c>
      <c r="V17">
        <f>kilometrage_new!V17</f>
        <v>17690.333333333332</v>
      </c>
      <c r="W17">
        <f>kilometrage_new!W17</f>
        <v>8629.2861350000003</v>
      </c>
      <c r="X17">
        <f>kilometrage_new!X17</f>
        <v>8629.2861350000003</v>
      </c>
      <c r="Y17">
        <f>kilometrage_new!Y17</f>
        <v>15600</v>
      </c>
      <c r="Z17">
        <f>kilometrage_new!Z17</f>
        <v>15397.75396825397</v>
      </c>
      <c r="AA17">
        <f>kilometrage_new!AA17</f>
        <v>14251.464285714286</v>
      </c>
    </row>
    <row r="18" spans="1:27" x14ac:dyDescent="0.25">
      <c r="A18">
        <f>kilometrage_new!A18</f>
        <v>1987</v>
      </c>
      <c r="B18">
        <f>kilometrage_new!B18</f>
        <v>13299.181920000001</v>
      </c>
      <c r="C18">
        <f>kilometrage_new!C18</f>
        <v>15642.72546</v>
      </c>
      <c r="D18">
        <f>kilometrage_new!D18</f>
        <v>13299.181920000001</v>
      </c>
      <c r="E18">
        <f>kilometrage_new!E18</f>
        <v>15073.393959999999</v>
      </c>
      <c r="F18">
        <f>kilometrage_new!F18</f>
        <v>15073.393959999999</v>
      </c>
      <c r="G18">
        <f>kilometrage_new!G18</f>
        <v>15073.393959999999</v>
      </c>
      <c r="H18">
        <f>kilometrage_new!H18</f>
        <v>14251.464285714286</v>
      </c>
      <c r="I18">
        <f>kilometrage_new!I18</f>
        <v>14251.464285714286</v>
      </c>
      <c r="J18">
        <f>kilometrage_new!J18</f>
        <v>14251.464285714286</v>
      </c>
      <c r="K18">
        <f>kilometrage_new!K18</f>
        <v>15073.393959999999</v>
      </c>
      <c r="L18">
        <f>kilometrage_new!L18</f>
        <v>15073.393959999999</v>
      </c>
      <c r="M18">
        <f>kilometrage_new!M18</f>
        <v>15073.393959999999</v>
      </c>
      <c r="N18">
        <f>kilometrage_new!N18</f>
        <v>15073.393959999999</v>
      </c>
      <c r="O18">
        <f>kilometrage_new!O18</f>
        <v>13299.181920000001</v>
      </c>
      <c r="P18">
        <f>kilometrage_new!P18</f>
        <v>13299.181920000001</v>
      </c>
      <c r="Q18">
        <f>kilometrage_new!Q18</f>
        <v>13299.181920000001</v>
      </c>
      <c r="R18">
        <f>kilometrage_new!R18</f>
        <v>13299.181920000001</v>
      </c>
      <c r="S18">
        <f>kilometrage_new!S18</f>
        <v>10708.5</v>
      </c>
      <c r="T18">
        <f>kilometrage_new!T18</f>
        <v>14251.464285714286</v>
      </c>
      <c r="U18">
        <f>kilometrage_new!U18</f>
        <v>17794.428571428572</v>
      </c>
      <c r="V18">
        <f>kilometrage_new!V18</f>
        <v>17690.333333333332</v>
      </c>
      <c r="W18">
        <f>kilometrage_new!W18</f>
        <v>9094.0790909999996</v>
      </c>
      <c r="X18">
        <f>kilometrage_new!X18</f>
        <v>9094.0790909999996</v>
      </c>
      <c r="Y18">
        <f>kilometrage_new!Y18</f>
        <v>15700</v>
      </c>
      <c r="Z18">
        <f>kilometrage_new!Z18</f>
        <v>15397.75396825397</v>
      </c>
      <c r="AA18">
        <f>kilometrage_new!AA18</f>
        <v>14251.464285714286</v>
      </c>
    </row>
    <row r="19" spans="1:27" x14ac:dyDescent="0.25">
      <c r="A19">
        <f>kilometrage_new!A19</f>
        <v>1988</v>
      </c>
      <c r="B19">
        <f>kilometrage_new!B19</f>
        <v>13704.51441</v>
      </c>
      <c r="C19">
        <f>kilometrage_new!C19</f>
        <v>16048.05795</v>
      </c>
      <c r="D19">
        <f>kilometrage_new!D19</f>
        <v>13704.51441</v>
      </c>
      <c r="E19">
        <f>kilometrage_new!E19</f>
        <v>15274.744049999999</v>
      </c>
      <c r="F19">
        <f>kilometrage_new!F19</f>
        <v>15274.744049999999</v>
      </c>
      <c r="G19">
        <f>kilometrage_new!G19</f>
        <v>15274.744049999999</v>
      </c>
      <c r="H19">
        <f>kilometrage_new!H19</f>
        <v>14251.464285714286</v>
      </c>
      <c r="I19">
        <f>kilometrage_new!I19</f>
        <v>14251.464285714286</v>
      </c>
      <c r="J19">
        <f>kilometrage_new!J19</f>
        <v>14251.464285714286</v>
      </c>
      <c r="K19">
        <f>kilometrage_new!K19</f>
        <v>15274.744049999999</v>
      </c>
      <c r="L19">
        <f>kilometrage_new!L19</f>
        <v>15274.744049999999</v>
      </c>
      <c r="M19">
        <f>kilometrage_new!M19</f>
        <v>15274.744049999999</v>
      </c>
      <c r="N19">
        <f>kilometrage_new!N19</f>
        <v>15274.744049999999</v>
      </c>
      <c r="O19">
        <f>kilometrage_new!O19</f>
        <v>13704.51441</v>
      </c>
      <c r="P19">
        <f>kilometrage_new!P19</f>
        <v>13704.51441</v>
      </c>
      <c r="Q19">
        <f>kilometrage_new!Q19</f>
        <v>13704.51441</v>
      </c>
      <c r="R19">
        <f>kilometrage_new!R19</f>
        <v>13704.51441</v>
      </c>
      <c r="S19">
        <f>kilometrage_new!S19</f>
        <v>10708.5</v>
      </c>
      <c r="T19">
        <f>kilometrage_new!T19</f>
        <v>14251.464285714286</v>
      </c>
      <c r="U19">
        <f>kilometrage_new!U19</f>
        <v>17794.428571428572</v>
      </c>
      <c r="V19">
        <f>kilometrage_new!V19</f>
        <v>17690.333333333332</v>
      </c>
      <c r="W19">
        <f>kilometrage_new!W19</f>
        <v>9622.5432899999996</v>
      </c>
      <c r="X19">
        <f>kilometrage_new!X19</f>
        <v>9622.5432899999996</v>
      </c>
      <c r="Y19">
        <f>kilometrage_new!Y19</f>
        <v>15800</v>
      </c>
      <c r="Z19">
        <f>kilometrage_new!Z19</f>
        <v>15397.75396825397</v>
      </c>
      <c r="AA19">
        <f>kilometrage_new!AA19</f>
        <v>14251.464285714286</v>
      </c>
    </row>
    <row r="20" spans="1:27" x14ac:dyDescent="0.25">
      <c r="A20">
        <f>kilometrage_new!A20</f>
        <v>1989</v>
      </c>
      <c r="B20">
        <f>kilometrage_new!B20</f>
        <v>14002.28364</v>
      </c>
      <c r="C20">
        <f>kilometrage_new!C20</f>
        <v>16345.82718</v>
      </c>
      <c r="D20">
        <f>kilometrage_new!D20</f>
        <v>14002.28364</v>
      </c>
      <c r="E20">
        <f>kilometrage_new!E20</f>
        <v>15581.238729999999</v>
      </c>
      <c r="F20">
        <f>kilometrage_new!F20</f>
        <v>15581.238729999999</v>
      </c>
      <c r="G20">
        <f>kilometrage_new!G20</f>
        <v>15581.238729999999</v>
      </c>
      <c r="H20">
        <f>kilometrage_new!H20</f>
        <v>14251.464285714286</v>
      </c>
      <c r="I20">
        <f>kilometrage_new!I20</f>
        <v>14251.464285714286</v>
      </c>
      <c r="J20">
        <f>kilometrage_new!J20</f>
        <v>14251.464285714286</v>
      </c>
      <c r="K20">
        <f>kilometrage_new!K20</f>
        <v>15581.238729999999</v>
      </c>
      <c r="L20">
        <f>kilometrage_new!L20</f>
        <v>15581.238729999999</v>
      </c>
      <c r="M20">
        <f>kilometrage_new!M20</f>
        <v>15581.238729999999</v>
      </c>
      <c r="N20">
        <f>kilometrage_new!N20</f>
        <v>15581.238729999999</v>
      </c>
      <c r="O20">
        <f>kilometrage_new!O20</f>
        <v>14002.28364</v>
      </c>
      <c r="P20">
        <f>kilometrage_new!P20</f>
        <v>14002.28364</v>
      </c>
      <c r="Q20">
        <f>kilometrage_new!Q20</f>
        <v>14002.28364</v>
      </c>
      <c r="R20">
        <f>kilometrage_new!R20</f>
        <v>14002.28364</v>
      </c>
      <c r="S20">
        <f>kilometrage_new!S20</f>
        <v>10708.5</v>
      </c>
      <c r="T20">
        <f>kilometrage_new!T20</f>
        <v>14251.464285714286</v>
      </c>
      <c r="U20">
        <f>kilometrage_new!U20</f>
        <v>17794.428571428572</v>
      </c>
      <c r="V20">
        <f>kilometrage_new!V20</f>
        <v>17690.333333333332</v>
      </c>
      <c r="W20">
        <f>kilometrage_new!W20</f>
        <v>10021.962020000001</v>
      </c>
      <c r="X20">
        <f>kilometrage_new!X20</f>
        <v>10021.962020000001</v>
      </c>
      <c r="Y20">
        <f>kilometrage_new!Y20</f>
        <v>15233.333329999999</v>
      </c>
      <c r="Z20">
        <f>kilometrage_new!Z20</f>
        <v>15397.75396825397</v>
      </c>
      <c r="AA20">
        <f>kilometrage_new!AA20</f>
        <v>14251.464285714286</v>
      </c>
    </row>
    <row r="21" spans="1:27" x14ac:dyDescent="0.25">
      <c r="A21">
        <f>kilometrage_new!A21</f>
        <v>1990</v>
      </c>
      <c r="B21">
        <f>kilometrage_new!B21</f>
        <v>14195.782509999999</v>
      </c>
      <c r="C21">
        <f>kilometrage_new!C21</f>
        <v>16539.32605</v>
      </c>
      <c r="D21">
        <f>kilometrage_new!D21</f>
        <v>14195.782509999999</v>
      </c>
      <c r="E21">
        <f>kilometrage_new!E21</f>
        <v>15614.48271</v>
      </c>
      <c r="F21">
        <f>kilometrage_new!F21</f>
        <v>15614.48271</v>
      </c>
      <c r="G21">
        <f>kilometrage_new!G21</f>
        <v>15614.48271</v>
      </c>
      <c r="H21">
        <f>kilometrage_new!H21</f>
        <v>14251.464285714286</v>
      </c>
      <c r="I21">
        <f>kilometrage_new!I21</f>
        <v>14251.464285714286</v>
      </c>
      <c r="J21">
        <f>kilometrage_new!J21</f>
        <v>14251.464285714286</v>
      </c>
      <c r="K21">
        <f>kilometrage_new!K21</f>
        <v>15614.48271</v>
      </c>
      <c r="L21">
        <f>kilometrage_new!L21</f>
        <v>15614.48271</v>
      </c>
      <c r="M21">
        <f>kilometrage_new!M21</f>
        <v>15614.48271</v>
      </c>
      <c r="N21">
        <f>kilometrage_new!N21</f>
        <v>15614.48271</v>
      </c>
      <c r="O21">
        <f>kilometrage_new!O21</f>
        <v>14195.782509999999</v>
      </c>
      <c r="P21">
        <f>kilometrage_new!P21</f>
        <v>14195.782509999999</v>
      </c>
      <c r="Q21">
        <f>kilometrage_new!Q21</f>
        <v>14195.782509999999</v>
      </c>
      <c r="R21">
        <f>kilometrage_new!R21</f>
        <v>14195.782509999999</v>
      </c>
      <c r="S21">
        <f>kilometrage_new!S21</f>
        <v>10708.5</v>
      </c>
      <c r="T21">
        <f>kilometrage_new!T21</f>
        <v>14251.464285714286</v>
      </c>
      <c r="U21">
        <f>kilometrage_new!U21</f>
        <v>17794.428571428572</v>
      </c>
      <c r="V21">
        <f>kilometrage_new!V21</f>
        <v>17690.333333333332</v>
      </c>
      <c r="W21">
        <f>kilometrage_new!W21</f>
        <v>9862.7853570000007</v>
      </c>
      <c r="X21">
        <f>kilometrage_new!X21</f>
        <v>9862.7853570000007</v>
      </c>
      <c r="Y21">
        <f>kilometrage_new!Y21</f>
        <v>14666.666670000001</v>
      </c>
      <c r="Z21">
        <f>kilometrage_new!Z21</f>
        <v>15397.75396825397</v>
      </c>
      <c r="AA21">
        <f>kilometrage_new!AA21</f>
        <v>14251.464285714286</v>
      </c>
    </row>
    <row r="22" spans="1:27" x14ac:dyDescent="0.25">
      <c r="A22">
        <f>kilometrage_new!A22</f>
        <v>1991</v>
      </c>
      <c r="B22">
        <f>kilometrage_new!B22</f>
        <v>14267.32825</v>
      </c>
      <c r="C22">
        <f>kilometrage_new!C22</f>
        <v>16610.871790000001</v>
      </c>
      <c r="D22">
        <f>kilometrage_new!D22</f>
        <v>14267.32825</v>
      </c>
      <c r="E22">
        <f>kilometrage_new!E22</f>
        <v>15648.32885</v>
      </c>
      <c r="F22">
        <f>kilometrage_new!F22</f>
        <v>15648.32885</v>
      </c>
      <c r="G22">
        <f>kilometrage_new!G22</f>
        <v>15648.32885</v>
      </c>
      <c r="H22">
        <f>kilometrage_new!H22</f>
        <v>14251.464285714286</v>
      </c>
      <c r="I22">
        <f>kilometrage_new!I22</f>
        <v>14251.464285714286</v>
      </c>
      <c r="J22">
        <f>kilometrage_new!J22</f>
        <v>14251.464285714286</v>
      </c>
      <c r="K22">
        <f>kilometrage_new!K22</f>
        <v>15648.32885</v>
      </c>
      <c r="L22">
        <f>kilometrage_new!L22</f>
        <v>15648.32885</v>
      </c>
      <c r="M22">
        <f>kilometrage_new!M22</f>
        <v>15648.32885</v>
      </c>
      <c r="N22">
        <f>kilometrage_new!N22</f>
        <v>15648.32885</v>
      </c>
      <c r="O22">
        <f>kilometrage_new!O22</f>
        <v>14267.32825</v>
      </c>
      <c r="P22">
        <f>kilometrage_new!P22</f>
        <v>14267.32825</v>
      </c>
      <c r="Q22">
        <f>kilometrage_new!Q22</f>
        <v>14267.32825</v>
      </c>
      <c r="R22">
        <f>kilometrage_new!R22</f>
        <v>14267.32825</v>
      </c>
      <c r="S22">
        <f>kilometrage_new!S22</f>
        <v>10708.5</v>
      </c>
      <c r="T22">
        <f>kilometrage_new!T22</f>
        <v>14251.464285714286</v>
      </c>
      <c r="U22">
        <f>kilometrage_new!U22</f>
        <v>17794.428571428572</v>
      </c>
      <c r="V22">
        <f>kilometrage_new!V22</f>
        <v>17690.333333333332</v>
      </c>
      <c r="W22">
        <f>kilometrage_new!W22</f>
        <v>9648.9801110000008</v>
      </c>
      <c r="X22">
        <f>kilometrage_new!X22</f>
        <v>9648.9801110000008</v>
      </c>
      <c r="Y22">
        <f>kilometrage_new!Y22</f>
        <v>14100</v>
      </c>
      <c r="Z22">
        <f>kilometrage_new!Z22</f>
        <v>15397.75396825397</v>
      </c>
      <c r="AA22">
        <f>kilometrage_new!AA22</f>
        <v>14251.464285714286</v>
      </c>
    </row>
    <row r="23" spans="1:27" x14ac:dyDescent="0.25">
      <c r="A23">
        <f>kilometrage_new!A23</f>
        <v>1992</v>
      </c>
      <c r="B23">
        <f>kilometrage_new!B23</f>
        <v>14669.625190000001</v>
      </c>
      <c r="C23">
        <f>kilometrage_new!C23</f>
        <v>17013.168730000001</v>
      </c>
      <c r="D23">
        <f>kilometrage_new!D23</f>
        <v>14669.625190000001</v>
      </c>
      <c r="E23">
        <f>kilometrage_new!E23</f>
        <v>15658.440060000001</v>
      </c>
      <c r="F23">
        <f>kilometrage_new!F23</f>
        <v>15658.440060000001</v>
      </c>
      <c r="G23">
        <f>kilometrage_new!G23</f>
        <v>15658.440060000001</v>
      </c>
      <c r="H23">
        <f>kilometrage_new!H23</f>
        <v>14251.464285714286</v>
      </c>
      <c r="I23">
        <f>kilometrage_new!I23</f>
        <v>14251.464285714286</v>
      </c>
      <c r="J23">
        <f>kilometrage_new!J23</f>
        <v>14251.464285714286</v>
      </c>
      <c r="K23">
        <f>kilometrage_new!K23</f>
        <v>15658.440060000001</v>
      </c>
      <c r="L23">
        <f>kilometrage_new!L23</f>
        <v>15658.440060000001</v>
      </c>
      <c r="M23">
        <f>kilometrage_new!M23</f>
        <v>15658.440060000001</v>
      </c>
      <c r="N23">
        <f>kilometrage_new!N23</f>
        <v>15658.440060000001</v>
      </c>
      <c r="O23">
        <f>kilometrage_new!O23</f>
        <v>14669.625190000001</v>
      </c>
      <c r="P23">
        <f>kilometrage_new!P23</f>
        <v>14669.625190000001</v>
      </c>
      <c r="Q23">
        <f>kilometrage_new!Q23</f>
        <v>14669.625190000001</v>
      </c>
      <c r="R23">
        <f>kilometrage_new!R23</f>
        <v>14669.625190000001</v>
      </c>
      <c r="S23">
        <f>kilometrage_new!S23</f>
        <v>10708.5</v>
      </c>
      <c r="T23">
        <f>kilometrage_new!T23</f>
        <v>14251.464285714286</v>
      </c>
      <c r="U23">
        <f>kilometrage_new!U23</f>
        <v>17794.428571428572</v>
      </c>
      <c r="V23">
        <f>kilometrage_new!V23</f>
        <v>17690.333333333332</v>
      </c>
      <c r="W23">
        <f>kilometrage_new!W23</f>
        <v>9502.6208349999997</v>
      </c>
      <c r="X23">
        <f>kilometrage_new!X23</f>
        <v>9502.6208349999997</v>
      </c>
      <c r="Y23">
        <f>kilometrage_new!Y23</f>
        <v>14150</v>
      </c>
      <c r="Z23">
        <f>kilometrage_new!Z23</f>
        <v>15397.75396825397</v>
      </c>
      <c r="AA23">
        <f>kilometrage_new!AA23</f>
        <v>14251.464285714286</v>
      </c>
    </row>
    <row r="24" spans="1:27" x14ac:dyDescent="0.25">
      <c r="A24">
        <f>kilometrage_new!A24</f>
        <v>1993</v>
      </c>
      <c r="B24">
        <f>kilometrage_new!B24</f>
        <v>14627.02771</v>
      </c>
      <c r="C24">
        <f>kilometrage_new!C24</f>
        <v>16970.571250000001</v>
      </c>
      <c r="D24">
        <f>kilometrage_new!D24</f>
        <v>14627.02771</v>
      </c>
      <c r="E24">
        <f>kilometrage_new!E24</f>
        <v>15644.2763</v>
      </c>
      <c r="F24">
        <f>kilometrage_new!F24</f>
        <v>15644.2763</v>
      </c>
      <c r="G24">
        <f>kilometrage_new!G24</f>
        <v>15644.2763</v>
      </c>
      <c r="H24">
        <f>kilometrage_new!H24</f>
        <v>14251.464285714286</v>
      </c>
      <c r="I24">
        <f>kilometrage_new!I24</f>
        <v>14251.464285714286</v>
      </c>
      <c r="J24">
        <f>kilometrage_new!J24</f>
        <v>14251.464285714286</v>
      </c>
      <c r="K24">
        <f>kilometrage_new!K24</f>
        <v>15644.2763</v>
      </c>
      <c r="L24">
        <f>kilometrage_new!L24</f>
        <v>15644.2763</v>
      </c>
      <c r="M24">
        <f>kilometrage_new!M24</f>
        <v>15644.2763</v>
      </c>
      <c r="N24">
        <f>kilometrage_new!N24</f>
        <v>15644.2763</v>
      </c>
      <c r="O24">
        <f>kilometrage_new!O24</f>
        <v>14627.02771</v>
      </c>
      <c r="P24">
        <f>kilometrage_new!P24</f>
        <v>14627.02771</v>
      </c>
      <c r="Q24">
        <f>kilometrage_new!Q24</f>
        <v>14627.02771</v>
      </c>
      <c r="R24">
        <f>kilometrage_new!R24</f>
        <v>14627.02771</v>
      </c>
      <c r="S24">
        <f>kilometrage_new!S24</f>
        <v>10708.5</v>
      </c>
      <c r="T24">
        <f>kilometrage_new!T24</f>
        <v>14251.464285714286</v>
      </c>
      <c r="U24">
        <f>kilometrage_new!U24</f>
        <v>17794.428571428572</v>
      </c>
      <c r="V24">
        <f>kilometrage_new!V24</f>
        <v>17690.333333333332</v>
      </c>
      <c r="W24">
        <f>kilometrage_new!W24</f>
        <v>9178.9445790000009</v>
      </c>
      <c r="X24">
        <f>kilometrage_new!X24</f>
        <v>9178.9445790000009</v>
      </c>
      <c r="Y24">
        <f>kilometrage_new!Y24</f>
        <v>14200</v>
      </c>
      <c r="Z24">
        <f>kilometrage_new!Z24</f>
        <v>15397.75396825397</v>
      </c>
      <c r="AA24">
        <f>kilometrage_new!AA24</f>
        <v>14251.464285714286</v>
      </c>
    </row>
    <row r="25" spans="1:27" x14ac:dyDescent="0.25">
      <c r="A25">
        <f>kilometrage_new!A25</f>
        <v>1994</v>
      </c>
      <c r="B25">
        <f>kilometrage_new!B25</f>
        <v>14971.564189999999</v>
      </c>
      <c r="C25">
        <f>kilometrage_new!C25</f>
        <v>17315.10773</v>
      </c>
      <c r="D25">
        <f>kilometrage_new!D25</f>
        <v>14971.564189999999</v>
      </c>
      <c r="E25">
        <f>kilometrage_new!E25</f>
        <v>15720.86355</v>
      </c>
      <c r="F25">
        <f>kilometrage_new!F25</f>
        <v>15720.86355</v>
      </c>
      <c r="G25">
        <f>kilometrage_new!G25</f>
        <v>15720.86355</v>
      </c>
      <c r="H25">
        <f>kilometrage_new!H25</f>
        <v>14251.464285714286</v>
      </c>
      <c r="I25">
        <f>kilometrage_new!I25</f>
        <v>14251.464285714286</v>
      </c>
      <c r="J25">
        <f>kilometrage_new!J25</f>
        <v>14251.464285714286</v>
      </c>
      <c r="K25">
        <f>kilometrage_new!K25</f>
        <v>15720.86355</v>
      </c>
      <c r="L25">
        <f>kilometrage_new!L25</f>
        <v>15720.86355</v>
      </c>
      <c r="M25">
        <f>kilometrage_new!M25</f>
        <v>15720.86355</v>
      </c>
      <c r="N25">
        <f>kilometrage_new!N25</f>
        <v>15720.86355</v>
      </c>
      <c r="O25">
        <f>kilometrage_new!O25</f>
        <v>14971.564189999999</v>
      </c>
      <c r="P25">
        <f>kilometrage_new!P25</f>
        <v>14971.564189999999</v>
      </c>
      <c r="Q25">
        <f>kilometrage_new!Q25</f>
        <v>14971.564189999999</v>
      </c>
      <c r="R25">
        <f>kilometrage_new!R25</f>
        <v>14971.564189999999</v>
      </c>
      <c r="S25">
        <f>kilometrage_new!S25</f>
        <v>10708.5</v>
      </c>
      <c r="T25">
        <f>kilometrage_new!T25</f>
        <v>14251.464285714286</v>
      </c>
      <c r="U25">
        <f>kilometrage_new!U25</f>
        <v>17794.428571428572</v>
      </c>
      <c r="V25">
        <f>kilometrage_new!V25</f>
        <v>17690.333333333332</v>
      </c>
      <c r="W25">
        <f>kilometrage_new!W25</f>
        <v>9015.5095089999995</v>
      </c>
      <c r="X25">
        <f>kilometrage_new!X25</f>
        <v>9015.5095089999995</v>
      </c>
      <c r="Y25">
        <f>kilometrage_new!Y25</f>
        <v>14250</v>
      </c>
      <c r="Z25">
        <f>kilometrage_new!Z25</f>
        <v>15397.75396825397</v>
      </c>
      <c r="AA25">
        <f>kilometrage_new!AA25</f>
        <v>14251.464285714286</v>
      </c>
    </row>
    <row r="26" spans="1:27" x14ac:dyDescent="0.25">
      <c r="A26">
        <f>kilometrage_new!A26</f>
        <v>1995</v>
      </c>
      <c r="B26">
        <f>kilometrage_new!B26</f>
        <v>15292.448329999999</v>
      </c>
      <c r="C26">
        <f>kilometrage_new!C26</f>
        <v>17635.991870000002</v>
      </c>
      <c r="D26">
        <f>kilometrage_new!D26</f>
        <v>15292.448329999999</v>
      </c>
      <c r="E26">
        <f>kilometrage_new!E26</f>
        <v>15699.60857</v>
      </c>
      <c r="F26">
        <f>kilometrage_new!F26</f>
        <v>15699.60857</v>
      </c>
      <c r="G26">
        <f>kilometrage_new!G26</f>
        <v>15699.60857</v>
      </c>
      <c r="H26">
        <f>kilometrage_new!H26</f>
        <v>14251.464285714286</v>
      </c>
      <c r="I26">
        <f>kilometrage_new!I26</f>
        <v>14251.464285714286</v>
      </c>
      <c r="J26">
        <f>kilometrage_new!J26</f>
        <v>14251.464285714286</v>
      </c>
      <c r="K26">
        <f>kilometrage_new!K26</f>
        <v>15699.60857</v>
      </c>
      <c r="L26">
        <f>kilometrage_new!L26</f>
        <v>15699.60857</v>
      </c>
      <c r="M26">
        <f>kilometrage_new!M26</f>
        <v>15699.60857</v>
      </c>
      <c r="N26">
        <f>kilometrage_new!N26</f>
        <v>15699.60857</v>
      </c>
      <c r="O26">
        <f>kilometrage_new!O26</f>
        <v>15292.448329999999</v>
      </c>
      <c r="P26">
        <f>kilometrage_new!P26</f>
        <v>15292.448329999999</v>
      </c>
      <c r="Q26">
        <f>kilometrage_new!Q26</f>
        <v>15292.448329999999</v>
      </c>
      <c r="R26">
        <f>kilometrage_new!R26</f>
        <v>15292.448329999999</v>
      </c>
      <c r="S26">
        <f>kilometrage_new!S26</f>
        <v>10708.5</v>
      </c>
      <c r="T26">
        <f>kilometrage_new!T26</f>
        <v>14251.464285714286</v>
      </c>
      <c r="U26">
        <f>kilometrage_new!U26</f>
        <v>17794.428571428572</v>
      </c>
      <c r="V26">
        <f>kilometrage_new!V26</f>
        <v>17690.333333333332</v>
      </c>
      <c r="W26">
        <f>kilometrage_new!W26</f>
        <v>8977.5680549999997</v>
      </c>
      <c r="X26">
        <f>kilometrage_new!X26</f>
        <v>8977.5680549999997</v>
      </c>
      <c r="Y26">
        <f>kilometrage_new!Y26</f>
        <v>14300</v>
      </c>
      <c r="Z26">
        <f>kilometrage_new!Z26</f>
        <v>15397.75396825397</v>
      </c>
      <c r="AA26">
        <f>kilometrage_new!AA26</f>
        <v>14251.464285714286</v>
      </c>
    </row>
    <row r="27" spans="1:27" x14ac:dyDescent="0.25">
      <c r="A27">
        <f>kilometrage_new!A27</f>
        <v>1996</v>
      </c>
      <c r="B27">
        <f>kilometrage_new!B27</f>
        <v>15864.030360000001</v>
      </c>
      <c r="C27">
        <f>kilometrage_new!C27</f>
        <v>18207.573899999999</v>
      </c>
      <c r="D27">
        <f>kilometrage_new!D27</f>
        <v>15864.030360000001</v>
      </c>
      <c r="E27">
        <f>kilometrage_new!E27</f>
        <v>15707.87412</v>
      </c>
      <c r="F27">
        <f>kilometrage_new!F27</f>
        <v>15707.87412</v>
      </c>
      <c r="G27">
        <f>kilometrage_new!G27</f>
        <v>15707.87412</v>
      </c>
      <c r="H27">
        <f>kilometrage_new!H27</f>
        <v>14251.464285714286</v>
      </c>
      <c r="I27">
        <f>kilometrage_new!I27</f>
        <v>14251.464285714286</v>
      </c>
      <c r="J27">
        <f>kilometrage_new!J27</f>
        <v>14251.464285714286</v>
      </c>
      <c r="K27">
        <f>kilometrage_new!K27</f>
        <v>15707.87412</v>
      </c>
      <c r="L27">
        <f>kilometrage_new!L27</f>
        <v>15707.87412</v>
      </c>
      <c r="M27">
        <f>kilometrage_new!M27</f>
        <v>15707.87412</v>
      </c>
      <c r="N27">
        <f>kilometrage_new!N27</f>
        <v>15707.87412</v>
      </c>
      <c r="O27">
        <f>kilometrage_new!O27</f>
        <v>15864.030360000001</v>
      </c>
      <c r="P27">
        <f>kilometrage_new!P27</f>
        <v>15864.030360000001</v>
      </c>
      <c r="Q27">
        <f>kilometrage_new!Q27</f>
        <v>15864.030360000001</v>
      </c>
      <c r="R27">
        <f>kilometrage_new!R27</f>
        <v>15864.030360000001</v>
      </c>
      <c r="S27">
        <f>kilometrage_new!S27</f>
        <v>10708.5</v>
      </c>
      <c r="T27">
        <f>kilometrage_new!T27</f>
        <v>14251.464285714286</v>
      </c>
      <c r="U27">
        <f>kilometrage_new!U27</f>
        <v>17794.428571428572</v>
      </c>
      <c r="V27">
        <f>kilometrage_new!V27</f>
        <v>17690.333333333332</v>
      </c>
      <c r="W27">
        <f>kilometrage_new!W27</f>
        <v>8868.2587330000006</v>
      </c>
      <c r="X27">
        <f>kilometrage_new!X27</f>
        <v>8868.2587330000006</v>
      </c>
      <c r="Y27">
        <f>kilometrage_new!Y27</f>
        <v>14333.333329999999</v>
      </c>
      <c r="Z27">
        <f>kilometrage_new!Z27</f>
        <v>15397.75396825397</v>
      </c>
      <c r="AA27">
        <f>kilometrage_new!AA27</f>
        <v>14251.464285714286</v>
      </c>
    </row>
    <row r="28" spans="1:27" x14ac:dyDescent="0.25">
      <c r="A28">
        <f>kilometrage_new!A28</f>
        <v>1997</v>
      </c>
      <c r="B28">
        <f>kilometrage_new!B28</f>
        <v>16284.61326</v>
      </c>
      <c r="C28">
        <f>kilometrage_new!C28</f>
        <v>18628.156800000001</v>
      </c>
      <c r="D28">
        <f>kilometrage_new!D28</f>
        <v>16284.61326</v>
      </c>
      <c r="E28">
        <f>kilometrage_new!E28</f>
        <v>15646.113300000001</v>
      </c>
      <c r="F28">
        <f>kilometrage_new!F28</f>
        <v>15646.113300000001</v>
      </c>
      <c r="G28">
        <f>kilometrage_new!G28</f>
        <v>15646.113300000001</v>
      </c>
      <c r="H28">
        <f>kilometrage_new!H28</f>
        <v>14251.464285714286</v>
      </c>
      <c r="I28">
        <f>kilometrage_new!I28</f>
        <v>14251.464285714286</v>
      </c>
      <c r="J28">
        <f>kilometrage_new!J28</f>
        <v>14251.464285714286</v>
      </c>
      <c r="K28">
        <f>kilometrage_new!K28</f>
        <v>15646.113300000001</v>
      </c>
      <c r="L28">
        <f>kilometrage_new!L28</f>
        <v>15646.113300000001</v>
      </c>
      <c r="M28">
        <f>kilometrage_new!M28</f>
        <v>15646.113300000001</v>
      </c>
      <c r="N28">
        <f>kilometrage_new!N28</f>
        <v>15646.113300000001</v>
      </c>
      <c r="O28">
        <f>kilometrage_new!O28</f>
        <v>16284.61326</v>
      </c>
      <c r="P28">
        <f>kilometrage_new!P28</f>
        <v>16284.61326</v>
      </c>
      <c r="Q28">
        <f>kilometrage_new!Q28</f>
        <v>16284.61326</v>
      </c>
      <c r="R28">
        <f>kilometrage_new!R28</f>
        <v>16284.61326</v>
      </c>
      <c r="S28">
        <f>kilometrage_new!S28</f>
        <v>10708.5</v>
      </c>
      <c r="T28">
        <f>kilometrage_new!T28</f>
        <v>14251.464285714286</v>
      </c>
      <c r="U28">
        <f>kilometrage_new!U28</f>
        <v>17794.428571428572</v>
      </c>
      <c r="V28">
        <f>kilometrage_new!V28</f>
        <v>17690.333333333332</v>
      </c>
      <c r="W28">
        <f>kilometrage_new!W28</f>
        <v>8889.5327149999994</v>
      </c>
      <c r="X28">
        <f>kilometrage_new!X28</f>
        <v>8889.5327149999994</v>
      </c>
      <c r="Y28">
        <f>kilometrage_new!Y28</f>
        <v>14366.666670000001</v>
      </c>
      <c r="Z28">
        <f>kilometrage_new!Z28</f>
        <v>15397.75396825397</v>
      </c>
      <c r="AA28">
        <f>kilometrage_new!AA28</f>
        <v>14251.464285714286</v>
      </c>
    </row>
    <row r="29" spans="1:27" x14ac:dyDescent="0.25">
      <c r="A29">
        <f>kilometrage_new!A29</f>
        <v>1998</v>
      </c>
      <c r="B29">
        <f>kilometrage_new!B29</f>
        <v>16526.014859999999</v>
      </c>
      <c r="C29">
        <f>kilometrage_new!C29</f>
        <v>18869.558400000002</v>
      </c>
      <c r="D29">
        <f>kilometrage_new!D29</f>
        <v>16526.014859999999</v>
      </c>
      <c r="E29">
        <f>kilometrage_new!E29</f>
        <v>15617.082259999999</v>
      </c>
      <c r="F29">
        <f>kilometrage_new!F29</f>
        <v>15617.082259999999</v>
      </c>
      <c r="G29">
        <f>kilometrage_new!G29</f>
        <v>15617.082259999999</v>
      </c>
      <c r="H29">
        <f>kilometrage_new!H29</f>
        <v>14251.464285714286</v>
      </c>
      <c r="I29">
        <f>kilometrage_new!I29</f>
        <v>14251.464285714286</v>
      </c>
      <c r="J29">
        <f>kilometrage_new!J29</f>
        <v>14251.464285714286</v>
      </c>
      <c r="K29">
        <f>kilometrage_new!K29</f>
        <v>15617.082259999999</v>
      </c>
      <c r="L29">
        <f>kilometrage_new!L29</f>
        <v>15617.082259999999</v>
      </c>
      <c r="M29">
        <f>kilometrage_new!M29</f>
        <v>15617.082259999999</v>
      </c>
      <c r="N29">
        <f>kilometrage_new!N29</f>
        <v>15617.082259999999</v>
      </c>
      <c r="O29">
        <f>kilometrage_new!O29</f>
        <v>16526.014859999999</v>
      </c>
      <c r="P29">
        <f>kilometrage_new!P29</f>
        <v>16526.014859999999</v>
      </c>
      <c r="Q29">
        <f>kilometrage_new!Q29</f>
        <v>16526.014859999999</v>
      </c>
      <c r="R29">
        <f>kilometrage_new!R29</f>
        <v>16526.014859999999</v>
      </c>
      <c r="S29">
        <f>kilometrage_new!S29</f>
        <v>10708.5</v>
      </c>
      <c r="T29">
        <f>kilometrage_new!T29</f>
        <v>14251.464285714286</v>
      </c>
      <c r="U29">
        <f>kilometrage_new!U29</f>
        <v>17794.428571428572</v>
      </c>
      <c r="V29">
        <f>kilometrage_new!V29</f>
        <v>17690.333333333332</v>
      </c>
      <c r="W29">
        <f>kilometrage_new!W29</f>
        <v>8973.6830439999994</v>
      </c>
      <c r="X29">
        <f>kilometrage_new!X29</f>
        <v>8973.6830439999994</v>
      </c>
      <c r="Y29">
        <f>kilometrage_new!Y29</f>
        <v>14400</v>
      </c>
      <c r="Z29">
        <f>kilometrage_new!Z29</f>
        <v>15397.75396825397</v>
      </c>
      <c r="AA29">
        <f>kilometrage_new!AA29</f>
        <v>14251.464285714286</v>
      </c>
    </row>
    <row r="30" spans="1:27" x14ac:dyDescent="0.25">
      <c r="A30">
        <f>kilometrage_new!A30</f>
        <v>1999</v>
      </c>
      <c r="B30">
        <f>kilometrage_new!B30</f>
        <v>16726.57864</v>
      </c>
      <c r="C30">
        <f>kilometrage_new!C30</f>
        <v>19070.122169999999</v>
      </c>
      <c r="D30">
        <f>kilometrage_new!D30</f>
        <v>16726.57864</v>
      </c>
      <c r="E30">
        <f>kilometrage_new!E30</f>
        <v>15579.35324</v>
      </c>
      <c r="F30">
        <f>kilometrage_new!F30</f>
        <v>15579.35324</v>
      </c>
      <c r="G30">
        <f>kilometrage_new!G30</f>
        <v>15579.35324</v>
      </c>
      <c r="H30">
        <f>kilometrage_new!H30</f>
        <v>14251.464285714286</v>
      </c>
      <c r="I30">
        <f>kilometrage_new!I30</f>
        <v>14251.464285714286</v>
      </c>
      <c r="J30">
        <f>kilometrage_new!J30</f>
        <v>14251.464285714286</v>
      </c>
      <c r="K30">
        <f>kilometrage_new!K30</f>
        <v>15579.35324</v>
      </c>
      <c r="L30">
        <f>kilometrage_new!L30</f>
        <v>15579.35324</v>
      </c>
      <c r="M30">
        <f>kilometrage_new!M30</f>
        <v>15579.35324</v>
      </c>
      <c r="N30">
        <f>kilometrage_new!N30</f>
        <v>15579.35324</v>
      </c>
      <c r="O30">
        <f>kilometrage_new!O30</f>
        <v>16726.57864</v>
      </c>
      <c r="P30">
        <f>kilometrage_new!P30</f>
        <v>16726.57864</v>
      </c>
      <c r="Q30">
        <f>kilometrage_new!Q30</f>
        <v>16726.57864</v>
      </c>
      <c r="R30">
        <f>kilometrage_new!R30</f>
        <v>16726.57864</v>
      </c>
      <c r="S30">
        <f>kilometrage_new!S30</f>
        <v>10708.5</v>
      </c>
      <c r="T30">
        <f>kilometrage_new!T30</f>
        <v>14251.464285714286</v>
      </c>
      <c r="U30">
        <f>kilometrage_new!U30</f>
        <v>17794.428571428572</v>
      </c>
      <c r="V30">
        <f>kilometrage_new!V30</f>
        <v>17690.333333333332</v>
      </c>
      <c r="W30">
        <f>kilometrage_new!W30</f>
        <v>8923.0871110000007</v>
      </c>
      <c r="X30">
        <f>kilometrage_new!X30</f>
        <v>8923.0871110000007</v>
      </c>
      <c r="Y30">
        <f>kilometrage_new!Y30</f>
        <v>14400</v>
      </c>
      <c r="Z30">
        <f>kilometrage_new!Z30</f>
        <v>15397.75396825397</v>
      </c>
      <c r="AA30">
        <f>kilometrage_new!AA30</f>
        <v>14251.464285714286</v>
      </c>
    </row>
    <row r="31" spans="1:27" x14ac:dyDescent="0.25">
      <c r="A31">
        <f>kilometrage_new!A31</f>
        <v>2000</v>
      </c>
      <c r="B31">
        <f>kilometrage_new!B31</f>
        <v>16950</v>
      </c>
      <c r="C31">
        <f>kilometrage_new!C31</f>
        <v>19293.543539999999</v>
      </c>
      <c r="D31">
        <f>kilometrage_new!D31</f>
        <v>16950</v>
      </c>
      <c r="E31">
        <f>kilometrage_new!E31</f>
        <v>15400.15991</v>
      </c>
      <c r="F31">
        <f>kilometrage_new!F31</f>
        <v>15400.15991</v>
      </c>
      <c r="G31">
        <f>kilometrage_new!G31</f>
        <v>15400.15991</v>
      </c>
      <c r="H31">
        <f>kilometrage_new!H31</f>
        <v>14251.464285714286</v>
      </c>
      <c r="I31">
        <f>kilometrage_new!I31</f>
        <v>14251.464285714286</v>
      </c>
      <c r="J31">
        <f>kilometrage_new!J31</f>
        <v>14251.464285714286</v>
      </c>
      <c r="K31">
        <f>kilometrage_new!K31</f>
        <v>15400.15991</v>
      </c>
      <c r="L31">
        <f>kilometrage_new!L31</f>
        <v>15400.15991</v>
      </c>
      <c r="M31">
        <f>kilometrage_new!M31</f>
        <v>15400.15991</v>
      </c>
      <c r="N31">
        <f>kilometrage_new!N31</f>
        <v>15400.15991</v>
      </c>
      <c r="O31">
        <f>kilometrage_new!O31</f>
        <v>16950</v>
      </c>
      <c r="P31">
        <f>kilometrage_new!P31</f>
        <v>16950</v>
      </c>
      <c r="Q31">
        <f>kilometrage_new!Q31</f>
        <v>16950</v>
      </c>
      <c r="R31">
        <f>kilometrage_new!R31</f>
        <v>16950</v>
      </c>
      <c r="S31">
        <f>kilometrage_new!S31</f>
        <v>10708.5</v>
      </c>
      <c r="T31">
        <f>kilometrage_new!T31</f>
        <v>14251.464285714286</v>
      </c>
      <c r="U31">
        <f>kilometrage_new!U31</f>
        <v>17794.428571428572</v>
      </c>
      <c r="V31">
        <f>kilometrage_new!V31</f>
        <v>17690.333333333332</v>
      </c>
      <c r="W31">
        <f>kilometrage_new!W31</f>
        <v>8812.1124099999997</v>
      </c>
      <c r="X31">
        <f>kilometrage_new!X31</f>
        <v>8812.1124099999997</v>
      </c>
      <c r="Y31">
        <f>kilometrage_new!Y31</f>
        <v>14300</v>
      </c>
      <c r="Z31">
        <f>kilometrage_new!Z31</f>
        <v>15397.75396825397</v>
      </c>
      <c r="AA31">
        <f>kilometrage_new!AA31</f>
        <v>14251.464285714286</v>
      </c>
    </row>
    <row r="32" spans="1:27" x14ac:dyDescent="0.25">
      <c r="A32">
        <f>kilometrage_new!A32</f>
        <v>2001</v>
      </c>
      <c r="B32">
        <f>kilometrage_new!B32</f>
        <v>16900</v>
      </c>
      <c r="C32">
        <f>kilometrage_new!C32</f>
        <v>18935.852859999999</v>
      </c>
      <c r="D32">
        <f>kilometrage_new!D32</f>
        <v>16900</v>
      </c>
      <c r="E32">
        <f>kilometrage_new!E32</f>
        <v>15374.29672</v>
      </c>
      <c r="F32">
        <f>kilometrage_new!F32</f>
        <v>15374.29672</v>
      </c>
      <c r="G32">
        <f>kilometrage_new!G32</f>
        <v>15374.29672</v>
      </c>
      <c r="H32">
        <f>kilometrage_new!H32</f>
        <v>14251.464285714286</v>
      </c>
      <c r="I32">
        <f>kilometrage_new!I32</f>
        <v>14251.464285714286</v>
      </c>
      <c r="J32">
        <f>kilometrage_new!J32</f>
        <v>14251.464285714286</v>
      </c>
      <c r="K32">
        <f>kilometrage_new!K32</f>
        <v>15374.29672</v>
      </c>
      <c r="L32">
        <f>kilometrage_new!L32</f>
        <v>15374.29672</v>
      </c>
      <c r="M32">
        <f>kilometrage_new!M32</f>
        <v>15374.29672</v>
      </c>
      <c r="N32">
        <f>kilometrage_new!N32</f>
        <v>15374.29672</v>
      </c>
      <c r="O32">
        <f>kilometrage_new!O32</f>
        <v>16900</v>
      </c>
      <c r="P32">
        <f>kilometrage_new!P32</f>
        <v>16900</v>
      </c>
      <c r="Q32">
        <f>kilometrage_new!Q32</f>
        <v>16900</v>
      </c>
      <c r="R32">
        <f>kilometrage_new!R32</f>
        <v>16900</v>
      </c>
      <c r="S32">
        <f>kilometrage_new!S32</f>
        <v>10708.5</v>
      </c>
      <c r="T32">
        <f>kilometrage_new!T32</f>
        <v>14251.464285714286</v>
      </c>
      <c r="U32">
        <f>kilometrage_new!U32</f>
        <v>17794.428571428572</v>
      </c>
      <c r="V32">
        <f>kilometrage_new!V32</f>
        <v>17690.333333333332</v>
      </c>
      <c r="W32">
        <f>kilometrage_new!W32</f>
        <v>8795.0766370000001</v>
      </c>
      <c r="X32">
        <f>kilometrage_new!X32</f>
        <v>8795.0766370000001</v>
      </c>
      <c r="Y32">
        <f>kilometrage_new!Y32</f>
        <v>14600</v>
      </c>
      <c r="Z32">
        <f>kilometrage_new!Z32</f>
        <v>15397.75396825397</v>
      </c>
      <c r="AA32">
        <f>kilometrage_new!AA32</f>
        <v>14251.464285714286</v>
      </c>
    </row>
    <row r="33" spans="1:27" x14ac:dyDescent="0.25">
      <c r="A33">
        <f>kilometrage_new!A33</f>
        <v>2002</v>
      </c>
      <c r="B33">
        <f>kilometrage_new!B33</f>
        <v>16800</v>
      </c>
      <c r="C33">
        <f>kilometrage_new!C33</f>
        <v>19638.82458</v>
      </c>
      <c r="D33">
        <f>kilometrage_new!D33</f>
        <v>16800</v>
      </c>
      <c r="E33">
        <f>kilometrage_new!E33</f>
        <v>15414.326279999999</v>
      </c>
      <c r="F33">
        <f>kilometrage_new!F33</f>
        <v>15414.326279999999</v>
      </c>
      <c r="G33">
        <f>kilometrage_new!G33</f>
        <v>15414.326279999999</v>
      </c>
      <c r="H33">
        <f>kilometrage_new!H33</f>
        <v>14251.464285714286</v>
      </c>
      <c r="I33">
        <f>kilometrage_new!I33</f>
        <v>14251.464285714286</v>
      </c>
      <c r="J33">
        <f>kilometrage_new!J33</f>
        <v>14251.464285714286</v>
      </c>
      <c r="K33">
        <f>kilometrage_new!K33</f>
        <v>15414.326279999999</v>
      </c>
      <c r="L33">
        <f>kilometrage_new!L33</f>
        <v>15414.326279999999</v>
      </c>
      <c r="M33">
        <f>kilometrage_new!M33</f>
        <v>15414.326279999999</v>
      </c>
      <c r="N33">
        <f>kilometrage_new!N33</f>
        <v>15414.326279999999</v>
      </c>
      <c r="O33">
        <f>kilometrage_new!O33</f>
        <v>16800</v>
      </c>
      <c r="P33">
        <f>kilometrage_new!P33</f>
        <v>16800</v>
      </c>
      <c r="Q33">
        <f>kilometrage_new!Q33</f>
        <v>16800</v>
      </c>
      <c r="R33">
        <f>kilometrage_new!R33</f>
        <v>16800</v>
      </c>
      <c r="S33">
        <f>kilometrage_new!S33</f>
        <v>10708.5</v>
      </c>
      <c r="T33">
        <f>kilometrage_new!T33</f>
        <v>14251.464285714286</v>
      </c>
      <c r="U33">
        <f>kilometrage_new!U33</f>
        <v>17794.428571428572</v>
      </c>
      <c r="V33">
        <f>kilometrage_new!V33</f>
        <v>17690.333333333332</v>
      </c>
      <c r="W33">
        <f>kilometrage_new!W33</f>
        <v>8740.819168</v>
      </c>
      <c r="X33">
        <f>kilometrage_new!X33</f>
        <v>8740.819168</v>
      </c>
      <c r="Y33">
        <f>kilometrage_new!Y33</f>
        <v>14200</v>
      </c>
      <c r="Z33">
        <f>kilometrage_new!Z33</f>
        <v>15397.75396825397</v>
      </c>
      <c r="AA33">
        <f>kilometrage_new!AA33</f>
        <v>14251.464285714286</v>
      </c>
    </row>
    <row r="34" spans="1:27" x14ac:dyDescent="0.25">
      <c r="A34">
        <f>kilometrage_new!A34</f>
        <v>2003</v>
      </c>
      <c r="B34">
        <f>kilometrage_new!B34</f>
        <v>16400</v>
      </c>
      <c r="C34">
        <f>kilometrage_new!C34</f>
        <v>19701.080610000001</v>
      </c>
      <c r="D34">
        <f>kilometrage_new!D34</f>
        <v>16400</v>
      </c>
      <c r="E34">
        <f>kilometrage_new!E34</f>
        <v>15262.181060000001</v>
      </c>
      <c r="F34">
        <f>kilometrage_new!F34</f>
        <v>15262.181060000001</v>
      </c>
      <c r="G34">
        <f>kilometrage_new!G34</f>
        <v>15262.181060000001</v>
      </c>
      <c r="H34">
        <f>kilometrage_new!H34</f>
        <v>14251.464285714286</v>
      </c>
      <c r="I34">
        <f>kilometrage_new!I34</f>
        <v>14251.464285714286</v>
      </c>
      <c r="J34">
        <f>kilometrage_new!J34</f>
        <v>14251.464285714286</v>
      </c>
      <c r="K34">
        <f>kilometrage_new!K34</f>
        <v>15262.181060000001</v>
      </c>
      <c r="L34">
        <f>kilometrage_new!L34</f>
        <v>15262.181060000001</v>
      </c>
      <c r="M34">
        <f>kilometrage_new!M34</f>
        <v>15262.181060000001</v>
      </c>
      <c r="N34">
        <f>kilometrage_new!N34</f>
        <v>15262.181060000001</v>
      </c>
      <c r="O34">
        <f>kilometrage_new!O34</f>
        <v>16400</v>
      </c>
      <c r="P34">
        <f>kilometrage_new!P34</f>
        <v>16400</v>
      </c>
      <c r="Q34">
        <f>kilometrage_new!Q34</f>
        <v>16400</v>
      </c>
      <c r="R34">
        <f>kilometrage_new!R34</f>
        <v>16400</v>
      </c>
      <c r="S34">
        <f>kilometrage_new!S34</f>
        <v>10708.5</v>
      </c>
      <c r="T34">
        <f>kilometrage_new!T34</f>
        <v>14251.464285714286</v>
      </c>
      <c r="U34">
        <f>kilometrage_new!U34</f>
        <v>17794.428571428572</v>
      </c>
      <c r="V34">
        <f>kilometrage_new!V34</f>
        <v>17690.333333333332</v>
      </c>
      <c r="W34">
        <f>kilometrage_new!W34</f>
        <v>8686.4003990000001</v>
      </c>
      <c r="X34">
        <f>kilometrage_new!X34</f>
        <v>8686.4003990000001</v>
      </c>
      <c r="Y34">
        <f>kilometrage_new!Y34</f>
        <v>14600</v>
      </c>
      <c r="Z34">
        <f>kilometrage_new!Z34</f>
        <v>15397.75396825397</v>
      </c>
      <c r="AA34">
        <f>kilometrage_new!AA34</f>
        <v>14251.464285714286</v>
      </c>
    </row>
    <row r="35" spans="1:27" x14ac:dyDescent="0.25">
      <c r="A35">
        <f>kilometrage_new!A35</f>
        <v>2004</v>
      </c>
      <c r="B35">
        <f>kilometrage_new!B35</f>
        <v>16050</v>
      </c>
      <c r="C35">
        <f>kilometrage_new!C35</f>
        <v>20112.06899</v>
      </c>
      <c r="D35">
        <f>kilometrage_new!D35</f>
        <v>16050</v>
      </c>
      <c r="E35">
        <f>kilometrage_new!E35</f>
        <v>15152.944890000001</v>
      </c>
      <c r="F35">
        <f>kilometrage_new!F35</f>
        <v>15152.944890000001</v>
      </c>
      <c r="G35">
        <f>kilometrage_new!G35</f>
        <v>15152.944890000001</v>
      </c>
      <c r="H35">
        <f>kilometrage_new!H35</f>
        <v>14251.464285714286</v>
      </c>
      <c r="I35">
        <f>kilometrage_new!I35</f>
        <v>14251.464285714286</v>
      </c>
      <c r="J35">
        <f>kilometrage_new!J35</f>
        <v>14251.464285714286</v>
      </c>
      <c r="K35">
        <f>kilometrage_new!K35</f>
        <v>15152.944890000001</v>
      </c>
      <c r="L35">
        <f>kilometrage_new!L35</f>
        <v>15152.944890000001</v>
      </c>
      <c r="M35">
        <f>kilometrage_new!M35</f>
        <v>15152.944890000001</v>
      </c>
      <c r="N35">
        <f>kilometrage_new!N35</f>
        <v>15152.944890000001</v>
      </c>
      <c r="O35">
        <f>kilometrage_new!O35</f>
        <v>16050</v>
      </c>
      <c r="P35">
        <f>kilometrage_new!P35</f>
        <v>16050</v>
      </c>
      <c r="Q35">
        <f>kilometrage_new!Q35</f>
        <v>16050</v>
      </c>
      <c r="R35">
        <f>kilometrage_new!R35</f>
        <v>16050</v>
      </c>
      <c r="S35">
        <f>kilometrage_new!S35</f>
        <v>10708.5</v>
      </c>
      <c r="T35">
        <f>kilometrage_new!T35</f>
        <v>14251.464285714286</v>
      </c>
      <c r="U35">
        <f>kilometrage_new!U35</f>
        <v>17794.428571428572</v>
      </c>
      <c r="V35">
        <f>kilometrage_new!V35</f>
        <v>17690.333333333332</v>
      </c>
      <c r="W35">
        <f>kilometrage_new!W35</f>
        <v>8570.1274589999994</v>
      </c>
      <c r="X35">
        <f>kilometrage_new!X35</f>
        <v>8570.1274589999994</v>
      </c>
      <c r="Y35">
        <f>kilometrage_new!Y35</f>
        <v>13900</v>
      </c>
      <c r="Z35">
        <f>kilometrage_new!Z35</f>
        <v>15397.75396825397</v>
      </c>
      <c r="AA35">
        <f>kilometrage_new!AA35</f>
        <v>14251.464285714286</v>
      </c>
    </row>
    <row r="36" spans="1:27" x14ac:dyDescent="0.25">
      <c r="A36">
        <f>kilometrage_new!A36</f>
        <v>2005</v>
      </c>
      <c r="B36">
        <f>kilometrage_new!B36</f>
        <v>16000</v>
      </c>
      <c r="C36">
        <f>kilometrage_new!C36</f>
        <v>19914.865399999999</v>
      </c>
      <c r="D36">
        <f>kilometrage_new!D36</f>
        <v>16000</v>
      </c>
      <c r="E36">
        <f>kilometrage_new!E36</f>
        <v>14988.770189999999</v>
      </c>
      <c r="F36">
        <f>kilometrage_new!F36</f>
        <v>14988.770189999999</v>
      </c>
      <c r="G36">
        <f>kilometrage_new!G36</f>
        <v>14988.770189999999</v>
      </c>
      <c r="H36">
        <f>kilometrage_new!H36</f>
        <v>14251.464285714286</v>
      </c>
      <c r="I36">
        <f>kilometrage_new!I36</f>
        <v>14251.464285714286</v>
      </c>
      <c r="J36">
        <f>kilometrage_new!J36</f>
        <v>14251.464285714286</v>
      </c>
      <c r="K36">
        <f>kilometrage_new!K36</f>
        <v>14988.770189999999</v>
      </c>
      <c r="L36">
        <f>kilometrage_new!L36</f>
        <v>14988.770189999999</v>
      </c>
      <c r="M36">
        <f>kilometrage_new!M36</f>
        <v>14988.770189999999</v>
      </c>
      <c r="N36">
        <f>kilometrage_new!N36</f>
        <v>14988.770189999999</v>
      </c>
      <c r="O36">
        <f>kilometrage_new!O36</f>
        <v>16000</v>
      </c>
      <c r="P36">
        <f>kilometrage_new!P36</f>
        <v>16000</v>
      </c>
      <c r="Q36">
        <f>kilometrage_new!Q36</f>
        <v>16000</v>
      </c>
      <c r="R36">
        <f>kilometrage_new!R36</f>
        <v>16000</v>
      </c>
      <c r="S36">
        <f>kilometrage_new!S36</f>
        <v>10708.5</v>
      </c>
      <c r="T36">
        <f>kilometrage_new!T36</f>
        <v>14251.464285714286</v>
      </c>
      <c r="U36">
        <f>kilometrage_new!U36</f>
        <v>17794.428571428572</v>
      </c>
      <c r="V36">
        <f>kilometrage_new!V36</f>
        <v>17690.333333333332</v>
      </c>
      <c r="W36">
        <f>kilometrage_new!W36</f>
        <v>8405.5414770000007</v>
      </c>
      <c r="X36">
        <f>kilometrage_new!X36</f>
        <v>8405.5414770000007</v>
      </c>
      <c r="Y36">
        <f>kilometrage_new!Y36</f>
        <v>14100</v>
      </c>
      <c r="Z36">
        <f>kilometrage_new!Z36</f>
        <v>15397.75396825397</v>
      </c>
      <c r="AA36">
        <f>kilometrage_new!AA36</f>
        <v>14251.464285714286</v>
      </c>
    </row>
    <row r="37" spans="1:27" x14ac:dyDescent="0.25">
      <c r="A37">
        <f>kilometrage_new!A37</f>
        <v>2006</v>
      </c>
      <c r="B37">
        <f>kilometrage_new!B37</f>
        <v>16050</v>
      </c>
      <c r="C37">
        <f>kilometrage_new!C37</f>
        <v>19999.98633</v>
      </c>
      <c r="D37">
        <f>kilometrage_new!D37</f>
        <v>16050</v>
      </c>
      <c r="E37">
        <f>kilometrage_new!E37</f>
        <v>14547.855784000001</v>
      </c>
      <c r="F37">
        <f>kilometrage_new!F37</f>
        <v>14547.855784000001</v>
      </c>
      <c r="G37">
        <f>kilometrage_new!G37</f>
        <v>14547.855784000001</v>
      </c>
      <c r="H37">
        <f>kilometrage_new!H37</f>
        <v>14251.464285714286</v>
      </c>
      <c r="I37">
        <f>kilometrage_new!I37</f>
        <v>14251.464285714286</v>
      </c>
      <c r="J37">
        <f>kilometrage_new!J37</f>
        <v>14251.464285714286</v>
      </c>
      <c r="K37">
        <f>kilometrage_new!K37</f>
        <v>14547.855784000001</v>
      </c>
      <c r="L37">
        <f>kilometrage_new!L37</f>
        <v>14547.855784000001</v>
      </c>
      <c r="M37">
        <f>kilometrage_new!M37</f>
        <v>14547.855784000001</v>
      </c>
      <c r="N37">
        <f>kilometrage_new!N37</f>
        <v>14547.855784000001</v>
      </c>
      <c r="O37">
        <f>kilometrage_new!O37</f>
        <v>16050</v>
      </c>
      <c r="P37">
        <f>kilometrage_new!P37</f>
        <v>16050</v>
      </c>
      <c r="Q37">
        <f>kilometrage_new!Q37</f>
        <v>16050</v>
      </c>
      <c r="R37">
        <f>kilometrage_new!R37</f>
        <v>16050</v>
      </c>
      <c r="S37">
        <f>kilometrage_new!S37</f>
        <v>10708.5</v>
      </c>
      <c r="T37">
        <f>kilometrage_new!T37</f>
        <v>14251.464285714286</v>
      </c>
      <c r="U37">
        <f>kilometrage_new!U37</f>
        <v>17794.428571428572</v>
      </c>
      <c r="V37">
        <f>kilometrage_new!V37</f>
        <v>17690.333333333332</v>
      </c>
      <c r="W37">
        <f>kilometrage_new!W37</f>
        <v>8275.6517469999999</v>
      </c>
      <c r="X37">
        <f>kilometrage_new!X37</f>
        <v>8275.6517469999999</v>
      </c>
      <c r="Y37">
        <f>kilometrage_new!Y37</f>
        <v>13900</v>
      </c>
      <c r="Z37">
        <f>kilometrage_new!Z37</f>
        <v>15397.75396825397</v>
      </c>
      <c r="AA37">
        <f>kilometrage_new!AA37</f>
        <v>14251.464285714286</v>
      </c>
    </row>
    <row r="38" spans="1:27" x14ac:dyDescent="0.25">
      <c r="A38">
        <f>kilometrage_new!A38</f>
        <v>2007</v>
      </c>
      <c r="B38">
        <f>kilometrage_new!B38</f>
        <v>15800</v>
      </c>
      <c r="C38">
        <f>kilometrage_new!C38</f>
        <v>19783.313699999999</v>
      </c>
      <c r="D38">
        <f>kilometrage_new!D38</f>
        <v>15800</v>
      </c>
      <c r="E38">
        <f>kilometrage_new!E38</f>
        <v>14303.509382</v>
      </c>
      <c r="F38">
        <f>kilometrage_new!F38</f>
        <v>14303.509382</v>
      </c>
      <c r="G38">
        <f>kilometrage_new!G38</f>
        <v>14303.509382</v>
      </c>
      <c r="H38">
        <f>kilometrage_new!H38</f>
        <v>14251.464285714286</v>
      </c>
      <c r="I38">
        <f>kilometrage_new!I38</f>
        <v>14251.464285714286</v>
      </c>
      <c r="J38">
        <f>kilometrage_new!J38</f>
        <v>14251.464285714286</v>
      </c>
      <c r="K38">
        <f>kilometrage_new!K38</f>
        <v>14303.509382</v>
      </c>
      <c r="L38">
        <f>kilometrage_new!L38</f>
        <v>14303.509382</v>
      </c>
      <c r="M38">
        <f>kilometrage_new!M38</f>
        <v>14303.509382</v>
      </c>
      <c r="N38">
        <f>kilometrage_new!N38</f>
        <v>14303.509382</v>
      </c>
      <c r="O38">
        <f>kilometrage_new!O38</f>
        <v>15800</v>
      </c>
      <c r="P38">
        <f>kilometrage_new!P38</f>
        <v>15800</v>
      </c>
      <c r="Q38">
        <f>kilometrage_new!Q38</f>
        <v>15800</v>
      </c>
      <c r="R38">
        <f>kilometrage_new!R38</f>
        <v>15800</v>
      </c>
      <c r="S38">
        <f>kilometrage_new!S38</f>
        <v>10708.5</v>
      </c>
      <c r="T38">
        <f>kilometrage_new!T38</f>
        <v>14251.464285714286</v>
      </c>
      <c r="U38">
        <f>kilometrage_new!U38</f>
        <v>17794.428571428572</v>
      </c>
      <c r="V38">
        <f>kilometrage_new!V38</f>
        <v>17690.333333333332</v>
      </c>
      <c r="W38">
        <f>kilometrage_new!W38</f>
        <v>8275.6517469999999</v>
      </c>
      <c r="X38">
        <f>kilometrage_new!X38</f>
        <v>8275.6517469999999</v>
      </c>
      <c r="Y38">
        <f>kilometrage_new!Y38</f>
        <v>13900</v>
      </c>
      <c r="Z38">
        <f>kilometrage_new!Z38</f>
        <v>15397.75396825397</v>
      </c>
      <c r="AA38">
        <f>kilometrage_new!AA38</f>
        <v>14251.464285714286</v>
      </c>
    </row>
    <row r="39" spans="1:27" x14ac:dyDescent="0.25">
      <c r="A39">
        <f>kilometrage_new!A39</f>
        <v>2008</v>
      </c>
      <c r="B39">
        <f>kilometrage_new!B39</f>
        <v>15200</v>
      </c>
      <c r="C39">
        <f>kilometrage_new!C39</f>
        <v>19783.313699999999</v>
      </c>
      <c r="D39">
        <f>kilometrage_new!D39</f>
        <v>15200</v>
      </c>
      <c r="E39">
        <f>kilometrage_new!E39</f>
        <v>14193.278711999999</v>
      </c>
      <c r="F39">
        <f>kilometrage_new!F39</f>
        <v>14193.278711999999</v>
      </c>
      <c r="G39">
        <f>kilometrage_new!G39</f>
        <v>14193.278711999999</v>
      </c>
      <c r="H39">
        <f>kilometrage_new!H39</f>
        <v>14251.464285714286</v>
      </c>
      <c r="I39">
        <f>kilometrage_new!I39</f>
        <v>14251.464285714286</v>
      </c>
      <c r="J39">
        <f>kilometrage_new!J39</f>
        <v>14251.464285714286</v>
      </c>
      <c r="K39">
        <f>kilometrage_new!K39</f>
        <v>14193.278711999999</v>
      </c>
      <c r="L39">
        <f>kilometrage_new!L39</f>
        <v>14193.278711999999</v>
      </c>
      <c r="M39">
        <f>kilometrage_new!M39</f>
        <v>14193.278711999999</v>
      </c>
      <c r="N39">
        <f>kilometrage_new!N39</f>
        <v>14193.278711999999</v>
      </c>
      <c r="O39">
        <f>kilometrage_new!O39</f>
        <v>15200</v>
      </c>
      <c r="P39">
        <f>kilometrage_new!P39</f>
        <v>15200</v>
      </c>
      <c r="Q39">
        <f>kilometrage_new!Q39</f>
        <v>15200</v>
      </c>
      <c r="R39">
        <f>kilometrage_new!R39</f>
        <v>15200</v>
      </c>
      <c r="S39">
        <f>kilometrage_new!S39</f>
        <v>10708.5</v>
      </c>
      <c r="T39">
        <f>kilometrage_new!T39</f>
        <v>14251.464285714286</v>
      </c>
      <c r="U39">
        <f>kilometrage_new!U39</f>
        <v>17794.428571428572</v>
      </c>
      <c r="V39">
        <f>kilometrage_new!V39</f>
        <v>17690.333333333332</v>
      </c>
      <c r="W39">
        <f>kilometrage_new!W39</f>
        <v>8275.6517469999999</v>
      </c>
      <c r="X39">
        <f>kilometrage_new!X39</f>
        <v>8275.6517469999999</v>
      </c>
      <c r="Y39">
        <f>kilometrage_new!Y39</f>
        <v>13900</v>
      </c>
      <c r="Z39">
        <f>kilometrage_new!Z39</f>
        <v>15397.75396825397</v>
      </c>
      <c r="AA39">
        <f>kilometrage_new!AA39</f>
        <v>14251.464285714286</v>
      </c>
    </row>
    <row r="40" spans="1:27" x14ac:dyDescent="0.25">
      <c r="A40">
        <f>kilometrage_new!A40</f>
        <v>2009</v>
      </c>
      <c r="B40">
        <f>kilometrage_new!B40</f>
        <v>15200</v>
      </c>
      <c r="C40">
        <f>kilometrage_new!C40</f>
        <v>19660.82255611111</v>
      </c>
      <c r="D40">
        <f>kilometrage_new!D40</f>
        <v>15200</v>
      </c>
      <c r="E40">
        <f>kilometrage_new!E40</f>
        <v>13872.087856000002</v>
      </c>
      <c r="F40">
        <f>kilometrage_new!F40</f>
        <v>13872.087856000002</v>
      </c>
      <c r="G40">
        <f>kilometrage_new!G40</f>
        <v>13872.087856000002</v>
      </c>
      <c r="H40">
        <f>kilometrage_new!H40</f>
        <v>14251.464285714286</v>
      </c>
      <c r="I40">
        <f>kilometrage_new!I40</f>
        <v>14251.464285714286</v>
      </c>
      <c r="J40">
        <f>kilometrage_new!J40</f>
        <v>14251.464285714286</v>
      </c>
      <c r="K40">
        <f>kilometrage_new!K40</f>
        <v>13872.087856000002</v>
      </c>
      <c r="L40">
        <f>kilometrage_new!L40</f>
        <v>13872.087856000002</v>
      </c>
      <c r="M40">
        <f>kilometrage_new!M40</f>
        <v>13872.087856000002</v>
      </c>
      <c r="N40">
        <f>kilometrage_new!N40</f>
        <v>13872.087856000002</v>
      </c>
      <c r="O40">
        <f>kilometrage_new!O40</f>
        <v>15200</v>
      </c>
      <c r="P40">
        <f>kilometrage_new!P40</f>
        <v>15200</v>
      </c>
      <c r="Q40">
        <f>kilometrage_new!Q40</f>
        <v>15200</v>
      </c>
      <c r="R40">
        <f>kilometrage_new!R40</f>
        <v>15200</v>
      </c>
      <c r="S40">
        <f>kilometrage_new!S40</f>
        <v>10708.5</v>
      </c>
      <c r="T40">
        <f>kilometrage_new!T40</f>
        <v>14251.464285714286</v>
      </c>
      <c r="U40">
        <f>kilometrage_new!U40</f>
        <v>17794.428571428572</v>
      </c>
      <c r="V40">
        <f>kilometrage_new!V40</f>
        <v>17690.333333333332</v>
      </c>
      <c r="W40">
        <f>kilometrage_new!W40</f>
        <v>8275.6517469999999</v>
      </c>
      <c r="X40">
        <f>kilometrage_new!X40</f>
        <v>8275.6517469999999</v>
      </c>
      <c r="Y40">
        <f>kilometrage_new!Y40</f>
        <v>13900</v>
      </c>
      <c r="Z40">
        <f>kilometrage_new!Z40</f>
        <v>15397.75396825397</v>
      </c>
      <c r="AA40">
        <f>kilometrage_new!AA40</f>
        <v>14251.464285714286</v>
      </c>
    </row>
    <row r="41" spans="1:27" x14ac:dyDescent="0.25">
      <c r="A41">
        <f>kilometrage_new!A41</f>
        <v>2010</v>
      </c>
      <c r="B41">
        <f>kilometrage_new!B41</f>
        <v>15200</v>
      </c>
      <c r="C41">
        <f>kilometrage_new!C41</f>
        <v>19538.331412222222</v>
      </c>
      <c r="D41">
        <f>kilometrage_new!D41</f>
        <v>15200</v>
      </c>
      <c r="E41">
        <f>kilometrage_new!E41</f>
        <v>13550.897000000001</v>
      </c>
      <c r="F41">
        <f>kilometrage_new!F41</f>
        <v>13550.897000000001</v>
      </c>
      <c r="G41">
        <f>kilometrage_new!G41</f>
        <v>13550.897000000001</v>
      </c>
      <c r="H41">
        <f>kilometrage_new!H41</f>
        <v>14251.464285714286</v>
      </c>
      <c r="I41">
        <f>kilometrage_new!I41</f>
        <v>14251.464285714286</v>
      </c>
      <c r="J41">
        <f>kilometrage_new!J41</f>
        <v>14251.464285714286</v>
      </c>
      <c r="K41">
        <f>kilometrage_new!K41</f>
        <v>13550.897000000001</v>
      </c>
      <c r="L41">
        <f>kilometrage_new!L41</f>
        <v>13550.897000000001</v>
      </c>
      <c r="M41">
        <f>kilometrage_new!M41</f>
        <v>13550.897000000001</v>
      </c>
      <c r="N41">
        <f>kilometrage_new!N41</f>
        <v>13550.897000000001</v>
      </c>
      <c r="O41">
        <f>kilometrage_new!O41</f>
        <v>15200</v>
      </c>
      <c r="P41">
        <f>kilometrage_new!P41</f>
        <v>15200</v>
      </c>
      <c r="Q41">
        <f>kilometrage_new!Q41</f>
        <v>15200</v>
      </c>
      <c r="R41">
        <f>kilometrage_new!R41</f>
        <v>15200</v>
      </c>
      <c r="S41">
        <f>kilometrage_new!S41</f>
        <v>10708.5</v>
      </c>
      <c r="T41">
        <f>kilometrage_new!T41</f>
        <v>14251.464285714286</v>
      </c>
      <c r="U41">
        <f>kilometrage_new!U41</f>
        <v>17794.428571428572</v>
      </c>
      <c r="V41">
        <f>kilometrage_new!V41</f>
        <v>17690.333333333332</v>
      </c>
      <c r="W41">
        <f>kilometrage_new!W41</f>
        <v>8275.6517469999999</v>
      </c>
      <c r="X41">
        <f>kilometrage_new!X41</f>
        <v>8275.6517469999999</v>
      </c>
      <c r="Y41">
        <f>kilometrage_new!Y41</f>
        <v>13900</v>
      </c>
      <c r="Z41">
        <f>kilometrage_new!Z41</f>
        <v>15397.75396825397</v>
      </c>
      <c r="AA41">
        <f>kilometrage_new!AA41</f>
        <v>14251.464285714286</v>
      </c>
    </row>
    <row r="42" spans="1:27" x14ac:dyDescent="0.25">
      <c r="A42">
        <f>kilometrage_new!A42</f>
        <v>2011</v>
      </c>
      <c r="B42">
        <f>kilometrage_new!B42</f>
        <v>15200</v>
      </c>
      <c r="C42">
        <f>kilometrage_new!C42</f>
        <v>19415.840268333333</v>
      </c>
      <c r="D42">
        <f>kilometrage_new!D42</f>
        <v>15200</v>
      </c>
      <c r="E42">
        <f>kilometrage_new!E42</f>
        <v>13550.897000000001</v>
      </c>
      <c r="F42">
        <f>kilometrage_new!F42</f>
        <v>13550.897000000001</v>
      </c>
      <c r="G42">
        <f>kilometrage_new!G42</f>
        <v>13550.897000000001</v>
      </c>
      <c r="H42">
        <f>kilometrage_new!H42</f>
        <v>14251.464285714286</v>
      </c>
      <c r="I42">
        <f>kilometrage_new!I42</f>
        <v>14251.464285714286</v>
      </c>
      <c r="J42">
        <f>kilometrage_new!J42</f>
        <v>14251.464285714286</v>
      </c>
      <c r="K42">
        <f>kilometrage_new!K42</f>
        <v>13550.897000000001</v>
      </c>
      <c r="L42">
        <f>kilometrage_new!L42</f>
        <v>13550.897000000001</v>
      </c>
      <c r="M42">
        <f>kilometrage_new!M42</f>
        <v>13550.897000000001</v>
      </c>
      <c r="N42">
        <f>kilometrage_new!N42</f>
        <v>13550.897000000001</v>
      </c>
      <c r="O42">
        <f>kilometrage_new!O42</f>
        <v>15200</v>
      </c>
      <c r="P42">
        <f>kilometrage_new!P42</f>
        <v>15200</v>
      </c>
      <c r="Q42">
        <f>kilometrage_new!Q42</f>
        <v>15200</v>
      </c>
      <c r="R42">
        <f>kilometrage_new!R42</f>
        <v>15200</v>
      </c>
      <c r="S42">
        <f>kilometrage_new!S42</f>
        <v>10708.5</v>
      </c>
      <c r="T42">
        <f>kilometrage_new!T42</f>
        <v>14251.464285714286</v>
      </c>
      <c r="U42">
        <f>kilometrage_new!U42</f>
        <v>17794.428571428572</v>
      </c>
      <c r="V42">
        <f>kilometrage_new!V42</f>
        <v>17690.333333333332</v>
      </c>
      <c r="W42">
        <f>kilometrage_new!W42</f>
        <v>8275.6517469999999</v>
      </c>
      <c r="X42">
        <f>kilometrage_new!X42</f>
        <v>8275.6517469999999</v>
      </c>
      <c r="Y42">
        <f>kilometrage_new!Y42</f>
        <v>13900</v>
      </c>
      <c r="Z42">
        <f>kilometrage_new!Z42</f>
        <v>15397.75396825397</v>
      </c>
      <c r="AA42">
        <f>kilometrage_new!AA42</f>
        <v>14251.464285714286</v>
      </c>
    </row>
    <row r="43" spans="1:27" x14ac:dyDescent="0.25">
      <c r="A43">
        <f>kilometrage_new!A43</f>
        <v>2012</v>
      </c>
      <c r="B43">
        <f>kilometrage_new!B43</f>
        <v>15200</v>
      </c>
      <c r="C43">
        <f>kilometrage_new!C43</f>
        <v>19293.349124444445</v>
      </c>
      <c r="D43">
        <f>kilometrage_new!D43</f>
        <v>15200</v>
      </c>
      <c r="E43">
        <f>kilometrage_new!E43</f>
        <v>13550.897000000001</v>
      </c>
      <c r="F43">
        <f>kilometrage_new!F43</f>
        <v>13550.897000000001</v>
      </c>
      <c r="G43">
        <f>kilometrage_new!G43</f>
        <v>13550.897000000001</v>
      </c>
      <c r="H43">
        <f>kilometrage_new!H43</f>
        <v>14251.464285714286</v>
      </c>
      <c r="I43">
        <f>kilometrage_new!I43</f>
        <v>14251.464285714286</v>
      </c>
      <c r="J43">
        <f>kilometrage_new!J43</f>
        <v>14251.464285714286</v>
      </c>
      <c r="K43">
        <f>kilometrage_new!K43</f>
        <v>13550.897000000001</v>
      </c>
      <c r="L43">
        <f>kilometrage_new!L43</f>
        <v>13550.897000000001</v>
      </c>
      <c r="M43">
        <f>kilometrage_new!M43</f>
        <v>13550.897000000001</v>
      </c>
      <c r="N43">
        <f>kilometrage_new!N43</f>
        <v>13550.897000000001</v>
      </c>
      <c r="O43">
        <f>kilometrage_new!O43</f>
        <v>15200</v>
      </c>
      <c r="P43">
        <f>kilometrage_new!P43</f>
        <v>15200</v>
      </c>
      <c r="Q43">
        <f>kilometrage_new!Q43</f>
        <v>15200</v>
      </c>
      <c r="R43">
        <f>kilometrage_new!R43</f>
        <v>15200</v>
      </c>
      <c r="S43">
        <f>kilometrage_new!S43</f>
        <v>10708.5</v>
      </c>
      <c r="T43">
        <f>kilometrage_new!T43</f>
        <v>14251.464285714286</v>
      </c>
      <c r="U43">
        <f>kilometrage_new!U43</f>
        <v>17794.428571428572</v>
      </c>
      <c r="V43">
        <f>kilometrage_new!V43</f>
        <v>17690.333333333332</v>
      </c>
      <c r="W43">
        <f>kilometrage_new!W43</f>
        <v>8275.6517469999999</v>
      </c>
      <c r="X43">
        <f>kilometrage_new!X43</f>
        <v>8275.6517469999999</v>
      </c>
      <c r="Y43">
        <f>kilometrage_new!Y43</f>
        <v>13900</v>
      </c>
      <c r="Z43">
        <f>kilometrage_new!Z43</f>
        <v>15397.75396825397</v>
      </c>
      <c r="AA43">
        <f>kilometrage_new!AA43</f>
        <v>14251.464285714286</v>
      </c>
    </row>
    <row r="44" spans="1:27" x14ac:dyDescent="0.25">
      <c r="A44">
        <f>kilometrage_new!A44</f>
        <v>2013</v>
      </c>
      <c r="B44">
        <f>kilometrage_new!B44</f>
        <v>15200</v>
      </c>
      <c r="C44">
        <f>kilometrage_new!C44</f>
        <v>19170.857980555556</v>
      </c>
      <c r="D44">
        <f>kilometrage_new!D44</f>
        <v>15200</v>
      </c>
      <c r="E44">
        <f>kilometrage_new!E44</f>
        <v>13550.897000000001</v>
      </c>
      <c r="F44">
        <f>kilometrage_new!F44</f>
        <v>13550.897000000001</v>
      </c>
      <c r="G44">
        <f>kilometrage_new!G44</f>
        <v>13550.897000000001</v>
      </c>
      <c r="H44">
        <f>kilometrage_new!H44</f>
        <v>14251.464285714286</v>
      </c>
      <c r="I44">
        <f>kilometrage_new!I44</f>
        <v>14251.464285714286</v>
      </c>
      <c r="J44">
        <f>kilometrage_new!J44</f>
        <v>14251.464285714286</v>
      </c>
      <c r="K44">
        <f>kilometrage_new!K44</f>
        <v>13550.897000000001</v>
      </c>
      <c r="L44">
        <f>kilometrage_new!L44</f>
        <v>13550.897000000001</v>
      </c>
      <c r="M44">
        <f>kilometrage_new!M44</f>
        <v>13550.897000000001</v>
      </c>
      <c r="N44">
        <f>kilometrage_new!N44</f>
        <v>13550.897000000001</v>
      </c>
      <c r="O44">
        <f>kilometrage_new!O44</f>
        <v>15200</v>
      </c>
      <c r="P44">
        <f>kilometrage_new!P44</f>
        <v>15200</v>
      </c>
      <c r="Q44">
        <f>kilometrage_new!Q44</f>
        <v>15200</v>
      </c>
      <c r="R44">
        <f>kilometrage_new!R44</f>
        <v>15200</v>
      </c>
      <c r="S44">
        <f>kilometrage_new!S44</f>
        <v>10708.5</v>
      </c>
      <c r="T44">
        <f>kilometrage_new!T44</f>
        <v>14251.464285714286</v>
      </c>
      <c r="U44">
        <f>kilometrage_new!U44</f>
        <v>17794.428571428572</v>
      </c>
      <c r="V44">
        <f>kilometrage_new!V44</f>
        <v>17690.333333333332</v>
      </c>
      <c r="W44">
        <f>kilometrage_new!W44</f>
        <v>8275.6517469999999</v>
      </c>
      <c r="X44">
        <f>kilometrage_new!X44</f>
        <v>8275.6517469999999</v>
      </c>
      <c r="Y44">
        <f>kilometrage_new!Y44</f>
        <v>13900</v>
      </c>
      <c r="Z44">
        <f>kilometrage_new!Z44</f>
        <v>15397.75396825397</v>
      </c>
      <c r="AA44">
        <f>kilometrage_new!AA44</f>
        <v>14251.464285714286</v>
      </c>
    </row>
    <row r="45" spans="1:27" x14ac:dyDescent="0.25">
      <c r="A45">
        <f>kilometrage_new!A45</f>
        <v>2014</v>
      </c>
      <c r="B45">
        <f>kilometrage_new!B45</f>
        <v>15200</v>
      </c>
      <c r="C45">
        <f>kilometrage_new!C45</f>
        <v>19048.366836666668</v>
      </c>
      <c r="D45">
        <f>kilometrage_new!D45</f>
        <v>15200</v>
      </c>
      <c r="E45">
        <f>kilometrage_new!E45</f>
        <v>13550.897000000001</v>
      </c>
      <c r="F45">
        <f>kilometrage_new!F45</f>
        <v>13550.897000000001</v>
      </c>
      <c r="G45">
        <f>kilometrage_new!G45</f>
        <v>13550.897000000001</v>
      </c>
      <c r="H45">
        <f>kilometrage_new!H45</f>
        <v>14251.464285714286</v>
      </c>
      <c r="I45">
        <f>kilometrage_new!I45</f>
        <v>14251.464285714286</v>
      </c>
      <c r="J45">
        <f>kilometrage_new!J45</f>
        <v>14251.464285714286</v>
      </c>
      <c r="K45">
        <f>kilometrage_new!K45</f>
        <v>13550.897000000001</v>
      </c>
      <c r="L45">
        <f>kilometrage_new!L45</f>
        <v>13550.897000000001</v>
      </c>
      <c r="M45">
        <f>kilometrage_new!M45</f>
        <v>13550.897000000001</v>
      </c>
      <c r="N45">
        <f>kilometrage_new!N45</f>
        <v>13550.897000000001</v>
      </c>
      <c r="O45">
        <f>kilometrage_new!O45</f>
        <v>15200</v>
      </c>
      <c r="P45">
        <f>kilometrage_new!P45</f>
        <v>15200</v>
      </c>
      <c r="Q45">
        <f>kilometrage_new!Q45</f>
        <v>15200</v>
      </c>
      <c r="R45">
        <f>kilometrage_new!R45</f>
        <v>15200</v>
      </c>
      <c r="S45">
        <f>kilometrage_new!S45</f>
        <v>10708.5</v>
      </c>
      <c r="T45">
        <f>kilometrage_new!T45</f>
        <v>14251.464285714286</v>
      </c>
      <c r="U45">
        <f>kilometrage_new!U45</f>
        <v>17794.428571428572</v>
      </c>
      <c r="V45">
        <f>kilometrage_new!V45</f>
        <v>17690.333333333332</v>
      </c>
      <c r="W45">
        <f>kilometrage_new!W45</f>
        <v>8275.6517469999999</v>
      </c>
      <c r="X45">
        <f>kilometrage_new!X45</f>
        <v>8275.6517469999999</v>
      </c>
      <c r="Y45">
        <f>kilometrage_new!Y45</f>
        <v>13900</v>
      </c>
      <c r="Z45">
        <f>kilometrage_new!Z45</f>
        <v>15397.75396825397</v>
      </c>
      <c r="AA45">
        <f>kilometrage_new!AA45</f>
        <v>14251.464285714286</v>
      </c>
    </row>
    <row r="46" spans="1:27" x14ac:dyDescent="0.25">
      <c r="A46">
        <f>kilometrage_new!A46</f>
        <v>2015</v>
      </c>
      <c r="B46">
        <f>kilometrage_new!B46</f>
        <v>15200</v>
      </c>
      <c r="C46">
        <f>kilometrage_new!C46</f>
        <v>18925.875692777779</v>
      </c>
      <c r="D46">
        <f>kilometrage_new!D46</f>
        <v>15200</v>
      </c>
      <c r="E46">
        <f>kilometrage_new!E46</f>
        <v>13550.897000000001</v>
      </c>
      <c r="F46">
        <f>kilometrage_new!F46</f>
        <v>13550.897000000001</v>
      </c>
      <c r="G46">
        <f>kilometrage_new!G46</f>
        <v>13550.897000000001</v>
      </c>
      <c r="H46">
        <f>kilometrage_new!H46</f>
        <v>14251.464285714286</v>
      </c>
      <c r="I46">
        <f>kilometrage_new!I46</f>
        <v>14251.464285714286</v>
      </c>
      <c r="J46">
        <f>kilometrage_new!J46</f>
        <v>14251.464285714286</v>
      </c>
      <c r="K46">
        <f>kilometrage_new!K46</f>
        <v>13550.897000000001</v>
      </c>
      <c r="L46">
        <f>kilometrage_new!L46</f>
        <v>13550.897000000001</v>
      </c>
      <c r="M46">
        <f>kilometrage_new!M46</f>
        <v>13550.897000000001</v>
      </c>
      <c r="N46">
        <f>kilometrage_new!N46</f>
        <v>13550.897000000001</v>
      </c>
      <c r="O46">
        <f>kilometrage_new!O46</f>
        <v>15200</v>
      </c>
      <c r="P46">
        <f>kilometrage_new!P46</f>
        <v>15200</v>
      </c>
      <c r="Q46">
        <f>kilometrage_new!Q46</f>
        <v>15200</v>
      </c>
      <c r="R46">
        <f>kilometrage_new!R46</f>
        <v>15200</v>
      </c>
      <c r="S46">
        <f>kilometrage_new!S46</f>
        <v>10708.5</v>
      </c>
      <c r="T46">
        <f>kilometrage_new!T46</f>
        <v>14251.464285714286</v>
      </c>
      <c r="U46">
        <f>kilometrage_new!U46</f>
        <v>17794.428571428572</v>
      </c>
      <c r="V46">
        <f>kilometrage_new!V46</f>
        <v>17690.333333333332</v>
      </c>
      <c r="W46">
        <f>kilometrage_new!W46</f>
        <v>8275.6517469999999</v>
      </c>
      <c r="X46">
        <f>kilometrage_new!X46</f>
        <v>8275.6517469999999</v>
      </c>
      <c r="Y46">
        <f>kilometrage_new!Y46</f>
        <v>13900</v>
      </c>
      <c r="Z46">
        <f>kilometrage_new!Z46</f>
        <v>15397.75396825397</v>
      </c>
      <c r="AA46">
        <f>kilometrage_new!AA46</f>
        <v>14251.464285714286</v>
      </c>
    </row>
    <row r="47" spans="1:27" x14ac:dyDescent="0.25">
      <c r="A47">
        <f>kilometrage_new!A47</f>
        <v>2016</v>
      </c>
      <c r="B47">
        <f>kilometrage_new!B47</f>
        <v>15200</v>
      </c>
      <c r="C47">
        <f>kilometrage_new!C47</f>
        <v>18803.384548888891</v>
      </c>
      <c r="D47">
        <f>kilometrage_new!D47</f>
        <v>15200</v>
      </c>
      <c r="E47">
        <f>kilometrage_new!E47</f>
        <v>13550.897000000001</v>
      </c>
      <c r="F47">
        <f>kilometrage_new!F47</f>
        <v>13550.897000000001</v>
      </c>
      <c r="G47">
        <f>kilometrage_new!G47</f>
        <v>13550.897000000001</v>
      </c>
      <c r="H47">
        <f>kilometrage_new!H47</f>
        <v>14251.464285714286</v>
      </c>
      <c r="I47">
        <f>kilometrage_new!I47</f>
        <v>14251.464285714286</v>
      </c>
      <c r="J47">
        <f>kilometrage_new!J47</f>
        <v>14251.464285714286</v>
      </c>
      <c r="K47">
        <f>kilometrage_new!K47</f>
        <v>13550.897000000001</v>
      </c>
      <c r="L47">
        <f>kilometrage_new!L47</f>
        <v>13550.897000000001</v>
      </c>
      <c r="M47">
        <f>kilometrage_new!M47</f>
        <v>13550.897000000001</v>
      </c>
      <c r="N47">
        <f>kilometrage_new!N47</f>
        <v>13550.897000000001</v>
      </c>
      <c r="O47">
        <f>kilometrage_new!O47</f>
        <v>15200</v>
      </c>
      <c r="P47">
        <f>kilometrage_new!P47</f>
        <v>15200</v>
      </c>
      <c r="Q47">
        <f>kilometrage_new!Q47</f>
        <v>15200</v>
      </c>
      <c r="R47">
        <f>kilometrage_new!R47</f>
        <v>15200</v>
      </c>
      <c r="S47">
        <f>kilometrage_new!S47</f>
        <v>10708.5</v>
      </c>
      <c r="T47">
        <f>kilometrage_new!T47</f>
        <v>14251.464285714286</v>
      </c>
      <c r="U47">
        <f>kilometrage_new!U47</f>
        <v>17794.428571428572</v>
      </c>
      <c r="V47">
        <f>kilometrage_new!V47</f>
        <v>17690.333333333332</v>
      </c>
      <c r="W47">
        <f>kilometrage_new!W47</f>
        <v>8275.6517469999999</v>
      </c>
      <c r="X47">
        <f>kilometrage_new!X47</f>
        <v>8275.6517469999999</v>
      </c>
      <c r="Y47">
        <f>kilometrage_new!Y47</f>
        <v>13900</v>
      </c>
      <c r="Z47">
        <f>kilometrage_new!Z47</f>
        <v>15397.75396825397</v>
      </c>
      <c r="AA47">
        <f>kilometrage_new!AA47</f>
        <v>14251.464285714286</v>
      </c>
    </row>
    <row r="48" spans="1:27" x14ac:dyDescent="0.25">
      <c r="A48">
        <f>kilometrage_new!A48</f>
        <v>2017</v>
      </c>
      <c r="B48">
        <f>kilometrage_new!B48</f>
        <v>15200</v>
      </c>
      <c r="C48">
        <f>kilometrage_new!C48</f>
        <v>18680.893404999999</v>
      </c>
      <c r="D48">
        <f>kilometrage_new!D48</f>
        <v>15200</v>
      </c>
      <c r="E48">
        <f>kilometrage_new!E48</f>
        <v>13550.897000000001</v>
      </c>
      <c r="F48">
        <f>kilometrage_new!F48</f>
        <v>13550.897000000001</v>
      </c>
      <c r="G48">
        <f>kilometrage_new!G48</f>
        <v>13550.897000000001</v>
      </c>
      <c r="H48">
        <f>kilometrage_new!H48</f>
        <v>14251.464285714286</v>
      </c>
      <c r="I48">
        <f>kilometrage_new!I48</f>
        <v>14251.464285714286</v>
      </c>
      <c r="J48">
        <f>kilometrage_new!J48</f>
        <v>14251.464285714286</v>
      </c>
      <c r="K48">
        <f>kilometrage_new!K48</f>
        <v>13550.897000000001</v>
      </c>
      <c r="L48">
        <f>kilometrage_new!L48</f>
        <v>13550.897000000001</v>
      </c>
      <c r="M48">
        <f>kilometrage_new!M48</f>
        <v>13550.897000000001</v>
      </c>
      <c r="N48">
        <f>kilometrage_new!N48</f>
        <v>13550.897000000001</v>
      </c>
      <c r="O48">
        <f>kilometrage_new!O48</f>
        <v>15200</v>
      </c>
      <c r="P48">
        <f>kilometrage_new!P48</f>
        <v>15200</v>
      </c>
      <c r="Q48">
        <f>kilometrage_new!Q48</f>
        <v>15200</v>
      </c>
      <c r="R48">
        <f>kilometrage_new!R48</f>
        <v>15200</v>
      </c>
      <c r="S48">
        <f>kilometrage_new!S48</f>
        <v>10708.5</v>
      </c>
      <c r="T48">
        <f>kilometrage_new!T48</f>
        <v>14251.464285714286</v>
      </c>
      <c r="U48">
        <f>kilometrage_new!U48</f>
        <v>17794.428571428572</v>
      </c>
      <c r="V48">
        <f>kilometrage_new!V48</f>
        <v>17690.333333333332</v>
      </c>
      <c r="W48">
        <f>kilometrage_new!W48</f>
        <v>8275.6517469999999</v>
      </c>
      <c r="X48">
        <f>kilometrage_new!X48</f>
        <v>8275.6517469999999</v>
      </c>
      <c r="Y48">
        <f>kilometrage_new!Y48</f>
        <v>13900</v>
      </c>
      <c r="Z48">
        <f>kilometrage_new!Z48</f>
        <v>15397.75396825397</v>
      </c>
      <c r="AA48">
        <f>kilometrage_new!AA48</f>
        <v>14251.464285714286</v>
      </c>
    </row>
    <row r="49" spans="1:27" x14ac:dyDescent="0.25">
      <c r="A49">
        <f>kilometrage_new!A49</f>
        <v>2018</v>
      </c>
      <c r="B49">
        <f>kilometrage_new!B49</f>
        <v>15200</v>
      </c>
      <c r="C49">
        <f>kilometrage_new!C49</f>
        <v>18680.893404999999</v>
      </c>
      <c r="D49">
        <f>kilometrage_new!D49</f>
        <v>15200</v>
      </c>
      <c r="E49">
        <f>kilometrage_new!E49</f>
        <v>13550.897000000001</v>
      </c>
      <c r="F49">
        <f>kilometrage_new!F49</f>
        <v>13550.897000000001</v>
      </c>
      <c r="G49">
        <f>kilometrage_new!G49</f>
        <v>13550.897000000001</v>
      </c>
      <c r="H49">
        <f>kilometrage_new!H49</f>
        <v>14251.464285714286</v>
      </c>
      <c r="I49">
        <f>kilometrage_new!I49</f>
        <v>14251.464285714286</v>
      </c>
      <c r="J49">
        <f>kilometrage_new!J49</f>
        <v>14251.464285714286</v>
      </c>
      <c r="K49">
        <f>kilometrage_new!K49</f>
        <v>13550.897000000001</v>
      </c>
      <c r="L49">
        <f>kilometrage_new!L49</f>
        <v>13550.897000000001</v>
      </c>
      <c r="M49">
        <f>kilometrage_new!M49</f>
        <v>13550.897000000001</v>
      </c>
      <c r="N49">
        <f>kilometrage_new!N49</f>
        <v>13550.897000000001</v>
      </c>
      <c r="O49">
        <f>kilometrage_new!O49</f>
        <v>15200</v>
      </c>
      <c r="P49">
        <f>kilometrage_new!P49</f>
        <v>15200</v>
      </c>
      <c r="Q49">
        <f>kilometrage_new!Q49</f>
        <v>15200</v>
      </c>
      <c r="R49">
        <f>kilometrage_new!R49</f>
        <v>15200</v>
      </c>
      <c r="S49">
        <f>kilometrage_new!S49</f>
        <v>10708.5</v>
      </c>
      <c r="T49">
        <f>kilometrage_new!T49</f>
        <v>14251.464285714286</v>
      </c>
      <c r="U49">
        <f>kilometrage_new!U49</f>
        <v>17794.428571428572</v>
      </c>
      <c r="V49">
        <f>kilometrage_new!V49</f>
        <v>17690.333333333332</v>
      </c>
      <c r="W49">
        <f>kilometrage_new!W49</f>
        <v>8275.6517469999999</v>
      </c>
      <c r="X49">
        <f>kilometrage_new!X49</f>
        <v>8275.6517469999999</v>
      </c>
      <c r="Y49">
        <f>kilometrage_new!Y49</f>
        <v>13900</v>
      </c>
      <c r="Z49">
        <f>kilometrage_new!Z49</f>
        <v>15397.75396825397</v>
      </c>
      <c r="AA49">
        <f>kilometrage_new!AA49</f>
        <v>14251.464285714286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kilometrage_old</vt:lpstr>
      <vt:lpstr>kilometrage_new</vt:lpstr>
      <vt:lpstr>kilometrage_bus</vt:lpstr>
      <vt:lpstr>kilometrage_midi_bus</vt:lpstr>
      <vt:lpstr>sources</vt:lpstr>
      <vt:lpstr>kilometrage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2020-12-08T10:28:57Z</dcterms:created>
  <dcterms:modified xsi:type="dcterms:W3CDTF">2020-12-10T14:02:14Z</dcterms:modified>
</cp:coreProperties>
</file>