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9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1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3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TE CULTURE\Desktop\"/>
    </mc:Choice>
  </mc:AlternateContent>
  <xr:revisionPtr revIDLastSave="0" documentId="13_ncr:1_{E805A773-9BF0-48B9-8997-C816E7281912}" xr6:coauthVersionLast="41" xr6:coauthVersionMax="41" xr10:uidLastSave="{00000000-0000-0000-0000-000000000000}"/>
  <bookViews>
    <workbookView xWindow="-120" yWindow="-120" windowWidth="29040" windowHeight="15990" tabRatio="699" activeTab="13" xr2:uid="{00000000-000D-0000-FFFF-FFFF00000000}"/>
  </bookViews>
  <sheets>
    <sheet name="Overview" sheetId="3" r:id="rId1"/>
    <sheet name="JAN" sheetId="97" r:id="rId2"/>
    <sheet name="FEB" sheetId="96" r:id="rId3"/>
    <sheet name="MAR" sheetId="95" r:id="rId4"/>
    <sheet name="APR" sheetId="94" r:id="rId5"/>
    <sheet name="MAY" sheetId="93" r:id="rId6"/>
    <sheet name="JUN" sheetId="92" r:id="rId7"/>
    <sheet name="JUL" sheetId="91" r:id="rId8"/>
    <sheet name="AUG" sheetId="90" r:id="rId9"/>
    <sheet name="SEP" sheetId="89" r:id="rId10"/>
    <sheet name="OCT" sheetId="88" r:id="rId11"/>
    <sheet name="NOV" sheetId="87" r:id="rId12"/>
    <sheet name="DEC" sheetId="85" r:id="rId13"/>
    <sheet name="Strategies Master" sheetId="70" r:id="rId14"/>
  </sheets>
  <definedNames>
    <definedName name="_xlnm._FilterDatabase" localSheetId="4" hidden="1">APR!$P$69:$AA$69</definedName>
    <definedName name="_xlnm._FilterDatabase" localSheetId="8" hidden="1">AUG!$P$69:$AA$69</definedName>
    <definedName name="_xlnm._FilterDatabase" localSheetId="12" hidden="1">DEC!$P$69:$AA$69</definedName>
    <definedName name="_xlnm._FilterDatabase" localSheetId="2" hidden="1">FEB!$P$69:$AA$69</definedName>
    <definedName name="_xlnm._FilterDatabase" localSheetId="1" hidden="1">JAN!$P$69:$AA$69</definedName>
    <definedName name="_xlnm._FilterDatabase" localSheetId="7" hidden="1">JUL!$P$69:$AA$69</definedName>
    <definedName name="_xlnm._FilterDatabase" localSheetId="6" hidden="1">JUN!$P$69:$AA$69</definedName>
    <definedName name="_xlnm._FilterDatabase" localSheetId="3" hidden="1">MAR!$P$69:$AA$69</definedName>
    <definedName name="_xlnm._FilterDatabase" localSheetId="5" hidden="1">MAY!$P$69:$AA$69</definedName>
    <definedName name="_xlnm._FilterDatabase" localSheetId="11" hidden="1">NOV!$P$69:$AA$69</definedName>
    <definedName name="_xlnm._FilterDatabase" localSheetId="10" hidden="1">OCT!$P$69:$AA$69</definedName>
    <definedName name="_xlnm._FilterDatabase" localSheetId="9" hidden="1">SEP!$P$69:$AA$69</definedName>
    <definedName name="_xlnm._FilterDatabase" localSheetId="13" hidden="1">'Strategies Master'!$A$8:$AA$484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97" l="1"/>
  <c r="F147" i="97"/>
  <c r="E148" i="97"/>
  <c r="F148" i="97"/>
  <c r="F211" i="97" l="1"/>
  <c r="AD34" i="3" s="1"/>
  <c r="J207" i="97"/>
  <c r="Z201" i="97"/>
  <c r="K201" i="97"/>
  <c r="AE34" i="3" s="1"/>
  <c r="D201" i="97"/>
  <c r="AA200" i="97"/>
  <c r="Z200" i="97"/>
  <c r="Y200" i="97"/>
  <c r="X200" i="97"/>
  <c r="W200" i="97"/>
  <c r="V200" i="97"/>
  <c r="U200" i="97"/>
  <c r="T200" i="97"/>
  <c r="S200" i="97"/>
  <c r="R200" i="97"/>
  <c r="Q200" i="97"/>
  <c r="P200" i="97"/>
  <c r="J200" i="97"/>
  <c r="I200" i="97"/>
  <c r="O203" i="97" s="1"/>
  <c r="C40" i="97" s="1"/>
  <c r="G40" i="97" s="1"/>
  <c r="F198" i="97"/>
  <c r="E198" i="97"/>
  <c r="M198" i="97"/>
  <c r="N198" i="97" s="1"/>
  <c r="L198" i="97"/>
  <c r="O198" i="97" s="1"/>
  <c r="F197" i="97"/>
  <c r="E197" i="97"/>
  <c r="M197" i="97"/>
  <c r="N197" i="97" s="1"/>
  <c r="L197" i="97"/>
  <c r="O197" i="97" s="1"/>
  <c r="F196" i="97"/>
  <c r="E196" i="97"/>
  <c r="M196" i="97"/>
  <c r="N196" i="97" s="1"/>
  <c r="L196" i="97"/>
  <c r="O196" i="97"/>
  <c r="F195" i="97"/>
  <c r="E195" i="97"/>
  <c r="M195" i="97"/>
  <c r="N195" i="97"/>
  <c r="L195" i="97"/>
  <c r="O195" i="97" s="1"/>
  <c r="F194" i="97"/>
  <c r="E194" i="97"/>
  <c r="M194" i="97"/>
  <c r="N194" i="97" s="1"/>
  <c r="L194" i="97"/>
  <c r="O194" i="97" s="1"/>
  <c r="F193" i="97"/>
  <c r="E193" i="97"/>
  <c r="M193" i="97"/>
  <c r="N193" i="97" s="1"/>
  <c r="L193" i="97"/>
  <c r="O193" i="97" s="1"/>
  <c r="F192" i="97"/>
  <c r="E192" i="97"/>
  <c r="M192" i="97"/>
  <c r="N192" i="97" s="1"/>
  <c r="L192" i="97"/>
  <c r="O192" i="97"/>
  <c r="F191" i="97"/>
  <c r="E191" i="97"/>
  <c r="M191" i="97"/>
  <c r="N191" i="97"/>
  <c r="L191" i="97"/>
  <c r="O191" i="97" s="1"/>
  <c r="F190" i="97"/>
  <c r="E190" i="97"/>
  <c r="M190" i="97"/>
  <c r="N190" i="97" s="1"/>
  <c r="L190" i="97"/>
  <c r="O190" i="97" s="1"/>
  <c r="F189" i="97"/>
  <c r="E189" i="97"/>
  <c r="M189" i="97"/>
  <c r="N189" i="97" s="1"/>
  <c r="L189" i="97"/>
  <c r="O189" i="97" s="1"/>
  <c r="F188" i="97"/>
  <c r="E188" i="97"/>
  <c r="M188" i="97"/>
  <c r="N188" i="97" s="1"/>
  <c r="L188" i="97"/>
  <c r="O188" i="97"/>
  <c r="F187" i="97"/>
  <c r="E187" i="97"/>
  <c r="M187" i="97"/>
  <c r="N187" i="97"/>
  <c r="L187" i="97"/>
  <c r="O187" i="97" s="1"/>
  <c r="F186" i="97"/>
  <c r="E186" i="97"/>
  <c r="M186" i="97"/>
  <c r="N186" i="97" s="1"/>
  <c r="L186" i="97"/>
  <c r="O186" i="97" s="1"/>
  <c r="F185" i="97"/>
  <c r="E185" i="97"/>
  <c r="M185" i="97"/>
  <c r="N185" i="97" s="1"/>
  <c r="L185" i="97"/>
  <c r="O185" i="97" s="1"/>
  <c r="F184" i="97"/>
  <c r="E184" i="97"/>
  <c r="M184" i="97"/>
  <c r="N184" i="97" s="1"/>
  <c r="L184" i="97"/>
  <c r="O184" i="97"/>
  <c r="F183" i="97"/>
  <c r="E183" i="97"/>
  <c r="M183" i="97"/>
  <c r="N183" i="97"/>
  <c r="L183" i="97"/>
  <c r="O183" i="97" s="1"/>
  <c r="F182" i="97"/>
  <c r="E182" i="97"/>
  <c r="M182" i="97"/>
  <c r="N182" i="97" s="1"/>
  <c r="L182" i="97"/>
  <c r="O182" i="97" s="1"/>
  <c r="F181" i="97"/>
  <c r="E181" i="97"/>
  <c r="M181" i="97"/>
  <c r="N181" i="97" s="1"/>
  <c r="L181" i="97"/>
  <c r="O181" i="97" s="1"/>
  <c r="F180" i="97"/>
  <c r="E180" i="97"/>
  <c r="M180" i="97"/>
  <c r="N180" i="97" s="1"/>
  <c r="L180" i="97"/>
  <c r="O180" i="97"/>
  <c r="F179" i="97"/>
  <c r="E179" i="97"/>
  <c r="M179" i="97"/>
  <c r="N179" i="97"/>
  <c r="L179" i="97"/>
  <c r="O179" i="97" s="1"/>
  <c r="F178" i="97"/>
  <c r="E178" i="97"/>
  <c r="M178" i="97"/>
  <c r="N178" i="97" s="1"/>
  <c r="L178" i="97"/>
  <c r="O178" i="97" s="1"/>
  <c r="F177" i="97"/>
  <c r="E177" i="97"/>
  <c r="M177" i="97"/>
  <c r="N177" i="97" s="1"/>
  <c r="L177" i="97"/>
  <c r="O177" i="97" s="1"/>
  <c r="F176" i="97"/>
  <c r="E176" i="97"/>
  <c r="M176" i="97"/>
  <c r="N176" i="97" s="1"/>
  <c r="L176" i="97"/>
  <c r="O176" i="97"/>
  <c r="F175" i="97"/>
  <c r="E175" i="97"/>
  <c r="M175" i="97"/>
  <c r="N175" i="97"/>
  <c r="L175" i="97"/>
  <c r="O175" i="97" s="1"/>
  <c r="F174" i="97"/>
  <c r="E174" i="97"/>
  <c r="M174" i="97"/>
  <c r="N174" i="97" s="1"/>
  <c r="L174" i="97"/>
  <c r="O174" i="97" s="1"/>
  <c r="F173" i="97"/>
  <c r="E173" i="97"/>
  <c r="M173" i="97"/>
  <c r="N173" i="97" s="1"/>
  <c r="L173" i="97"/>
  <c r="O173" i="97" s="1"/>
  <c r="F172" i="97"/>
  <c r="E172" i="97"/>
  <c r="M172" i="97"/>
  <c r="N172" i="97" s="1"/>
  <c r="L172" i="97"/>
  <c r="O172" i="97"/>
  <c r="F171" i="97"/>
  <c r="E171" i="97"/>
  <c r="M171" i="97"/>
  <c r="N171" i="97"/>
  <c r="L171" i="97"/>
  <c r="O171" i="97" s="1"/>
  <c r="F170" i="97"/>
  <c r="E170" i="97"/>
  <c r="M170" i="97"/>
  <c r="N170" i="97" s="1"/>
  <c r="L170" i="97"/>
  <c r="O170" i="97" s="1"/>
  <c r="F169" i="97"/>
  <c r="E169" i="97"/>
  <c r="M169" i="97"/>
  <c r="N169" i="97" s="1"/>
  <c r="L169" i="97"/>
  <c r="O169" i="97" s="1"/>
  <c r="F168" i="97"/>
  <c r="E168" i="97"/>
  <c r="M168" i="97"/>
  <c r="N168" i="97" s="1"/>
  <c r="L168" i="97"/>
  <c r="O168" i="97"/>
  <c r="F167" i="97"/>
  <c r="E167" i="97"/>
  <c r="M167" i="97"/>
  <c r="N167" i="97"/>
  <c r="L167" i="97"/>
  <c r="O167" i="97" s="1"/>
  <c r="F166" i="97"/>
  <c r="E166" i="97"/>
  <c r="M166" i="97"/>
  <c r="N166" i="97" s="1"/>
  <c r="L166" i="97"/>
  <c r="O166" i="97" s="1"/>
  <c r="F165" i="97"/>
  <c r="E165" i="97"/>
  <c r="M165" i="97"/>
  <c r="N165" i="97" s="1"/>
  <c r="L165" i="97"/>
  <c r="O165" i="97" s="1"/>
  <c r="F164" i="97"/>
  <c r="E164" i="97"/>
  <c r="M164" i="97"/>
  <c r="N164" i="97" s="1"/>
  <c r="L164" i="97"/>
  <c r="O164" i="97"/>
  <c r="F163" i="97"/>
  <c r="E163" i="97"/>
  <c r="M163" i="97"/>
  <c r="N163" i="97"/>
  <c r="L163" i="97"/>
  <c r="O163" i="97" s="1"/>
  <c r="F162" i="97"/>
  <c r="E162" i="97"/>
  <c r="M162" i="97"/>
  <c r="N162" i="97" s="1"/>
  <c r="L162" i="97"/>
  <c r="O162" i="97" s="1"/>
  <c r="F161" i="97"/>
  <c r="E161" i="97"/>
  <c r="M161" i="97"/>
  <c r="N161" i="97" s="1"/>
  <c r="L161" i="97"/>
  <c r="O161" i="97" s="1"/>
  <c r="F160" i="97"/>
  <c r="E160" i="97"/>
  <c r="M160" i="97"/>
  <c r="N160" i="97" s="1"/>
  <c r="L160" i="97"/>
  <c r="O160" i="97"/>
  <c r="F159" i="97"/>
  <c r="E159" i="97"/>
  <c r="M159" i="97"/>
  <c r="N159" i="97"/>
  <c r="L159" i="97"/>
  <c r="O159" i="97" s="1"/>
  <c r="F158" i="97"/>
  <c r="E158" i="97"/>
  <c r="M158" i="97"/>
  <c r="N158" i="97" s="1"/>
  <c r="L158" i="97"/>
  <c r="O158" i="97" s="1"/>
  <c r="F157" i="97"/>
  <c r="E157" i="97"/>
  <c r="M157" i="97"/>
  <c r="N157" i="97" s="1"/>
  <c r="L157" i="97"/>
  <c r="O157" i="97" s="1"/>
  <c r="F156" i="97"/>
  <c r="E156" i="97"/>
  <c r="M156" i="97"/>
  <c r="N156" i="97" s="1"/>
  <c r="L156" i="97"/>
  <c r="O156" i="97"/>
  <c r="F155" i="97"/>
  <c r="E155" i="97"/>
  <c r="M155" i="97"/>
  <c r="N155" i="97"/>
  <c r="L155" i="97"/>
  <c r="O155" i="97" s="1"/>
  <c r="F154" i="97"/>
  <c r="E154" i="97"/>
  <c r="M154" i="97"/>
  <c r="N154" i="97" s="1"/>
  <c r="L154" i="97"/>
  <c r="O154" i="97" s="1"/>
  <c r="F153" i="97"/>
  <c r="E153" i="97"/>
  <c r="M153" i="97"/>
  <c r="N153" i="97" s="1"/>
  <c r="L153" i="97"/>
  <c r="O153" i="97" s="1"/>
  <c r="F152" i="97"/>
  <c r="E152" i="97"/>
  <c r="M152" i="97"/>
  <c r="N152" i="97" s="1"/>
  <c r="L152" i="97"/>
  <c r="O152" i="97"/>
  <c r="F151" i="97"/>
  <c r="E151" i="97"/>
  <c r="M151" i="97"/>
  <c r="N151" i="97"/>
  <c r="L151" i="97"/>
  <c r="O151" i="97" s="1"/>
  <c r="F150" i="97"/>
  <c r="E150" i="97"/>
  <c r="M150" i="97"/>
  <c r="N150" i="97" s="1"/>
  <c r="L150" i="97"/>
  <c r="O150" i="97" s="1"/>
  <c r="F149" i="97"/>
  <c r="E149" i="97"/>
  <c r="M149" i="97"/>
  <c r="N149" i="97" s="1"/>
  <c r="L149" i="97"/>
  <c r="O149" i="97" s="1"/>
  <c r="M148" i="97"/>
  <c r="N148" i="97" s="1"/>
  <c r="L148" i="97"/>
  <c r="O148" i="97" s="1"/>
  <c r="M147" i="97"/>
  <c r="N147" i="97" s="1"/>
  <c r="L147" i="97"/>
  <c r="O147" i="97" s="1"/>
  <c r="AZ65" i="97"/>
  <c r="AQ65" i="97"/>
  <c r="AP65" i="97"/>
  <c r="AJ65" i="97"/>
  <c r="AE65" i="97"/>
  <c r="R201" i="97"/>
  <c r="AD65" i="97"/>
  <c r="E201" i="97"/>
  <c r="X34" i="3" s="1"/>
  <c r="AC65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B68" i="97" s="1"/>
  <c r="BF65" i="97"/>
  <c r="BE65" i="97"/>
  <c r="BD65" i="97"/>
  <c r="BC65" i="97"/>
  <c r="BB65" i="97"/>
  <c r="BA65" i="97"/>
  <c r="AY65" i="97"/>
  <c r="AX65" i="97"/>
  <c r="AW65" i="97"/>
  <c r="AV65" i="97"/>
  <c r="AU65" i="97"/>
  <c r="AT65" i="97"/>
  <c r="AS65" i="97"/>
  <c r="AR65" i="97"/>
  <c r="AO65" i="97"/>
  <c r="AN65" i="97"/>
  <c r="AM65" i="97"/>
  <c r="AL65" i="97"/>
  <c r="AK65" i="97"/>
  <c r="AI65" i="97"/>
  <c r="AH65" i="97"/>
  <c r="AG65" i="97"/>
  <c r="AF65" i="97"/>
  <c r="AB65" i="97"/>
  <c r="AB66" i="97" s="1"/>
  <c r="F211" i="96"/>
  <c r="AD35" i="3" s="1"/>
  <c r="J207" i="96"/>
  <c r="X201" i="96"/>
  <c r="K201" i="96"/>
  <c r="AE35" i="3" s="1"/>
  <c r="D201" i="96"/>
  <c r="AA200" i="96"/>
  <c r="Z200" i="96"/>
  <c r="Y200" i="96"/>
  <c r="X200" i="96"/>
  <c r="W200" i="96"/>
  <c r="V200" i="96"/>
  <c r="U200" i="96"/>
  <c r="T200" i="96"/>
  <c r="S200" i="96"/>
  <c r="R200" i="96"/>
  <c r="Q200" i="96"/>
  <c r="P200" i="96"/>
  <c r="J200" i="96"/>
  <c r="I200" i="96"/>
  <c r="F198" i="96"/>
  <c r="E198" i="96"/>
  <c r="M198" i="96"/>
  <c r="N198" i="96"/>
  <c r="L198" i="96"/>
  <c r="O198" i="96"/>
  <c r="F197" i="96"/>
  <c r="E197" i="96"/>
  <c r="M197" i="96"/>
  <c r="N197" i="96" s="1"/>
  <c r="L197" i="96"/>
  <c r="O197" i="96"/>
  <c r="F196" i="96"/>
  <c r="E196" i="96"/>
  <c r="M196" i="96"/>
  <c r="N196" i="96"/>
  <c r="L196" i="96"/>
  <c r="O196" i="96"/>
  <c r="F195" i="96"/>
  <c r="E195" i="96"/>
  <c r="M195" i="96"/>
  <c r="N195" i="96"/>
  <c r="L195" i="96"/>
  <c r="O195" i="96"/>
  <c r="F194" i="96"/>
  <c r="E194" i="96"/>
  <c r="M194" i="96"/>
  <c r="N194" i="96"/>
  <c r="L194" i="96"/>
  <c r="O194" i="96"/>
  <c r="F193" i="96"/>
  <c r="E193" i="96"/>
  <c r="M193" i="96"/>
  <c r="N193" i="96" s="1"/>
  <c r="L193" i="96"/>
  <c r="O193" i="96"/>
  <c r="F192" i="96"/>
  <c r="E192" i="96"/>
  <c r="M192" i="96"/>
  <c r="N192" i="96" s="1"/>
  <c r="L192" i="96"/>
  <c r="O192" i="96"/>
  <c r="F191" i="96"/>
  <c r="E191" i="96"/>
  <c r="M191" i="96"/>
  <c r="N191" i="96"/>
  <c r="L191" i="96"/>
  <c r="O191" i="96"/>
  <c r="F190" i="96"/>
  <c r="E190" i="96"/>
  <c r="M190" i="96"/>
  <c r="N190" i="96"/>
  <c r="L190" i="96"/>
  <c r="O190" i="96"/>
  <c r="F189" i="96"/>
  <c r="E189" i="96"/>
  <c r="M189" i="96"/>
  <c r="N189" i="96"/>
  <c r="L189" i="96"/>
  <c r="O189" i="96"/>
  <c r="F188" i="96"/>
  <c r="E188" i="96"/>
  <c r="M188" i="96"/>
  <c r="N188" i="96"/>
  <c r="L188" i="96"/>
  <c r="O188" i="96"/>
  <c r="F187" i="96"/>
  <c r="E187" i="96"/>
  <c r="M187" i="96"/>
  <c r="N187" i="96"/>
  <c r="L187" i="96"/>
  <c r="O187" i="96"/>
  <c r="F186" i="96"/>
  <c r="E186" i="96"/>
  <c r="M186" i="96"/>
  <c r="N186" i="96" s="1"/>
  <c r="L186" i="96"/>
  <c r="O186" i="96"/>
  <c r="F185" i="96"/>
  <c r="E185" i="96"/>
  <c r="M185" i="96"/>
  <c r="N185" i="96" s="1"/>
  <c r="L185" i="96"/>
  <c r="O185" i="96"/>
  <c r="F184" i="96"/>
  <c r="E184" i="96"/>
  <c r="M184" i="96"/>
  <c r="N184" i="96"/>
  <c r="L184" i="96"/>
  <c r="O184" i="96"/>
  <c r="F183" i="96"/>
  <c r="E183" i="96"/>
  <c r="M183" i="96"/>
  <c r="N183" i="96" s="1"/>
  <c r="L183" i="96"/>
  <c r="O183" i="96"/>
  <c r="F182" i="96"/>
  <c r="E182" i="96"/>
  <c r="M182" i="96"/>
  <c r="N182" i="96"/>
  <c r="L182" i="96"/>
  <c r="O182" i="96"/>
  <c r="F181" i="96"/>
  <c r="E181" i="96"/>
  <c r="M181" i="96"/>
  <c r="N181" i="96" s="1"/>
  <c r="L181" i="96"/>
  <c r="O181" i="96"/>
  <c r="F180" i="96"/>
  <c r="E180" i="96"/>
  <c r="M180" i="96"/>
  <c r="N180" i="96"/>
  <c r="L180" i="96"/>
  <c r="O180" i="96"/>
  <c r="F179" i="96"/>
  <c r="E179" i="96"/>
  <c r="M179" i="96"/>
  <c r="N179" i="96"/>
  <c r="L179" i="96"/>
  <c r="O179" i="96"/>
  <c r="F178" i="96"/>
  <c r="E178" i="96"/>
  <c r="M178" i="96"/>
  <c r="N178" i="96"/>
  <c r="L178" i="96"/>
  <c r="O178" i="96"/>
  <c r="F177" i="96"/>
  <c r="E177" i="96"/>
  <c r="M177" i="96"/>
  <c r="N177" i="96" s="1"/>
  <c r="L177" i="96"/>
  <c r="O177" i="96"/>
  <c r="F176" i="96"/>
  <c r="E176" i="96"/>
  <c r="M176" i="96"/>
  <c r="N176" i="96" s="1"/>
  <c r="L176" i="96"/>
  <c r="O176" i="96"/>
  <c r="F175" i="96"/>
  <c r="E175" i="96"/>
  <c r="M175" i="96"/>
  <c r="N175" i="96" s="1"/>
  <c r="L175" i="96"/>
  <c r="O175" i="96"/>
  <c r="F174" i="96"/>
  <c r="E174" i="96"/>
  <c r="M174" i="96"/>
  <c r="N174" i="96"/>
  <c r="L174" i="96"/>
  <c r="O174" i="96"/>
  <c r="F173" i="96"/>
  <c r="E173" i="96"/>
  <c r="M173" i="96"/>
  <c r="N173" i="96"/>
  <c r="L173" i="96"/>
  <c r="O173" i="96"/>
  <c r="F172" i="96"/>
  <c r="E172" i="96"/>
  <c r="M172" i="96"/>
  <c r="N172" i="96"/>
  <c r="L172" i="96"/>
  <c r="O172" i="96"/>
  <c r="F171" i="96"/>
  <c r="E171" i="96"/>
  <c r="M171" i="96"/>
  <c r="N171" i="96"/>
  <c r="L171" i="96"/>
  <c r="O171" i="96"/>
  <c r="F170" i="96"/>
  <c r="E170" i="96"/>
  <c r="M170" i="96"/>
  <c r="N170" i="96"/>
  <c r="L170" i="96"/>
  <c r="O170" i="96"/>
  <c r="F169" i="96"/>
  <c r="E169" i="96"/>
  <c r="M169" i="96"/>
  <c r="N169" i="96"/>
  <c r="L169" i="96"/>
  <c r="O169" i="96"/>
  <c r="F168" i="96"/>
  <c r="E168" i="96"/>
  <c r="M168" i="96"/>
  <c r="N168" i="96"/>
  <c r="L168" i="96"/>
  <c r="O168" i="96"/>
  <c r="F167" i="96"/>
  <c r="E167" i="96"/>
  <c r="M167" i="96"/>
  <c r="N167" i="96"/>
  <c r="L167" i="96"/>
  <c r="O167" i="96"/>
  <c r="F166" i="96"/>
  <c r="E166" i="96"/>
  <c r="M166" i="96"/>
  <c r="N166" i="96" s="1"/>
  <c r="L166" i="96"/>
  <c r="O166" i="96"/>
  <c r="F165" i="96"/>
  <c r="E165" i="96"/>
  <c r="M165" i="96"/>
  <c r="N165" i="96"/>
  <c r="L165" i="96"/>
  <c r="O165" i="96"/>
  <c r="F164" i="96"/>
  <c r="E164" i="96"/>
  <c r="M164" i="96"/>
  <c r="N164" i="96"/>
  <c r="L164" i="96"/>
  <c r="O164" i="96"/>
  <c r="F163" i="96"/>
  <c r="E163" i="96"/>
  <c r="M163" i="96"/>
  <c r="N163" i="96"/>
  <c r="L163" i="96"/>
  <c r="O163" i="96"/>
  <c r="F162" i="96"/>
  <c r="E162" i="96"/>
  <c r="M162" i="96"/>
  <c r="N162" i="96" s="1"/>
  <c r="L162" i="96"/>
  <c r="O162" i="96"/>
  <c r="F161" i="96"/>
  <c r="E161" i="96"/>
  <c r="M161" i="96"/>
  <c r="N161" i="96"/>
  <c r="L161" i="96"/>
  <c r="O161" i="96"/>
  <c r="F160" i="96"/>
  <c r="E160" i="96"/>
  <c r="M160" i="96"/>
  <c r="N160" i="96"/>
  <c r="L160" i="96"/>
  <c r="O160" i="96"/>
  <c r="F159" i="96"/>
  <c r="E159" i="96"/>
  <c r="M159" i="96"/>
  <c r="N159" i="96"/>
  <c r="L159" i="96"/>
  <c r="O159" i="96"/>
  <c r="F158" i="96"/>
  <c r="E158" i="96"/>
  <c r="M158" i="96"/>
  <c r="N158" i="96" s="1"/>
  <c r="L158" i="96"/>
  <c r="O158" i="96"/>
  <c r="F157" i="96"/>
  <c r="E157" i="96"/>
  <c r="M157" i="96"/>
  <c r="N157" i="96"/>
  <c r="L157" i="96"/>
  <c r="O157" i="96"/>
  <c r="F156" i="96"/>
  <c r="E156" i="96"/>
  <c r="M156" i="96"/>
  <c r="N156" i="96" s="1"/>
  <c r="L156" i="96"/>
  <c r="O156" i="96"/>
  <c r="F155" i="96"/>
  <c r="E155" i="96"/>
  <c r="M155" i="96"/>
  <c r="N155" i="96"/>
  <c r="L155" i="96"/>
  <c r="O155" i="96"/>
  <c r="F154" i="96"/>
  <c r="E154" i="96"/>
  <c r="M154" i="96"/>
  <c r="N154" i="96" s="1"/>
  <c r="L154" i="96"/>
  <c r="O154" i="96"/>
  <c r="F153" i="96"/>
  <c r="E153" i="96"/>
  <c r="M153" i="96"/>
  <c r="N153" i="96"/>
  <c r="L153" i="96"/>
  <c r="O153" i="96"/>
  <c r="F152" i="96"/>
  <c r="E152" i="96"/>
  <c r="M152" i="96"/>
  <c r="N152" i="96"/>
  <c r="L152" i="96"/>
  <c r="O152" i="96"/>
  <c r="F151" i="96"/>
  <c r="E151" i="96"/>
  <c r="M151" i="96"/>
  <c r="N151" i="96"/>
  <c r="L151" i="96"/>
  <c r="O151" i="96"/>
  <c r="F150" i="96"/>
  <c r="E150" i="96"/>
  <c r="M150" i="96"/>
  <c r="N150" i="96" s="1"/>
  <c r="L150" i="96"/>
  <c r="O150" i="96"/>
  <c r="F149" i="96"/>
  <c r="E149" i="96"/>
  <c r="M149" i="96"/>
  <c r="N149" i="96"/>
  <c r="L149" i="96"/>
  <c r="O149" i="96"/>
  <c r="F148" i="96"/>
  <c r="E148" i="96"/>
  <c r="M148" i="96"/>
  <c r="N148" i="96" s="1"/>
  <c r="L148" i="96"/>
  <c r="O148" i="96"/>
  <c r="F147" i="96"/>
  <c r="E147" i="96"/>
  <c r="M147" i="96"/>
  <c r="N147" i="96"/>
  <c r="L147" i="96"/>
  <c r="O147" i="96"/>
  <c r="F146" i="96"/>
  <c r="E146" i="96"/>
  <c r="M146" i="96"/>
  <c r="N146" i="96" s="1"/>
  <c r="L146" i="96"/>
  <c r="O146" i="96"/>
  <c r="F145" i="96"/>
  <c r="E145" i="96"/>
  <c r="M145" i="96"/>
  <c r="N145" i="96"/>
  <c r="L145" i="96"/>
  <c r="O145" i="96"/>
  <c r="F144" i="96"/>
  <c r="E144" i="96"/>
  <c r="M144" i="96"/>
  <c r="N144" i="96" s="1"/>
  <c r="L144" i="96"/>
  <c r="O144" i="96"/>
  <c r="F143" i="96"/>
  <c r="E143" i="96"/>
  <c r="M143" i="96"/>
  <c r="N143" i="96"/>
  <c r="L143" i="96"/>
  <c r="O143" i="96"/>
  <c r="F142" i="96"/>
  <c r="E142" i="96"/>
  <c r="M142" i="96"/>
  <c r="N142" i="96"/>
  <c r="L142" i="96"/>
  <c r="O142" i="96"/>
  <c r="F141" i="96"/>
  <c r="E141" i="96"/>
  <c r="M141" i="96"/>
  <c r="N141" i="96"/>
  <c r="L141" i="96"/>
  <c r="O141" i="96"/>
  <c r="F140" i="96"/>
  <c r="E140" i="96"/>
  <c r="M140" i="96"/>
  <c r="N140" i="96" s="1"/>
  <c r="L140" i="96"/>
  <c r="O140" i="96"/>
  <c r="F139" i="96"/>
  <c r="E139" i="96"/>
  <c r="M139" i="96"/>
  <c r="N139" i="96"/>
  <c r="L139" i="96"/>
  <c r="O139" i="96"/>
  <c r="F138" i="96"/>
  <c r="E138" i="96"/>
  <c r="M138" i="96"/>
  <c r="N138" i="96"/>
  <c r="L138" i="96"/>
  <c r="O138" i="96"/>
  <c r="F137" i="96"/>
  <c r="E137" i="96"/>
  <c r="M137" i="96"/>
  <c r="N137" i="96"/>
  <c r="L137" i="96"/>
  <c r="O137" i="96"/>
  <c r="F136" i="96"/>
  <c r="E136" i="96"/>
  <c r="M136" i="96"/>
  <c r="N136" i="96" s="1"/>
  <c r="L136" i="96"/>
  <c r="O136" i="96"/>
  <c r="F135" i="96"/>
  <c r="E135" i="96"/>
  <c r="M135" i="96"/>
  <c r="N135" i="96"/>
  <c r="L135" i="96"/>
  <c r="O135" i="96"/>
  <c r="F134" i="96"/>
  <c r="E134" i="96"/>
  <c r="M134" i="96"/>
  <c r="N134" i="96"/>
  <c r="L134" i="96"/>
  <c r="O134" i="96"/>
  <c r="F133" i="96"/>
  <c r="E133" i="96"/>
  <c r="M133" i="96"/>
  <c r="N133" i="96" s="1"/>
  <c r="L133" i="96"/>
  <c r="O133" i="96" s="1"/>
  <c r="F132" i="96"/>
  <c r="E132" i="96"/>
  <c r="M132" i="96"/>
  <c r="N132" i="96" s="1"/>
  <c r="L132" i="96"/>
  <c r="O132" i="96" s="1"/>
  <c r="F131" i="96"/>
  <c r="E131" i="96"/>
  <c r="M131" i="96"/>
  <c r="N131" i="96" s="1"/>
  <c r="L131" i="96"/>
  <c r="O131" i="96" s="1"/>
  <c r="F130" i="96"/>
  <c r="E130" i="96"/>
  <c r="M130" i="96"/>
  <c r="N130" i="96" s="1"/>
  <c r="L130" i="96"/>
  <c r="O130" i="96" s="1"/>
  <c r="F129" i="96"/>
  <c r="E129" i="96"/>
  <c r="M129" i="96"/>
  <c r="N129" i="96" s="1"/>
  <c r="L129" i="96"/>
  <c r="O129" i="96" s="1"/>
  <c r="F128" i="96"/>
  <c r="E128" i="96"/>
  <c r="M128" i="96"/>
  <c r="N128" i="96" s="1"/>
  <c r="L128" i="96"/>
  <c r="O128" i="96" s="1"/>
  <c r="F127" i="96"/>
  <c r="E127" i="96"/>
  <c r="M127" i="96"/>
  <c r="N127" i="96" s="1"/>
  <c r="L127" i="96"/>
  <c r="O127" i="96" s="1"/>
  <c r="F126" i="96"/>
  <c r="E126" i="96"/>
  <c r="M126" i="96"/>
  <c r="N126" i="96" s="1"/>
  <c r="L126" i="96"/>
  <c r="O126" i="96" s="1"/>
  <c r="AM65" i="96"/>
  <c r="AI65" i="96"/>
  <c r="AH65" i="96"/>
  <c r="BC67" i="96"/>
  <c r="BB67" i="96"/>
  <c r="BA67" i="96"/>
  <c r="AZ67" i="96"/>
  <c r="AY67" i="96"/>
  <c r="AX67" i="96"/>
  <c r="AW67" i="96"/>
  <c r="AV67" i="96"/>
  <c r="AU67" i="96"/>
  <c r="AT67" i="96"/>
  <c r="AS67" i="96"/>
  <c r="AR67" i="96"/>
  <c r="AQ67" i="96"/>
  <c r="AP67" i="96"/>
  <c r="AO67" i="96"/>
  <c r="AN67" i="96"/>
  <c r="AM67" i="96"/>
  <c r="AL67" i="96"/>
  <c r="AK67" i="96"/>
  <c r="AJ67" i="96"/>
  <c r="AI67" i="96"/>
  <c r="AH67" i="96"/>
  <c r="AG67" i="96"/>
  <c r="AF67" i="96"/>
  <c r="AE67" i="96"/>
  <c r="AD67" i="96"/>
  <c r="AC67" i="96"/>
  <c r="AB67" i="96"/>
  <c r="AB68" i="96" s="1"/>
  <c r="BC65" i="96"/>
  <c r="BB65" i="96"/>
  <c r="BA65" i="96"/>
  <c r="AZ65" i="96"/>
  <c r="AY65" i="96"/>
  <c r="AX65" i="96"/>
  <c r="AW65" i="96"/>
  <c r="AV65" i="96"/>
  <c r="AU65" i="96"/>
  <c r="AT65" i="96"/>
  <c r="AS65" i="96"/>
  <c r="AR65" i="96"/>
  <c r="AQ65" i="96"/>
  <c r="AP65" i="96"/>
  <c r="AO65" i="96"/>
  <c r="AN65" i="96"/>
  <c r="AL65" i="96"/>
  <c r="AK65" i="96"/>
  <c r="AJ65" i="96"/>
  <c r="AG65" i="96"/>
  <c r="AF65" i="96"/>
  <c r="AE65" i="96"/>
  <c r="AD65" i="96"/>
  <c r="AC65" i="96"/>
  <c r="AB65" i="96"/>
  <c r="AB66" i="96" s="1"/>
  <c r="F211" i="95"/>
  <c r="AD36" i="3" s="1"/>
  <c r="J207" i="95"/>
  <c r="X201" i="95"/>
  <c r="T201" i="95"/>
  <c r="K201" i="95"/>
  <c r="AE36" i="3" s="1"/>
  <c r="D201" i="95"/>
  <c r="AA200" i="95"/>
  <c r="Z200" i="95"/>
  <c r="Y200" i="95"/>
  <c r="X200" i="95"/>
  <c r="W200" i="95"/>
  <c r="V200" i="95"/>
  <c r="U200" i="95"/>
  <c r="T200" i="95"/>
  <c r="S200" i="95"/>
  <c r="R200" i="95"/>
  <c r="Q200" i="95"/>
  <c r="P200" i="95"/>
  <c r="J200" i="95"/>
  <c r="I200" i="95"/>
  <c r="F198" i="95"/>
  <c r="E198" i="95"/>
  <c r="M198" i="95"/>
  <c r="N198" i="95" s="1"/>
  <c r="L198" i="95"/>
  <c r="O198" i="95" s="1"/>
  <c r="F197" i="95"/>
  <c r="E197" i="95"/>
  <c r="M197" i="95"/>
  <c r="N197" i="95" s="1"/>
  <c r="L197" i="95"/>
  <c r="O197" i="95" s="1"/>
  <c r="F196" i="95"/>
  <c r="E196" i="95"/>
  <c r="M196" i="95"/>
  <c r="N196" i="95" s="1"/>
  <c r="L196" i="95"/>
  <c r="O196" i="95" s="1"/>
  <c r="F195" i="95"/>
  <c r="E195" i="95"/>
  <c r="M195" i="95"/>
  <c r="N195" i="95" s="1"/>
  <c r="L195" i="95"/>
  <c r="O195" i="95" s="1"/>
  <c r="F194" i="95"/>
  <c r="E194" i="95"/>
  <c r="M194" i="95"/>
  <c r="N194" i="95" s="1"/>
  <c r="L194" i="95"/>
  <c r="O194" i="95" s="1"/>
  <c r="F193" i="95"/>
  <c r="E193" i="95"/>
  <c r="M193" i="95"/>
  <c r="N193" i="95" s="1"/>
  <c r="L193" i="95"/>
  <c r="O193" i="95" s="1"/>
  <c r="F192" i="95"/>
  <c r="E192" i="95"/>
  <c r="M192" i="95"/>
  <c r="N192" i="95" s="1"/>
  <c r="L192" i="95"/>
  <c r="O192" i="95" s="1"/>
  <c r="F191" i="95"/>
  <c r="E191" i="95"/>
  <c r="M191" i="95"/>
  <c r="N191" i="95" s="1"/>
  <c r="L191" i="95"/>
  <c r="O191" i="95" s="1"/>
  <c r="F190" i="95"/>
  <c r="E190" i="95"/>
  <c r="M190" i="95"/>
  <c r="N190" i="95" s="1"/>
  <c r="L190" i="95"/>
  <c r="O190" i="95" s="1"/>
  <c r="F189" i="95"/>
  <c r="E189" i="95"/>
  <c r="M189" i="95"/>
  <c r="N189" i="95" s="1"/>
  <c r="L189" i="95"/>
  <c r="O189" i="95" s="1"/>
  <c r="F188" i="95"/>
  <c r="E188" i="95"/>
  <c r="M188" i="95"/>
  <c r="N188" i="95" s="1"/>
  <c r="L188" i="95"/>
  <c r="O188" i="95" s="1"/>
  <c r="F187" i="95"/>
  <c r="E187" i="95"/>
  <c r="M187" i="95"/>
  <c r="N187" i="95" s="1"/>
  <c r="L187" i="95"/>
  <c r="O187" i="95" s="1"/>
  <c r="F186" i="95"/>
  <c r="E186" i="95"/>
  <c r="M186" i="95"/>
  <c r="N186" i="95" s="1"/>
  <c r="L186" i="95"/>
  <c r="O186" i="95" s="1"/>
  <c r="F185" i="95"/>
  <c r="E185" i="95"/>
  <c r="M185" i="95"/>
  <c r="N185" i="95" s="1"/>
  <c r="L185" i="95"/>
  <c r="O185" i="95" s="1"/>
  <c r="F184" i="95"/>
  <c r="E184" i="95"/>
  <c r="M184" i="95"/>
  <c r="N184" i="95" s="1"/>
  <c r="L184" i="95"/>
  <c r="O184" i="95" s="1"/>
  <c r="F183" i="95"/>
  <c r="E183" i="95"/>
  <c r="M183" i="95"/>
  <c r="N183" i="95" s="1"/>
  <c r="L183" i="95"/>
  <c r="O183" i="95" s="1"/>
  <c r="F182" i="95"/>
  <c r="E182" i="95"/>
  <c r="M182" i="95"/>
  <c r="N182" i="95" s="1"/>
  <c r="L182" i="95"/>
  <c r="O182" i="95" s="1"/>
  <c r="F181" i="95"/>
  <c r="E181" i="95"/>
  <c r="M181" i="95"/>
  <c r="N181" i="95" s="1"/>
  <c r="L181" i="95"/>
  <c r="O181" i="95" s="1"/>
  <c r="F180" i="95"/>
  <c r="E180" i="95"/>
  <c r="M180" i="95"/>
  <c r="N180" i="95" s="1"/>
  <c r="L180" i="95"/>
  <c r="O180" i="95" s="1"/>
  <c r="F179" i="95"/>
  <c r="E179" i="95"/>
  <c r="M179" i="95"/>
  <c r="N179" i="95" s="1"/>
  <c r="L179" i="95"/>
  <c r="O179" i="95" s="1"/>
  <c r="F178" i="95"/>
  <c r="E178" i="95"/>
  <c r="M178" i="95"/>
  <c r="N178" i="95" s="1"/>
  <c r="L178" i="95"/>
  <c r="O178" i="95" s="1"/>
  <c r="F177" i="95"/>
  <c r="E177" i="95"/>
  <c r="M177" i="95"/>
  <c r="N177" i="95" s="1"/>
  <c r="L177" i="95"/>
  <c r="O177" i="95" s="1"/>
  <c r="F176" i="95"/>
  <c r="E176" i="95"/>
  <c r="M176" i="95"/>
  <c r="N176" i="95" s="1"/>
  <c r="L176" i="95"/>
  <c r="O176" i="95" s="1"/>
  <c r="F175" i="95"/>
  <c r="E175" i="95"/>
  <c r="M175" i="95"/>
  <c r="N175" i="95" s="1"/>
  <c r="L175" i="95"/>
  <c r="O175" i="95" s="1"/>
  <c r="F174" i="95"/>
  <c r="E174" i="95"/>
  <c r="M174" i="95"/>
  <c r="N174" i="95" s="1"/>
  <c r="L174" i="95"/>
  <c r="O174" i="95" s="1"/>
  <c r="F173" i="95"/>
  <c r="E173" i="95"/>
  <c r="M173" i="95"/>
  <c r="N173" i="95" s="1"/>
  <c r="L173" i="95"/>
  <c r="O173" i="95" s="1"/>
  <c r="F172" i="95"/>
  <c r="E172" i="95"/>
  <c r="M172" i="95"/>
  <c r="N172" i="95" s="1"/>
  <c r="L172" i="95"/>
  <c r="O172" i="95" s="1"/>
  <c r="F171" i="95"/>
  <c r="E171" i="95"/>
  <c r="M171" i="95"/>
  <c r="N171" i="95" s="1"/>
  <c r="L171" i="95"/>
  <c r="O171" i="95" s="1"/>
  <c r="F170" i="95"/>
  <c r="E170" i="95"/>
  <c r="M170" i="95"/>
  <c r="N170" i="95" s="1"/>
  <c r="L170" i="95"/>
  <c r="O170" i="95" s="1"/>
  <c r="F169" i="95"/>
  <c r="E169" i="95"/>
  <c r="M169" i="95"/>
  <c r="N169" i="95" s="1"/>
  <c r="L169" i="95"/>
  <c r="O169" i="95" s="1"/>
  <c r="F168" i="95"/>
  <c r="E168" i="95"/>
  <c r="M168" i="95"/>
  <c r="N168" i="95" s="1"/>
  <c r="L168" i="95"/>
  <c r="O168" i="95" s="1"/>
  <c r="F167" i="95"/>
  <c r="E167" i="95"/>
  <c r="M167" i="95"/>
  <c r="N167" i="95" s="1"/>
  <c r="L167" i="95"/>
  <c r="O167" i="95"/>
  <c r="F166" i="95"/>
  <c r="E166" i="95"/>
  <c r="M166" i="95"/>
  <c r="N166" i="95" s="1"/>
  <c r="L166" i="95"/>
  <c r="O166" i="95" s="1"/>
  <c r="F165" i="95"/>
  <c r="E165" i="95"/>
  <c r="M165" i="95"/>
  <c r="N165" i="95" s="1"/>
  <c r="L165" i="95"/>
  <c r="O165" i="95" s="1"/>
  <c r="F164" i="95"/>
  <c r="E164" i="95"/>
  <c r="M164" i="95"/>
  <c r="N164" i="95" s="1"/>
  <c r="L164" i="95"/>
  <c r="O164" i="95" s="1"/>
  <c r="F163" i="95"/>
  <c r="E163" i="95"/>
  <c r="M163" i="95"/>
  <c r="N163" i="95" s="1"/>
  <c r="L163" i="95"/>
  <c r="O163" i="95" s="1"/>
  <c r="F162" i="95"/>
  <c r="E162" i="95"/>
  <c r="M162" i="95"/>
  <c r="N162" i="95" s="1"/>
  <c r="L162" i="95"/>
  <c r="O162" i="95" s="1"/>
  <c r="F161" i="95"/>
  <c r="E161" i="95"/>
  <c r="M161" i="95"/>
  <c r="N161" i="95" s="1"/>
  <c r="L161" i="95"/>
  <c r="O161" i="95" s="1"/>
  <c r="F160" i="95"/>
  <c r="E160" i="95"/>
  <c r="M160" i="95"/>
  <c r="N160" i="95" s="1"/>
  <c r="L160" i="95"/>
  <c r="O160" i="95" s="1"/>
  <c r="F159" i="95"/>
  <c r="E159" i="95"/>
  <c r="M159" i="95"/>
  <c r="N159" i="95" s="1"/>
  <c r="L159" i="95"/>
  <c r="O159" i="95" s="1"/>
  <c r="F158" i="95"/>
  <c r="E158" i="95"/>
  <c r="M158" i="95"/>
  <c r="N158" i="95" s="1"/>
  <c r="L158" i="95"/>
  <c r="O158" i="95" s="1"/>
  <c r="F157" i="95"/>
  <c r="E157" i="95"/>
  <c r="M157" i="95"/>
  <c r="N157" i="95" s="1"/>
  <c r="L157" i="95"/>
  <c r="O157" i="95" s="1"/>
  <c r="F156" i="95"/>
  <c r="E156" i="95"/>
  <c r="M156" i="95"/>
  <c r="N156" i="95" s="1"/>
  <c r="L156" i="95"/>
  <c r="O156" i="95" s="1"/>
  <c r="F155" i="95"/>
  <c r="E155" i="95"/>
  <c r="M155" i="95"/>
  <c r="N155" i="95" s="1"/>
  <c r="L155" i="95"/>
  <c r="O155" i="95" s="1"/>
  <c r="F154" i="95"/>
  <c r="E154" i="95"/>
  <c r="M154" i="95"/>
  <c r="N154" i="95" s="1"/>
  <c r="L154" i="95"/>
  <c r="O154" i="95" s="1"/>
  <c r="F153" i="95"/>
  <c r="E153" i="95"/>
  <c r="M153" i="95"/>
  <c r="N153" i="95" s="1"/>
  <c r="L153" i="95"/>
  <c r="O153" i="95" s="1"/>
  <c r="F152" i="95"/>
  <c r="E152" i="95"/>
  <c r="M152" i="95"/>
  <c r="N152" i="95" s="1"/>
  <c r="L152" i="95"/>
  <c r="O152" i="95" s="1"/>
  <c r="F151" i="95"/>
  <c r="E151" i="95"/>
  <c r="M151" i="95"/>
  <c r="N151" i="95" s="1"/>
  <c r="L151" i="95"/>
  <c r="O151" i="95" s="1"/>
  <c r="F150" i="95"/>
  <c r="E150" i="95"/>
  <c r="M150" i="95"/>
  <c r="N150" i="95" s="1"/>
  <c r="L150" i="95"/>
  <c r="O150" i="95" s="1"/>
  <c r="F149" i="95"/>
  <c r="E149" i="95"/>
  <c r="M149" i="95"/>
  <c r="N149" i="95" s="1"/>
  <c r="L149" i="95"/>
  <c r="O149" i="95" s="1"/>
  <c r="F148" i="95"/>
  <c r="E148" i="95"/>
  <c r="M148" i="95"/>
  <c r="N148" i="95" s="1"/>
  <c r="L148" i="95"/>
  <c r="O148" i="95" s="1"/>
  <c r="F147" i="95"/>
  <c r="E147" i="95"/>
  <c r="M147" i="95"/>
  <c r="N147" i="95" s="1"/>
  <c r="L147" i="95"/>
  <c r="O147" i="95" s="1"/>
  <c r="F146" i="95"/>
  <c r="E146" i="95"/>
  <c r="M146" i="95"/>
  <c r="N146" i="95" s="1"/>
  <c r="L146" i="95"/>
  <c r="O146" i="95" s="1"/>
  <c r="F145" i="95"/>
  <c r="E145" i="95"/>
  <c r="M145" i="95"/>
  <c r="N145" i="95" s="1"/>
  <c r="L145" i="95"/>
  <c r="O145" i="95" s="1"/>
  <c r="F144" i="95"/>
  <c r="E144" i="95"/>
  <c r="M144" i="95"/>
  <c r="N144" i="95" s="1"/>
  <c r="L144" i="95"/>
  <c r="O144" i="95" s="1"/>
  <c r="F143" i="95"/>
  <c r="E143" i="95"/>
  <c r="M143" i="95"/>
  <c r="N143" i="95" s="1"/>
  <c r="L143" i="95"/>
  <c r="O143" i="95" s="1"/>
  <c r="F142" i="95"/>
  <c r="E142" i="95"/>
  <c r="M142" i="95"/>
  <c r="N142" i="95" s="1"/>
  <c r="L142" i="95"/>
  <c r="O142" i="95" s="1"/>
  <c r="F141" i="95"/>
  <c r="E141" i="95"/>
  <c r="M141" i="95"/>
  <c r="N141" i="95" s="1"/>
  <c r="L141" i="95"/>
  <c r="O141" i="95"/>
  <c r="F140" i="95"/>
  <c r="E140" i="95"/>
  <c r="M140" i="95"/>
  <c r="N140" i="95"/>
  <c r="L140" i="95"/>
  <c r="O140" i="95" s="1"/>
  <c r="F139" i="95"/>
  <c r="E139" i="95"/>
  <c r="M139" i="95"/>
  <c r="N139" i="95" s="1"/>
  <c r="L139" i="95"/>
  <c r="O139" i="95" s="1"/>
  <c r="F138" i="95"/>
  <c r="E138" i="95"/>
  <c r="M138" i="95"/>
  <c r="N138" i="95" s="1"/>
  <c r="L138" i="95"/>
  <c r="O138" i="95" s="1"/>
  <c r="F137" i="95"/>
  <c r="E137" i="95"/>
  <c r="M137" i="95"/>
  <c r="N137" i="95" s="1"/>
  <c r="L137" i="95"/>
  <c r="O137" i="95"/>
  <c r="F136" i="95"/>
  <c r="E136" i="95"/>
  <c r="M136" i="95"/>
  <c r="N136" i="95"/>
  <c r="L136" i="95"/>
  <c r="O136" i="95" s="1"/>
  <c r="F135" i="95"/>
  <c r="E135" i="95"/>
  <c r="M135" i="95"/>
  <c r="N135" i="95" s="1"/>
  <c r="L135" i="95"/>
  <c r="O135" i="95" s="1"/>
  <c r="F134" i="95"/>
  <c r="E134" i="95"/>
  <c r="M134" i="95"/>
  <c r="N134" i="95" s="1"/>
  <c r="L134" i="95"/>
  <c r="O134" i="95" s="1"/>
  <c r="F133" i="95"/>
  <c r="E133" i="95"/>
  <c r="M133" i="95"/>
  <c r="N133" i="95" s="1"/>
  <c r="L133" i="95"/>
  <c r="O133" i="95"/>
  <c r="F132" i="95"/>
  <c r="E132" i="95"/>
  <c r="M132" i="95"/>
  <c r="N132" i="95"/>
  <c r="L132" i="95"/>
  <c r="O132" i="95" s="1"/>
  <c r="F131" i="95"/>
  <c r="E131" i="95"/>
  <c r="M131" i="95"/>
  <c r="N131" i="95" s="1"/>
  <c r="L131" i="95"/>
  <c r="O131" i="95" s="1"/>
  <c r="F130" i="95"/>
  <c r="E130" i="95"/>
  <c r="M130" i="95"/>
  <c r="N130" i="95" s="1"/>
  <c r="L130" i="95"/>
  <c r="O130" i="95" s="1"/>
  <c r="F129" i="95"/>
  <c r="E129" i="95"/>
  <c r="M129" i="95"/>
  <c r="N129" i="95" s="1"/>
  <c r="L129" i="95"/>
  <c r="O129" i="95"/>
  <c r="F128" i="95"/>
  <c r="E128" i="95"/>
  <c r="M128" i="95"/>
  <c r="N128" i="95" s="1"/>
  <c r="L128" i="95"/>
  <c r="O128" i="95" s="1"/>
  <c r="F127" i="95"/>
  <c r="E127" i="95"/>
  <c r="M127" i="95"/>
  <c r="N127" i="95" s="1"/>
  <c r="L127" i="95"/>
  <c r="O127" i="95" s="1"/>
  <c r="F126" i="95"/>
  <c r="E126" i="95"/>
  <c r="M126" i="95"/>
  <c r="N126" i="95" s="1"/>
  <c r="L126" i="95"/>
  <c r="O126" i="95" s="1"/>
  <c r="F125" i="95"/>
  <c r="E125" i="95"/>
  <c r="M125" i="95"/>
  <c r="N125" i="95" s="1"/>
  <c r="L125" i="95"/>
  <c r="O125" i="95" s="1"/>
  <c r="F124" i="95"/>
  <c r="E124" i="95"/>
  <c r="M124" i="95"/>
  <c r="N124" i="95" s="1"/>
  <c r="L124" i="95"/>
  <c r="O124" i="95" s="1"/>
  <c r="F123" i="95"/>
  <c r="E123" i="95"/>
  <c r="M123" i="95"/>
  <c r="N123" i="95" s="1"/>
  <c r="L123" i="95"/>
  <c r="O123" i="95" s="1"/>
  <c r="F122" i="95"/>
  <c r="E122" i="95"/>
  <c r="M122" i="95"/>
  <c r="N122" i="95" s="1"/>
  <c r="L122" i="95"/>
  <c r="O122" i="95" s="1"/>
  <c r="F121" i="95"/>
  <c r="E121" i="95"/>
  <c r="M121" i="95"/>
  <c r="N121" i="95" s="1"/>
  <c r="L121" i="95"/>
  <c r="O121" i="95" s="1"/>
  <c r="F120" i="95"/>
  <c r="E120" i="95"/>
  <c r="M120" i="95"/>
  <c r="N120" i="95" s="1"/>
  <c r="L120" i="95"/>
  <c r="O120" i="95" s="1"/>
  <c r="F119" i="95"/>
  <c r="E119" i="95"/>
  <c r="M119" i="95"/>
  <c r="N119" i="95" s="1"/>
  <c r="L119" i="95"/>
  <c r="O119" i="95" s="1"/>
  <c r="F118" i="95"/>
  <c r="E118" i="95"/>
  <c r="M118" i="95"/>
  <c r="N118" i="95" s="1"/>
  <c r="L118" i="95"/>
  <c r="O118" i="95" s="1"/>
  <c r="F117" i="95"/>
  <c r="E117" i="95"/>
  <c r="M117" i="95"/>
  <c r="N117" i="95" s="1"/>
  <c r="L117" i="95"/>
  <c r="O117" i="95" s="1"/>
  <c r="F116" i="95"/>
  <c r="E116" i="95"/>
  <c r="M116" i="95"/>
  <c r="N116" i="95" s="1"/>
  <c r="L116" i="95"/>
  <c r="O116" i="95" s="1"/>
  <c r="F115" i="95"/>
  <c r="E115" i="95"/>
  <c r="M115" i="95"/>
  <c r="N115" i="95" s="1"/>
  <c r="L115" i="95"/>
  <c r="O115" i="95"/>
  <c r="F114" i="95"/>
  <c r="E114" i="95"/>
  <c r="M114" i="95"/>
  <c r="N114" i="95" s="1"/>
  <c r="L114" i="95"/>
  <c r="O114" i="95" s="1"/>
  <c r="F113" i="95"/>
  <c r="E113" i="95"/>
  <c r="M113" i="95"/>
  <c r="N113" i="95" s="1"/>
  <c r="L113" i="95"/>
  <c r="O113" i="95" s="1"/>
  <c r="F112" i="95"/>
  <c r="E112" i="95"/>
  <c r="M112" i="95"/>
  <c r="N112" i="95" s="1"/>
  <c r="L112" i="95"/>
  <c r="O112" i="95" s="1"/>
  <c r="M111" i="95"/>
  <c r="N111" i="95" s="1"/>
  <c r="L111" i="95"/>
  <c r="O111" i="95" s="1"/>
  <c r="M110" i="95"/>
  <c r="N110" i="95" s="1"/>
  <c r="L110" i="95"/>
  <c r="O110" i="95" s="1"/>
  <c r="M109" i="95"/>
  <c r="N109" i="95" s="1"/>
  <c r="L109" i="95"/>
  <c r="O109" i="95" s="1"/>
  <c r="M108" i="95"/>
  <c r="N108" i="95" s="1"/>
  <c r="L108" i="95"/>
  <c r="O108" i="95" s="1"/>
  <c r="M107" i="95"/>
  <c r="N107" i="95" s="1"/>
  <c r="L107" i="95"/>
  <c r="O107" i="95" s="1"/>
  <c r="M106" i="95"/>
  <c r="N106" i="95" s="1"/>
  <c r="L106" i="95"/>
  <c r="O106" i="95" s="1"/>
  <c r="M105" i="95"/>
  <c r="N105" i="95" s="1"/>
  <c r="L105" i="95"/>
  <c r="O105" i="95" s="1"/>
  <c r="M104" i="95"/>
  <c r="N104" i="95" s="1"/>
  <c r="L104" i="95"/>
  <c r="O104" i="95" s="1"/>
  <c r="M103" i="95"/>
  <c r="N103" i="95" s="1"/>
  <c r="L103" i="95"/>
  <c r="O103" i="95" s="1"/>
  <c r="M102" i="95"/>
  <c r="N102" i="95" s="1"/>
  <c r="L102" i="95"/>
  <c r="O102" i="95" s="1"/>
  <c r="M101" i="95"/>
  <c r="N101" i="95" s="1"/>
  <c r="L101" i="95"/>
  <c r="O101" i="95" s="1"/>
  <c r="M100" i="95"/>
  <c r="N100" i="95" s="1"/>
  <c r="L100" i="95"/>
  <c r="O100" i="95" s="1"/>
  <c r="M99" i="95"/>
  <c r="N99" i="95" s="1"/>
  <c r="L99" i="95"/>
  <c r="O99" i="95" s="1"/>
  <c r="M98" i="95"/>
  <c r="N98" i="95" s="1"/>
  <c r="L98" i="95"/>
  <c r="O98" i="95" s="1"/>
  <c r="M97" i="95"/>
  <c r="N97" i="95" s="1"/>
  <c r="L97" i="95"/>
  <c r="O97" i="95" s="1"/>
  <c r="M96" i="95"/>
  <c r="N96" i="95"/>
  <c r="L96" i="95"/>
  <c r="O96" i="95" s="1"/>
  <c r="M95" i="95"/>
  <c r="N95" i="95" s="1"/>
  <c r="L95" i="95"/>
  <c r="O95" i="95" s="1"/>
  <c r="M94" i="95"/>
  <c r="N94" i="95" s="1"/>
  <c r="L94" i="95"/>
  <c r="O94" i="95" s="1"/>
  <c r="M93" i="95"/>
  <c r="N93" i="95" s="1"/>
  <c r="L93" i="95"/>
  <c r="O93" i="95" s="1"/>
  <c r="M92" i="95"/>
  <c r="N92" i="95" s="1"/>
  <c r="L92" i="95"/>
  <c r="O92" i="95" s="1"/>
  <c r="M91" i="95"/>
  <c r="N91" i="95" s="1"/>
  <c r="L91" i="95"/>
  <c r="O91" i="95" s="1"/>
  <c r="M90" i="95"/>
  <c r="N90" i="95" s="1"/>
  <c r="L90" i="95"/>
  <c r="O90" i="95" s="1"/>
  <c r="M89" i="95"/>
  <c r="N89" i="95" s="1"/>
  <c r="L89" i="95"/>
  <c r="O89" i="95" s="1"/>
  <c r="M88" i="95"/>
  <c r="N88" i="95" s="1"/>
  <c r="L88" i="95"/>
  <c r="O88" i="95" s="1"/>
  <c r="M87" i="95"/>
  <c r="N87" i="95" s="1"/>
  <c r="L87" i="95"/>
  <c r="O87" i="95" s="1"/>
  <c r="M86" i="95"/>
  <c r="N86" i="95" s="1"/>
  <c r="L86" i="95"/>
  <c r="O86" i="95" s="1"/>
  <c r="M85" i="95"/>
  <c r="N85" i="95" s="1"/>
  <c r="L85" i="95"/>
  <c r="O85" i="95" s="1"/>
  <c r="M84" i="95"/>
  <c r="N84" i="95" s="1"/>
  <c r="L84" i="95"/>
  <c r="O84" i="95" s="1"/>
  <c r="M83" i="95"/>
  <c r="N83" i="95" s="1"/>
  <c r="L83" i="95"/>
  <c r="O83" i="95" s="1"/>
  <c r="M82" i="95"/>
  <c r="N82" i="95" s="1"/>
  <c r="L82" i="95"/>
  <c r="O82" i="95" s="1"/>
  <c r="M81" i="95"/>
  <c r="N81" i="95" s="1"/>
  <c r="L81" i="95"/>
  <c r="O81" i="95" s="1"/>
  <c r="M80" i="95"/>
  <c r="N80" i="95" s="1"/>
  <c r="L80" i="95"/>
  <c r="O80" i="95" s="1"/>
  <c r="M79" i="95"/>
  <c r="N79" i="95" s="1"/>
  <c r="L79" i="95"/>
  <c r="O79" i="95" s="1"/>
  <c r="M78" i="95"/>
  <c r="N78" i="95" s="1"/>
  <c r="L78" i="95"/>
  <c r="O78" i="95" s="1"/>
  <c r="M77" i="95"/>
  <c r="N77" i="95" s="1"/>
  <c r="L77" i="95"/>
  <c r="O77" i="95" s="1"/>
  <c r="M76" i="95"/>
  <c r="N76" i="95" s="1"/>
  <c r="L76" i="95"/>
  <c r="O76" i="95" s="1"/>
  <c r="M75" i="95"/>
  <c r="N75" i="95" s="1"/>
  <c r="L75" i="95"/>
  <c r="O75" i="95" s="1"/>
  <c r="AE65" i="95"/>
  <c r="M74" i="95"/>
  <c r="N74" i="95" s="1"/>
  <c r="L74" i="95"/>
  <c r="O74" i="95" s="1"/>
  <c r="M73" i="95"/>
  <c r="N73" i="95" s="1"/>
  <c r="L73" i="95"/>
  <c r="M72" i="95"/>
  <c r="L72" i="95"/>
  <c r="O72" i="95" s="1"/>
  <c r="M71" i="95"/>
  <c r="N71" i="95" s="1"/>
  <c r="L71" i="95"/>
  <c r="M70" i="95"/>
  <c r="N70" i="95" s="1"/>
  <c r="L70" i="95"/>
  <c r="O70" i="95" s="1"/>
  <c r="BF67" i="95"/>
  <c r="BE67" i="95"/>
  <c r="BD67" i="95"/>
  <c r="BC67" i="95"/>
  <c r="BB67" i="95"/>
  <c r="BA67" i="95"/>
  <c r="AZ67" i="95"/>
  <c r="AY67" i="95"/>
  <c r="AX67" i="95"/>
  <c r="AW67" i="95"/>
  <c r="AV67" i="95"/>
  <c r="AU67" i="95"/>
  <c r="AT67" i="95"/>
  <c r="AS67" i="95"/>
  <c r="AR67" i="95"/>
  <c r="AQ67" i="95"/>
  <c r="AP67" i="95"/>
  <c r="AO67" i="95"/>
  <c r="AN67" i="95"/>
  <c r="AM67" i="95"/>
  <c r="AL67" i="95"/>
  <c r="AK67" i="95"/>
  <c r="AJ67" i="95"/>
  <c r="AI67" i="95"/>
  <c r="AH67" i="95"/>
  <c r="AG67" i="95"/>
  <c r="AF67" i="95"/>
  <c r="AE67" i="95"/>
  <c r="AD67" i="95"/>
  <c r="AC67" i="95"/>
  <c r="AB67" i="95"/>
  <c r="AB68" i="95" s="1"/>
  <c r="BF65" i="95"/>
  <c r="BE65" i="95"/>
  <c r="BD65" i="95"/>
  <c r="BC65" i="95"/>
  <c r="BB65" i="95"/>
  <c r="BA65" i="95"/>
  <c r="AZ65" i="95"/>
  <c r="AY65" i="95"/>
  <c r="AX65" i="95"/>
  <c r="AW65" i="95"/>
  <c r="AV65" i="95"/>
  <c r="AU65" i="95"/>
  <c r="AT65" i="95"/>
  <c r="AS65" i="95"/>
  <c r="AR65" i="95"/>
  <c r="AQ65" i="95"/>
  <c r="AP65" i="95"/>
  <c r="AO65" i="95"/>
  <c r="AN65" i="95"/>
  <c r="AM65" i="95"/>
  <c r="AL65" i="95"/>
  <c r="AK65" i="95"/>
  <c r="AJ65" i="95"/>
  <c r="AI65" i="95"/>
  <c r="AH65" i="95"/>
  <c r="AG65" i="95"/>
  <c r="AF65" i="95"/>
  <c r="AD65" i="95"/>
  <c r="AC65" i="95"/>
  <c r="AB65" i="95"/>
  <c r="AB66" i="95" s="1"/>
  <c r="C45" i="95"/>
  <c r="F211" i="94"/>
  <c r="AD37" i="3"/>
  <c r="J207" i="94"/>
  <c r="AA201" i="94"/>
  <c r="Z201" i="94"/>
  <c r="Y201" i="94"/>
  <c r="X201" i="94"/>
  <c r="W201" i="94"/>
  <c r="V201" i="94"/>
  <c r="U201" i="94"/>
  <c r="T201" i="94"/>
  <c r="S201" i="94"/>
  <c r="R201" i="94"/>
  <c r="Q201" i="94"/>
  <c r="P201" i="94"/>
  <c r="K201" i="94"/>
  <c r="AE37" i="3"/>
  <c r="D201" i="94"/>
  <c r="AA200" i="94"/>
  <c r="Z200" i="94"/>
  <c r="Y200" i="94"/>
  <c r="X200" i="94"/>
  <c r="W200" i="94"/>
  <c r="V200" i="94"/>
  <c r="U200" i="94"/>
  <c r="T200" i="94"/>
  <c r="S200" i="94"/>
  <c r="R200" i="94"/>
  <c r="Q200" i="94"/>
  <c r="P200" i="94"/>
  <c r="J200" i="94"/>
  <c r="I200" i="94"/>
  <c r="F198" i="94"/>
  <c r="E198" i="94"/>
  <c r="M198" i="94"/>
  <c r="N198" i="94" s="1"/>
  <c r="L198" i="94"/>
  <c r="O198" i="94"/>
  <c r="F197" i="94"/>
  <c r="E197" i="94"/>
  <c r="M197" i="94"/>
  <c r="N197" i="94" s="1"/>
  <c r="L197" i="94"/>
  <c r="O197" i="94" s="1"/>
  <c r="F196" i="94"/>
  <c r="E196" i="94"/>
  <c r="M196" i="94"/>
  <c r="N196" i="94" s="1"/>
  <c r="L196" i="94"/>
  <c r="O196" i="94"/>
  <c r="F195" i="94"/>
  <c r="E195" i="94"/>
  <c r="M195" i="94"/>
  <c r="N195" i="94"/>
  <c r="L195" i="94"/>
  <c r="O195" i="94" s="1"/>
  <c r="F194" i="94"/>
  <c r="E194" i="94"/>
  <c r="M194" i="94"/>
  <c r="N194" i="94" s="1"/>
  <c r="L194" i="94"/>
  <c r="O194" i="94"/>
  <c r="F193" i="94"/>
  <c r="E193" i="94"/>
  <c r="M193" i="94"/>
  <c r="N193" i="94"/>
  <c r="L193" i="94"/>
  <c r="O193" i="94" s="1"/>
  <c r="F192" i="94"/>
  <c r="E192" i="94"/>
  <c r="M192" i="94"/>
  <c r="N192" i="94" s="1"/>
  <c r="L192" i="94"/>
  <c r="O192" i="94"/>
  <c r="F191" i="94"/>
  <c r="E191" i="94"/>
  <c r="M191" i="94"/>
  <c r="N191" i="94" s="1"/>
  <c r="L191" i="94"/>
  <c r="O191" i="94" s="1"/>
  <c r="F190" i="94"/>
  <c r="E190" i="94"/>
  <c r="M190" i="94"/>
  <c r="N190" i="94" s="1"/>
  <c r="L190" i="94"/>
  <c r="O190" i="94"/>
  <c r="F189" i="94"/>
  <c r="E189" i="94"/>
  <c r="M189" i="94"/>
  <c r="N189" i="94"/>
  <c r="L189" i="94"/>
  <c r="O189" i="94" s="1"/>
  <c r="F188" i="94"/>
  <c r="E188" i="94"/>
  <c r="M188" i="94"/>
  <c r="N188" i="94" s="1"/>
  <c r="L188" i="94"/>
  <c r="O188" i="94"/>
  <c r="F187" i="94"/>
  <c r="E187" i="94"/>
  <c r="M187" i="94"/>
  <c r="N187" i="94" s="1"/>
  <c r="L187" i="94"/>
  <c r="O187" i="94" s="1"/>
  <c r="F186" i="94"/>
  <c r="E186" i="94"/>
  <c r="M186" i="94"/>
  <c r="N186" i="94" s="1"/>
  <c r="L186" i="94"/>
  <c r="O186" i="94"/>
  <c r="F185" i="94"/>
  <c r="E185" i="94"/>
  <c r="M185" i="94"/>
  <c r="N185" i="94" s="1"/>
  <c r="L185" i="94"/>
  <c r="O185" i="94" s="1"/>
  <c r="F184" i="94"/>
  <c r="E184" i="94"/>
  <c r="M184" i="94"/>
  <c r="N184" i="94" s="1"/>
  <c r="L184" i="94"/>
  <c r="O184" i="94"/>
  <c r="F183" i="94"/>
  <c r="E183" i="94"/>
  <c r="M183" i="94"/>
  <c r="N183" i="94"/>
  <c r="L183" i="94"/>
  <c r="O183" i="94" s="1"/>
  <c r="F182" i="94"/>
  <c r="E182" i="94"/>
  <c r="M182" i="94"/>
  <c r="N182" i="94" s="1"/>
  <c r="L182" i="94"/>
  <c r="O182" i="94"/>
  <c r="F181" i="94"/>
  <c r="E181" i="94"/>
  <c r="M181" i="94"/>
  <c r="N181" i="94" s="1"/>
  <c r="L181" i="94"/>
  <c r="O181" i="94" s="1"/>
  <c r="F180" i="94"/>
  <c r="E180" i="94"/>
  <c r="M180" i="94"/>
  <c r="N180" i="94" s="1"/>
  <c r="L180" i="94"/>
  <c r="O180" i="94"/>
  <c r="F179" i="94"/>
  <c r="E179" i="94"/>
  <c r="M179" i="94"/>
  <c r="N179" i="94"/>
  <c r="L179" i="94"/>
  <c r="O179" i="94" s="1"/>
  <c r="F178" i="94"/>
  <c r="E178" i="94"/>
  <c r="M178" i="94"/>
  <c r="N178" i="94" s="1"/>
  <c r="L178" i="94"/>
  <c r="O178" i="94"/>
  <c r="F177" i="94"/>
  <c r="E177" i="94"/>
  <c r="M177" i="94"/>
  <c r="N177" i="94" s="1"/>
  <c r="L177" i="94"/>
  <c r="O177" i="94" s="1"/>
  <c r="F176" i="94"/>
  <c r="E176" i="94"/>
  <c r="M176" i="94"/>
  <c r="N176" i="94" s="1"/>
  <c r="L176" i="94"/>
  <c r="O176" i="94"/>
  <c r="F175" i="94"/>
  <c r="E175" i="94"/>
  <c r="M175" i="94"/>
  <c r="N175" i="94"/>
  <c r="L175" i="94"/>
  <c r="O175" i="94" s="1"/>
  <c r="F174" i="94"/>
  <c r="E174" i="94"/>
  <c r="M174" i="94"/>
  <c r="N174" i="94" s="1"/>
  <c r="L174" i="94"/>
  <c r="O174" i="94"/>
  <c r="F173" i="94"/>
  <c r="E173" i="94"/>
  <c r="M173" i="94"/>
  <c r="N173" i="94" s="1"/>
  <c r="L173" i="94"/>
  <c r="O173" i="94" s="1"/>
  <c r="F172" i="94"/>
  <c r="E172" i="94"/>
  <c r="M172" i="94"/>
  <c r="N172" i="94" s="1"/>
  <c r="L172" i="94"/>
  <c r="O172" i="94"/>
  <c r="F171" i="94"/>
  <c r="E171" i="94"/>
  <c r="M171" i="94"/>
  <c r="N171" i="94" s="1"/>
  <c r="L171" i="94"/>
  <c r="O171" i="94" s="1"/>
  <c r="F170" i="94"/>
  <c r="E170" i="94"/>
  <c r="M170" i="94"/>
  <c r="N170" i="94" s="1"/>
  <c r="L170" i="94"/>
  <c r="O170" i="94"/>
  <c r="F169" i="94"/>
  <c r="E169" i="94"/>
  <c r="M169" i="94"/>
  <c r="N169" i="94"/>
  <c r="L169" i="94"/>
  <c r="O169" i="94" s="1"/>
  <c r="F168" i="94"/>
  <c r="E168" i="94"/>
  <c r="M168" i="94"/>
  <c r="N168" i="94" s="1"/>
  <c r="L168" i="94"/>
  <c r="O168" i="94" s="1"/>
  <c r="F167" i="94"/>
  <c r="E167" i="94"/>
  <c r="M167" i="94"/>
  <c r="N167" i="94" s="1"/>
  <c r="L167" i="94"/>
  <c r="O167" i="94" s="1"/>
  <c r="F166" i="94"/>
  <c r="E166" i="94"/>
  <c r="M166" i="94"/>
  <c r="N166" i="94" s="1"/>
  <c r="L166" i="94"/>
  <c r="O166" i="94" s="1"/>
  <c r="F165" i="94"/>
  <c r="E165" i="94"/>
  <c r="M165" i="94"/>
  <c r="N165" i="94" s="1"/>
  <c r="L165" i="94"/>
  <c r="O165" i="94" s="1"/>
  <c r="F164" i="94"/>
  <c r="E164" i="94"/>
  <c r="M164" i="94"/>
  <c r="N164" i="94" s="1"/>
  <c r="L164" i="94"/>
  <c r="O164" i="94"/>
  <c r="F163" i="94"/>
  <c r="E163" i="94"/>
  <c r="M163" i="94"/>
  <c r="N163" i="94"/>
  <c r="L163" i="94"/>
  <c r="O163" i="94" s="1"/>
  <c r="F162" i="94"/>
  <c r="E162" i="94"/>
  <c r="M162" i="94"/>
  <c r="N162" i="94" s="1"/>
  <c r="L162" i="94"/>
  <c r="O162" i="94" s="1"/>
  <c r="F161" i="94"/>
  <c r="E161" i="94"/>
  <c r="M161" i="94"/>
  <c r="N161" i="94" s="1"/>
  <c r="L161" i="94"/>
  <c r="O161" i="94" s="1"/>
  <c r="F160" i="94"/>
  <c r="E160" i="94"/>
  <c r="M160" i="94"/>
  <c r="N160" i="94" s="1"/>
  <c r="L160" i="94"/>
  <c r="O160" i="94"/>
  <c r="F159" i="94"/>
  <c r="E159" i="94"/>
  <c r="M159" i="94"/>
  <c r="N159" i="94"/>
  <c r="L159" i="94"/>
  <c r="O159" i="94" s="1"/>
  <c r="F158" i="94"/>
  <c r="E158" i="94"/>
  <c r="M158" i="94"/>
  <c r="N158" i="94" s="1"/>
  <c r="L158" i="94"/>
  <c r="O158" i="94" s="1"/>
  <c r="F157" i="94"/>
  <c r="E157" i="94"/>
  <c r="M157" i="94"/>
  <c r="N157" i="94" s="1"/>
  <c r="L157" i="94"/>
  <c r="O157" i="94" s="1"/>
  <c r="F156" i="94"/>
  <c r="E156" i="94"/>
  <c r="M156" i="94"/>
  <c r="N156" i="94" s="1"/>
  <c r="L156" i="94"/>
  <c r="O156" i="94"/>
  <c r="F155" i="94"/>
  <c r="E155" i="94"/>
  <c r="M155" i="94"/>
  <c r="N155" i="94"/>
  <c r="L155" i="94"/>
  <c r="O155" i="94" s="1"/>
  <c r="F154" i="94"/>
  <c r="E154" i="94"/>
  <c r="M154" i="94"/>
  <c r="N154" i="94" s="1"/>
  <c r="L154" i="94"/>
  <c r="O154" i="94" s="1"/>
  <c r="F153" i="94"/>
  <c r="E153" i="94"/>
  <c r="M153" i="94"/>
  <c r="N153" i="94" s="1"/>
  <c r="L153" i="94"/>
  <c r="O153" i="94" s="1"/>
  <c r="F152" i="94"/>
  <c r="E152" i="94"/>
  <c r="M152" i="94"/>
  <c r="N152" i="94" s="1"/>
  <c r="L152" i="94"/>
  <c r="O152" i="94"/>
  <c r="F151" i="94"/>
  <c r="E151" i="94"/>
  <c r="M151" i="94"/>
  <c r="N151" i="94"/>
  <c r="L151" i="94"/>
  <c r="O151" i="94" s="1"/>
  <c r="F150" i="94"/>
  <c r="E150" i="94"/>
  <c r="M150" i="94"/>
  <c r="N150" i="94" s="1"/>
  <c r="L150" i="94"/>
  <c r="O150" i="94" s="1"/>
  <c r="F149" i="94"/>
  <c r="E149" i="94"/>
  <c r="M149" i="94"/>
  <c r="N149" i="94" s="1"/>
  <c r="L149" i="94"/>
  <c r="O149" i="94" s="1"/>
  <c r="F148" i="94"/>
  <c r="E148" i="94"/>
  <c r="M148" i="94"/>
  <c r="N148" i="94" s="1"/>
  <c r="L148" i="94"/>
  <c r="O148" i="94"/>
  <c r="F147" i="94"/>
  <c r="E147" i="94"/>
  <c r="M147" i="94"/>
  <c r="N147" i="94"/>
  <c r="L147" i="94"/>
  <c r="O147" i="94" s="1"/>
  <c r="N146" i="94"/>
  <c r="F146" i="94"/>
  <c r="E146" i="94"/>
  <c r="M146" i="94"/>
  <c r="L146" i="94"/>
  <c r="O146" i="94"/>
  <c r="F145" i="94"/>
  <c r="E145" i="94"/>
  <c r="M145" i="94"/>
  <c r="N145" i="94" s="1"/>
  <c r="L145" i="94"/>
  <c r="O145" i="94" s="1"/>
  <c r="F144" i="94"/>
  <c r="E144" i="94"/>
  <c r="M144" i="94"/>
  <c r="N144" i="94" s="1"/>
  <c r="L144" i="94"/>
  <c r="O144" i="94"/>
  <c r="F143" i="94"/>
  <c r="E143" i="94"/>
  <c r="M143" i="94"/>
  <c r="N143" i="94" s="1"/>
  <c r="L143" i="94"/>
  <c r="O143" i="94" s="1"/>
  <c r="F142" i="94"/>
  <c r="E142" i="94"/>
  <c r="M142" i="94"/>
  <c r="N142" i="94" s="1"/>
  <c r="L142" i="94"/>
  <c r="O142" i="94" s="1"/>
  <c r="F141" i="94"/>
  <c r="E141" i="94"/>
  <c r="M141" i="94"/>
  <c r="N141" i="94" s="1"/>
  <c r="L141" i="94"/>
  <c r="O141" i="94" s="1"/>
  <c r="N140" i="94"/>
  <c r="F140" i="94"/>
  <c r="E140" i="94"/>
  <c r="M140" i="94"/>
  <c r="L140" i="94"/>
  <c r="O140" i="94"/>
  <c r="F139" i="94"/>
  <c r="E139" i="94"/>
  <c r="M139" i="94"/>
  <c r="N139" i="94" s="1"/>
  <c r="L139" i="94"/>
  <c r="O139" i="94" s="1"/>
  <c r="F138" i="94"/>
  <c r="E138" i="94"/>
  <c r="M138" i="94"/>
  <c r="N138" i="94" s="1"/>
  <c r="L138" i="94"/>
  <c r="O138" i="94" s="1"/>
  <c r="N137" i="94"/>
  <c r="F137" i="94"/>
  <c r="E137" i="94"/>
  <c r="M137" i="94"/>
  <c r="L137" i="94"/>
  <c r="O137" i="94" s="1"/>
  <c r="F136" i="94"/>
  <c r="E136" i="94"/>
  <c r="M136" i="94"/>
  <c r="N136" i="94" s="1"/>
  <c r="L136" i="94"/>
  <c r="O136" i="94"/>
  <c r="F135" i="94"/>
  <c r="E135" i="94"/>
  <c r="M135" i="94"/>
  <c r="N135" i="94" s="1"/>
  <c r="L135" i="94"/>
  <c r="O135" i="94" s="1"/>
  <c r="F134" i="94"/>
  <c r="E134" i="94"/>
  <c r="M134" i="94"/>
  <c r="N134" i="94" s="1"/>
  <c r="L134" i="94"/>
  <c r="O134" i="94" s="1"/>
  <c r="F133" i="94"/>
  <c r="E133" i="94"/>
  <c r="M133" i="94"/>
  <c r="N133" i="94" s="1"/>
  <c r="L133" i="94"/>
  <c r="O133" i="94" s="1"/>
  <c r="F132" i="94"/>
  <c r="E132" i="94"/>
  <c r="M132" i="94"/>
  <c r="N132" i="94" s="1"/>
  <c r="L132" i="94"/>
  <c r="O132" i="94"/>
  <c r="F131" i="94"/>
  <c r="E131" i="94"/>
  <c r="M131" i="94"/>
  <c r="N131" i="94"/>
  <c r="L131" i="94"/>
  <c r="O131" i="94" s="1"/>
  <c r="N130" i="94"/>
  <c r="F130" i="94"/>
  <c r="E130" i="94"/>
  <c r="M130" i="94"/>
  <c r="L130" i="94"/>
  <c r="O130" i="94"/>
  <c r="F129" i="94"/>
  <c r="E129" i="94"/>
  <c r="M129" i="94"/>
  <c r="N129" i="94"/>
  <c r="L129" i="94"/>
  <c r="O129" i="94" s="1"/>
  <c r="N128" i="94"/>
  <c r="F128" i="94"/>
  <c r="E128" i="94"/>
  <c r="M128" i="94"/>
  <c r="L128" i="94"/>
  <c r="O128" i="94" s="1"/>
  <c r="N127" i="94"/>
  <c r="F127" i="94"/>
  <c r="E127" i="94"/>
  <c r="M127" i="94"/>
  <c r="L127" i="94"/>
  <c r="O127" i="94" s="1"/>
  <c r="F126" i="94"/>
  <c r="E126" i="94"/>
  <c r="M126" i="94"/>
  <c r="N126" i="94" s="1"/>
  <c r="L126" i="94"/>
  <c r="O126" i="94"/>
  <c r="F125" i="94"/>
  <c r="E125" i="94"/>
  <c r="M125" i="94"/>
  <c r="N125" i="94"/>
  <c r="L125" i="94"/>
  <c r="O125" i="94" s="1"/>
  <c r="N124" i="94"/>
  <c r="F124" i="94"/>
  <c r="E124" i="94"/>
  <c r="M124" i="94"/>
  <c r="L124" i="94"/>
  <c r="O124" i="94"/>
  <c r="F123" i="94"/>
  <c r="E123" i="94"/>
  <c r="M123" i="94"/>
  <c r="N123" i="94"/>
  <c r="L123" i="94"/>
  <c r="O123" i="94" s="1"/>
  <c r="F122" i="94"/>
  <c r="E122" i="94"/>
  <c r="M122" i="94"/>
  <c r="N122" i="94" s="1"/>
  <c r="L122" i="94"/>
  <c r="O122" i="94" s="1"/>
  <c r="F121" i="94"/>
  <c r="E121" i="94"/>
  <c r="M121" i="94"/>
  <c r="N121" i="94" s="1"/>
  <c r="L121" i="94"/>
  <c r="O121" i="94" s="1"/>
  <c r="N120" i="94"/>
  <c r="F120" i="94"/>
  <c r="E120" i="94"/>
  <c r="M120" i="94"/>
  <c r="L120" i="94"/>
  <c r="O120" i="94"/>
  <c r="F119" i="94"/>
  <c r="E119" i="94"/>
  <c r="M119" i="94"/>
  <c r="N119" i="94" s="1"/>
  <c r="L119" i="94"/>
  <c r="O119" i="94" s="1"/>
  <c r="N118" i="94"/>
  <c r="F118" i="94"/>
  <c r="E118" i="94"/>
  <c r="M118" i="94"/>
  <c r="L118" i="94"/>
  <c r="O118" i="94"/>
  <c r="F117" i="94"/>
  <c r="E117" i="94"/>
  <c r="M117" i="94"/>
  <c r="N117" i="94"/>
  <c r="L117" i="94"/>
  <c r="O117" i="94" s="1"/>
  <c r="F116" i="94"/>
  <c r="E116" i="94"/>
  <c r="M116" i="94"/>
  <c r="N116" i="94" s="1"/>
  <c r="L116" i="94"/>
  <c r="O116" i="94" s="1"/>
  <c r="F115" i="94"/>
  <c r="E115" i="94"/>
  <c r="M115" i="94"/>
  <c r="N115" i="94" s="1"/>
  <c r="L115" i="94"/>
  <c r="O115" i="94" s="1"/>
  <c r="N114" i="94"/>
  <c r="F114" i="94"/>
  <c r="E114" i="94"/>
  <c r="M114" i="94"/>
  <c r="L114" i="94"/>
  <c r="O114" i="94"/>
  <c r="F113" i="94"/>
  <c r="E113" i="94"/>
  <c r="M113" i="94"/>
  <c r="N113" i="94" s="1"/>
  <c r="L113" i="94"/>
  <c r="O113" i="94" s="1"/>
  <c r="N112" i="94"/>
  <c r="F112" i="94"/>
  <c r="E112" i="94"/>
  <c r="M112" i="94"/>
  <c r="L112" i="94"/>
  <c r="O112" i="94"/>
  <c r="F111" i="94"/>
  <c r="E111" i="94"/>
  <c r="M111" i="94"/>
  <c r="N111" i="94"/>
  <c r="L111" i="94"/>
  <c r="O111" i="94" s="1"/>
  <c r="N110" i="94"/>
  <c r="F110" i="94"/>
  <c r="E110" i="94"/>
  <c r="M110" i="94"/>
  <c r="L110" i="94"/>
  <c r="O110" i="94" s="1"/>
  <c r="F109" i="94"/>
  <c r="E109" i="94"/>
  <c r="M109" i="94"/>
  <c r="N109" i="94" s="1"/>
  <c r="L109" i="94"/>
  <c r="O109" i="94" s="1"/>
  <c r="N108" i="94"/>
  <c r="F108" i="94"/>
  <c r="E108" i="94"/>
  <c r="M108" i="94"/>
  <c r="L108" i="94"/>
  <c r="O108" i="94" s="1"/>
  <c r="F107" i="94"/>
  <c r="E107" i="94"/>
  <c r="M107" i="94"/>
  <c r="N107" i="94" s="1"/>
  <c r="L107" i="94"/>
  <c r="O107" i="94" s="1"/>
  <c r="N106" i="94"/>
  <c r="F106" i="94"/>
  <c r="E106" i="94"/>
  <c r="M106" i="94"/>
  <c r="L106" i="94"/>
  <c r="O106" i="94"/>
  <c r="F105" i="94"/>
  <c r="E105" i="94"/>
  <c r="M105" i="94"/>
  <c r="N105" i="94"/>
  <c r="L105" i="94"/>
  <c r="O105" i="94" s="1"/>
  <c r="N104" i="94"/>
  <c r="F104" i="94"/>
  <c r="E104" i="94"/>
  <c r="M104" i="94"/>
  <c r="L104" i="94"/>
  <c r="O104" i="94"/>
  <c r="N103" i="94"/>
  <c r="F103" i="94"/>
  <c r="E103" i="94"/>
  <c r="M103" i="94"/>
  <c r="L103" i="94"/>
  <c r="O103" i="94" s="1"/>
  <c r="F102" i="94"/>
  <c r="E102" i="94"/>
  <c r="M102" i="94"/>
  <c r="N102" i="94" s="1"/>
  <c r="L102" i="94"/>
  <c r="O102" i="94" s="1"/>
  <c r="F101" i="94"/>
  <c r="E101" i="94"/>
  <c r="M101" i="94"/>
  <c r="N101" i="94" s="1"/>
  <c r="L101" i="94"/>
  <c r="O101" i="94" s="1"/>
  <c r="N100" i="94"/>
  <c r="F100" i="94"/>
  <c r="E100" i="94"/>
  <c r="M100" i="94"/>
  <c r="L100" i="94"/>
  <c r="O100" i="94"/>
  <c r="F99" i="94"/>
  <c r="E99" i="94"/>
  <c r="M99" i="94"/>
  <c r="N99" i="94"/>
  <c r="L99" i="94"/>
  <c r="O99" i="94" s="1"/>
  <c r="F98" i="94"/>
  <c r="E98" i="94"/>
  <c r="M98" i="94"/>
  <c r="N98" i="94" s="1"/>
  <c r="L98" i="94"/>
  <c r="O98" i="94"/>
  <c r="F97" i="94"/>
  <c r="E97" i="94"/>
  <c r="M97" i="94"/>
  <c r="N97" i="94"/>
  <c r="L97" i="94"/>
  <c r="O97" i="94" s="1"/>
  <c r="N96" i="94"/>
  <c r="F96" i="94"/>
  <c r="E96" i="94"/>
  <c r="M96" i="94"/>
  <c r="L96" i="94"/>
  <c r="O96" i="94"/>
  <c r="F95" i="94"/>
  <c r="E95" i="94"/>
  <c r="M95" i="94"/>
  <c r="N95" i="94" s="1"/>
  <c r="L95" i="94"/>
  <c r="O95" i="94" s="1"/>
  <c r="N94" i="94"/>
  <c r="F94" i="94"/>
  <c r="E94" i="94"/>
  <c r="M94" i="94"/>
  <c r="L94" i="94"/>
  <c r="O94" i="94"/>
  <c r="F93" i="94"/>
  <c r="E93" i="94"/>
  <c r="M93" i="94"/>
  <c r="N93" i="94"/>
  <c r="L93" i="94"/>
  <c r="O93" i="94" s="1"/>
  <c r="F92" i="94"/>
  <c r="E92" i="94"/>
  <c r="M92" i="94"/>
  <c r="N92" i="94" s="1"/>
  <c r="L92" i="94"/>
  <c r="O92" i="94"/>
  <c r="F91" i="94"/>
  <c r="E91" i="94"/>
  <c r="M91" i="94"/>
  <c r="N91" i="94"/>
  <c r="L91" i="94"/>
  <c r="O91" i="94" s="1"/>
  <c r="F90" i="94"/>
  <c r="E90" i="94"/>
  <c r="M90" i="94"/>
  <c r="N90" i="94" s="1"/>
  <c r="L90" i="94"/>
  <c r="O90" i="94"/>
  <c r="F89" i="94"/>
  <c r="E89" i="94"/>
  <c r="M89" i="94"/>
  <c r="N89" i="94"/>
  <c r="L89" i="94"/>
  <c r="O89" i="94" s="1"/>
  <c r="N88" i="94"/>
  <c r="F88" i="94"/>
  <c r="E88" i="94"/>
  <c r="M88" i="94"/>
  <c r="L88" i="94"/>
  <c r="O88" i="94"/>
  <c r="F87" i="94"/>
  <c r="E87" i="94"/>
  <c r="M87" i="94"/>
  <c r="N87" i="94"/>
  <c r="L87" i="94"/>
  <c r="O87" i="94" s="1"/>
  <c r="F86" i="94"/>
  <c r="E86" i="94"/>
  <c r="M86" i="94"/>
  <c r="N86" i="94" s="1"/>
  <c r="L86" i="94"/>
  <c r="O86" i="94"/>
  <c r="F85" i="94"/>
  <c r="E85" i="94"/>
  <c r="M85" i="94"/>
  <c r="N85" i="94"/>
  <c r="L85" i="94"/>
  <c r="O85" i="94" s="1"/>
  <c r="F84" i="94"/>
  <c r="E84" i="94"/>
  <c r="M84" i="94"/>
  <c r="N84" i="94" s="1"/>
  <c r="L84" i="94"/>
  <c r="O84" i="94"/>
  <c r="F83" i="94"/>
  <c r="E83" i="94"/>
  <c r="M83" i="94"/>
  <c r="N83" i="94"/>
  <c r="L83" i="94"/>
  <c r="O83" i="94" s="1"/>
  <c r="F82" i="94"/>
  <c r="E82" i="94"/>
  <c r="M82" i="94"/>
  <c r="N82" i="94" s="1"/>
  <c r="L82" i="94"/>
  <c r="O82" i="94"/>
  <c r="F81" i="94"/>
  <c r="E81" i="94"/>
  <c r="M81" i="94"/>
  <c r="N81" i="94" s="1"/>
  <c r="L81" i="94"/>
  <c r="O81" i="94" s="1"/>
  <c r="F80" i="94"/>
  <c r="E80" i="94"/>
  <c r="M80" i="94"/>
  <c r="N80" i="94" s="1"/>
  <c r="L80" i="94"/>
  <c r="O80" i="94"/>
  <c r="F79" i="94"/>
  <c r="E79" i="94"/>
  <c r="M79" i="94"/>
  <c r="N79" i="94" s="1"/>
  <c r="L79" i="94"/>
  <c r="F78" i="94"/>
  <c r="E78" i="94"/>
  <c r="M78" i="94"/>
  <c r="N78" i="94" s="1"/>
  <c r="L78" i="94"/>
  <c r="O78" i="94"/>
  <c r="F77" i="94"/>
  <c r="E77" i="94"/>
  <c r="M77" i="94"/>
  <c r="N77" i="94"/>
  <c r="L77" i="94"/>
  <c r="O77" i="94" s="1"/>
  <c r="F76" i="94"/>
  <c r="E76" i="94"/>
  <c r="M76" i="94"/>
  <c r="N76" i="94" s="1"/>
  <c r="L76" i="94"/>
  <c r="O76" i="94"/>
  <c r="N75" i="94"/>
  <c r="F75" i="94"/>
  <c r="E75" i="94"/>
  <c r="M75" i="94"/>
  <c r="L75" i="94"/>
  <c r="L201" i="94" s="1"/>
  <c r="F74" i="94"/>
  <c r="E74" i="94"/>
  <c r="M74" i="94"/>
  <c r="N74" i="94"/>
  <c r="L74" i="94"/>
  <c r="O74" i="94"/>
  <c r="N73" i="94"/>
  <c r="F73" i="94"/>
  <c r="F200" i="94" s="1"/>
  <c r="E73" i="94"/>
  <c r="M73" i="94"/>
  <c r="L73" i="94"/>
  <c r="O73" i="94"/>
  <c r="F72" i="94"/>
  <c r="E72" i="94"/>
  <c r="M72" i="94"/>
  <c r="N72" i="94"/>
  <c r="L72" i="94"/>
  <c r="O72" i="94"/>
  <c r="F71" i="94"/>
  <c r="E71" i="94"/>
  <c r="E200" i="94" s="1"/>
  <c r="M71" i="94"/>
  <c r="N71" i="94"/>
  <c r="L71" i="94"/>
  <c r="O71" i="94"/>
  <c r="F70" i="94"/>
  <c r="E70" i="94"/>
  <c r="M70" i="94"/>
  <c r="N70" i="94"/>
  <c r="L70" i="94"/>
  <c r="BE67" i="94"/>
  <c r="BD67" i="94"/>
  <c r="BC67" i="94"/>
  <c r="BB67" i="94"/>
  <c r="BA67" i="94"/>
  <c r="AZ67" i="94"/>
  <c r="AY67" i="94"/>
  <c r="AX67" i="94"/>
  <c r="AW67" i="94"/>
  <c r="AV67" i="94"/>
  <c r="AU67" i="94"/>
  <c r="AT67" i="94"/>
  <c r="AS67" i="94"/>
  <c r="AR67" i="94"/>
  <c r="AQ67" i="94"/>
  <c r="AP67" i="94"/>
  <c r="AO67" i="94"/>
  <c r="AN67" i="94"/>
  <c r="AM67" i="94"/>
  <c r="AL67" i="94"/>
  <c r="AK67" i="94"/>
  <c r="AJ67" i="94"/>
  <c r="AI67" i="94"/>
  <c r="AH67" i="94"/>
  <c r="AG67" i="94"/>
  <c r="AF67" i="94"/>
  <c r="AE67" i="94"/>
  <c r="AD67" i="94"/>
  <c r="AC67" i="94"/>
  <c r="AB67" i="94"/>
  <c r="AB68" i="94"/>
  <c r="AC68" i="94" s="1"/>
  <c r="AD68" i="94" s="1"/>
  <c r="BE65" i="94"/>
  <c r="BD65" i="94"/>
  <c r="BC65" i="94"/>
  <c r="BB65" i="94"/>
  <c r="BA65" i="94"/>
  <c r="AZ65" i="94"/>
  <c r="AY65" i="94"/>
  <c r="AX65" i="94"/>
  <c r="AW65" i="94"/>
  <c r="AV65" i="94"/>
  <c r="AU65" i="94"/>
  <c r="AT65" i="94"/>
  <c r="AS65" i="94"/>
  <c r="AR65" i="94"/>
  <c r="AQ65" i="94"/>
  <c r="AP65" i="94"/>
  <c r="AO65" i="94"/>
  <c r="AN65" i="94"/>
  <c r="AM65" i="94"/>
  <c r="AL65" i="94"/>
  <c r="AK65" i="94"/>
  <c r="AJ65" i="94"/>
  <c r="AI65" i="94"/>
  <c r="AH65" i="94"/>
  <c r="AG65" i="94"/>
  <c r="AF65" i="94"/>
  <c r="AE65" i="94"/>
  <c r="AD65" i="94"/>
  <c r="AC65" i="94"/>
  <c r="AB65" i="94"/>
  <c r="AB66" i="94" s="1"/>
  <c r="AC66" i="94" s="1"/>
  <c r="C45" i="94"/>
  <c r="F211" i="93"/>
  <c r="AD38" i="3" s="1"/>
  <c r="J207" i="93"/>
  <c r="AA201" i="93"/>
  <c r="Z201" i="93"/>
  <c r="Y201" i="93"/>
  <c r="X201" i="93"/>
  <c r="W201" i="93"/>
  <c r="V201" i="93"/>
  <c r="U201" i="93"/>
  <c r="T201" i="93"/>
  <c r="S201" i="93"/>
  <c r="R201" i="93"/>
  <c r="Q201" i="93"/>
  <c r="P201" i="93"/>
  <c r="K201" i="93"/>
  <c r="D201" i="93"/>
  <c r="AA200" i="93"/>
  <c r="Z200" i="93"/>
  <c r="Y200" i="93"/>
  <c r="X200" i="93"/>
  <c r="W200" i="93"/>
  <c r="V200" i="93"/>
  <c r="U200" i="93"/>
  <c r="T200" i="93"/>
  <c r="S200" i="93"/>
  <c r="R200" i="93"/>
  <c r="Q200" i="93"/>
  <c r="P200" i="93"/>
  <c r="J200" i="93"/>
  <c r="I200" i="93"/>
  <c r="F198" i="93"/>
  <c r="E198" i="93"/>
  <c r="M198" i="93"/>
  <c r="N198" i="93"/>
  <c r="L198" i="93"/>
  <c r="O198" i="93"/>
  <c r="F197" i="93"/>
  <c r="E197" i="93"/>
  <c r="M197" i="93"/>
  <c r="N197" i="93"/>
  <c r="L197" i="93"/>
  <c r="O197" i="93"/>
  <c r="F196" i="93"/>
  <c r="E196" i="93"/>
  <c r="M196" i="93"/>
  <c r="N196" i="93"/>
  <c r="L196" i="93"/>
  <c r="O196" i="93"/>
  <c r="F195" i="93"/>
  <c r="E195" i="93"/>
  <c r="M195" i="93"/>
  <c r="N195" i="93"/>
  <c r="L195" i="93"/>
  <c r="O195" i="93"/>
  <c r="F194" i="93"/>
  <c r="E194" i="93"/>
  <c r="M194" i="93"/>
  <c r="N194" i="93"/>
  <c r="L194" i="93"/>
  <c r="O194" i="93"/>
  <c r="F193" i="93"/>
  <c r="E193" i="93"/>
  <c r="M193" i="93"/>
  <c r="N193" i="93"/>
  <c r="L193" i="93"/>
  <c r="O193" i="93"/>
  <c r="F192" i="93"/>
  <c r="E192" i="93"/>
  <c r="M192" i="93"/>
  <c r="N192" i="93"/>
  <c r="L192" i="93"/>
  <c r="O192" i="93"/>
  <c r="F191" i="93"/>
  <c r="E191" i="93"/>
  <c r="M191" i="93"/>
  <c r="N191" i="93"/>
  <c r="L191" i="93"/>
  <c r="O191" i="93"/>
  <c r="F190" i="93"/>
  <c r="E190" i="93"/>
  <c r="M190" i="93"/>
  <c r="N190" i="93"/>
  <c r="L190" i="93"/>
  <c r="O190" i="93"/>
  <c r="F189" i="93"/>
  <c r="E189" i="93"/>
  <c r="M189" i="93"/>
  <c r="N189" i="93"/>
  <c r="L189" i="93"/>
  <c r="O189" i="93"/>
  <c r="F188" i="93"/>
  <c r="E188" i="93"/>
  <c r="M188" i="93"/>
  <c r="N188" i="93"/>
  <c r="L188" i="93"/>
  <c r="O188" i="93"/>
  <c r="F187" i="93"/>
  <c r="E187" i="93"/>
  <c r="M187" i="93"/>
  <c r="N187" i="93"/>
  <c r="L187" i="93"/>
  <c r="O187" i="93"/>
  <c r="F186" i="93"/>
  <c r="E186" i="93"/>
  <c r="M186" i="93"/>
  <c r="N186" i="93"/>
  <c r="L186" i="93"/>
  <c r="O186" i="93"/>
  <c r="F185" i="93"/>
  <c r="E185" i="93"/>
  <c r="M185" i="93"/>
  <c r="N185" i="93"/>
  <c r="L185" i="93"/>
  <c r="O185" i="93"/>
  <c r="F184" i="93"/>
  <c r="E184" i="93"/>
  <c r="M184" i="93"/>
  <c r="N184" i="93"/>
  <c r="L184" i="93"/>
  <c r="O184" i="93"/>
  <c r="F183" i="93"/>
  <c r="E183" i="93"/>
  <c r="M183" i="93"/>
  <c r="N183" i="93"/>
  <c r="L183" i="93"/>
  <c r="O183" i="93"/>
  <c r="F182" i="93"/>
  <c r="E182" i="93"/>
  <c r="M182" i="93"/>
  <c r="N182" i="93"/>
  <c r="L182" i="93"/>
  <c r="O182" i="93"/>
  <c r="F181" i="93"/>
  <c r="E181" i="93"/>
  <c r="M181" i="93"/>
  <c r="N181" i="93"/>
  <c r="L181" i="93"/>
  <c r="O181" i="93"/>
  <c r="F180" i="93"/>
  <c r="E180" i="93"/>
  <c r="M180" i="93"/>
  <c r="N180" i="93"/>
  <c r="L180" i="93"/>
  <c r="O180" i="93"/>
  <c r="F179" i="93"/>
  <c r="E179" i="93"/>
  <c r="M179" i="93"/>
  <c r="N179" i="93"/>
  <c r="L179" i="93"/>
  <c r="O179" i="93"/>
  <c r="F178" i="93"/>
  <c r="E178" i="93"/>
  <c r="M178" i="93"/>
  <c r="N178" i="93"/>
  <c r="L178" i="93"/>
  <c r="O178" i="93"/>
  <c r="F177" i="93"/>
  <c r="E177" i="93"/>
  <c r="M177" i="93"/>
  <c r="N177" i="93"/>
  <c r="L177" i="93"/>
  <c r="O177" i="93"/>
  <c r="F176" i="93"/>
  <c r="E176" i="93"/>
  <c r="M176" i="93"/>
  <c r="N176" i="93"/>
  <c r="L176" i="93"/>
  <c r="O176" i="93"/>
  <c r="F175" i="93"/>
  <c r="E175" i="93"/>
  <c r="M175" i="93"/>
  <c r="L175" i="93"/>
  <c r="O175" i="93" s="1"/>
  <c r="F174" i="93"/>
  <c r="E174" i="93"/>
  <c r="M174" i="93"/>
  <c r="N174" i="93" s="1"/>
  <c r="L174" i="93"/>
  <c r="O174" i="93" s="1"/>
  <c r="F173" i="93"/>
  <c r="E173" i="93"/>
  <c r="M173" i="93"/>
  <c r="N173" i="93" s="1"/>
  <c r="L173" i="93"/>
  <c r="O173" i="93" s="1"/>
  <c r="F172" i="93"/>
  <c r="E172" i="93"/>
  <c r="M172" i="93"/>
  <c r="N172" i="93" s="1"/>
  <c r="L172" i="93"/>
  <c r="O172" i="93" s="1"/>
  <c r="F171" i="93"/>
  <c r="E171" i="93"/>
  <c r="M171" i="93"/>
  <c r="N171" i="93" s="1"/>
  <c r="L171" i="93"/>
  <c r="O171" i="93" s="1"/>
  <c r="F170" i="93"/>
  <c r="E170" i="93"/>
  <c r="M170" i="93"/>
  <c r="N170" i="93" s="1"/>
  <c r="L170" i="93"/>
  <c r="O170" i="93" s="1"/>
  <c r="F169" i="93"/>
  <c r="E169" i="93"/>
  <c r="M169" i="93"/>
  <c r="N169" i="93" s="1"/>
  <c r="L169" i="93"/>
  <c r="O169" i="93" s="1"/>
  <c r="F168" i="93"/>
  <c r="E168" i="93"/>
  <c r="M168" i="93"/>
  <c r="N168" i="93" s="1"/>
  <c r="L168" i="93"/>
  <c r="O168" i="93" s="1"/>
  <c r="F167" i="93"/>
  <c r="E167" i="93"/>
  <c r="M167" i="93"/>
  <c r="N167" i="93" s="1"/>
  <c r="L167" i="93"/>
  <c r="O167" i="93" s="1"/>
  <c r="F166" i="93"/>
  <c r="E166" i="93"/>
  <c r="M166" i="93"/>
  <c r="N166" i="93" s="1"/>
  <c r="L166" i="93"/>
  <c r="O166" i="93" s="1"/>
  <c r="F165" i="93"/>
  <c r="E165" i="93"/>
  <c r="M165" i="93"/>
  <c r="N165" i="93" s="1"/>
  <c r="L165" i="93"/>
  <c r="O165" i="93" s="1"/>
  <c r="F164" i="93"/>
  <c r="E164" i="93"/>
  <c r="M164" i="93"/>
  <c r="N164" i="93" s="1"/>
  <c r="L164" i="93"/>
  <c r="O164" i="93" s="1"/>
  <c r="F163" i="93"/>
  <c r="E163" i="93"/>
  <c r="M163" i="93"/>
  <c r="N163" i="93" s="1"/>
  <c r="L163" i="93"/>
  <c r="O163" i="93" s="1"/>
  <c r="F162" i="93"/>
  <c r="E162" i="93"/>
  <c r="M162" i="93"/>
  <c r="N162" i="93" s="1"/>
  <c r="L162" i="93"/>
  <c r="O162" i="93" s="1"/>
  <c r="F161" i="93"/>
  <c r="E161" i="93"/>
  <c r="M161" i="93"/>
  <c r="N161" i="93" s="1"/>
  <c r="L161" i="93"/>
  <c r="O161" i="93" s="1"/>
  <c r="F160" i="93"/>
  <c r="E160" i="93"/>
  <c r="M160" i="93"/>
  <c r="N160" i="93" s="1"/>
  <c r="L160" i="93"/>
  <c r="O160" i="93" s="1"/>
  <c r="F159" i="93"/>
  <c r="E159" i="93"/>
  <c r="M159" i="93"/>
  <c r="N159" i="93" s="1"/>
  <c r="L159" i="93"/>
  <c r="O159" i="93" s="1"/>
  <c r="F158" i="93"/>
  <c r="E158" i="93"/>
  <c r="M158" i="93"/>
  <c r="N158" i="93" s="1"/>
  <c r="L158" i="93"/>
  <c r="O158" i="93" s="1"/>
  <c r="F157" i="93"/>
  <c r="E157" i="93"/>
  <c r="M157" i="93"/>
  <c r="N157" i="93" s="1"/>
  <c r="L157" i="93"/>
  <c r="O157" i="93" s="1"/>
  <c r="F156" i="93"/>
  <c r="E156" i="93"/>
  <c r="M156" i="93"/>
  <c r="N156" i="93" s="1"/>
  <c r="L156" i="93"/>
  <c r="O156" i="93" s="1"/>
  <c r="F155" i="93"/>
  <c r="E155" i="93"/>
  <c r="M155" i="93"/>
  <c r="N155" i="93" s="1"/>
  <c r="L155" i="93"/>
  <c r="O155" i="93" s="1"/>
  <c r="F154" i="93"/>
  <c r="E154" i="93"/>
  <c r="M154" i="93"/>
  <c r="N154" i="93" s="1"/>
  <c r="L154" i="93"/>
  <c r="O154" i="93" s="1"/>
  <c r="F153" i="93"/>
  <c r="E153" i="93"/>
  <c r="M153" i="93"/>
  <c r="N153" i="93" s="1"/>
  <c r="L153" i="93"/>
  <c r="O153" i="93" s="1"/>
  <c r="N152" i="93"/>
  <c r="F152" i="93"/>
  <c r="E152" i="93"/>
  <c r="M152" i="93"/>
  <c r="L152" i="93"/>
  <c r="O152" i="93" s="1"/>
  <c r="F151" i="93"/>
  <c r="E151" i="93"/>
  <c r="M151" i="93"/>
  <c r="N151" i="93" s="1"/>
  <c r="L151" i="93"/>
  <c r="O151" i="93" s="1"/>
  <c r="F150" i="93"/>
  <c r="E150" i="93"/>
  <c r="M150" i="93"/>
  <c r="N150" i="93" s="1"/>
  <c r="L150" i="93"/>
  <c r="O150" i="93" s="1"/>
  <c r="F149" i="93"/>
  <c r="E149" i="93"/>
  <c r="M149" i="93"/>
  <c r="N149" i="93" s="1"/>
  <c r="L149" i="93"/>
  <c r="O149" i="93" s="1"/>
  <c r="F148" i="93"/>
  <c r="E148" i="93"/>
  <c r="M148" i="93"/>
  <c r="N148" i="93" s="1"/>
  <c r="L148" i="93"/>
  <c r="O148" i="93" s="1"/>
  <c r="F147" i="93"/>
  <c r="E147" i="93"/>
  <c r="M147" i="93"/>
  <c r="N147" i="93" s="1"/>
  <c r="L147" i="93"/>
  <c r="O147" i="93" s="1"/>
  <c r="N146" i="93"/>
  <c r="F146" i="93"/>
  <c r="E146" i="93"/>
  <c r="M146" i="93"/>
  <c r="L146" i="93"/>
  <c r="O146" i="93" s="1"/>
  <c r="F145" i="93"/>
  <c r="E145" i="93"/>
  <c r="M145" i="93"/>
  <c r="N145" i="93" s="1"/>
  <c r="L145" i="93"/>
  <c r="O145" i="93" s="1"/>
  <c r="F144" i="93"/>
  <c r="E144" i="93"/>
  <c r="M144" i="93"/>
  <c r="N144" i="93" s="1"/>
  <c r="L144" i="93"/>
  <c r="O144" i="93" s="1"/>
  <c r="F143" i="93"/>
  <c r="E143" i="93"/>
  <c r="M143" i="93"/>
  <c r="N143" i="93" s="1"/>
  <c r="L143" i="93"/>
  <c r="O143" i="93" s="1"/>
  <c r="F142" i="93"/>
  <c r="E142" i="93"/>
  <c r="M142" i="93"/>
  <c r="N142" i="93" s="1"/>
  <c r="L142" i="93"/>
  <c r="O142" i="93" s="1"/>
  <c r="F141" i="93"/>
  <c r="E141" i="93"/>
  <c r="M141" i="93"/>
  <c r="N141" i="93" s="1"/>
  <c r="L141" i="93"/>
  <c r="O141" i="93" s="1"/>
  <c r="F140" i="93"/>
  <c r="E140" i="93"/>
  <c r="M140" i="93"/>
  <c r="N140" i="93" s="1"/>
  <c r="L140" i="93"/>
  <c r="O140" i="93" s="1"/>
  <c r="F139" i="93"/>
  <c r="E139" i="93"/>
  <c r="M139" i="93"/>
  <c r="N139" i="93" s="1"/>
  <c r="L139" i="93"/>
  <c r="O139" i="93" s="1"/>
  <c r="F138" i="93"/>
  <c r="E138" i="93"/>
  <c r="M138" i="93"/>
  <c r="N138" i="93" s="1"/>
  <c r="L138" i="93"/>
  <c r="O138" i="93" s="1"/>
  <c r="F137" i="93"/>
  <c r="E137" i="93"/>
  <c r="M137" i="93"/>
  <c r="N137" i="93" s="1"/>
  <c r="L137" i="93"/>
  <c r="O137" i="93" s="1"/>
  <c r="F136" i="93"/>
  <c r="E136" i="93"/>
  <c r="M136" i="93"/>
  <c r="N136" i="93" s="1"/>
  <c r="L136" i="93"/>
  <c r="O136" i="93" s="1"/>
  <c r="F135" i="93"/>
  <c r="E135" i="93"/>
  <c r="M135" i="93"/>
  <c r="N135" i="93" s="1"/>
  <c r="L135" i="93"/>
  <c r="O135" i="93" s="1"/>
  <c r="F134" i="93"/>
  <c r="E134" i="93"/>
  <c r="M134" i="93"/>
  <c r="N134" i="93" s="1"/>
  <c r="L134" i="93"/>
  <c r="O134" i="93" s="1"/>
  <c r="F133" i="93"/>
  <c r="E133" i="93"/>
  <c r="M133" i="93"/>
  <c r="N133" i="93" s="1"/>
  <c r="L133" i="93"/>
  <c r="O133" i="93" s="1"/>
  <c r="F132" i="93"/>
  <c r="E132" i="93"/>
  <c r="M132" i="93"/>
  <c r="N132" i="93" s="1"/>
  <c r="L132" i="93"/>
  <c r="O132" i="93" s="1"/>
  <c r="F131" i="93"/>
  <c r="E131" i="93"/>
  <c r="M131" i="93"/>
  <c r="N131" i="93" s="1"/>
  <c r="L131" i="93"/>
  <c r="O131" i="93" s="1"/>
  <c r="F130" i="93"/>
  <c r="E130" i="93"/>
  <c r="M130" i="93"/>
  <c r="N130" i="93" s="1"/>
  <c r="L130" i="93"/>
  <c r="O130" i="93" s="1"/>
  <c r="F129" i="93"/>
  <c r="E129" i="93"/>
  <c r="M129" i="93"/>
  <c r="N129" i="93" s="1"/>
  <c r="L129" i="93"/>
  <c r="O129" i="93" s="1"/>
  <c r="F128" i="93"/>
  <c r="E128" i="93"/>
  <c r="M128" i="93"/>
  <c r="N128" i="93" s="1"/>
  <c r="L128" i="93"/>
  <c r="O128" i="93" s="1"/>
  <c r="F127" i="93"/>
  <c r="E127" i="93"/>
  <c r="M127" i="93"/>
  <c r="N127" i="93" s="1"/>
  <c r="L127" i="93"/>
  <c r="O127" i="93" s="1"/>
  <c r="F126" i="93"/>
  <c r="E126" i="93"/>
  <c r="M126" i="93"/>
  <c r="N126" i="93" s="1"/>
  <c r="L126" i="93"/>
  <c r="O126" i="93" s="1"/>
  <c r="F125" i="93"/>
  <c r="E125" i="93"/>
  <c r="M125" i="93"/>
  <c r="N125" i="93" s="1"/>
  <c r="L125" i="93"/>
  <c r="O125" i="93" s="1"/>
  <c r="F124" i="93"/>
  <c r="E124" i="93"/>
  <c r="M124" i="93"/>
  <c r="N124" i="93" s="1"/>
  <c r="L124" i="93"/>
  <c r="O124" i="93" s="1"/>
  <c r="F123" i="93"/>
  <c r="E123" i="93"/>
  <c r="M123" i="93"/>
  <c r="N123" i="93" s="1"/>
  <c r="L123" i="93"/>
  <c r="O123" i="93" s="1"/>
  <c r="F122" i="93"/>
  <c r="E122" i="93"/>
  <c r="M122" i="93"/>
  <c r="N122" i="93" s="1"/>
  <c r="L122" i="93"/>
  <c r="O122" i="93" s="1"/>
  <c r="F121" i="93"/>
  <c r="E121" i="93"/>
  <c r="M121" i="93"/>
  <c r="N121" i="93" s="1"/>
  <c r="L121" i="93"/>
  <c r="O121" i="93" s="1"/>
  <c r="F120" i="93"/>
  <c r="E120" i="93"/>
  <c r="M120" i="93"/>
  <c r="N120" i="93" s="1"/>
  <c r="L120" i="93"/>
  <c r="O120" i="93" s="1"/>
  <c r="F119" i="93"/>
  <c r="E119" i="93"/>
  <c r="M119" i="93"/>
  <c r="L119" i="93"/>
  <c r="O119" i="93"/>
  <c r="F118" i="93"/>
  <c r="E118" i="93"/>
  <c r="M118" i="93"/>
  <c r="N118" i="93"/>
  <c r="L118" i="93"/>
  <c r="F117" i="93"/>
  <c r="E117" i="93"/>
  <c r="M117" i="93"/>
  <c r="N117" i="93" s="1"/>
  <c r="L117" i="93"/>
  <c r="O117" i="93" s="1"/>
  <c r="F116" i="93"/>
  <c r="E116" i="93"/>
  <c r="M116" i="93"/>
  <c r="N116" i="93" s="1"/>
  <c r="L116" i="93"/>
  <c r="O116" i="93" s="1"/>
  <c r="F115" i="93"/>
  <c r="E115" i="93"/>
  <c r="M115" i="93"/>
  <c r="N115" i="93" s="1"/>
  <c r="L115" i="93"/>
  <c r="O115" i="93" s="1"/>
  <c r="F114" i="93"/>
  <c r="E114" i="93"/>
  <c r="M114" i="93"/>
  <c r="N114" i="93" s="1"/>
  <c r="L114" i="93"/>
  <c r="O114" i="93" s="1"/>
  <c r="F113" i="93"/>
  <c r="E113" i="93"/>
  <c r="M113" i="93"/>
  <c r="N113" i="93" s="1"/>
  <c r="L113" i="93"/>
  <c r="O113" i="93" s="1"/>
  <c r="F112" i="93"/>
  <c r="E112" i="93"/>
  <c r="M112" i="93"/>
  <c r="N112" i="93" s="1"/>
  <c r="L112" i="93"/>
  <c r="O112" i="93" s="1"/>
  <c r="F111" i="93"/>
  <c r="E111" i="93"/>
  <c r="M111" i="93"/>
  <c r="N111" i="93" s="1"/>
  <c r="L111" i="93"/>
  <c r="O111" i="93" s="1"/>
  <c r="F110" i="93"/>
  <c r="E110" i="93"/>
  <c r="M110" i="93"/>
  <c r="N110" i="93" s="1"/>
  <c r="L110" i="93"/>
  <c r="O110" i="93" s="1"/>
  <c r="F109" i="93"/>
  <c r="E109" i="93"/>
  <c r="M109" i="93"/>
  <c r="N109" i="93" s="1"/>
  <c r="L109" i="93"/>
  <c r="O109" i="93" s="1"/>
  <c r="F108" i="93"/>
  <c r="E108" i="93"/>
  <c r="M108" i="93"/>
  <c r="N108" i="93" s="1"/>
  <c r="L108" i="93"/>
  <c r="O108" i="93" s="1"/>
  <c r="F107" i="93"/>
  <c r="E107" i="93"/>
  <c r="M107" i="93"/>
  <c r="N107" i="93" s="1"/>
  <c r="L107" i="93"/>
  <c r="O107" i="93" s="1"/>
  <c r="F106" i="93"/>
  <c r="E106" i="93"/>
  <c r="M106" i="93"/>
  <c r="N106" i="93" s="1"/>
  <c r="L106" i="93"/>
  <c r="O106" i="93" s="1"/>
  <c r="F105" i="93"/>
  <c r="E105" i="93"/>
  <c r="M105" i="93"/>
  <c r="N105" i="93" s="1"/>
  <c r="L105" i="93"/>
  <c r="O105" i="93" s="1"/>
  <c r="F104" i="93"/>
  <c r="E104" i="93"/>
  <c r="M104" i="93"/>
  <c r="N104" i="93" s="1"/>
  <c r="L104" i="93"/>
  <c r="O104" i="93" s="1"/>
  <c r="F103" i="93"/>
  <c r="E103" i="93"/>
  <c r="M103" i="93"/>
  <c r="N103" i="93" s="1"/>
  <c r="L103" i="93"/>
  <c r="O103" i="93" s="1"/>
  <c r="F102" i="93"/>
  <c r="E102" i="93"/>
  <c r="M102" i="93"/>
  <c r="N102" i="93" s="1"/>
  <c r="L102" i="93"/>
  <c r="O102" i="93" s="1"/>
  <c r="F101" i="93"/>
  <c r="E101" i="93"/>
  <c r="M101" i="93"/>
  <c r="N101" i="93" s="1"/>
  <c r="L101" i="93"/>
  <c r="O101" i="93" s="1"/>
  <c r="F100" i="93"/>
  <c r="E100" i="93"/>
  <c r="M100" i="93"/>
  <c r="N100" i="93" s="1"/>
  <c r="L100" i="93"/>
  <c r="O100" i="93" s="1"/>
  <c r="F99" i="93"/>
  <c r="E99" i="93"/>
  <c r="M99" i="93"/>
  <c r="N99" i="93" s="1"/>
  <c r="L99" i="93"/>
  <c r="O99" i="93" s="1"/>
  <c r="F98" i="93"/>
  <c r="E98" i="93"/>
  <c r="M98" i="93"/>
  <c r="N98" i="93" s="1"/>
  <c r="L98" i="93"/>
  <c r="O98" i="93" s="1"/>
  <c r="F97" i="93"/>
  <c r="E97" i="93"/>
  <c r="M97" i="93"/>
  <c r="N97" i="93" s="1"/>
  <c r="L97" i="93"/>
  <c r="O97" i="93" s="1"/>
  <c r="F96" i="93"/>
  <c r="E96" i="93"/>
  <c r="M96" i="93"/>
  <c r="N96" i="93" s="1"/>
  <c r="L96" i="93"/>
  <c r="O96" i="93" s="1"/>
  <c r="F95" i="93"/>
  <c r="E95" i="93"/>
  <c r="M95" i="93"/>
  <c r="N95" i="93" s="1"/>
  <c r="L95" i="93"/>
  <c r="O95" i="93" s="1"/>
  <c r="F94" i="93"/>
  <c r="E94" i="93"/>
  <c r="M94" i="93"/>
  <c r="N94" i="93" s="1"/>
  <c r="L94" i="93"/>
  <c r="O94" i="93" s="1"/>
  <c r="F93" i="93"/>
  <c r="E93" i="93"/>
  <c r="M93" i="93"/>
  <c r="N93" i="93" s="1"/>
  <c r="L93" i="93"/>
  <c r="O93" i="93" s="1"/>
  <c r="F92" i="93"/>
  <c r="E92" i="93"/>
  <c r="M92" i="93"/>
  <c r="N92" i="93" s="1"/>
  <c r="L92" i="93"/>
  <c r="O92" i="93" s="1"/>
  <c r="F91" i="93"/>
  <c r="E91" i="93"/>
  <c r="M91" i="93"/>
  <c r="N91" i="93" s="1"/>
  <c r="L91" i="93"/>
  <c r="O91" i="93" s="1"/>
  <c r="F90" i="93"/>
  <c r="E90" i="93"/>
  <c r="M90" i="93"/>
  <c r="N90" i="93" s="1"/>
  <c r="L90" i="93"/>
  <c r="O90" i="93" s="1"/>
  <c r="F89" i="93"/>
  <c r="E89" i="93"/>
  <c r="M89" i="93"/>
  <c r="N89" i="93" s="1"/>
  <c r="L89" i="93"/>
  <c r="O89" i="93" s="1"/>
  <c r="F88" i="93"/>
  <c r="E88" i="93"/>
  <c r="M88" i="93"/>
  <c r="N88" i="93" s="1"/>
  <c r="L88" i="93"/>
  <c r="O88" i="93" s="1"/>
  <c r="F87" i="93"/>
  <c r="E87" i="93"/>
  <c r="M87" i="93"/>
  <c r="N87" i="93" s="1"/>
  <c r="L87" i="93"/>
  <c r="O87" i="93"/>
  <c r="F86" i="93"/>
  <c r="E86" i="93"/>
  <c r="M86" i="93"/>
  <c r="N86" i="93"/>
  <c r="L86" i="93"/>
  <c r="O86" i="93" s="1"/>
  <c r="F85" i="93"/>
  <c r="E85" i="93"/>
  <c r="M85" i="93"/>
  <c r="N85" i="93" s="1"/>
  <c r="L85" i="93"/>
  <c r="O85" i="93"/>
  <c r="F84" i="93"/>
  <c r="E84" i="93"/>
  <c r="M84" i="93"/>
  <c r="N84" i="93"/>
  <c r="L84" i="93"/>
  <c r="O84" i="93" s="1"/>
  <c r="F83" i="93"/>
  <c r="E83" i="93"/>
  <c r="M83" i="93"/>
  <c r="N83" i="93" s="1"/>
  <c r="L83" i="93"/>
  <c r="O83" i="93"/>
  <c r="F82" i="93"/>
  <c r="E82" i="93"/>
  <c r="M82" i="93"/>
  <c r="N82" i="93"/>
  <c r="L82" i="93"/>
  <c r="O82" i="93" s="1"/>
  <c r="F81" i="93"/>
  <c r="E81" i="93"/>
  <c r="M81" i="93"/>
  <c r="N81" i="93" s="1"/>
  <c r="L81" i="93"/>
  <c r="O81" i="93"/>
  <c r="F80" i="93"/>
  <c r="E80" i="93"/>
  <c r="M80" i="93"/>
  <c r="N80" i="93"/>
  <c r="L80" i="93"/>
  <c r="O80" i="93" s="1"/>
  <c r="F79" i="93"/>
  <c r="E79" i="93"/>
  <c r="M79" i="93"/>
  <c r="N79" i="93" s="1"/>
  <c r="L79" i="93"/>
  <c r="O79" i="93"/>
  <c r="F78" i="93"/>
  <c r="E78" i="93"/>
  <c r="M78" i="93"/>
  <c r="N78" i="93"/>
  <c r="L78" i="93"/>
  <c r="O78" i="93" s="1"/>
  <c r="F77" i="93"/>
  <c r="E77" i="93"/>
  <c r="M77" i="93"/>
  <c r="N77" i="93" s="1"/>
  <c r="L77" i="93"/>
  <c r="O77" i="93"/>
  <c r="F76" i="93"/>
  <c r="E76" i="93"/>
  <c r="M76" i="93"/>
  <c r="N76" i="93"/>
  <c r="L76" i="93"/>
  <c r="O76" i="93" s="1"/>
  <c r="F75" i="93"/>
  <c r="E75" i="93"/>
  <c r="M75" i="93"/>
  <c r="N75" i="93" s="1"/>
  <c r="L75" i="93"/>
  <c r="O75" i="93"/>
  <c r="F74" i="93"/>
  <c r="E74" i="93"/>
  <c r="M74" i="93"/>
  <c r="N74" i="93"/>
  <c r="L74" i="93"/>
  <c r="O74" i="93" s="1"/>
  <c r="F73" i="93"/>
  <c r="E73" i="93"/>
  <c r="M73" i="93"/>
  <c r="N73" i="93" s="1"/>
  <c r="L73" i="93"/>
  <c r="O73" i="93"/>
  <c r="F72" i="93"/>
  <c r="E72" i="93"/>
  <c r="M72" i="93"/>
  <c r="N72" i="93"/>
  <c r="D206" i="93" s="1"/>
  <c r="L72" i="93"/>
  <c r="O72" i="93" s="1"/>
  <c r="F71" i="93"/>
  <c r="E71" i="93"/>
  <c r="E200" i="93" s="1"/>
  <c r="M71" i="93"/>
  <c r="L71" i="93"/>
  <c r="O71" i="93"/>
  <c r="F70" i="93"/>
  <c r="F207" i="93" s="1"/>
  <c r="AB65" i="93"/>
  <c r="AB66" i="93" s="1"/>
  <c r="E70" i="93"/>
  <c r="M70" i="93"/>
  <c r="L70" i="93"/>
  <c r="BF67" i="93"/>
  <c r="BE67" i="93"/>
  <c r="BD67" i="93"/>
  <c r="BC67" i="93"/>
  <c r="BB67" i="93"/>
  <c r="BA67" i="93"/>
  <c r="AZ67" i="93"/>
  <c r="AY67" i="93"/>
  <c r="AX67" i="93"/>
  <c r="AW67" i="93"/>
  <c r="AV67" i="93"/>
  <c r="AU67" i="93"/>
  <c r="AT67" i="93"/>
  <c r="AS67" i="93"/>
  <c r="AR67" i="93"/>
  <c r="AQ67" i="93"/>
  <c r="AP67" i="93"/>
  <c r="AO67" i="93"/>
  <c r="AN67" i="93"/>
  <c r="AM67" i="93"/>
  <c r="AL67" i="93"/>
  <c r="AK67" i="93"/>
  <c r="AJ67" i="93"/>
  <c r="AI67" i="93"/>
  <c r="AH67" i="93"/>
  <c r="AG67" i="93"/>
  <c r="AF67" i="93"/>
  <c r="AE67" i="93"/>
  <c r="AD67" i="93"/>
  <c r="AC67" i="93"/>
  <c r="AB67" i="93"/>
  <c r="AB68" i="93" s="1"/>
  <c r="BF65" i="93"/>
  <c r="BE65" i="93"/>
  <c r="BD65" i="93"/>
  <c r="BC65" i="93"/>
  <c r="BB65" i="93"/>
  <c r="BA65" i="93"/>
  <c r="AZ65" i="93"/>
  <c r="AY65" i="93"/>
  <c r="AX65" i="93"/>
  <c r="AW65" i="93"/>
  <c r="AV65" i="93"/>
  <c r="AU65" i="93"/>
  <c r="AT65" i="93"/>
  <c r="AS65" i="93"/>
  <c r="AR65" i="93"/>
  <c r="AQ65" i="93"/>
  <c r="AP65" i="93"/>
  <c r="AO65" i="93"/>
  <c r="AN65" i="93"/>
  <c r="AM65" i="93"/>
  <c r="AL65" i="93"/>
  <c r="AK65" i="93"/>
  <c r="AJ65" i="93"/>
  <c r="AI65" i="93"/>
  <c r="AH65" i="93"/>
  <c r="AG65" i="93"/>
  <c r="AF65" i="93"/>
  <c r="AE65" i="93"/>
  <c r="AD65" i="93"/>
  <c r="AC65" i="93"/>
  <c r="F211" i="92"/>
  <c r="AD39" i="3" s="1"/>
  <c r="J207" i="92"/>
  <c r="AA201" i="92"/>
  <c r="Z201" i="92"/>
  <c r="Y201" i="92"/>
  <c r="X201" i="92"/>
  <c r="W201" i="92"/>
  <c r="V201" i="92"/>
  <c r="U201" i="92"/>
  <c r="T201" i="92"/>
  <c r="S201" i="92"/>
  <c r="R201" i="92"/>
  <c r="Q201" i="92"/>
  <c r="P201" i="92"/>
  <c r="K201" i="92"/>
  <c r="C45" i="92" s="1"/>
  <c r="D201" i="92"/>
  <c r="AA200" i="92"/>
  <c r="Z200" i="92"/>
  <c r="Y200" i="92"/>
  <c r="X200" i="92"/>
  <c r="W200" i="92"/>
  <c r="V200" i="92"/>
  <c r="U200" i="92"/>
  <c r="T200" i="92"/>
  <c r="S200" i="92"/>
  <c r="R200" i="92"/>
  <c r="Q200" i="92"/>
  <c r="P200" i="92"/>
  <c r="J200" i="92"/>
  <c r="I200" i="92"/>
  <c r="O203" i="92" s="1"/>
  <c r="C40" i="92" s="1"/>
  <c r="F198" i="92"/>
  <c r="E198" i="92"/>
  <c r="M198" i="92"/>
  <c r="N198" i="92"/>
  <c r="L198" i="92"/>
  <c r="O198" i="92"/>
  <c r="F197" i="92"/>
  <c r="E197" i="92"/>
  <c r="M197" i="92"/>
  <c r="N197" i="92"/>
  <c r="L197" i="92"/>
  <c r="O197" i="92"/>
  <c r="F196" i="92"/>
  <c r="E196" i="92"/>
  <c r="M196" i="92"/>
  <c r="N196" i="92"/>
  <c r="L196" i="92"/>
  <c r="O196" i="92"/>
  <c r="F195" i="92"/>
  <c r="E195" i="92"/>
  <c r="M195" i="92"/>
  <c r="N195" i="92"/>
  <c r="L195" i="92"/>
  <c r="O195" i="92"/>
  <c r="F194" i="92"/>
  <c r="E194" i="92"/>
  <c r="M194" i="92"/>
  <c r="N194" i="92"/>
  <c r="L194" i="92"/>
  <c r="O194" i="92"/>
  <c r="F193" i="92"/>
  <c r="E193" i="92"/>
  <c r="M193" i="92"/>
  <c r="N193" i="92" s="1"/>
  <c r="L193" i="92"/>
  <c r="O193" i="92"/>
  <c r="F192" i="92"/>
  <c r="E192" i="92"/>
  <c r="M192" i="92"/>
  <c r="N192" i="92"/>
  <c r="L192" i="92"/>
  <c r="O192" i="92"/>
  <c r="F191" i="92"/>
  <c r="E191" i="92"/>
  <c r="M191" i="92"/>
  <c r="N191" i="92" s="1"/>
  <c r="L191" i="92"/>
  <c r="O191" i="92"/>
  <c r="F190" i="92"/>
  <c r="E190" i="92"/>
  <c r="M190" i="92"/>
  <c r="N190" i="92"/>
  <c r="L190" i="92"/>
  <c r="O190" i="92"/>
  <c r="F189" i="92"/>
  <c r="E189" i="92"/>
  <c r="M189" i="92"/>
  <c r="N189" i="92"/>
  <c r="L189" i="92"/>
  <c r="O189" i="92"/>
  <c r="F188" i="92"/>
  <c r="E188" i="92"/>
  <c r="M188" i="92"/>
  <c r="N188" i="92"/>
  <c r="L188" i="92"/>
  <c r="O188" i="92"/>
  <c r="F187" i="92"/>
  <c r="E187" i="92"/>
  <c r="M187" i="92"/>
  <c r="N187" i="92"/>
  <c r="L187" i="92"/>
  <c r="O187" i="92"/>
  <c r="F186" i="92"/>
  <c r="E186" i="92"/>
  <c r="M186" i="92"/>
  <c r="N186" i="92"/>
  <c r="L186" i="92"/>
  <c r="O186" i="92"/>
  <c r="F185" i="92"/>
  <c r="E185" i="92"/>
  <c r="M185" i="92"/>
  <c r="N185" i="92" s="1"/>
  <c r="L185" i="92"/>
  <c r="O185" i="92"/>
  <c r="F184" i="92"/>
  <c r="E184" i="92"/>
  <c r="M184" i="92"/>
  <c r="N184" i="92"/>
  <c r="L184" i="92"/>
  <c r="O184" i="92"/>
  <c r="F183" i="92"/>
  <c r="E183" i="92"/>
  <c r="M183" i="92"/>
  <c r="N183" i="92" s="1"/>
  <c r="L183" i="92"/>
  <c r="O183" i="92"/>
  <c r="F182" i="92"/>
  <c r="E182" i="92"/>
  <c r="M182" i="92"/>
  <c r="N182" i="92"/>
  <c r="L182" i="92"/>
  <c r="O182" i="92"/>
  <c r="F181" i="92"/>
  <c r="E181" i="92"/>
  <c r="M181" i="92"/>
  <c r="N181" i="92"/>
  <c r="L181" i="92"/>
  <c r="O181" i="92"/>
  <c r="F180" i="92"/>
  <c r="E180" i="92"/>
  <c r="M180" i="92"/>
  <c r="N180" i="92"/>
  <c r="L180" i="92"/>
  <c r="O180" i="92"/>
  <c r="F179" i="92"/>
  <c r="E179" i="92"/>
  <c r="M179" i="92"/>
  <c r="N179" i="92"/>
  <c r="L179" i="92"/>
  <c r="O179" i="92"/>
  <c r="F178" i="92"/>
  <c r="E178" i="92"/>
  <c r="M178" i="92"/>
  <c r="N178" i="92"/>
  <c r="L178" i="92"/>
  <c r="O178" i="92"/>
  <c r="F177" i="92"/>
  <c r="E177" i="92"/>
  <c r="M177" i="92"/>
  <c r="N177" i="92" s="1"/>
  <c r="L177" i="92"/>
  <c r="O177" i="92"/>
  <c r="F176" i="92"/>
  <c r="E176" i="92"/>
  <c r="M176" i="92"/>
  <c r="N176" i="92"/>
  <c r="L176" i="92"/>
  <c r="O176" i="92"/>
  <c r="F175" i="92"/>
  <c r="E175" i="92"/>
  <c r="M175" i="92"/>
  <c r="N175" i="92" s="1"/>
  <c r="L175" i="92"/>
  <c r="O175" i="92"/>
  <c r="F174" i="92"/>
  <c r="E174" i="92"/>
  <c r="M174" i="92"/>
  <c r="N174" i="92"/>
  <c r="L174" i="92"/>
  <c r="O174" i="92"/>
  <c r="F173" i="92"/>
  <c r="E173" i="92"/>
  <c r="M173" i="92"/>
  <c r="N173" i="92"/>
  <c r="L173" i="92"/>
  <c r="O173" i="92"/>
  <c r="F172" i="92"/>
  <c r="E172" i="92"/>
  <c r="M172" i="92"/>
  <c r="N172" i="92"/>
  <c r="L172" i="92"/>
  <c r="O172" i="92"/>
  <c r="F171" i="92"/>
  <c r="E171" i="92"/>
  <c r="M171" i="92"/>
  <c r="N171" i="92"/>
  <c r="L171" i="92"/>
  <c r="O171" i="92"/>
  <c r="F170" i="92"/>
  <c r="E170" i="92"/>
  <c r="M170" i="92"/>
  <c r="N170" i="92"/>
  <c r="L170" i="92"/>
  <c r="O170" i="92"/>
  <c r="F169" i="92"/>
  <c r="E169" i="92"/>
  <c r="M169" i="92"/>
  <c r="N169" i="92" s="1"/>
  <c r="L169" i="92"/>
  <c r="O169" i="92"/>
  <c r="F168" i="92"/>
  <c r="E168" i="92"/>
  <c r="M168" i="92"/>
  <c r="N168" i="92"/>
  <c r="L168" i="92"/>
  <c r="O168" i="92"/>
  <c r="F167" i="92"/>
  <c r="E167" i="92"/>
  <c r="M167" i="92"/>
  <c r="N167" i="92" s="1"/>
  <c r="L167" i="92"/>
  <c r="O167" i="92"/>
  <c r="F166" i="92"/>
  <c r="E166" i="92"/>
  <c r="M166" i="92"/>
  <c r="N166" i="92"/>
  <c r="L166" i="92"/>
  <c r="O166" i="92"/>
  <c r="F165" i="92"/>
  <c r="E165" i="92"/>
  <c r="M165" i="92"/>
  <c r="N165" i="92"/>
  <c r="L165" i="92"/>
  <c r="O165" i="92"/>
  <c r="F164" i="92"/>
  <c r="E164" i="92"/>
  <c r="M164" i="92"/>
  <c r="N164" i="92"/>
  <c r="L164" i="92"/>
  <c r="O164" i="92"/>
  <c r="F163" i="92"/>
  <c r="E163" i="92"/>
  <c r="M163" i="92"/>
  <c r="N163" i="92"/>
  <c r="L163" i="92"/>
  <c r="O163" i="92"/>
  <c r="F162" i="92"/>
  <c r="E162" i="92"/>
  <c r="M162" i="92"/>
  <c r="N162" i="92"/>
  <c r="L162" i="92"/>
  <c r="O162" i="92"/>
  <c r="F161" i="92"/>
  <c r="E161" i="92"/>
  <c r="M161" i="92"/>
  <c r="N161" i="92" s="1"/>
  <c r="L161" i="92"/>
  <c r="O161" i="92"/>
  <c r="F160" i="92"/>
  <c r="E160" i="92"/>
  <c r="M160" i="92"/>
  <c r="N160" i="92"/>
  <c r="L160" i="92"/>
  <c r="O160" i="92"/>
  <c r="F159" i="92"/>
  <c r="E159" i="92"/>
  <c r="M159" i="92"/>
  <c r="N159" i="92" s="1"/>
  <c r="L159" i="92"/>
  <c r="O159" i="92"/>
  <c r="F158" i="92"/>
  <c r="E158" i="92"/>
  <c r="M158" i="92"/>
  <c r="N158" i="92"/>
  <c r="L158" i="92"/>
  <c r="O158" i="92"/>
  <c r="F157" i="92"/>
  <c r="E157" i="92"/>
  <c r="M157" i="92"/>
  <c r="N157" i="92"/>
  <c r="L157" i="92"/>
  <c r="O157" i="92"/>
  <c r="F156" i="92"/>
  <c r="E156" i="92"/>
  <c r="M156" i="92"/>
  <c r="N156" i="92"/>
  <c r="L156" i="92"/>
  <c r="O156" i="92"/>
  <c r="F155" i="92"/>
  <c r="E155" i="92"/>
  <c r="M155" i="92"/>
  <c r="N155" i="92"/>
  <c r="L155" i="92"/>
  <c r="O155" i="92"/>
  <c r="F154" i="92"/>
  <c r="E154" i="92"/>
  <c r="M154" i="92"/>
  <c r="N154" i="92"/>
  <c r="L154" i="92"/>
  <c r="O154" i="92"/>
  <c r="F153" i="92"/>
  <c r="E153" i="92"/>
  <c r="M153" i="92"/>
  <c r="N153" i="92" s="1"/>
  <c r="L153" i="92"/>
  <c r="O153" i="92"/>
  <c r="F152" i="92"/>
  <c r="E152" i="92"/>
  <c r="M152" i="92"/>
  <c r="N152" i="92"/>
  <c r="L152" i="92"/>
  <c r="O152" i="92"/>
  <c r="F151" i="92"/>
  <c r="E151" i="92"/>
  <c r="M151" i="92"/>
  <c r="N151" i="92" s="1"/>
  <c r="L151" i="92"/>
  <c r="O151" i="92"/>
  <c r="F150" i="92"/>
  <c r="E150" i="92"/>
  <c r="M150" i="92"/>
  <c r="N150" i="92"/>
  <c r="L150" i="92"/>
  <c r="O150" i="92"/>
  <c r="F149" i="92"/>
  <c r="E149" i="92"/>
  <c r="M149" i="92"/>
  <c r="N149" i="92"/>
  <c r="L149" i="92"/>
  <c r="O149" i="92"/>
  <c r="F148" i="92"/>
  <c r="E148" i="92"/>
  <c r="M148" i="92"/>
  <c r="N148" i="92"/>
  <c r="L148" i="92"/>
  <c r="O148" i="92"/>
  <c r="F147" i="92"/>
  <c r="E147" i="92"/>
  <c r="M147" i="92"/>
  <c r="N147" i="92"/>
  <c r="L147" i="92"/>
  <c r="O147" i="92"/>
  <c r="F146" i="92"/>
  <c r="E146" i="92"/>
  <c r="M146" i="92"/>
  <c r="N146" i="92"/>
  <c r="L146" i="92"/>
  <c r="O146" i="92"/>
  <c r="F145" i="92"/>
  <c r="E145" i="92"/>
  <c r="M145" i="92"/>
  <c r="N145" i="92" s="1"/>
  <c r="L145" i="92"/>
  <c r="O145" i="92"/>
  <c r="F144" i="92"/>
  <c r="E144" i="92"/>
  <c r="M144" i="92"/>
  <c r="N144" i="92"/>
  <c r="L144" i="92"/>
  <c r="O144" i="92"/>
  <c r="F143" i="92"/>
  <c r="E143" i="92"/>
  <c r="M143" i="92"/>
  <c r="N143" i="92" s="1"/>
  <c r="L143" i="92"/>
  <c r="O143" i="92"/>
  <c r="F142" i="92"/>
  <c r="E142" i="92"/>
  <c r="M142" i="92"/>
  <c r="N142" i="92"/>
  <c r="L142" i="92"/>
  <c r="O142" i="92"/>
  <c r="F141" i="92"/>
  <c r="E141" i="92"/>
  <c r="M141" i="92"/>
  <c r="N141" i="92"/>
  <c r="L141" i="92"/>
  <c r="O141" i="92"/>
  <c r="F140" i="92"/>
  <c r="E140" i="92"/>
  <c r="M140" i="92"/>
  <c r="N140" i="92"/>
  <c r="L140" i="92"/>
  <c r="O140" i="92"/>
  <c r="F139" i="92"/>
  <c r="E139" i="92"/>
  <c r="M139" i="92"/>
  <c r="N139" i="92"/>
  <c r="L139" i="92"/>
  <c r="O139" i="92"/>
  <c r="F138" i="92"/>
  <c r="E138" i="92"/>
  <c r="M138" i="92"/>
  <c r="N138" i="92"/>
  <c r="L138" i="92"/>
  <c r="O138" i="92"/>
  <c r="F137" i="92"/>
  <c r="E137" i="92"/>
  <c r="M137" i="92"/>
  <c r="N137" i="92" s="1"/>
  <c r="L137" i="92"/>
  <c r="O137" i="92"/>
  <c r="F136" i="92"/>
  <c r="E136" i="92"/>
  <c r="M136" i="92"/>
  <c r="N136" i="92"/>
  <c r="L136" i="92"/>
  <c r="O136" i="92"/>
  <c r="F135" i="92"/>
  <c r="E135" i="92"/>
  <c r="M135" i="92"/>
  <c r="N135" i="92" s="1"/>
  <c r="L135" i="92"/>
  <c r="O135" i="92"/>
  <c r="F134" i="92"/>
  <c r="E134" i="92"/>
  <c r="M134" i="92"/>
  <c r="N134" i="92"/>
  <c r="L134" i="92"/>
  <c r="O134" i="92"/>
  <c r="F133" i="92"/>
  <c r="E133" i="92"/>
  <c r="M133" i="92"/>
  <c r="N133" i="92"/>
  <c r="L133" i="92"/>
  <c r="O133" i="92"/>
  <c r="F132" i="92"/>
  <c r="E132" i="92"/>
  <c r="M132" i="92"/>
  <c r="N132" i="92"/>
  <c r="L132" i="92"/>
  <c r="O132" i="92"/>
  <c r="F131" i="92"/>
  <c r="E131" i="92"/>
  <c r="M131" i="92"/>
  <c r="N131" i="92"/>
  <c r="L131" i="92"/>
  <c r="O131" i="92"/>
  <c r="F130" i="92"/>
  <c r="E130" i="92"/>
  <c r="M130" i="92"/>
  <c r="N130" i="92"/>
  <c r="L130" i="92"/>
  <c r="O130" i="92"/>
  <c r="F129" i="92"/>
  <c r="E129" i="92"/>
  <c r="M129" i="92"/>
  <c r="N129" i="92" s="1"/>
  <c r="L129" i="92"/>
  <c r="O129" i="92"/>
  <c r="F128" i="92"/>
  <c r="E128" i="92"/>
  <c r="M128" i="92"/>
  <c r="N128" i="92"/>
  <c r="L128" i="92"/>
  <c r="O128" i="92"/>
  <c r="F127" i="92"/>
  <c r="E127" i="92"/>
  <c r="M127" i="92"/>
  <c r="N127" i="92" s="1"/>
  <c r="L127" i="92"/>
  <c r="O127" i="92"/>
  <c r="F126" i="92"/>
  <c r="E126" i="92"/>
  <c r="M126" i="92"/>
  <c r="N126" i="92"/>
  <c r="L126" i="92"/>
  <c r="O126" i="92"/>
  <c r="F125" i="92"/>
  <c r="E125" i="92"/>
  <c r="M125" i="92"/>
  <c r="N125" i="92"/>
  <c r="L125" i="92"/>
  <c r="O125" i="92"/>
  <c r="F124" i="92"/>
  <c r="E124" i="92"/>
  <c r="M124" i="92"/>
  <c r="N124" i="92"/>
  <c r="L124" i="92"/>
  <c r="O124" i="92"/>
  <c r="F123" i="92"/>
  <c r="E123" i="92"/>
  <c r="M123" i="92"/>
  <c r="N123" i="92"/>
  <c r="L123" i="92"/>
  <c r="O123" i="92"/>
  <c r="F122" i="92"/>
  <c r="E122" i="92"/>
  <c r="M122" i="92"/>
  <c r="N122" i="92"/>
  <c r="L122" i="92"/>
  <c r="O122" i="92"/>
  <c r="F121" i="92"/>
  <c r="E121" i="92"/>
  <c r="M121" i="92"/>
  <c r="N121" i="92" s="1"/>
  <c r="L121" i="92"/>
  <c r="O121" i="92"/>
  <c r="F120" i="92"/>
  <c r="E120" i="92"/>
  <c r="M120" i="92"/>
  <c r="N120" i="92"/>
  <c r="L120" i="92"/>
  <c r="O120" i="92"/>
  <c r="F119" i="92"/>
  <c r="E119" i="92"/>
  <c r="M119" i="92"/>
  <c r="N119" i="92" s="1"/>
  <c r="L119" i="92"/>
  <c r="O119" i="92"/>
  <c r="F118" i="92"/>
  <c r="E118" i="92"/>
  <c r="M118" i="92"/>
  <c r="N118" i="92"/>
  <c r="L118" i="92"/>
  <c r="O118" i="92"/>
  <c r="F117" i="92"/>
  <c r="E117" i="92"/>
  <c r="M117" i="92"/>
  <c r="N117" i="92"/>
  <c r="L117" i="92"/>
  <c r="O117" i="92"/>
  <c r="F116" i="92"/>
  <c r="E116" i="92"/>
  <c r="M116" i="92"/>
  <c r="N116" i="92"/>
  <c r="L116" i="92"/>
  <c r="O116" i="92"/>
  <c r="F115" i="92"/>
  <c r="E115" i="92"/>
  <c r="M115" i="92"/>
  <c r="N115" i="92"/>
  <c r="L115" i="92"/>
  <c r="O115" i="92"/>
  <c r="F114" i="92"/>
  <c r="E114" i="92"/>
  <c r="M114" i="92"/>
  <c r="N114" i="92"/>
  <c r="L114" i="92"/>
  <c r="O114" i="92"/>
  <c r="F113" i="92"/>
  <c r="E113" i="92"/>
  <c r="M113" i="92"/>
  <c r="N113" i="92" s="1"/>
  <c r="L113" i="92"/>
  <c r="O113" i="92"/>
  <c r="F112" i="92"/>
  <c r="E112" i="92"/>
  <c r="M112" i="92"/>
  <c r="N112" i="92"/>
  <c r="L112" i="92"/>
  <c r="O112" i="92"/>
  <c r="F111" i="92"/>
  <c r="E111" i="92"/>
  <c r="M111" i="92"/>
  <c r="N111" i="92" s="1"/>
  <c r="L111" i="92"/>
  <c r="O111" i="92"/>
  <c r="F110" i="92"/>
  <c r="E110" i="92"/>
  <c r="M110" i="92"/>
  <c r="N110" i="92"/>
  <c r="L110" i="92"/>
  <c r="O110" i="92"/>
  <c r="F109" i="92"/>
  <c r="E109" i="92"/>
  <c r="M109" i="92"/>
  <c r="N109" i="92"/>
  <c r="L109" i="92"/>
  <c r="O109" i="92"/>
  <c r="F108" i="92"/>
  <c r="E108" i="92"/>
  <c r="M108" i="92"/>
  <c r="N108" i="92"/>
  <c r="L108" i="92"/>
  <c r="O108" i="92"/>
  <c r="F107" i="92"/>
  <c r="E107" i="92"/>
  <c r="M107" i="92"/>
  <c r="N107" i="92"/>
  <c r="L107" i="92"/>
  <c r="O107" i="92"/>
  <c r="F106" i="92"/>
  <c r="E106" i="92"/>
  <c r="M106" i="92"/>
  <c r="N106" i="92"/>
  <c r="L106" i="92"/>
  <c r="O106" i="92"/>
  <c r="F105" i="92"/>
  <c r="E105" i="92"/>
  <c r="M105" i="92"/>
  <c r="N105" i="92" s="1"/>
  <c r="L105" i="92"/>
  <c r="O105" i="92"/>
  <c r="F104" i="92"/>
  <c r="E104" i="92"/>
  <c r="M104" i="92"/>
  <c r="N104" i="92"/>
  <c r="L104" i="92"/>
  <c r="O104" i="92"/>
  <c r="F103" i="92"/>
  <c r="E103" i="92"/>
  <c r="M103" i="92"/>
  <c r="N103" i="92" s="1"/>
  <c r="L103" i="92"/>
  <c r="O103" i="92"/>
  <c r="F102" i="92"/>
  <c r="E102" i="92"/>
  <c r="M102" i="92"/>
  <c r="N102" i="92"/>
  <c r="L102" i="92"/>
  <c r="O102" i="92"/>
  <c r="F101" i="92"/>
  <c r="E101" i="92"/>
  <c r="M101" i="92"/>
  <c r="N101" i="92"/>
  <c r="L101" i="92"/>
  <c r="O101" i="92"/>
  <c r="F100" i="92"/>
  <c r="E100" i="92"/>
  <c r="M100" i="92"/>
  <c r="N100" i="92"/>
  <c r="L100" i="92"/>
  <c r="O100" i="92"/>
  <c r="F99" i="92"/>
  <c r="E99" i="92"/>
  <c r="M99" i="92"/>
  <c r="N99" i="92"/>
  <c r="L99" i="92"/>
  <c r="O99" i="92"/>
  <c r="F98" i="92"/>
  <c r="E98" i="92"/>
  <c r="M98" i="92"/>
  <c r="N98" i="92"/>
  <c r="L98" i="92"/>
  <c r="O98" i="92"/>
  <c r="F97" i="92"/>
  <c r="E97" i="92"/>
  <c r="M97" i="92"/>
  <c r="N97" i="92" s="1"/>
  <c r="L97" i="92"/>
  <c r="O97" i="92"/>
  <c r="F96" i="92"/>
  <c r="E96" i="92"/>
  <c r="M96" i="92"/>
  <c r="N96" i="92"/>
  <c r="L96" i="92"/>
  <c r="O96" i="92"/>
  <c r="F95" i="92"/>
  <c r="E95" i="92"/>
  <c r="M95" i="92"/>
  <c r="N95" i="92" s="1"/>
  <c r="L95" i="92"/>
  <c r="O95" i="92"/>
  <c r="F94" i="92"/>
  <c r="E94" i="92"/>
  <c r="M94" i="92"/>
  <c r="N94" i="92"/>
  <c r="L94" i="92"/>
  <c r="O94" i="92"/>
  <c r="F93" i="92"/>
  <c r="E93" i="92"/>
  <c r="M93" i="92"/>
  <c r="N93" i="92"/>
  <c r="L93" i="92"/>
  <c r="O93" i="92"/>
  <c r="F92" i="92"/>
  <c r="E92" i="92"/>
  <c r="M92" i="92"/>
  <c r="N92" i="92"/>
  <c r="L92" i="92"/>
  <c r="O92" i="92"/>
  <c r="F91" i="92"/>
  <c r="E91" i="92"/>
  <c r="M91" i="92"/>
  <c r="N91" i="92"/>
  <c r="L91" i="92"/>
  <c r="O91" i="92"/>
  <c r="F90" i="92"/>
  <c r="E90" i="92"/>
  <c r="M90" i="92"/>
  <c r="N90" i="92"/>
  <c r="L90" i="92"/>
  <c r="O90" i="92"/>
  <c r="F89" i="92"/>
  <c r="E89" i="92"/>
  <c r="M89" i="92"/>
  <c r="N89" i="92" s="1"/>
  <c r="L89" i="92"/>
  <c r="O89" i="92"/>
  <c r="F88" i="92"/>
  <c r="E88" i="92"/>
  <c r="M88" i="92"/>
  <c r="N88" i="92"/>
  <c r="L88" i="92"/>
  <c r="O88" i="92"/>
  <c r="F87" i="92"/>
  <c r="E87" i="92"/>
  <c r="M87" i="92"/>
  <c r="N87" i="92" s="1"/>
  <c r="L87" i="92"/>
  <c r="O87" i="92"/>
  <c r="F86" i="92"/>
  <c r="E86" i="92"/>
  <c r="M86" i="92"/>
  <c r="N86" i="92"/>
  <c r="L86" i="92"/>
  <c r="O86" i="92"/>
  <c r="F85" i="92"/>
  <c r="E85" i="92"/>
  <c r="M85" i="92"/>
  <c r="N85" i="92"/>
  <c r="L85" i="92"/>
  <c r="O85" i="92"/>
  <c r="F84" i="92"/>
  <c r="E84" i="92"/>
  <c r="M84" i="92"/>
  <c r="N84" i="92"/>
  <c r="L84" i="92"/>
  <c r="O84" i="92"/>
  <c r="F83" i="92"/>
  <c r="E83" i="92"/>
  <c r="M83" i="92"/>
  <c r="N83" i="92"/>
  <c r="L83" i="92"/>
  <c r="O83" i="92"/>
  <c r="F82" i="92"/>
  <c r="E82" i="92"/>
  <c r="M82" i="92"/>
  <c r="L82" i="92"/>
  <c r="O82" i="92" s="1"/>
  <c r="N81" i="92"/>
  <c r="F81" i="92"/>
  <c r="E81" i="92"/>
  <c r="M81" i="92"/>
  <c r="L81" i="92"/>
  <c r="O81" i="92" s="1"/>
  <c r="F80" i="92"/>
  <c r="E80" i="92"/>
  <c r="M80" i="92"/>
  <c r="N80" i="92" s="1"/>
  <c r="L80" i="92"/>
  <c r="O80" i="92" s="1"/>
  <c r="N79" i="92"/>
  <c r="F79" i="92"/>
  <c r="E79" i="92"/>
  <c r="M79" i="92"/>
  <c r="L79" i="92"/>
  <c r="F78" i="92"/>
  <c r="E78" i="92"/>
  <c r="M78" i="92"/>
  <c r="N78" i="92"/>
  <c r="L78" i="92"/>
  <c r="O78" i="92"/>
  <c r="F77" i="92"/>
  <c r="E77" i="92"/>
  <c r="M77" i="92"/>
  <c r="N77" i="92" s="1"/>
  <c r="L77" i="92"/>
  <c r="O77" i="92" s="1"/>
  <c r="F76" i="92"/>
  <c r="E76" i="92"/>
  <c r="M76" i="92"/>
  <c r="N76" i="92" s="1"/>
  <c r="L76" i="92"/>
  <c r="O76" i="92" s="1"/>
  <c r="F75" i="92"/>
  <c r="E75" i="92"/>
  <c r="M75" i="92"/>
  <c r="N75" i="92" s="1"/>
  <c r="L75" i="92"/>
  <c r="O75" i="92" s="1"/>
  <c r="F74" i="92"/>
  <c r="E74" i="92"/>
  <c r="M74" i="92"/>
  <c r="N74" i="92" s="1"/>
  <c r="L74" i="92"/>
  <c r="O74" i="92" s="1"/>
  <c r="N73" i="92"/>
  <c r="F73" i="92"/>
  <c r="E73" i="92"/>
  <c r="M73" i="92"/>
  <c r="L73" i="92"/>
  <c r="O73" i="92" s="1"/>
  <c r="F72" i="92"/>
  <c r="E72" i="92"/>
  <c r="M72" i="92"/>
  <c r="N72" i="92" s="1"/>
  <c r="L72" i="92"/>
  <c r="O72" i="92" s="1"/>
  <c r="N71" i="92"/>
  <c r="F71" i="92"/>
  <c r="E71" i="92"/>
  <c r="E201" i="92" s="1"/>
  <c r="X39" i="3" s="1"/>
  <c r="M71" i="92"/>
  <c r="L71" i="92"/>
  <c r="O71" i="92" s="1"/>
  <c r="F70" i="92"/>
  <c r="F201" i="92" s="1"/>
  <c r="AF39" i="3" s="1"/>
  <c r="E70" i="92"/>
  <c r="M70" i="92"/>
  <c r="L70" i="92"/>
  <c r="O70" i="92"/>
  <c r="BE67" i="92"/>
  <c r="BD67" i="92"/>
  <c r="BC67" i="92"/>
  <c r="BB67" i="92"/>
  <c r="BA67" i="92"/>
  <c r="AZ67" i="92"/>
  <c r="AY67" i="92"/>
  <c r="AX67" i="92"/>
  <c r="AW67" i="92"/>
  <c r="AV67" i="92"/>
  <c r="AU67" i="92"/>
  <c r="AT67" i="92"/>
  <c r="AS67" i="92"/>
  <c r="AR67" i="92"/>
  <c r="AQ67" i="92"/>
  <c r="AP67" i="92"/>
  <c r="AO67" i="92"/>
  <c r="AN67" i="92"/>
  <c r="AM67" i="92"/>
  <c r="AL67" i="92"/>
  <c r="AK67" i="92"/>
  <c r="AJ67" i="92"/>
  <c r="AI67" i="92"/>
  <c r="AH67" i="92"/>
  <c r="AG67" i="92"/>
  <c r="AF67" i="92"/>
  <c r="AE67" i="92"/>
  <c r="AD67" i="92"/>
  <c r="AC67" i="92"/>
  <c r="AB67" i="92"/>
  <c r="AB68" i="92" s="1"/>
  <c r="AC68" i="92" s="1"/>
  <c r="BE65" i="92"/>
  <c r="BD65" i="92"/>
  <c r="BC65" i="92"/>
  <c r="BB65" i="92"/>
  <c r="BA65" i="92"/>
  <c r="AZ65" i="92"/>
  <c r="AY65" i="92"/>
  <c r="AX65" i="92"/>
  <c r="AW65" i="92"/>
  <c r="AV65" i="92"/>
  <c r="AU65" i="92"/>
  <c r="AT65" i="92"/>
  <c r="AS65" i="92"/>
  <c r="AR65" i="92"/>
  <c r="AQ65" i="92"/>
  <c r="AP65" i="92"/>
  <c r="AO65" i="92"/>
  <c r="AN65" i="92"/>
  <c r="AM65" i="92"/>
  <c r="AL65" i="92"/>
  <c r="AK65" i="92"/>
  <c r="AJ65" i="92"/>
  <c r="AI65" i="92"/>
  <c r="AH65" i="92"/>
  <c r="AG65" i="92"/>
  <c r="AF65" i="92"/>
  <c r="AE65" i="92"/>
  <c r="AD65" i="92"/>
  <c r="AC65" i="92"/>
  <c r="AC66" i="92" s="1"/>
  <c r="AB65" i="92"/>
  <c r="AB66" i="92" s="1"/>
  <c r="F211" i="91"/>
  <c r="AD40" i="3" s="1"/>
  <c r="J207" i="91"/>
  <c r="AA201" i="91"/>
  <c r="Z201" i="91"/>
  <c r="Y201" i="91"/>
  <c r="X201" i="91"/>
  <c r="W201" i="91"/>
  <c r="V201" i="91"/>
  <c r="U201" i="91"/>
  <c r="T201" i="91"/>
  <c r="S201" i="91"/>
  <c r="R201" i="91"/>
  <c r="Q201" i="91"/>
  <c r="P201" i="91"/>
  <c r="K201" i="91"/>
  <c r="AE40" i="3" s="1"/>
  <c r="D201" i="91"/>
  <c r="AA200" i="91"/>
  <c r="Z200" i="91"/>
  <c r="Y200" i="91"/>
  <c r="X200" i="91"/>
  <c r="W200" i="91"/>
  <c r="V200" i="91"/>
  <c r="U200" i="91"/>
  <c r="T200" i="91"/>
  <c r="S200" i="91"/>
  <c r="R200" i="91"/>
  <c r="Q200" i="91"/>
  <c r="P200" i="91"/>
  <c r="J200" i="91"/>
  <c r="I200" i="91"/>
  <c r="F198" i="91"/>
  <c r="E198" i="91"/>
  <c r="M198" i="91"/>
  <c r="N198" i="91" s="1"/>
  <c r="L198" i="91"/>
  <c r="O198" i="91" s="1"/>
  <c r="N197" i="91"/>
  <c r="F197" i="91"/>
  <c r="E197" i="91"/>
  <c r="M197" i="91"/>
  <c r="L197" i="91"/>
  <c r="O197" i="91" s="1"/>
  <c r="F196" i="91"/>
  <c r="E196" i="91"/>
  <c r="M196" i="91"/>
  <c r="N196" i="91" s="1"/>
  <c r="L196" i="91"/>
  <c r="O196" i="91"/>
  <c r="N195" i="91"/>
  <c r="F195" i="91"/>
  <c r="E195" i="91"/>
  <c r="M195" i="91"/>
  <c r="L195" i="91"/>
  <c r="O195" i="91" s="1"/>
  <c r="F194" i="91"/>
  <c r="E194" i="91"/>
  <c r="M194" i="91"/>
  <c r="N194" i="91" s="1"/>
  <c r="L194" i="91"/>
  <c r="O194" i="91"/>
  <c r="N193" i="91"/>
  <c r="F193" i="91"/>
  <c r="E193" i="91"/>
  <c r="M193" i="91"/>
  <c r="L193" i="91"/>
  <c r="O193" i="91" s="1"/>
  <c r="F192" i="91"/>
  <c r="E192" i="91"/>
  <c r="M192" i="91"/>
  <c r="N192" i="91" s="1"/>
  <c r="L192" i="91"/>
  <c r="O192" i="91"/>
  <c r="F191" i="91"/>
  <c r="E191" i="91"/>
  <c r="M191" i="91"/>
  <c r="N191" i="91"/>
  <c r="L191" i="91"/>
  <c r="O191" i="91" s="1"/>
  <c r="N190" i="91"/>
  <c r="F190" i="91"/>
  <c r="E190" i="91"/>
  <c r="M190" i="91"/>
  <c r="L190" i="91"/>
  <c r="O190" i="91"/>
  <c r="F189" i="91"/>
  <c r="E189" i="91"/>
  <c r="M189" i="91"/>
  <c r="N189" i="91"/>
  <c r="L189" i="91"/>
  <c r="O189" i="91" s="1"/>
  <c r="F188" i="91"/>
  <c r="E188" i="91"/>
  <c r="M188" i="91"/>
  <c r="N188" i="91" s="1"/>
  <c r="L188" i="91"/>
  <c r="O188" i="91"/>
  <c r="F187" i="91"/>
  <c r="E187" i="91"/>
  <c r="M187" i="91"/>
  <c r="N187" i="91"/>
  <c r="L187" i="91"/>
  <c r="O187" i="91" s="1"/>
  <c r="N186" i="91"/>
  <c r="F186" i="91"/>
  <c r="E186" i="91"/>
  <c r="M186" i="91"/>
  <c r="L186" i="91"/>
  <c r="O186" i="91"/>
  <c r="F185" i="91"/>
  <c r="E185" i="91"/>
  <c r="M185" i="91"/>
  <c r="N185" i="91"/>
  <c r="L185" i="91"/>
  <c r="O185" i="91" s="1"/>
  <c r="N184" i="91"/>
  <c r="F184" i="91"/>
  <c r="E184" i="91"/>
  <c r="M184" i="91"/>
  <c r="L184" i="91"/>
  <c r="O184" i="91"/>
  <c r="F183" i="91"/>
  <c r="E183" i="91"/>
  <c r="M183" i="91"/>
  <c r="N183" i="91"/>
  <c r="L183" i="91"/>
  <c r="O183" i="91" s="1"/>
  <c r="F182" i="91"/>
  <c r="E182" i="91"/>
  <c r="M182" i="91"/>
  <c r="N182" i="91" s="1"/>
  <c r="L182" i="91"/>
  <c r="O182" i="91"/>
  <c r="N181" i="91"/>
  <c r="F181" i="91"/>
  <c r="E181" i="91"/>
  <c r="M181" i="91"/>
  <c r="L181" i="91"/>
  <c r="O181" i="91" s="1"/>
  <c r="F180" i="91"/>
  <c r="E180" i="91"/>
  <c r="M180" i="91"/>
  <c r="N180" i="91" s="1"/>
  <c r="L180" i="91"/>
  <c r="O180" i="91"/>
  <c r="F179" i="91"/>
  <c r="E179" i="91"/>
  <c r="M179" i="91"/>
  <c r="N179" i="91"/>
  <c r="L179" i="91"/>
  <c r="O179" i="91" s="1"/>
  <c r="N178" i="91"/>
  <c r="F178" i="91"/>
  <c r="E178" i="91"/>
  <c r="M178" i="91"/>
  <c r="L178" i="91"/>
  <c r="O178" i="91"/>
  <c r="N177" i="91"/>
  <c r="F177" i="91"/>
  <c r="E177" i="91"/>
  <c r="M177" i="91"/>
  <c r="L177" i="91"/>
  <c r="O177" i="91" s="1"/>
  <c r="F176" i="91"/>
  <c r="E176" i="91"/>
  <c r="M176" i="91"/>
  <c r="N176" i="91" s="1"/>
  <c r="L176" i="91"/>
  <c r="O176" i="91"/>
  <c r="F175" i="91"/>
  <c r="E175" i="91"/>
  <c r="M175" i="91"/>
  <c r="N175" i="91"/>
  <c r="L175" i="91"/>
  <c r="O175" i="91" s="1"/>
  <c r="N174" i="91"/>
  <c r="F174" i="91"/>
  <c r="E174" i="91"/>
  <c r="M174" i="91"/>
  <c r="L174" i="91"/>
  <c r="O174" i="91"/>
  <c r="F173" i="91"/>
  <c r="E173" i="91"/>
  <c r="M173" i="91"/>
  <c r="N173" i="91"/>
  <c r="L173" i="91"/>
  <c r="O173" i="91" s="1"/>
  <c r="N172" i="91"/>
  <c r="F172" i="91"/>
  <c r="E172" i="91"/>
  <c r="M172" i="91"/>
  <c r="L172" i="91"/>
  <c r="O172" i="91"/>
  <c r="N171" i="91"/>
  <c r="F171" i="91"/>
  <c r="E171" i="91"/>
  <c r="M171" i="91"/>
  <c r="L171" i="91"/>
  <c r="O171" i="91" s="1"/>
  <c r="N170" i="91"/>
  <c r="F170" i="91"/>
  <c r="E170" i="91"/>
  <c r="M170" i="91"/>
  <c r="L170" i="91"/>
  <c r="O170" i="91"/>
  <c r="F169" i="91"/>
  <c r="E169" i="91"/>
  <c r="M169" i="91"/>
  <c r="N169" i="91"/>
  <c r="L169" i="91"/>
  <c r="O169" i="91" s="1"/>
  <c r="F168" i="91"/>
  <c r="E168" i="91"/>
  <c r="M168" i="91"/>
  <c r="N168" i="91" s="1"/>
  <c r="L168" i="91"/>
  <c r="O168" i="91"/>
  <c r="F167" i="91"/>
  <c r="E167" i="91"/>
  <c r="M167" i="91"/>
  <c r="N167" i="91"/>
  <c r="L167" i="91"/>
  <c r="O167" i="91" s="1"/>
  <c r="N166" i="91"/>
  <c r="F166" i="91"/>
  <c r="E166" i="91"/>
  <c r="M166" i="91"/>
  <c r="L166" i="91"/>
  <c r="O166" i="91"/>
  <c r="N165" i="91"/>
  <c r="F165" i="91"/>
  <c r="E165" i="91"/>
  <c r="M165" i="91"/>
  <c r="L165" i="91"/>
  <c r="O165" i="91" s="1"/>
  <c r="F164" i="91"/>
  <c r="E164" i="91"/>
  <c r="M164" i="91"/>
  <c r="N164" i="91" s="1"/>
  <c r="L164" i="91"/>
  <c r="O164" i="91"/>
  <c r="N163" i="91"/>
  <c r="F163" i="91"/>
  <c r="E163" i="91"/>
  <c r="M163" i="91"/>
  <c r="L163" i="91"/>
  <c r="O163" i="91" s="1"/>
  <c r="F162" i="91"/>
  <c r="E162" i="91"/>
  <c r="M162" i="91"/>
  <c r="N162" i="91" s="1"/>
  <c r="L162" i="91"/>
  <c r="O162" i="91"/>
  <c r="F161" i="91"/>
  <c r="E161" i="91"/>
  <c r="M161" i="91"/>
  <c r="N161" i="91"/>
  <c r="L161" i="91"/>
  <c r="O161" i="91" s="1"/>
  <c r="N160" i="91"/>
  <c r="F160" i="91"/>
  <c r="E160" i="91"/>
  <c r="M160" i="91"/>
  <c r="L160" i="91"/>
  <c r="O160" i="91"/>
  <c r="F159" i="91"/>
  <c r="E159" i="91"/>
  <c r="M159" i="91"/>
  <c r="N159" i="91"/>
  <c r="L159" i="91"/>
  <c r="O159" i="91" s="1"/>
  <c r="N158" i="91"/>
  <c r="F158" i="91"/>
  <c r="E158" i="91"/>
  <c r="M158" i="91"/>
  <c r="L158" i="91"/>
  <c r="O158" i="91"/>
  <c r="F157" i="91"/>
  <c r="E157" i="91"/>
  <c r="M157" i="91"/>
  <c r="N157" i="91"/>
  <c r="L157" i="91"/>
  <c r="O157" i="91" s="1"/>
  <c r="N156" i="91"/>
  <c r="F156" i="91"/>
  <c r="E156" i="91"/>
  <c r="M156" i="91"/>
  <c r="L156" i="91"/>
  <c r="O156" i="91"/>
  <c r="F155" i="91"/>
  <c r="E155" i="91"/>
  <c r="M155" i="91"/>
  <c r="N155" i="91"/>
  <c r="L155" i="91"/>
  <c r="O155" i="91" s="1"/>
  <c r="F154" i="91"/>
  <c r="E154" i="91"/>
  <c r="M154" i="91"/>
  <c r="N154" i="91" s="1"/>
  <c r="L154" i="91"/>
  <c r="O154" i="91"/>
  <c r="N153" i="91"/>
  <c r="F153" i="91"/>
  <c r="E153" i="91"/>
  <c r="M153" i="91"/>
  <c r="L153" i="91"/>
  <c r="O153" i="91" s="1"/>
  <c r="F152" i="91"/>
  <c r="E152" i="91"/>
  <c r="M152" i="91"/>
  <c r="N152" i="91" s="1"/>
  <c r="L152" i="91"/>
  <c r="O152" i="91"/>
  <c r="F151" i="91"/>
  <c r="E151" i="91"/>
  <c r="M151" i="91"/>
  <c r="N151" i="91"/>
  <c r="L151" i="91"/>
  <c r="O151" i="91" s="1"/>
  <c r="F150" i="91"/>
  <c r="E150" i="91"/>
  <c r="M150" i="91"/>
  <c r="N150" i="91" s="1"/>
  <c r="L150" i="91"/>
  <c r="O150" i="91"/>
  <c r="N149" i="91"/>
  <c r="F149" i="91"/>
  <c r="E149" i="91"/>
  <c r="M149" i="91"/>
  <c r="L149" i="91"/>
  <c r="O149" i="91" s="1"/>
  <c r="F148" i="91"/>
  <c r="E148" i="91"/>
  <c r="M148" i="91"/>
  <c r="N148" i="91" s="1"/>
  <c r="L148" i="91"/>
  <c r="O148" i="91"/>
  <c r="N147" i="91"/>
  <c r="F147" i="91"/>
  <c r="E147" i="91"/>
  <c r="M147" i="91"/>
  <c r="L147" i="91"/>
  <c r="O147" i="91" s="1"/>
  <c r="F146" i="91"/>
  <c r="E146" i="91"/>
  <c r="M146" i="91"/>
  <c r="N146" i="91" s="1"/>
  <c r="L146" i="91"/>
  <c r="O146" i="91"/>
  <c r="N145" i="91"/>
  <c r="F145" i="91"/>
  <c r="E145" i="91"/>
  <c r="M145" i="91"/>
  <c r="L145" i="91"/>
  <c r="O145" i="91" s="1"/>
  <c r="F144" i="91"/>
  <c r="E144" i="91"/>
  <c r="M144" i="91"/>
  <c r="N144" i="91" s="1"/>
  <c r="L144" i="91"/>
  <c r="O144" i="91"/>
  <c r="F143" i="91"/>
  <c r="E143" i="91"/>
  <c r="M143" i="91"/>
  <c r="N143" i="91"/>
  <c r="L143" i="91"/>
  <c r="O143" i="91" s="1"/>
  <c r="N142" i="91"/>
  <c r="F142" i="91"/>
  <c r="E142" i="91"/>
  <c r="M142" i="91"/>
  <c r="L142" i="91"/>
  <c r="O142" i="91"/>
  <c r="F141" i="91"/>
  <c r="E141" i="91"/>
  <c r="M141" i="91"/>
  <c r="N141" i="91"/>
  <c r="L141" i="91"/>
  <c r="O141" i="91" s="1"/>
  <c r="F140" i="91"/>
  <c r="E140" i="91"/>
  <c r="M140" i="91"/>
  <c r="N140" i="91" s="1"/>
  <c r="L140" i="91"/>
  <c r="O140" i="91"/>
  <c r="F139" i="91"/>
  <c r="E139" i="91"/>
  <c r="M139" i="91"/>
  <c r="N139" i="91"/>
  <c r="L139" i="91"/>
  <c r="O139" i="91" s="1"/>
  <c r="N138" i="91"/>
  <c r="F138" i="91"/>
  <c r="E138" i="91"/>
  <c r="M138" i="91"/>
  <c r="L138" i="91"/>
  <c r="O138" i="91"/>
  <c r="F137" i="91"/>
  <c r="E137" i="91"/>
  <c r="M137" i="91"/>
  <c r="N137" i="91"/>
  <c r="L137" i="91"/>
  <c r="O137" i="91" s="1"/>
  <c r="N136" i="91"/>
  <c r="F136" i="91"/>
  <c r="E136" i="91"/>
  <c r="M136" i="91"/>
  <c r="L136" i="91"/>
  <c r="O136" i="91"/>
  <c r="F135" i="91"/>
  <c r="E135" i="91"/>
  <c r="M135" i="91"/>
  <c r="N135" i="91"/>
  <c r="L135" i="91"/>
  <c r="O135" i="91" s="1"/>
  <c r="F134" i="91"/>
  <c r="E134" i="91"/>
  <c r="M134" i="91"/>
  <c r="N134" i="91" s="1"/>
  <c r="L134" i="91"/>
  <c r="O134" i="91"/>
  <c r="N133" i="91"/>
  <c r="F133" i="91"/>
  <c r="E133" i="91"/>
  <c r="M133" i="91"/>
  <c r="L133" i="91"/>
  <c r="O133" i="91" s="1"/>
  <c r="F132" i="91"/>
  <c r="E132" i="91"/>
  <c r="M132" i="91"/>
  <c r="N132" i="91" s="1"/>
  <c r="L132" i="91"/>
  <c r="O132" i="91"/>
  <c r="F131" i="91"/>
  <c r="E131" i="91"/>
  <c r="M131" i="91"/>
  <c r="N131" i="91"/>
  <c r="L131" i="91"/>
  <c r="O131" i="91" s="1"/>
  <c r="N130" i="91"/>
  <c r="F130" i="91"/>
  <c r="E130" i="91"/>
  <c r="M130" i="91"/>
  <c r="L130" i="91"/>
  <c r="O130" i="91"/>
  <c r="F129" i="91"/>
  <c r="E129" i="91"/>
  <c r="M129" i="91"/>
  <c r="N129" i="91" s="1"/>
  <c r="L129" i="91"/>
  <c r="O129" i="91" s="1"/>
  <c r="F128" i="91"/>
  <c r="E128" i="91"/>
  <c r="M128" i="91"/>
  <c r="N128" i="91" s="1"/>
  <c r="L128" i="91"/>
  <c r="O128" i="91"/>
  <c r="F127" i="91"/>
  <c r="E127" i="91"/>
  <c r="M127" i="91"/>
  <c r="N127" i="91"/>
  <c r="L127" i="91"/>
  <c r="O127" i="91" s="1"/>
  <c r="N126" i="91"/>
  <c r="F126" i="91"/>
  <c r="E126" i="91"/>
  <c r="M126" i="91"/>
  <c r="L126" i="91"/>
  <c r="O126" i="91"/>
  <c r="F125" i="91"/>
  <c r="E125" i="91"/>
  <c r="M125" i="91"/>
  <c r="N125" i="91"/>
  <c r="L125" i="91"/>
  <c r="O125" i="91" s="1"/>
  <c r="N124" i="91"/>
  <c r="F124" i="91"/>
  <c r="E124" i="91"/>
  <c r="M124" i="91"/>
  <c r="L124" i="91"/>
  <c r="O124" i="91"/>
  <c r="F123" i="91"/>
  <c r="E123" i="91"/>
  <c r="M123" i="91"/>
  <c r="N123" i="91"/>
  <c r="L123" i="91"/>
  <c r="O123" i="91" s="1"/>
  <c r="N122" i="91"/>
  <c r="F122" i="91"/>
  <c r="E122" i="91"/>
  <c r="M122" i="91"/>
  <c r="L122" i="91"/>
  <c r="O122" i="91"/>
  <c r="F121" i="91"/>
  <c r="E121" i="91"/>
  <c r="M121" i="91"/>
  <c r="N121" i="91"/>
  <c r="L121" i="91"/>
  <c r="O121" i="91" s="1"/>
  <c r="N120" i="91"/>
  <c r="F120" i="91"/>
  <c r="E120" i="91"/>
  <c r="M120" i="91"/>
  <c r="L120" i="91"/>
  <c r="O120" i="91"/>
  <c r="F119" i="91"/>
  <c r="E119" i="91"/>
  <c r="M119" i="91"/>
  <c r="N119" i="91"/>
  <c r="L119" i="91"/>
  <c r="O119" i="91" s="1"/>
  <c r="N118" i="91"/>
  <c r="F118" i="91"/>
  <c r="E118" i="91"/>
  <c r="M118" i="91"/>
  <c r="L118" i="91"/>
  <c r="O118" i="91"/>
  <c r="N117" i="91"/>
  <c r="F117" i="91"/>
  <c r="E117" i="91"/>
  <c r="M117" i="91"/>
  <c r="L117" i="91"/>
  <c r="O117" i="91" s="1"/>
  <c r="F116" i="91"/>
  <c r="E116" i="91"/>
  <c r="M116" i="91"/>
  <c r="N116" i="91" s="1"/>
  <c r="L116" i="91"/>
  <c r="O116" i="91" s="1"/>
  <c r="F115" i="91"/>
  <c r="E115" i="91"/>
  <c r="M115" i="91"/>
  <c r="N115" i="91" s="1"/>
  <c r="L115" i="91"/>
  <c r="O115" i="91" s="1"/>
  <c r="N114" i="91"/>
  <c r="F114" i="91"/>
  <c r="E114" i="91"/>
  <c r="M114" i="91"/>
  <c r="L114" i="91"/>
  <c r="O114" i="91"/>
  <c r="F113" i="91"/>
  <c r="E113" i="91"/>
  <c r="M113" i="91"/>
  <c r="N113" i="91"/>
  <c r="L113" i="91"/>
  <c r="O113" i="91" s="1"/>
  <c r="N112" i="91"/>
  <c r="F112" i="91"/>
  <c r="E112" i="91"/>
  <c r="M112" i="91"/>
  <c r="L112" i="91"/>
  <c r="O112" i="91" s="1"/>
  <c r="F111" i="91"/>
  <c r="E111" i="91"/>
  <c r="M111" i="91"/>
  <c r="N111" i="91" s="1"/>
  <c r="L111" i="91"/>
  <c r="O111" i="91" s="1"/>
  <c r="N110" i="91"/>
  <c r="F110" i="91"/>
  <c r="E110" i="91"/>
  <c r="M110" i="91"/>
  <c r="L110" i="91"/>
  <c r="O110" i="91"/>
  <c r="F109" i="91"/>
  <c r="E109" i="91"/>
  <c r="M109" i="91"/>
  <c r="N109" i="91"/>
  <c r="L109" i="91"/>
  <c r="O109" i="91" s="1"/>
  <c r="N108" i="91"/>
  <c r="F108" i="91"/>
  <c r="E108" i="91"/>
  <c r="M108" i="91"/>
  <c r="L108" i="91"/>
  <c r="O108" i="91" s="1"/>
  <c r="N107" i="91"/>
  <c r="F107" i="91"/>
  <c r="E107" i="91"/>
  <c r="M107" i="91"/>
  <c r="L107" i="91"/>
  <c r="O107" i="91" s="1"/>
  <c r="N106" i="91"/>
  <c r="F106" i="91"/>
  <c r="E106" i="91"/>
  <c r="M106" i="91"/>
  <c r="L106" i="91"/>
  <c r="O106" i="91"/>
  <c r="F105" i="91"/>
  <c r="E105" i="91"/>
  <c r="M105" i="91"/>
  <c r="N105" i="91" s="1"/>
  <c r="L105" i="91"/>
  <c r="O105" i="91" s="1"/>
  <c r="F104" i="91"/>
  <c r="E104" i="91"/>
  <c r="M104" i="91"/>
  <c r="N104" i="91" s="1"/>
  <c r="L104" i="91"/>
  <c r="O104" i="91"/>
  <c r="F103" i="91"/>
  <c r="E103" i="91"/>
  <c r="M103" i="91"/>
  <c r="N103" i="91"/>
  <c r="L103" i="91"/>
  <c r="O103" i="91" s="1"/>
  <c r="N102" i="91"/>
  <c r="F102" i="91"/>
  <c r="E102" i="91"/>
  <c r="M102" i="91"/>
  <c r="L102" i="91"/>
  <c r="O102" i="91" s="1"/>
  <c r="N101" i="91"/>
  <c r="F101" i="91"/>
  <c r="E101" i="91"/>
  <c r="M101" i="91"/>
  <c r="L101" i="91"/>
  <c r="O101" i="91" s="1"/>
  <c r="F100" i="91"/>
  <c r="E100" i="91"/>
  <c r="M100" i="91"/>
  <c r="N100" i="91" s="1"/>
  <c r="L100" i="91"/>
  <c r="O100" i="91" s="1"/>
  <c r="N99" i="91"/>
  <c r="F99" i="91"/>
  <c r="E99" i="91"/>
  <c r="M99" i="91"/>
  <c r="L99" i="91"/>
  <c r="O99" i="91" s="1"/>
  <c r="N98" i="91"/>
  <c r="F98" i="91"/>
  <c r="E98" i="91"/>
  <c r="M98" i="91"/>
  <c r="L98" i="91"/>
  <c r="O98" i="91"/>
  <c r="F97" i="91"/>
  <c r="E97" i="91"/>
  <c r="M97" i="91"/>
  <c r="N97" i="91"/>
  <c r="L97" i="91"/>
  <c r="O97" i="91" s="1"/>
  <c r="N96" i="91"/>
  <c r="F96" i="91"/>
  <c r="E96" i="91"/>
  <c r="M96" i="91"/>
  <c r="L96" i="91"/>
  <c r="O96" i="91" s="1"/>
  <c r="F95" i="91"/>
  <c r="E95" i="91"/>
  <c r="M95" i="91"/>
  <c r="N95" i="91" s="1"/>
  <c r="L95" i="91"/>
  <c r="O95" i="91" s="1"/>
  <c r="N94" i="91"/>
  <c r="F94" i="91"/>
  <c r="E94" i="91"/>
  <c r="M94" i="91"/>
  <c r="L94" i="91"/>
  <c r="O94" i="91"/>
  <c r="F93" i="91"/>
  <c r="E93" i="91"/>
  <c r="M93" i="91"/>
  <c r="N93" i="91"/>
  <c r="L93" i="91"/>
  <c r="O93" i="91" s="1"/>
  <c r="N92" i="91"/>
  <c r="F92" i="91"/>
  <c r="E92" i="91"/>
  <c r="M92" i="91"/>
  <c r="L92" i="91"/>
  <c r="O92" i="91" s="1"/>
  <c r="N91" i="91"/>
  <c r="F91" i="91"/>
  <c r="E91" i="91"/>
  <c r="M91" i="91"/>
  <c r="L91" i="91"/>
  <c r="O91" i="91" s="1"/>
  <c r="F90" i="91"/>
  <c r="E90" i="91"/>
  <c r="M90" i="91"/>
  <c r="N90" i="91" s="1"/>
  <c r="L90" i="91"/>
  <c r="O90" i="91" s="1"/>
  <c r="N89" i="91"/>
  <c r="F89" i="91"/>
  <c r="E89" i="91"/>
  <c r="M89" i="91"/>
  <c r="L89" i="91"/>
  <c r="O89" i="91" s="1"/>
  <c r="N88" i="91"/>
  <c r="F88" i="91"/>
  <c r="E88" i="91"/>
  <c r="M88" i="91"/>
  <c r="L88" i="91"/>
  <c r="O88" i="91"/>
  <c r="F87" i="91"/>
  <c r="E87" i="91"/>
  <c r="M87" i="91"/>
  <c r="N87" i="91"/>
  <c r="L87" i="91"/>
  <c r="O87" i="91" s="1"/>
  <c r="F86" i="91"/>
  <c r="E86" i="91"/>
  <c r="M86" i="91"/>
  <c r="N86" i="91" s="1"/>
  <c r="L86" i="91"/>
  <c r="O86" i="91"/>
  <c r="F85" i="91"/>
  <c r="E85" i="91"/>
  <c r="M85" i="91"/>
  <c r="N85" i="91" s="1"/>
  <c r="L85" i="91"/>
  <c r="O85" i="91" s="1"/>
  <c r="N84" i="91"/>
  <c r="F84" i="91"/>
  <c r="E84" i="91"/>
  <c r="M84" i="91"/>
  <c r="L84" i="91"/>
  <c r="O84" i="91" s="1"/>
  <c r="N83" i="91"/>
  <c r="F83" i="91"/>
  <c r="E83" i="91"/>
  <c r="M83" i="91"/>
  <c r="L83" i="91"/>
  <c r="O83" i="91" s="1"/>
  <c r="N82" i="91"/>
  <c r="F82" i="91"/>
  <c r="E82" i="91"/>
  <c r="M82" i="91"/>
  <c r="L82" i="91"/>
  <c r="O82" i="91"/>
  <c r="F81" i="91"/>
  <c r="E81" i="91"/>
  <c r="M81" i="91"/>
  <c r="N81" i="91" s="1"/>
  <c r="L81" i="91"/>
  <c r="O81" i="91" s="1"/>
  <c r="F80" i="91"/>
  <c r="E80" i="91"/>
  <c r="M80" i="91"/>
  <c r="N80" i="91" s="1"/>
  <c r="L80" i="91"/>
  <c r="O80" i="91" s="1"/>
  <c r="F79" i="91"/>
  <c r="E79" i="91"/>
  <c r="M79" i="91"/>
  <c r="N79" i="91" s="1"/>
  <c r="L79" i="91"/>
  <c r="O79" i="91" s="1"/>
  <c r="N78" i="91"/>
  <c r="F78" i="91"/>
  <c r="E78" i="91"/>
  <c r="E201" i="91" s="1"/>
  <c r="X40" i="3" s="1"/>
  <c r="M78" i="91"/>
  <c r="L78" i="91"/>
  <c r="O78" i="91" s="1"/>
  <c r="F77" i="91"/>
  <c r="E77" i="91"/>
  <c r="M77" i="91"/>
  <c r="N77" i="91" s="1"/>
  <c r="L77" i="91"/>
  <c r="O77" i="91" s="1"/>
  <c r="F76" i="91"/>
  <c r="E76" i="91"/>
  <c r="M76" i="91"/>
  <c r="N76" i="91" s="1"/>
  <c r="L76" i="91"/>
  <c r="O76" i="91" s="1"/>
  <c r="F75" i="91"/>
  <c r="E75" i="91"/>
  <c r="M75" i="91"/>
  <c r="N75" i="91" s="1"/>
  <c r="L75" i="91"/>
  <c r="O75" i="91"/>
  <c r="F74" i="91"/>
  <c r="E74" i="91"/>
  <c r="M74" i="91"/>
  <c r="N74" i="91" s="1"/>
  <c r="L74" i="91"/>
  <c r="O74" i="91"/>
  <c r="F73" i="91"/>
  <c r="E73" i="91"/>
  <c r="M73" i="91"/>
  <c r="N73" i="91"/>
  <c r="L73" i="91"/>
  <c r="O73" i="91"/>
  <c r="F72" i="91"/>
  <c r="F210" i="91" s="1"/>
  <c r="E72" i="91"/>
  <c r="M72" i="91"/>
  <c r="N72" i="91" s="1"/>
  <c r="L72" i="91"/>
  <c r="O72" i="91"/>
  <c r="F71" i="91"/>
  <c r="E71" i="91"/>
  <c r="M71" i="91"/>
  <c r="L71" i="91"/>
  <c r="O71" i="91" s="1"/>
  <c r="F70" i="91"/>
  <c r="F200" i="91" s="1"/>
  <c r="E70" i="91"/>
  <c r="M70" i="91"/>
  <c r="M200" i="91" s="1"/>
  <c r="L70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B68" i="91" s="1"/>
  <c r="AC68" i="91" s="1"/>
  <c r="AD68" i="91" s="1"/>
  <c r="AE68" i="91" s="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B66" i="91" s="1"/>
  <c r="C45" i="91"/>
  <c r="F211" i="90"/>
  <c r="AD41" i="3"/>
  <c r="J207" i="90"/>
  <c r="AA201" i="90"/>
  <c r="Z201" i="90"/>
  <c r="Y201" i="90"/>
  <c r="X201" i="90"/>
  <c r="W201" i="90"/>
  <c r="V201" i="90"/>
  <c r="U201" i="90"/>
  <c r="T201" i="90"/>
  <c r="S201" i="90"/>
  <c r="R201" i="90"/>
  <c r="Q201" i="90"/>
  <c r="P201" i="90"/>
  <c r="K201" i="90"/>
  <c r="AE41" i="3"/>
  <c r="D201" i="90"/>
  <c r="AA200" i="90"/>
  <c r="Z200" i="90"/>
  <c r="Y200" i="90"/>
  <c r="X200" i="90"/>
  <c r="W200" i="90"/>
  <c r="V200" i="90"/>
  <c r="U200" i="90"/>
  <c r="T200" i="90"/>
  <c r="S200" i="90"/>
  <c r="R200" i="90"/>
  <c r="Q200" i="90"/>
  <c r="P200" i="90"/>
  <c r="J200" i="90"/>
  <c r="I200" i="90"/>
  <c r="N198" i="90"/>
  <c r="F198" i="90"/>
  <c r="E198" i="90"/>
  <c r="M198" i="90"/>
  <c r="L198" i="90"/>
  <c r="O198" i="90"/>
  <c r="F197" i="90"/>
  <c r="E197" i="90"/>
  <c r="M197" i="90"/>
  <c r="N197" i="90"/>
  <c r="L197" i="90"/>
  <c r="O197" i="90" s="1"/>
  <c r="F196" i="90"/>
  <c r="E196" i="90"/>
  <c r="M196" i="90"/>
  <c r="N196" i="90" s="1"/>
  <c r="L196" i="90"/>
  <c r="O196" i="90"/>
  <c r="F195" i="90"/>
  <c r="E195" i="90"/>
  <c r="M195" i="90"/>
  <c r="N195" i="90" s="1"/>
  <c r="L195" i="90"/>
  <c r="O195" i="90" s="1"/>
  <c r="N194" i="90"/>
  <c r="F194" i="90"/>
  <c r="E194" i="90"/>
  <c r="M194" i="90"/>
  <c r="L194" i="90"/>
  <c r="O194" i="90"/>
  <c r="F193" i="90"/>
  <c r="E193" i="90"/>
  <c r="M193" i="90"/>
  <c r="N193" i="90"/>
  <c r="L193" i="90"/>
  <c r="O193" i="90" s="1"/>
  <c r="N192" i="90"/>
  <c r="F192" i="90"/>
  <c r="E192" i="90"/>
  <c r="M192" i="90"/>
  <c r="L192" i="90"/>
  <c r="O192" i="90"/>
  <c r="F191" i="90"/>
  <c r="E191" i="90"/>
  <c r="M191" i="90"/>
  <c r="N191" i="90"/>
  <c r="L191" i="90"/>
  <c r="O191" i="90" s="1"/>
  <c r="F190" i="90"/>
  <c r="E190" i="90"/>
  <c r="M190" i="90"/>
  <c r="N190" i="90" s="1"/>
  <c r="L190" i="90"/>
  <c r="O190" i="90" s="1"/>
  <c r="F189" i="90"/>
  <c r="E189" i="90"/>
  <c r="M189" i="90"/>
  <c r="N189" i="90" s="1"/>
  <c r="L189" i="90"/>
  <c r="O189" i="90" s="1"/>
  <c r="F188" i="90"/>
  <c r="E188" i="90"/>
  <c r="M188" i="90"/>
  <c r="N188" i="90" s="1"/>
  <c r="L188" i="90"/>
  <c r="O188" i="90"/>
  <c r="F187" i="90"/>
  <c r="E187" i="90"/>
  <c r="M187" i="90"/>
  <c r="N187" i="90" s="1"/>
  <c r="L187" i="90"/>
  <c r="O187" i="90" s="1"/>
  <c r="N186" i="90"/>
  <c r="F186" i="90"/>
  <c r="E186" i="90"/>
  <c r="M186" i="90"/>
  <c r="L186" i="90"/>
  <c r="O186" i="90"/>
  <c r="F185" i="90"/>
  <c r="E185" i="90"/>
  <c r="M185" i="90"/>
  <c r="N185" i="90"/>
  <c r="L185" i="90"/>
  <c r="O185" i="90"/>
  <c r="N184" i="90"/>
  <c r="F184" i="90"/>
  <c r="E184" i="90"/>
  <c r="M184" i="90"/>
  <c r="L184" i="90"/>
  <c r="O184" i="90"/>
  <c r="F183" i="90"/>
  <c r="E183" i="90"/>
  <c r="M183" i="90"/>
  <c r="N183" i="90"/>
  <c r="L183" i="90"/>
  <c r="O183" i="90"/>
  <c r="N182" i="90"/>
  <c r="F182" i="90"/>
  <c r="E182" i="90"/>
  <c r="M182" i="90"/>
  <c r="L182" i="90"/>
  <c r="O182" i="90"/>
  <c r="F181" i="90"/>
  <c r="E181" i="90"/>
  <c r="M181" i="90"/>
  <c r="N181" i="90"/>
  <c r="L181" i="90"/>
  <c r="O181" i="90" s="1"/>
  <c r="F180" i="90"/>
  <c r="E180" i="90"/>
  <c r="M180" i="90"/>
  <c r="N180" i="90" s="1"/>
  <c r="L180" i="90"/>
  <c r="O180" i="90"/>
  <c r="F179" i="90"/>
  <c r="E179" i="90"/>
  <c r="M179" i="90"/>
  <c r="N179" i="90"/>
  <c r="L179" i="90"/>
  <c r="O179" i="90" s="1"/>
  <c r="N178" i="90"/>
  <c r="F178" i="90"/>
  <c r="E178" i="90"/>
  <c r="M178" i="90"/>
  <c r="L178" i="90"/>
  <c r="O178" i="90" s="1"/>
  <c r="F177" i="90"/>
  <c r="E177" i="90"/>
  <c r="M177" i="90"/>
  <c r="N177" i="90" s="1"/>
  <c r="L177" i="90"/>
  <c r="O177" i="90" s="1"/>
  <c r="F176" i="90"/>
  <c r="E176" i="90"/>
  <c r="M176" i="90"/>
  <c r="N176" i="90" s="1"/>
  <c r="L176" i="90"/>
  <c r="O176" i="90"/>
  <c r="F175" i="90"/>
  <c r="E175" i="90"/>
  <c r="M175" i="90"/>
  <c r="N175" i="90"/>
  <c r="L175" i="90"/>
  <c r="O175" i="90" s="1"/>
  <c r="N174" i="90"/>
  <c r="F174" i="90"/>
  <c r="E174" i="90"/>
  <c r="M174" i="90"/>
  <c r="L174" i="90"/>
  <c r="O174" i="90"/>
  <c r="F173" i="90"/>
  <c r="E173" i="90"/>
  <c r="M173" i="90"/>
  <c r="N173" i="90"/>
  <c r="L173" i="90"/>
  <c r="O173" i="90" s="1"/>
  <c r="F172" i="90"/>
  <c r="E172" i="90"/>
  <c r="M172" i="90"/>
  <c r="N172" i="90" s="1"/>
  <c r="L172" i="90"/>
  <c r="O172" i="90"/>
  <c r="F171" i="90"/>
  <c r="E171" i="90"/>
  <c r="M171" i="90"/>
  <c r="N171" i="90" s="1"/>
  <c r="L171" i="90"/>
  <c r="O171" i="90" s="1"/>
  <c r="F170" i="90"/>
  <c r="E170" i="90"/>
  <c r="M170" i="90"/>
  <c r="N170" i="90" s="1"/>
  <c r="L170" i="90"/>
  <c r="O170" i="90" s="1"/>
  <c r="F169" i="90"/>
  <c r="E169" i="90"/>
  <c r="M169" i="90"/>
  <c r="N169" i="90" s="1"/>
  <c r="L169" i="90"/>
  <c r="O169" i="90" s="1"/>
  <c r="N168" i="90"/>
  <c r="F168" i="90"/>
  <c r="E168" i="90"/>
  <c r="M168" i="90"/>
  <c r="L168" i="90"/>
  <c r="O168" i="90"/>
  <c r="O167" i="90"/>
  <c r="F167" i="90"/>
  <c r="E167" i="90"/>
  <c r="M167" i="90"/>
  <c r="N167" i="90" s="1"/>
  <c r="L167" i="90"/>
  <c r="N166" i="90"/>
  <c r="F166" i="90"/>
  <c r="E166" i="90"/>
  <c r="M166" i="90"/>
  <c r="L166" i="90"/>
  <c r="O166" i="90"/>
  <c r="F165" i="90"/>
  <c r="E165" i="90"/>
  <c r="M165" i="90"/>
  <c r="N165" i="90" s="1"/>
  <c r="L165" i="90"/>
  <c r="O165" i="90" s="1"/>
  <c r="F164" i="90"/>
  <c r="E164" i="90"/>
  <c r="M164" i="90"/>
  <c r="N164" i="90" s="1"/>
  <c r="L164" i="90"/>
  <c r="O164" i="90"/>
  <c r="F163" i="90"/>
  <c r="E163" i="90"/>
  <c r="M163" i="90"/>
  <c r="N163" i="90" s="1"/>
  <c r="L163" i="90"/>
  <c r="O163" i="90" s="1"/>
  <c r="N162" i="90"/>
  <c r="F162" i="90"/>
  <c r="E162" i="90"/>
  <c r="M162" i="90"/>
  <c r="L162" i="90"/>
  <c r="O162" i="90"/>
  <c r="F161" i="90"/>
  <c r="E161" i="90"/>
  <c r="M161" i="90"/>
  <c r="N161" i="90"/>
  <c r="L161" i="90"/>
  <c r="O161" i="90" s="1"/>
  <c r="N160" i="90"/>
  <c r="F160" i="90"/>
  <c r="E160" i="90"/>
  <c r="M160" i="90"/>
  <c r="L160" i="90"/>
  <c r="O160" i="90" s="1"/>
  <c r="F159" i="90"/>
  <c r="E159" i="90"/>
  <c r="M159" i="90"/>
  <c r="N159" i="90" s="1"/>
  <c r="L159" i="90"/>
  <c r="O159" i="90" s="1"/>
  <c r="N158" i="90"/>
  <c r="F158" i="90"/>
  <c r="E158" i="90"/>
  <c r="M158" i="90"/>
  <c r="L158" i="90"/>
  <c r="O158" i="90"/>
  <c r="F157" i="90"/>
  <c r="E157" i="90"/>
  <c r="M157" i="90"/>
  <c r="N157" i="90" s="1"/>
  <c r="L157" i="90"/>
  <c r="O157" i="90" s="1"/>
  <c r="F156" i="90"/>
  <c r="E156" i="90"/>
  <c r="M156" i="90"/>
  <c r="N156" i="90" s="1"/>
  <c r="L156" i="90"/>
  <c r="O156" i="90" s="1"/>
  <c r="F155" i="90"/>
  <c r="E155" i="90"/>
  <c r="M155" i="90"/>
  <c r="N155" i="90" s="1"/>
  <c r="L155" i="90"/>
  <c r="O155" i="90" s="1"/>
  <c r="N154" i="90"/>
  <c r="F154" i="90"/>
  <c r="E154" i="90"/>
  <c r="M154" i="90"/>
  <c r="L154" i="90"/>
  <c r="O154" i="90"/>
  <c r="F153" i="90"/>
  <c r="E153" i="90"/>
  <c r="M153" i="90"/>
  <c r="N153" i="90"/>
  <c r="L153" i="90"/>
  <c r="O153" i="90" s="1"/>
  <c r="N152" i="90"/>
  <c r="F152" i="90"/>
  <c r="E152" i="90"/>
  <c r="M152" i="90"/>
  <c r="L152" i="90"/>
  <c r="O152" i="90"/>
  <c r="F151" i="90"/>
  <c r="E151" i="90"/>
  <c r="M151" i="90"/>
  <c r="N151" i="90"/>
  <c r="L151" i="90"/>
  <c r="O151" i="90" s="1"/>
  <c r="F150" i="90"/>
  <c r="E150" i="90"/>
  <c r="M150" i="90"/>
  <c r="N150" i="90" s="1"/>
  <c r="L150" i="90"/>
  <c r="O150" i="90"/>
  <c r="F149" i="90"/>
  <c r="E149" i="90"/>
  <c r="M149" i="90"/>
  <c r="N149" i="90" s="1"/>
  <c r="L149" i="90"/>
  <c r="O149" i="90" s="1"/>
  <c r="F148" i="90"/>
  <c r="E148" i="90"/>
  <c r="M148" i="90"/>
  <c r="N148" i="90" s="1"/>
  <c r="L148" i="90"/>
  <c r="O148" i="90" s="1"/>
  <c r="F147" i="90"/>
  <c r="E147" i="90"/>
  <c r="M147" i="90"/>
  <c r="N147" i="90" s="1"/>
  <c r="L147" i="90"/>
  <c r="O147" i="90" s="1"/>
  <c r="F146" i="90"/>
  <c r="E146" i="90"/>
  <c r="M146" i="90"/>
  <c r="N146" i="90" s="1"/>
  <c r="L146" i="90"/>
  <c r="O146" i="90"/>
  <c r="F145" i="90"/>
  <c r="E145" i="90"/>
  <c r="M145" i="90"/>
  <c r="N145" i="90"/>
  <c r="L145" i="90"/>
  <c r="O145" i="90" s="1"/>
  <c r="N144" i="90"/>
  <c r="F144" i="90"/>
  <c r="E144" i="90"/>
  <c r="M144" i="90"/>
  <c r="L144" i="90"/>
  <c r="O144" i="90" s="1"/>
  <c r="O143" i="90"/>
  <c r="F143" i="90"/>
  <c r="E143" i="90"/>
  <c r="M143" i="90"/>
  <c r="N143" i="90" s="1"/>
  <c r="L143" i="90"/>
  <c r="F142" i="90"/>
  <c r="E142" i="90"/>
  <c r="M142" i="90"/>
  <c r="N142" i="90" s="1"/>
  <c r="L142" i="90"/>
  <c r="O142" i="90"/>
  <c r="F141" i="90"/>
  <c r="E141" i="90"/>
  <c r="M141" i="90"/>
  <c r="N141" i="90" s="1"/>
  <c r="L141" i="90"/>
  <c r="O141" i="90" s="1"/>
  <c r="F140" i="90"/>
  <c r="E140" i="90"/>
  <c r="M140" i="90"/>
  <c r="N140" i="90" s="1"/>
  <c r="L140" i="90"/>
  <c r="O140" i="90"/>
  <c r="F139" i="90"/>
  <c r="E139" i="90"/>
  <c r="M139" i="90"/>
  <c r="N139" i="90" s="1"/>
  <c r="L139" i="90"/>
  <c r="O139" i="90" s="1"/>
  <c r="N138" i="90"/>
  <c r="F138" i="90"/>
  <c r="E138" i="90"/>
  <c r="M138" i="90"/>
  <c r="L138" i="90"/>
  <c r="O138" i="90"/>
  <c r="F137" i="90"/>
  <c r="E137" i="90"/>
  <c r="M137" i="90"/>
  <c r="N137" i="90"/>
  <c r="L137" i="90"/>
  <c r="O137" i="90" s="1"/>
  <c r="F136" i="90"/>
  <c r="E136" i="90"/>
  <c r="M136" i="90"/>
  <c r="N136" i="90" s="1"/>
  <c r="L136" i="90"/>
  <c r="O136" i="90"/>
  <c r="F135" i="90"/>
  <c r="E135" i="90"/>
  <c r="M135" i="90"/>
  <c r="N135" i="90"/>
  <c r="L135" i="90"/>
  <c r="O135" i="90" s="1"/>
  <c r="F134" i="90"/>
  <c r="E134" i="90"/>
  <c r="M134" i="90"/>
  <c r="N134" i="90" s="1"/>
  <c r="L134" i="90"/>
  <c r="O134" i="90"/>
  <c r="F133" i="90"/>
  <c r="E133" i="90"/>
  <c r="M133" i="90"/>
  <c r="N133" i="90"/>
  <c r="L133" i="90"/>
  <c r="O133" i="90" s="1"/>
  <c r="F132" i="90"/>
  <c r="E132" i="90"/>
  <c r="M132" i="90"/>
  <c r="N132" i="90" s="1"/>
  <c r="L132" i="90"/>
  <c r="O132" i="90"/>
  <c r="F131" i="90"/>
  <c r="E131" i="90"/>
  <c r="M131" i="90"/>
  <c r="N131" i="90"/>
  <c r="L131" i="90"/>
  <c r="O131" i="90" s="1"/>
  <c r="N130" i="90"/>
  <c r="F130" i="90"/>
  <c r="E130" i="90"/>
  <c r="M130" i="90"/>
  <c r="L130" i="90"/>
  <c r="O130" i="90"/>
  <c r="O129" i="90"/>
  <c r="F129" i="90"/>
  <c r="E129" i="90"/>
  <c r="M129" i="90"/>
  <c r="N129" i="90" s="1"/>
  <c r="L129" i="90"/>
  <c r="N128" i="90"/>
  <c r="F128" i="90"/>
  <c r="E128" i="90"/>
  <c r="M128" i="90"/>
  <c r="L128" i="90"/>
  <c r="O128" i="90"/>
  <c r="F127" i="90"/>
  <c r="E127" i="90"/>
  <c r="M127" i="90"/>
  <c r="N127" i="90"/>
  <c r="L127" i="90"/>
  <c r="O127" i="90" s="1"/>
  <c r="F126" i="90"/>
  <c r="E126" i="90"/>
  <c r="M126" i="90"/>
  <c r="N126" i="90" s="1"/>
  <c r="L126" i="90"/>
  <c r="O126" i="90"/>
  <c r="F125" i="90"/>
  <c r="E125" i="90"/>
  <c r="M125" i="90"/>
  <c r="N125" i="90"/>
  <c r="L125" i="90"/>
  <c r="O125" i="90" s="1"/>
  <c r="F124" i="90"/>
  <c r="E124" i="90"/>
  <c r="M124" i="90"/>
  <c r="N124" i="90" s="1"/>
  <c r="L124" i="90"/>
  <c r="O124" i="90"/>
  <c r="F123" i="90"/>
  <c r="E123" i="90"/>
  <c r="M123" i="90"/>
  <c r="N123" i="90" s="1"/>
  <c r="L123" i="90"/>
  <c r="O123" i="90" s="1"/>
  <c r="F122" i="90"/>
  <c r="E122" i="90"/>
  <c r="M122" i="90"/>
  <c r="N122" i="90" s="1"/>
  <c r="L122" i="90"/>
  <c r="O122" i="90"/>
  <c r="F121" i="90"/>
  <c r="E121" i="90"/>
  <c r="M121" i="90"/>
  <c r="N121" i="90"/>
  <c r="L121" i="90"/>
  <c r="O121" i="90" s="1"/>
  <c r="F120" i="90"/>
  <c r="E120" i="90"/>
  <c r="M120" i="90"/>
  <c r="N120" i="90" s="1"/>
  <c r="L120" i="90"/>
  <c r="O120" i="90" s="1"/>
  <c r="F119" i="90"/>
  <c r="E119" i="90"/>
  <c r="M119" i="90"/>
  <c r="N119" i="90" s="1"/>
  <c r="L119" i="90"/>
  <c r="O119" i="90" s="1"/>
  <c r="F118" i="90"/>
  <c r="E118" i="90"/>
  <c r="M118" i="90"/>
  <c r="N118" i="90" s="1"/>
  <c r="L118" i="90"/>
  <c r="O118" i="90"/>
  <c r="F117" i="90"/>
  <c r="E117" i="90"/>
  <c r="M117" i="90"/>
  <c r="N117" i="90" s="1"/>
  <c r="L117" i="90"/>
  <c r="O117" i="90" s="1"/>
  <c r="F116" i="90"/>
  <c r="E116" i="90"/>
  <c r="M116" i="90"/>
  <c r="N116" i="90" s="1"/>
  <c r="L116" i="90"/>
  <c r="O116" i="90"/>
  <c r="F115" i="90"/>
  <c r="E115" i="90"/>
  <c r="M115" i="90"/>
  <c r="N115" i="90"/>
  <c r="L115" i="90"/>
  <c r="O115" i="90" s="1"/>
  <c r="F114" i="90"/>
  <c r="E114" i="90"/>
  <c r="M114" i="90"/>
  <c r="N114" i="90" s="1"/>
  <c r="L114" i="90"/>
  <c r="O114" i="90"/>
  <c r="F113" i="90"/>
  <c r="E113" i="90"/>
  <c r="M113" i="90"/>
  <c r="N113" i="90"/>
  <c r="L113" i="90"/>
  <c r="O113" i="90" s="1"/>
  <c r="N112" i="90"/>
  <c r="F112" i="90"/>
  <c r="E112" i="90"/>
  <c r="M112" i="90"/>
  <c r="L112" i="90"/>
  <c r="O112" i="90" s="1"/>
  <c r="F111" i="90"/>
  <c r="E111" i="90"/>
  <c r="M111" i="90"/>
  <c r="N111" i="90" s="1"/>
  <c r="L111" i="90"/>
  <c r="O111" i="90" s="1"/>
  <c r="F110" i="90"/>
  <c r="E110" i="90"/>
  <c r="M110" i="90"/>
  <c r="N110" i="90" s="1"/>
  <c r="L110" i="90"/>
  <c r="O110" i="90"/>
  <c r="F109" i="90"/>
  <c r="E109" i="90"/>
  <c r="M109" i="90"/>
  <c r="N109" i="90"/>
  <c r="L109" i="90"/>
  <c r="O109" i="90" s="1"/>
  <c r="N108" i="90"/>
  <c r="F108" i="90"/>
  <c r="E108" i="90"/>
  <c r="M108" i="90"/>
  <c r="L108" i="90"/>
  <c r="O108" i="90"/>
  <c r="F107" i="90"/>
  <c r="E107" i="90"/>
  <c r="M107" i="90"/>
  <c r="N107" i="90"/>
  <c r="L107" i="90"/>
  <c r="O107" i="90" s="1"/>
  <c r="F106" i="90"/>
  <c r="E106" i="90"/>
  <c r="M106" i="90"/>
  <c r="N106" i="90" s="1"/>
  <c r="L106" i="90"/>
  <c r="O106" i="90"/>
  <c r="F105" i="90"/>
  <c r="E105" i="90"/>
  <c r="M105" i="90"/>
  <c r="N105" i="90"/>
  <c r="L105" i="90"/>
  <c r="O105" i="90" s="1"/>
  <c r="N104" i="90"/>
  <c r="F104" i="90"/>
  <c r="E104" i="90"/>
  <c r="M104" i="90"/>
  <c r="L104" i="90"/>
  <c r="O104" i="90"/>
  <c r="F103" i="90"/>
  <c r="E103" i="90"/>
  <c r="M103" i="90"/>
  <c r="N103" i="90"/>
  <c r="L103" i="90"/>
  <c r="O103" i="90" s="1"/>
  <c r="N102" i="90"/>
  <c r="F102" i="90"/>
  <c r="E102" i="90"/>
  <c r="M102" i="90"/>
  <c r="L102" i="90"/>
  <c r="O102" i="90"/>
  <c r="F101" i="90"/>
  <c r="E101" i="90"/>
  <c r="M101" i="90"/>
  <c r="N101" i="90"/>
  <c r="L101" i="90"/>
  <c r="O101" i="90" s="1"/>
  <c r="F100" i="90"/>
  <c r="E100" i="90"/>
  <c r="M100" i="90"/>
  <c r="N100" i="90" s="1"/>
  <c r="L100" i="90"/>
  <c r="O100" i="90"/>
  <c r="F99" i="90"/>
  <c r="E99" i="90"/>
  <c r="M99" i="90"/>
  <c r="N99" i="90"/>
  <c r="L99" i="90"/>
  <c r="O99" i="90" s="1"/>
  <c r="N98" i="90"/>
  <c r="F98" i="90"/>
  <c r="E98" i="90"/>
  <c r="M98" i="90"/>
  <c r="L98" i="90"/>
  <c r="O98" i="90"/>
  <c r="F97" i="90"/>
  <c r="E97" i="90"/>
  <c r="M97" i="90"/>
  <c r="N97" i="90"/>
  <c r="L97" i="90"/>
  <c r="O97" i="90" s="1"/>
  <c r="N96" i="90"/>
  <c r="F96" i="90"/>
  <c r="E96" i="90"/>
  <c r="M96" i="90"/>
  <c r="L96" i="90"/>
  <c r="O96" i="90"/>
  <c r="F95" i="90"/>
  <c r="E95" i="90"/>
  <c r="M95" i="90"/>
  <c r="N95" i="90"/>
  <c r="L95" i="90"/>
  <c r="O95" i="90" s="1"/>
  <c r="F94" i="90"/>
  <c r="E94" i="90"/>
  <c r="M94" i="90"/>
  <c r="N94" i="90" s="1"/>
  <c r="L94" i="90"/>
  <c r="O94" i="90"/>
  <c r="F93" i="90"/>
  <c r="E93" i="90"/>
  <c r="M93" i="90"/>
  <c r="N93" i="90"/>
  <c r="L93" i="90"/>
  <c r="O93" i="90" s="1"/>
  <c r="F92" i="90"/>
  <c r="E92" i="90"/>
  <c r="M92" i="90"/>
  <c r="N92" i="90" s="1"/>
  <c r="L92" i="90"/>
  <c r="O92" i="90"/>
  <c r="F91" i="90"/>
  <c r="E91" i="90"/>
  <c r="M91" i="90"/>
  <c r="N91" i="90"/>
  <c r="L91" i="90"/>
  <c r="O91" i="90" s="1"/>
  <c r="F90" i="90"/>
  <c r="E90" i="90"/>
  <c r="M90" i="90"/>
  <c r="N90" i="90" s="1"/>
  <c r="L90" i="90"/>
  <c r="O90" i="90"/>
  <c r="F89" i="90"/>
  <c r="E89" i="90"/>
  <c r="M89" i="90"/>
  <c r="N89" i="90"/>
  <c r="L89" i="90"/>
  <c r="O89" i="90" s="1"/>
  <c r="N88" i="90"/>
  <c r="F88" i="90"/>
  <c r="E88" i="90"/>
  <c r="M88" i="90"/>
  <c r="L88" i="90"/>
  <c r="O88" i="90"/>
  <c r="F87" i="90"/>
  <c r="E87" i="90"/>
  <c r="M87" i="90"/>
  <c r="N87" i="90"/>
  <c r="L87" i="90"/>
  <c r="O87" i="90" s="1"/>
  <c r="N86" i="90"/>
  <c r="F86" i="90"/>
  <c r="E86" i="90"/>
  <c r="M86" i="90"/>
  <c r="L86" i="90"/>
  <c r="O86" i="90"/>
  <c r="F85" i="90"/>
  <c r="E85" i="90"/>
  <c r="M85" i="90"/>
  <c r="N85" i="90"/>
  <c r="L85" i="90"/>
  <c r="O85" i="90" s="1"/>
  <c r="F84" i="90"/>
  <c r="E84" i="90"/>
  <c r="M84" i="90"/>
  <c r="N84" i="90" s="1"/>
  <c r="L84" i="90"/>
  <c r="O84" i="90"/>
  <c r="F83" i="90"/>
  <c r="E83" i="90"/>
  <c r="M83" i="90"/>
  <c r="N83" i="90"/>
  <c r="L83" i="90"/>
  <c r="O83" i="90" s="1"/>
  <c r="N82" i="90"/>
  <c r="F82" i="90"/>
  <c r="E82" i="90"/>
  <c r="M82" i="90"/>
  <c r="L82" i="90"/>
  <c r="O82" i="90"/>
  <c r="F81" i="90"/>
  <c r="F204" i="90" s="1"/>
  <c r="AB41" i="3" s="1"/>
  <c r="E81" i="90"/>
  <c r="M81" i="90"/>
  <c r="N81" i="90"/>
  <c r="L81" i="90"/>
  <c r="F80" i="90"/>
  <c r="E80" i="90"/>
  <c r="M80" i="90"/>
  <c r="N80" i="90"/>
  <c r="L80" i="90"/>
  <c r="O80" i="90"/>
  <c r="F79" i="90"/>
  <c r="E79" i="90"/>
  <c r="M79" i="90"/>
  <c r="N79" i="90"/>
  <c r="L79" i="90"/>
  <c r="O79" i="90"/>
  <c r="F78" i="90"/>
  <c r="E78" i="90"/>
  <c r="M78" i="90"/>
  <c r="N78" i="90"/>
  <c r="L78" i="90"/>
  <c r="O78" i="90"/>
  <c r="F77" i="90"/>
  <c r="E77" i="90"/>
  <c r="M77" i="90"/>
  <c r="N77" i="90"/>
  <c r="L77" i="90"/>
  <c r="O77" i="90"/>
  <c r="F76" i="90"/>
  <c r="E76" i="90"/>
  <c r="M76" i="90"/>
  <c r="N76" i="90"/>
  <c r="L76" i="90"/>
  <c r="O76" i="90"/>
  <c r="F75" i="90"/>
  <c r="E75" i="90"/>
  <c r="M75" i="90"/>
  <c r="N75" i="90"/>
  <c r="L75" i="90"/>
  <c r="O75" i="90"/>
  <c r="F74" i="90"/>
  <c r="E74" i="90"/>
  <c r="M74" i="90"/>
  <c r="N74" i="90"/>
  <c r="L74" i="90"/>
  <c r="O74" i="90"/>
  <c r="F73" i="90"/>
  <c r="F200" i="90"/>
  <c r="C46" i="90" s="1"/>
  <c r="E73" i="90"/>
  <c r="M73" i="90"/>
  <c r="N73" i="90"/>
  <c r="L73" i="90"/>
  <c r="O73" i="90" s="1"/>
  <c r="F72" i="90"/>
  <c r="E72" i="90"/>
  <c r="M72" i="90"/>
  <c r="N72" i="90" s="1"/>
  <c r="L72" i="90"/>
  <c r="O72" i="90"/>
  <c r="F71" i="90"/>
  <c r="E71" i="90"/>
  <c r="M71" i="90"/>
  <c r="L71" i="90"/>
  <c r="F70" i="90"/>
  <c r="F207" i="90" s="1"/>
  <c r="E70" i="90"/>
  <c r="E201" i="90" s="1"/>
  <c r="X41" i="3" s="1"/>
  <c r="M70" i="90"/>
  <c r="L70" i="90"/>
  <c r="O70" i="90"/>
  <c r="O200" i="90" s="1"/>
  <c r="I201" i="90" s="1"/>
  <c r="V41" i="3" s="1"/>
  <c r="BF67" i="90"/>
  <c r="BE67" i="90"/>
  <c r="BD67" i="90"/>
  <c r="BC67" i="90"/>
  <c r="BB67" i="90"/>
  <c r="BA67" i="90"/>
  <c r="AZ67" i="90"/>
  <c r="AY67" i="90"/>
  <c r="AX67" i="90"/>
  <c r="AW67" i="90"/>
  <c r="AV67" i="90"/>
  <c r="AU67" i="90"/>
  <c r="AT67" i="90"/>
  <c r="AS67" i="90"/>
  <c r="AR67" i="90"/>
  <c r="AQ67" i="90"/>
  <c r="AP67" i="90"/>
  <c r="AO67" i="90"/>
  <c r="AN67" i="90"/>
  <c r="AM67" i="90"/>
  <c r="AL67" i="90"/>
  <c r="AK67" i="90"/>
  <c r="AJ67" i="90"/>
  <c r="AI67" i="90"/>
  <c r="AH67" i="90"/>
  <c r="AG67" i="90"/>
  <c r="AF67" i="90"/>
  <c r="AE67" i="90"/>
  <c r="AD67" i="90"/>
  <c r="AC67" i="90"/>
  <c r="AB67" i="90"/>
  <c r="AB68" i="90"/>
  <c r="AC68" i="90" s="1"/>
  <c r="BF65" i="90"/>
  <c r="BE65" i="90"/>
  <c r="BD65" i="90"/>
  <c r="BC65" i="90"/>
  <c r="BB65" i="90"/>
  <c r="BA65" i="90"/>
  <c r="AZ65" i="90"/>
  <c r="AY65" i="90"/>
  <c r="AX65" i="90"/>
  <c r="AW65" i="90"/>
  <c r="AV65" i="90"/>
  <c r="AU65" i="90"/>
  <c r="AT65" i="90"/>
  <c r="AS65" i="90"/>
  <c r="AR65" i="90"/>
  <c r="AQ65" i="90"/>
  <c r="AP65" i="90"/>
  <c r="AO65" i="90"/>
  <c r="AN65" i="90"/>
  <c r="AM65" i="90"/>
  <c r="AL65" i="90"/>
  <c r="AK65" i="90"/>
  <c r="AJ65" i="90"/>
  <c r="AI65" i="90"/>
  <c r="AH65" i="90"/>
  <c r="AG65" i="90"/>
  <c r="AF65" i="90"/>
  <c r="AE65" i="90"/>
  <c r="AD65" i="90"/>
  <c r="AC65" i="90"/>
  <c r="AB65" i="90"/>
  <c r="AB66" i="90" s="1"/>
  <c r="C45" i="90"/>
  <c r="F211" i="89"/>
  <c r="J207" i="89"/>
  <c r="AA201" i="89"/>
  <c r="Z201" i="89"/>
  <c r="Y201" i="89"/>
  <c r="X201" i="89"/>
  <c r="W201" i="89"/>
  <c r="V201" i="89"/>
  <c r="U201" i="89"/>
  <c r="T201" i="89"/>
  <c r="S201" i="89"/>
  <c r="R201" i="89"/>
  <c r="Q201" i="89"/>
  <c r="P201" i="89"/>
  <c r="K201" i="89"/>
  <c r="D201" i="89"/>
  <c r="AA200" i="89"/>
  <c r="Z200" i="89"/>
  <c r="Y200" i="89"/>
  <c r="X200" i="89"/>
  <c r="W200" i="89"/>
  <c r="V200" i="89"/>
  <c r="U200" i="89"/>
  <c r="T200" i="89"/>
  <c r="S200" i="89"/>
  <c r="R200" i="89"/>
  <c r="Q200" i="89"/>
  <c r="P200" i="89"/>
  <c r="J200" i="89"/>
  <c r="I200" i="89"/>
  <c r="O203" i="89" s="1"/>
  <c r="C40" i="89" s="1"/>
  <c r="G40" i="89" s="1"/>
  <c r="F198" i="89"/>
  <c r="E198" i="89"/>
  <c r="M198" i="89"/>
  <c r="N198" i="89"/>
  <c r="L198" i="89"/>
  <c r="O198" i="89"/>
  <c r="N197" i="89"/>
  <c r="F197" i="89"/>
  <c r="E197" i="89"/>
  <c r="M197" i="89"/>
  <c r="L197" i="89"/>
  <c r="O197" i="89"/>
  <c r="F196" i="89"/>
  <c r="E196" i="89"/>
  <c r="M196" i="89"/>
  <c r="N196" i="89"/>
  <c r="L196" i="89"/>
  <c r="O196" i="89"/>
  <c r="N195" i="89"/>
  <c r="F195" i="89"/>
  <c r="E195" i="89"/>
  <c r="M195" i="89"/>
  <c r="L195" i="89"/>
  <c r="O195" i="89"/>
  <c r="F194" i="89"/>
  <c r="E194" i="89"/>
  <c r="M194" i="89"/>
  <c r="N194" i="89"/>
  <c r="L194" i="89"/>
  <c r="O194" i="89"/>
  <c r="F193" i="89"/>
  <c r="E193" i="89"/>
  <c r="M193" i="89"/>
  <c r="N193" i="89"/>
  <c r="L193" i="89"/>
  <c r="O193" i="89"/>
  <c r="F192" i="89"/>
  <c r="E192" i="89"/>
  <c r="M192" i="89"/>
  <c r="N192" i="89"/>
  <c r="L192" i="89"/>
  <c r="O192" i="89"/>
  <c r="F191" i="89"/>
  <c r="E191" i="89"/>
  <c r="M191" i="89"/>
  <c r="N191" i="89"/>
  <c r="L191" i="89"/>
  <c r="O191" i="89"/>
  <c r="F190" i="89"/>
  <c r="E190" i="89"/>
  <c r="M190" i="89"/>
  <c r="N190" i="89"/>
  <c r="L190" i="89"/>
  <c r="O190" i="89"/>
  <c r="N189" i="89"/>
  <c r="F189" i="89"/>
  <c r="E189" i="89"/>
  <c r="M189" i="89"/>
  <c r="L189" i="89"/>
  <c r="O189" i="89"/>
  <c r="F188" i="89"/>
  <c r="E188" i="89"/>
  <c r="M188" i="89"/>
  <c r="N188" i="89"/>
  <c r="L188" i="89"/>
  <c r="O188" i="89"/>
  <c r="F187" i="89"/>
  <c r="E187" i="89"/>
  <c r="M187" i="89"/>
  <c r="N187" i="89"/>
  <c r="L187" i="89"/>
  <c r="O187" i="89"/>
  <c r="F186" i="89"/>
  <c r="E186" i="89"/>
  <c r="M186" i="89"/>
  <c r="N186" i="89"/>
  <c r="L186" i="89"/>
  <c r="O186" i="89"/>
  <c r="N185" i="89"/>
  <c r="F185" i="89"/>
  <c r="E185" i="89"/>
  <c r="M185" i="89"/>
  <c r="L185" i="89"/>
  <c r="O185" i="89"/>
  <c r="F184" i="89"/>
  <c r="E184" i="89"/>
  <c r="M184" i="89"/>
  <c r="N184" i="89"/>
  <c r="L184" i="89"/>
  <c r="O184" i="89"/>
  <c r="N183" i="89"/>
  <c r="F183" i="89"/>
  <c r="E183" i="89"/>
  <c r="M183" i="89"/>
  <c r="L183" i="89"/>
  <c r="O183" i="89"/>
  <c r="F182" i="89"/>
  <c r="E182" i="89"/>
  <c r="M182" i="89"/>
  <c r="N182" i="89"/>
  <c r="L182" i="89"/>
  <c r="O182" i="89"/>
  <c r="F181" i="89"/>
  <c r="E181" i="89"/>
  <c r="M181" i="89"/>
  <c r="N181" i="89"/>
  <c r="L181" i="89"/>
  <c r="O181" i="89"/>
  <c r="F180" i="89"/>
  <c r="E180" i="89"/>
  <c r="M180" i="89"/>
  <c r="N180" i="89"/>
  <c r="L180" i="89"/>
  <c r="O180" i="89"/>
  <c r="N179" i="89"/>
  <c r="F179" i="89"/>
  <c r="E179" i="89"/>
  <c r="M179" i="89"/>
  <c r="L179" i="89"/>
  <c r="O179" i="89"/>
  <c r="F178" i="89"/>
  <c r="E178" i="89"/>
  <c r="M178" i="89"/>
  <c r="N178" i="89"/>
  <c r="L178" i="89"/>
  <c r="O178" i="89"/>
  <c r="N177" i="89"/>
  <c r="F177" i="89"/>
  <c r="E177" i="89"/>
  <c r="M177" i="89"/>
  <c r="L177" i="89"/>
  <c r="O177" i="89"/>
  <c r="F176" i="89"/>
  <c r="E176" i="89"/>
  <c r="M176" i="89"/>
  <c r="N176" i="89"/>
  <c r="L176" i="89"/>
  <c r="O176" i="89"/>
  <c r="N175" i="89"/>
  <c r="F175" i="89"/>
  <c r="E175" i="89"/>
  <c r="M175" i="89"/>
  <c r="L175" i="89"/>
  <c r="O175" i="89"/>
  <c r="F174" i="89"/>
  <c r="E174" i="89"/>
  <c r="M174" i="89"/>
  <c r="N174" i="89"/>
  <c r="L174" i="89"/>
  <c r="O174" i="89"/>
  <c r="F173" i="89"/>
  <c r="E173" i="89"/>
  <c r="M173" i="89"/>
  <c r="N173" i="89"/>
  <c r="L173" i="89"/>
  <c r="O173" i="89"/>
  <c r="F172" i="89"/>
  <c r="E172" i="89"/>
  <c r="M172" i="89"/>
  <c r="N172" i="89"/>
  <c r="L172" i="89"/>
  <c r="O172" i="89"/>
  <c r="N171" i="89"/>
  <c r="F171" i="89"/>
  <c r="E171" i="89"/>
  <c r="M171" i="89"/>
  <c r="L171" i="89"/>
  <c r="O171" i="89"/>
  <c r="F170" i="89"/>
  <c r="E170" i="89"/>
  <c r="M170" i="89"/>
  <c r="N170" i="89"/>
  <c r="L170" i="89"/>
  <c r="O170" i="89"/>
  <c r="F169" i="89"/>
  <c r="E169" i="89"/>
  <c r="M169" i="89"/>
  <c r="N169" i="89"/>
  <c r="L169" i="89"/>
  <c r="O169" i="89"/>
  <c r="F168" i="89"/>
  <c r="E168" i="89"/>
  <c r="M168" i="89"/>
  <c r="N168" i="89"/>
  <c r="L168" i="89"/>
  <c r="O168" i="89" s="1"/>
  <c r="N167" i="89"/>
  <c r="F167" i="89"/>
  <c r="E167" i="89"/>
  <c r="M167" i="89"/>
  <c r="L167" i="89"/>
  <c r="O167" i="89"/>
  <c r="F166" i="89"/>
  <c r="E166" i="89"/>
  <c r="M166" i="89"/>
  <c r="N166" i="89"/>
  <c r="L166" i="89"/>
  <c r="O166" i="89" s="1"/>
  <c r="N165" i="89"/>
  <c r="F165" i="89"/>
  <c r="E165" i="89"/>
  <c r="M165" i="89"/>
  <c r="L165" i="89"/>
  <c r="O165" i="89" s="1"/>
  <c r="F164" i="89"/>
  <c r="E164" i="89"/>
  <c r="M164" i="89"/>
  <c r="N164" i="89" s="1"/>
  <c r="L164" i="89"/>
  <c r="O164" i="89" s="1"/>
  <c r="F163" i="89"/>
  <c r="E163" i="89"/>
  <c r="M163" i="89"/>
  <c r="N163" i="89" s="1"/>
  <c r="L163" i="89"/>
  <c r="O163" i="89"/>
  <c r="F162" i="89"/>
  <c r="E162" i="89"/>
  <c r="M162" i="89"/>
  <c r="N162" i="89"/>
  <c r="L162" i="89"/>
  <c r="O162" i="89" s="1"/>
  <c r="F161" i="89"/>
  <c r="E161" i="89"/>
  <c r="M161" i="89"/>
  <c r="N161" i="89" s="1"/>
  <c r="L161" i="89"/>
  <c r="O161" i="89" s="1"/>
  <c r="F160" i="89"/>
  <c r="E160" i="89"/>
  <c r="M160" i="89"/>
  <c r="N160" i="89" s="1"/>
  <c r="L160" i="89"/>
  <c r="O160" i="89" s="1"/>
  <c r="N159" i="89"/>
  <c r="F159" i="89"/>
  <c r="E159" i="89"/>
  <c r="M159" i="89"/>
  <c r="L159" i="89"/>
  <c r="O159" i="89"/>
  <c r="F158" i="89"/>
  <c r="E158" i="89"/>
  <c r="M158" i="89"/>
  <c r="N158" i="89"/>
  <c r="L158" i="89"/>
  <c r="O158" i="89" s="1"/>
  <c r="F157" i="89"/>
  <c r="E157" i="89"/>
  <c r="M157" i="89"/>
  <c r="N157" i="89" s="1"/>
  <c r="L157" i="89"/>
  <c r="O157" i="89"/>
  <c r="F156" i="89"/>
  <c r="E156" i="89"/>
  <c r="M156" i="89"/>
  <c r="N156" i="89"/>
  <c r="L156" i="89"/>
  <c r="O156" i="89" s="1"/>
  <c r="F155" i="89"/>
  <c r="E155" i="89"/>
  <c r="M155" i="89"/>
  <c r="N155" i="89" s="1"/>
  <c r="L155" i="89"/>
  <c r="O155" i="89"/>
  <c r="F154" i="89"/>
  <c r="E154" i="89"/>
  <c r="M154" i="89"/>
  <c r="N154" i="89"/>
  <c r="L154" i="89"/>
  <c r="O154" i="89" s="1"/>
  <c r="N153" i="89"/>
  <c r="F153" i="89"/>
  <c r="E153" i="89"/>
  <c r="M153" i="89"/>
  <c r="L153" i="89"/>
  <c r="O153" i="89"/>
  <c r="F152" i="89"/>
  <c r="E152" i="89"/>
  <c r="M152" i="89"/>
  <c r="N152" i="89"/>
  <c r="L152" i="89"/>
  <c r="O152" i="89" s="1"/>
  <c r="N151" i="89"/>
  <c r="F151" i="89"/>
  <c r="E151" i="89"/>
  <c r="M151" i="89"/>
  <c r="L151" i="89"/>
  <c r="O151" i="89"/>
  <c r="F150" i="89"/>
  <c r="E150" i="89"/>
  <c r="M150" i="89"/>
  <c r="N150" i="89"/>
  <c r="L150" i="89"/>
  <c r="O150" i="89" s="1"/>
  <c r="N149" i="89"/>
  <c r="F149" i="89"/>
  <c r="E149" i="89"/>
  <c r="M149" i="89"/>
  <c r="L149" i="89"/>
  <c r="O149" i="89" s="1"/>
  <c r="F148" i="89"/>
  <c r="E148" i="89"/>
  <c r="M148" i="89"/>
  <c r="N148" i="89" s="1"/>
  <c r="L148" i="89"/>
  <c r="O148" i="89" s="1"/>
  <c r="N147" i="89"/>
  <c r="F147" i="89"/>
  <c r="E147" i="89"/>
  <c r="M147" i="89"/>
  <c r="L147" i="89"/>
  <c r="O147" i="89"/>
  <c r="F146" i="89"/>
  <c r="E146" i="89"/>
  <c r="M146" i="89"/>
  <c r="N146" i="89"/>
  <c r="L146" i="89"/>
  <c r="O146" i="89" s="1"/>
  <c r="N145" i="89"/>
  <c r="F145" i="89"/>
  <c r="E145" i="89"/>
  <c r="M145" i="89"/>
  <c r="L145" i="89"/>
  <c r="O145" i="89"/>
  <c r="F144" i="89"/>
  <c r="E144" i="89"/>
  <c r="M144" i="89"/>
  <c r="N144" i="89"/>
  <c r="L144" i="89"/>
  <c r="O144" i="89" s="1"/>
  <c r="F143" i="89"/>
  <c r="E143" i="89"/>
  <c r="M143" i="89"/>
  <c r="N143" i="89" s="1"/>
  <c r="L143" i="89"/>
  <c r="O143" i="89" s="1"/>
  <c r="F142" i="89"/>
  <c r="E142" i="89"/>
  <c r="M142" i="89"/>
  <c r="N142" i="89" s="1"/>
  <c r="L142" i="89"/>
  <c r="O142" i="89" s="1"/>
  <c r="F141" i="89"/>
  <c r="E141" i="89"/>
  <c r="M141" i="89"/>
  <c r="N141" i="89" s="1"/>
  <c r="L141" i="89"/>
  <c r="O141" i="89"/>
  <c r="F140" i="89"/>
  <c r="E140" i="89"/>
  <c r="M140" i="89"/>
  <c r="N140" i="89"/>
  <c r="L140" i="89"/>
  <c r="O140" i="89" s="1"/>
  <c r="F139" i="89"/>
  <c r="E139" i="89"/>
  <c r="M139" i="89"/>
  <c r="N139" i="89" s="1"/>
  <c r="L139" i="89"/>
  <c r="O139" i="89" s="1"/>
  <c r="F138" i="89"/>
  <c r="E138" i="89"/>
  <c r="M138" i="89"/>
  <c r="N138" i="89" s="1"/>
  <c r="L138" i="89"/>
  <c r="O138" i="89" s="1"/>
  <c r="F137" i="89"/>
  <c r="E137" i="89"/>
  <c r="M137" i="89"/>
  <c r="N137" i="89" s="1"/>
  <c r="L137" i="89"/>
  <c r="O137" i="89"/>
  <c r="F136" i="89"/>
  <c r="E136" i="89"/>
  <c r="M136" i="89"/>
  <c r="N136" i="89"/>
  <c r="L136" i="89"/>
  <c r="O136" i="89" s="1"/>
  <c r="N135" i="89"/>
  <c r="F135" i="89"/>
  <c r="E135" i="89"/>
  <c r="M135" i="89"/>
  <c r="L135" i="89"/>
  <c r="O135" i="89"/>
  <c r="F134" i="89"/>
  <c r="E134" i="89"/>
  <c r="M134" i="89"/>
  <c r="N134" i="89"/>
  <c r="L134" i="89"/>
  <c r="O134" i="89" s="1"/>
  <c r="F133" i="89"/>
  <c r="E133" i="89"/>
  <c r="M133" i="89"/>
  <c r="N133" i="89" s="1"/>
  <c r="L133" i="89"/>
  <c r="O133" i="89"/>
  <c r="F132" i="89"/>
  <c r="E132" i="89"/>
  <c r="M132" i="89"/>
  <c r="N132" i="89"/>
  <c r="L132" i="89"/>
  <c r="O132" i="89" s="1"/>
  <c r="N131" i="89"/>
  <c r="F131" i="89"/>
  <c r="E131" i="89"/>
  <c r="M131" i="89"/>
  <c r="L131" i="89"/>
  <c r="O131" i="89"/>
  <c r="F130" i="89"/>
  <c r="E130" i="89"/>
  <c r="M130" i="89"/>
  <c r="N130" i="89"/>
  <c r="L130" i="89"/>
  <c r="O130" i="89" s="1"/>
  <c r="F129" i="89"/>
  <c r="E129" i="89"/>
  <c r="M129" i="89"/>
  <c r="N129" i="89" s="1"/>
  <c r="L129" i="89"/>
  <c r="O129" i="89" s="1"/>
  <c r="F128" i="89"/>
  <c r="E128" i="89"/>
  <c r="M128" i="89"/>
  <c r="N128" i="89" s="1"/>
  <c r="L128" i="89"/>
  <c r="O128" i="89" s="1"/>
  <c r="N127" i="89"/>
  <c r="F127" i="89"/>
  <c r="E127" i="89"/>
  <c r="M127" i="89"/>
  <c r="L127" i="89"/>
  <c r="O127" i="89"/>
  <c r="F126" i="89"/>
  <c r="E126" i="89"/>
  <c r="M126" i="89"/>
  <c r="N126" i="89"/>
  <c r="L126" i="89"/>
  <c r="O126" i="89" s="1"/>
  <c r="F125" i="89"/>
  <c r="E125" i="89"/>
  <c r="M125" i="89"/>
  <c r="N125" i="89" s="1"/>
  <c r="L125" i="89"/>
  <c r="O125" i="89"/>
  <c r="F124" i="89"/>
  <c r="E124" i="89"/>
  <c r="M124" i="89"/>
  <c r="N124" i="89"/>
  <c r="L124" i="89"/>
  <c r="O124" i="89" s="1"/>
  <c r="N123" i="89"/>
  <c r="F123" i="89"/>
  <c r="E123" i="89"/>
  <c r="M123" i="89"/>
  <c r="L123" i="89"/>
  <c r="O123" i="89" s="1"/>
  <c r="F122" i="89"/>
  <c r="E122" i="89"/>
  <c r="M122" i="89"/>
  <c r="N122" i="89" s="1"/>
  <c r="L122" i="89"/>
  <c r="O122" i="89" s="1"/>
  <c r="F121" i="89"/>
  <c r="E121" i="89"/>
  <c r="M121" i="89"/>
  <c r="N121" i="89" s="1"/>
  <c r="L121" i="89"/>
  <c r="O121" i="89"/>
  <c r="F120" i="89"/>
  <c r="E120" i="89"/>
  <c r="M120" i="89"/>
  <c r="N120" i="89"/>
  <c r="L120" i="89"/>
  <c r="O120" i="89" s="1"/>
  <c r="F119" i="89"/>
  <c r="E119" i="89"/>
  <c r="M119" i="89"/>
  <c r="N119" i="89" s="1"/>
  <c r="L119" i="89"/>
  <c r="O119" i="89" s="1"/>
  <c r="F118" i="89"/>
  <c r="E118" i="89"/>
  <c r="M118" i="89"/>
  <c r="N118" i="89" s="1"/>
  <c r="L118" i="89"/>
  <c r="O118" i="89" s="1"/>
  <c r="N117" i="89"/>
  <c r="F117" i="89"/>
  <c r="E117" i="89"/>
  <c r="M117" i="89"/>
  <c r="L117" i="89"/>
  <c r="O117" i="89"/>
  <c r="F116" i="89"/>
  <c r="E116" i="89"/>
  <c r="M116" i="89"/>
  <c r="N116" i="89"/>
  <c r="L116" i="89"/>
  <c r="O116" i="89" s="1"/>
  <c r="F115" i="89"/>
  <c r="E115" i="89"/>
  <c r="M115" i="89"/>
  <c r="N115" i="89" s="1"/>
  <c r="L115" i="89"/>
  <c r="O115" i="89"/>
  <c r="F114" i="89"/>
  <c r="E114" i="89"/>
  <c r="M114" i="89"/>
  <c r="N114" i="89"/>
  <c r="L114" i="89"/>
  <c r="O114" i="89" s="1"/>
  <c r="F113" i="89"/>
  <c r="E113" i="89"/>
  <c r="M113" i="89"/>
  <c r="N113" i="89" s="1"/>
  <c r="L113" i="89"/>
  <c r="O113" i="89"/>
  <c r="F112" i="89"/>
  <c r="E112" i="89"/>
  <c r="M112" i="89"/>
  <c r="N112" i="89"/>
  <c r="L112" i="89"/>
  <c r="O112" i="89" s="1"/>
  <c r="N111" i="89"/>
  <c r="F111" i="89"/>
  <c r="E111" i="89"/>
  <c r="M111" i="89"/>
  <c r="L111" i="89"/>
  <c r="O111" i="89"/>
  <c r="F110" i="89"/>
  <c r="E110" i="89"/>
  <c r="M110" i="89"/>
  <c r="N110" i="89"/>
  <c r="L110" i="89"/>
  <c r="O110" i="89" s="1"/>
  <c r="F109" i="89"/>
  <c r="E109" i="89"/>
  <c r="M109" i="89"/>
  <c r="N109" i="89" s="1"/>
  <c r="L109" i="89"/>
  <c r="O109" i="89" s="1"/>
  <c r="F108" i="89"/>
  <c r="E108" i="89"/>
  <c r="M108" i="89"/>
  <c r="N108" i="89" s="1"/>
  <c r="L108" i="89"/>
  <c r="O108" i="89" s="1"/>
  <c r="N107" i="89"/>
  <c r="F107" i="89"/>
  <c r="E107" i="89"/>
  <c r="M107" i="89"/>
  <c r="L107" i="89"/>
  <c r="O107" i="89"/>
  <c r="F106" i="89"/>
  <c r="E106" i="89"/>
  <c r="M106" i="89"/>
  <c r="N106" i="89"/>
  <c r="L106" i="89"/>
  <c r="O106" i="89" s="1"/>
  <c r="N105" i="89"/>
  <c r="F105" i="89"/>
  <c r="E105" i="89"/>
  <c r="M105" i="89"/>
  <c r="L105" i="89"/>
  <c r="O105" i="89"/>
  <c r="F104" i="89"/>
  <c r="E104" i="89"/>
  <c r="M104" i="89"/>
  <c r="N104" i="89"/>
  <c r="L104" i="89"/>
  <c r="O104" i="89" s="1"/>
  <c r="F103" i="89"/>
  <c r="E103" i="89"/>
  <c r="M103" i="89"/>
  <c r="N103" i="89" s="1"/>
  <c r="L103" i="89"/>
  <c r="O103" i="89" s="1"/>
  <c r="F102" i="89"/>
  <c r="E102" i="89"/>
  <c r="M102" i="89"/>
  <c r="N102" i="89" s="1"/>
  <c r="L102" i="89"/>
  <c r="O102" i="89" s="1"/>
  <c r="N101" i="89"/>
  <c r="F101" i="89"/>
  <c r="E101" i="89"/>
  <c r="M101" i="89"/>
  <c r="L101" i="89"/>
  <c r="O101" i="89"/>
  <c r="F100" i="89"/>
  <c r="E100" i="89"/>
  <c r="M100" i="89"/>
  <c r="N100" i="89"/>
  <c r="L100" i="89"/>
  <c r="O100" i="89" s="1"/>
  <c r="N99" i="89"/>
  <c r="F99" i="89"/>
  <c r="E99" i="89"/>
  <c r="M99" i="89"/>
  <c r="L99" i="89"/>
  <c r="O99" i="89"/>
  <c r="F98" i="89"/>
  <c r="E98" i="89"/>
  <c r="M98" i="89"/>
  <c r="N98" i="89"/>
  <c r="L98" i="89"/>
  <c r="O98" i="89" s="1"/>
  <c r="F97" i="89"/>
  <c r="E97" i="89"/>
  <c r="M97" i="89"/>
  <c r="N97" i="89" s="1"/>
  <c r="L97" i="89"/>
  <c r="O97" i="89" s="1"/>
  <c r="F96" i="89"/>
  <c r="E96" i="89"/>
  <c r="M96" i="89"/>
  <c r="N96" i="89" s="1"/>
  <c r="L96" i="89"/>
  <c r="O96" i="89" s="1"/>
  <c r="F95" i="89"/>
  <c r="E95" i="89"/>
  <c r="M95" i="89"/>
  <c r="N95" i="89" s="1"/>
  <c r="L95" i="89"/>
  <c r="O95" i="89"/>
  <c r="F94" i="89"/>
  <c r="E94" i="89"/>
  <c r="M94" i="89"/>
  <c r="N94" i="89"/>
  <c r="L94" i="89"/>
  <c r="O94" i="89" s="1"/>
  <c r="N93" i="89"/>
  <c r="F93" i="89"/>
  <c r="E93" i="89"/>
  <c r="M93" i="89"/>
  <c r="L93" i="89"/>
  <c r="O93" i="89"/>
  <c r="F92" i="89"/>
  <c r="E92" i="89"/>
  <c r="M92" i="89"/>
  <c r="N92" i="89"/>
  <c r="L92" i="89"/>
  <c r="O92" i="89" s="1"/>
  <c r="F91" i="89"/>
  <c r="E91" i="89"/>
  <c r="M91" i="89"/>
  <c r="N91" i="89" s="1"/>
  <c r="L91" i="89"/>
  <c r="O91" i="89"/>
  <c r="F90" i="89"/>
  <c r="E90" i="89"/>
  <c r="M90" i="89"/>
  <c r="N90" i="89"/>
  <c r="L90" i="89"/>
  <c r="O90" i="89" s="1"/>
  <c r="F89" i="89"/>
  <c r="E89" i="89"/>
  <c r="M89" i="89"/>
  <c r="N89" i="89" s="1"/>
  <c r="L89" i="89"/>
  <c r="O89" i="89"/>
  <c r="F88" i="89"/>
  <c r="E88" i="89"/>
  <c r="M88" i="89"/>
  <c r="N88" i="89"/>
  <c r="L88" i="89"/>
  <c r="O88" i="89" s="1"/>
  <c r="N87" i="89"/>
  <c r="F87" i="89"/>
  <c r="E87" i="89"/>
  <c r="M87" i="89"/>
  <c r="L87" i="89"/>
  <c r="O87" i="89" s="1"/>
  <c r="F86" i="89"/>
  <c r="E86" i="89"/>
  <c r="M86" i="89"/>
  <c r="N86" i="89" s="1"/>
  <c r="L86" i="89"/>
  <c r="O86" i="89" s="1"/>
  <c r="F85" i="89"/>
  <c r="E85" i="89"/>
  <c r="M85" i="89"/>
  <c r="N85" i="89" s="1"/>
  <c r="L85" i="89"/>
  <c r="O85" i="89"/>
  <c r="F84" i="89"/>
  <c r="E84" i="89"/>
  <c r="M84" i="89"/>
  <c r="N84" i="89"/>
  <c r="L84" i="89"/>
  <c r="O84" i="89" s="1"/>
  <c r="F83" i="89"/>
  <c r="E83" i="89"/>
  <c r="M83" i="89"/>
  <c r="N83" i="89" s="1"/>
  <c r="L83" i="89"/>
  <c r="O83" i="89" s="1"/>
  <c r="F82" i="89"/>
  <c r="E82" i="89"/>
  <c r="M82" i="89"/>
  <c r="N82" i="89" s="1"/>
  <c r="L82" i="89"/>
  <c r="O82" i="89" s="1"/>
  <c r="N81" i="89"/>
  <c r="F81" i="89"/>
  <c r="E81" i="89"/>
  <c r="M81" i="89"/>
  <c r="L81" i="89"/>
  <c r="O81" i="89"/>
  <c r="F80" i="89"/>
  <c r="E80" i="89"/>
  <c r="M80" i="89"/>
  <c r="N80" i="89"/>
  <c r="L80" i="89"/>
  <c r="O80" i="89" s="1"/>
  <c r="N79" i="89"/>
  <c r="F79" i="89"/>
  <c r="E79" i="89"/>
  <c r="M79" i="89"/>
  <c r="L79" i="89"/>
  <c r="O79" i="89"/>
  <c r="F78" i="89"/>
  <c r="E78" i="89"/>
  <c r="M78" i="89"/>
  <c r="N78" i="89"/>
  <c r="L78" i="89"/>
  <c r="O78" i="89" s="1"/>
  <c r="F77" i="89"/>
  <c r="E77" i="89"/>
  <c r="M77" i="89"/>
  <c r="N77" i="89" s="1"/>
  <c r="L77" i="89"/>
  <c r="O77" i="89" s="1"/>
  <c r="F76" i="89"/>
  <c r="E76" i="89"/>
  <c r="M76" i="89"/>
  <c r="N76" i="89"/>
  <c r="L76" i="89"/>
  <c r="O76" i="89"/>
  <c r="F75" i="89"/>
  <c r="E75" i="89"/>
  <c r="E200" i="89" s="1"/>
  <c r="M75" i="89"/>
  <c r="N75" i="89" s="1"/>
  <c r="L75" i="89"/>
  <c r="O75" i="89"/>
  <c r="F74" i="89"/>
  <c r="F201" i="89" s="1"/>
  <c r="AF42" i="3" s="1"/>
  <c r="E74" i="89"/>
  <c r="M74" i="89"/>
  <c r="L74" i="89"/>
  <c r="O74" i="89"/>
  <c r="F73" i="89"/>
  <c r="E73" i="89"/>
  <c r="M73" i="89"/>
  <c r="N73" i="89"/>
  <c r="L73" i="89"/>
  <c r="O73" i="89" s="1"/>
  <c r="F72" i="89"/>
  <c r="E72" i="89"/>
  <c r="M72" i="89"/>
  <c r="N72" i="89" s="1"/>
  <c r="L72" i="89"/>
  <c r="O72" i="89"/>
  <c r="F71" i="89"/>
  <c r="E71" i="89"/>
  <c r="M71" i="89"/>
  <c r="N71" i="89"/>
  <c r="L71" i="89"/>
  <c r="F70" i="89"/>
  <c r="E70" i="89"/>
  <c r="M70" i="89"/>
  <c r="L70" i="89"/>
  <c r="O70" i="89" s="1"/>
  <c r="BE67" i="89"/>
  <c r="BD67" i="89"/>
  <c r="BC67" i="89"/>
  <c r="BB67" i="89"/>
  <c r="BA67" i="89"/>
  <c r="AZ67" i="89"/>
  <c r="AY67" i="89"/>
  <c r="AX67" i="89"/>
  <c r="AW67" i="89"/>
  <c r="AV67" i="89"/>
  <c r="AU67" i="89"/>
  <c r="AT67" i="89"/>
  <c r="AS67" i="89"/>
  <c r="AR67" i="89"/>
  <c r="AQ67" i="89"/>
  <c r="AP67" i="89"/>
  <c r="AO67" i="89"/>
  <c r="AN67" i="89"/>
  <c r="AM67" i="89"/>
  <c r="AL67" i="89"/>
  <c r="AK67" i="89"/>
  <c r="AJ67" i="89"/>
  <c r="AI67" i="89"/>
  <c r="AH67" i="89"/>
  <c r="AG67" i="89"/>
  <c r="AF67" i="89"/>
  <c r="AE67" i="89"/>
  <c r="AD67" i="89"/>
  <c r="AC67" i="89"/>
  <c r="AC68" i="89" s="1"/>
  <c r="AD68" i="89" s="1"/>
  <c r="AE68" i="89" s="1"/>
  <c r="AF68" i="89" s="1"/>
  <c r="AB67" i="89"/>
  <c r="AB68" i="89" s="1"/>
  <c r="BE65" i="89"/>
  <c r="BD65" i="89"/>
  <c r="BC65" i="89"/>
  <c r="BB65" i="89"/>
  <c r="BA65" i="89"/>
  <c r="AZ65" i="89"/>
  <c r="AY65" i="89"/>
  <c r="AX65" i="89"/>
  <c r="AW65" i="89"/>
  <c r="AV65" i="89"/>
  <c r="AU65" i="89"/>
  <c r="AT65" i="89"/>
  <c r="AS65" i="89"/>
  <c r="AR65" i="89"/>
  <c r="AQ65" i="89"/>
  <c r="AP65" i="89"/>
  <c r="AO65" i="89"/>
  <c r="AN65" i="89"/>
  <c r="AM65" i="89"/>
  <c r="AL65" i="89"/>
  <c r="AK65" i="89"/>
  <c r="AJ65" i="89"/>
  <c r="AI65" i="89"/>
  <c r="AH65" i="89"/>
  <c r="AG65" i="89"/>
  <c r="AF65" i="89"/>
  <c r="AE65" i="89"/>
  <c r="AD65" i="89"/>
  <c r="AC65" i="89"/>
  <c r="AB65" i="89"/>
  <c r="AB66" i="89" s="1"/>
  <c r="F211" i="88"/>
  <c r="AD43" i="3" s="1"/>
  <c r="J207" i="88"/>
  <c r="AA201" i="88"/>
  <c r="Z201" i="88"/>
  <c r="Y201" i="88"/>
  <c r="X201" i="88"/>
  <c r="W201" i="88"/>
  <c r="V201" i="88"/>
  <c r="U201" i="88"/>
  <c r="T201" i="88"/>
  <c r="S201" i="88"/>
  <c r="R201" i="88"/>
  <c r="Q201" i="88"/>
  <c r="P201" i="88"/>
  <c r="K201" i="88"/>
  <c r="AE43" i="3" s="1"/>
  <c r="D201" i="88"/>
  <c r="AA200" i="88"/>
  <c r="Z200" i="88"/>
  <c r="Y200" i="88"/>
  <c r="X200" i="88"/>
  <c r="W200" i="88"/>
  <c r="V200" i="88"/>
  <c r="U200" i="88"/>
  <c r="T200" i="88"/>
  <c r="S200" i="88"/>
  <c r="R200" i="88"/>
  <c r="Q200" i="88"/>
  <c r="P200" i="88"/>
  <c r="J200" i="88"/>
  <c r="I200" i="88"/>
  <c r="F198" i="88"/>
  <c r="E198" i="88"/>
  <c r="M198" i="88"/>
  <c r="N198" i="88"/>
  <c r="L198" i="88"/>
  <c r="O198" i="88" s="1"/>
  <c r="F197" i="88"/>
  <c r="E197" i="88"/>
  <c r="M197" i="88"/>
  <c r="N197" i="88" s="1"/>
  <c r="L197" i="88"/>
  <c r="O197" i="88"/>
  <c r="F196" i="88"/>
  <c r="E196" i="88"/>
  <c r="M196" i="88"/>
  <c r="N196" i="88"/>
  <c r="L196" i="88"/>
  <c r="O196" i="88" s="1"/>
  <c r="F195" i="88"/>
  <c r="E195" i="88"/>
  <c r="M195" i="88"/>
  <c r="N195" i="88" s="1"/>
  <c r="L195" i="88"/>
  <c r="O195" i="88"/>
  <c r="F194" i="88"/>
  <c r="E194" i="88"/>
  <c r="M194" i="88"/>
  <c r="N194" i="88"/>
  <c r="L194" i="88"/>
  <c r="O194" i="88" s="1"/>
  <c r="N193" i="88"/>
  <c r="F193" i="88"/>
  <c r="E193" i="88"/>
  <c r="M193" i="88"/>
  <c r="L193" i="88"/>
  <c r="O193" i="88" s="1"/>
  <c r="F192" i="88"/>
  <c r="E192" i="88"/>
  <c r="M192" i="88"/>
  <c r="N192" i="88" s="1"/>
  <c r="L192" i="88"/>
  <c r="O192" i="88" s="1"/>
  <c r="F191" i="88"/>
  <c r="E191" i="88"/>
  <c r="M191" i="88"/>
  <c r="N191" i="88" s="1"/>
  <c r="L191" i="88"/>
  <c r="O191" i="88"/>
  <c r="F190" i="88"/>
  <c r="E190" i="88"/>
  <c r="M190" i="88"/>
  <c r="N190" i="88"/>
  <c r="L190" i="88"/>
  <c r="O190" i="88" s="1"/>
  <c r="F189" i="88"/>
  <c r="E189" i="88"/>
  <c r="M189" i="88"/>
  <c r="N189" i="88" s="1"/>
  <c r="L189" i="88"/>
  <c r="O189" i="88" s="1"/>
  <c r="F188" i="88"/>
  <c r="E188" i="88"/>
  <c r="M188" i="88"/>
  <c r="N188" i="88" s="1"/>
  <c r="L188" i="88"/>
  <c r="O188" i="88" s="1"/>
  <c r="N187" i="88"/>
  <c r="F187" i="88"/>
  <c r="E187" i="88"/>
  <c r="M187" i="88"/>
  <c r="L187" i="88"/>
  <c r="O187" i="88"/>
  <c r="F186" i="88"/>
  <c r="E186" i="88"/>
  <c r="M186" i="88"/>
  <c r="N186" i="88"/>
  <c r="L186" i="88"/>
  <c r="O186" i="88" s="1"/>
  <c r="N185" i="88"/>
  <c r="F185" i="88"/>
  <c r="E185" i="88"/>
  <c r="M185" i="88"/>
  <c r="L185" i="88"/>
  <c r="O185" i="88"/>
  <c r="F184" i="88"/>
  <c r="E184" i="88"/>
  <c r="M184" i="88"/>
  <c r="N184" i="88"/>
  <c r="L184" i="88"/>
  <c r="O184" i="88" s="1"/>
  <c r="F183" i="88"/>
  <c r="E183" i="88"/>
  <c r="M183" i="88"/>
  <c r="N183" i="88" s="1"/>
  <c r="L183" i="88"/>
  <c r="O183" i="88" s="1"/>
  <c r="F182" i="88"/>
  <c r="E182" i="88"/>
  <c r="M182" i="88"/>
  <c r="N182" i="88" s="1"/>
  <c r="L182" i="88"/>
  <c r="O182" i="88" s="1"/>
  <c r="N181" i="88"/>
  <c r="F181" i="88"/>
  <c r="E181" i="88"/>
  <c r="M181" i="88"/>
  <c r="L181" i="88"/>
  <c r="O181" i="88"/>
  <c r="F180" i="88"/>
  <c r="E180" i="88"/>
  <c r="M180" i="88"/>
  <c r="N180" i="88"/>
  <c r="L180" i="88"/>
  <c r="O180" i="88" s="1"/>
  <c r="N179" i="88"/>
  <c r="F179" i="88"/>
  <c r="E179" i="88"/>
  <c r="M179" i="88"/>
  <c r="L179" i="88"/>
  <c r="O179" i="88"/>
  <c r="F178" i="88"/>
  <c r="E178" i="88"/>
  <c r="M178" i="88"/>
  <c r="N178" i="88"/>
  <c r="L178" i="88"/>
  <c r="O178" i="88" s="1"/>
  <c r="F177" i="88"/>
  <c r="E177" i="88"/>
  <c r="M177" i="88"/>
  <c r="N177" i="88" s="1"/>
  <c r="L177" i="88"/>
  <c r="O177" i="88" s="1"/>
  <c r="F176" i="88"/>
  <c r="E176" i="88"/>
  <c r="M176" i="88"/>
  <c r="N176" i="88" s="1"/>
  <c r="L176" i="88"/>
  <c r="O176" i="88" s="1"/>
  <c r="N175" i="88"/>
  <c r="F175" i="88"/>
  <c r="E175" i="88"/>
  <c r="M175" i="88"/>
  <c r="L175" i="88"/>
  <c r="O175" i="88"/>
  <c r="F174" i="88"/>
  <c r="E174" i="88"/>
  <c r="M174" i="88"/>
  <c r="N174" i="88"/>
  <c r="L174" i="88"/>
  <c r="O174" i="88" s="1"/>
  <c r="F173" i="88"/>
  <c r="E173" i="88"/>
  <c r="M173" i="88"/>
  <c r="N173" i="88" s="1"/>
  <c r="L173" i="88"/>
  <c r="O173" i="88"/>
  <c r="F172" i="88"/>
  <c r="E172" i="88"/>
  <c r="M172" i="88"/>
  <c r="N172" i="88"/>
  <c r="L172" i="88"/>
  <c r="O172" i="88" s="1"/>
  <c r="F171" i="88"/>
  <c r="E171" i="88"/>
  <c r="M171" i="88"/>
  <c r="N171" i="88" s="1"/>
  <c r="L171" i="88"/>
  <c r="O171" i="88"/>
  <c r="F170" i="88"/>
  <c r="E170" i="88"/>
  <c r="M170" i="88"/>
  <c r="N170" i="88"/>
  <c r="L170" i="88"/>
  <c r="O170" i="88" s="1"/>
  <c r="N169" i="88"/>
  <c r="F169" i="88"/>
  <c r="E169" i="88"/>
  <c r="M169" i="88"/>
  <c r="L169" i="88"/>
  <c r="O169" i="88"/>
  <c r="F168" i="88"/>
  <c r="E168" i="88"/>
  <c r="M168" i="88"/>
  <c r="N168" i="88"/>
  <c r="L168" i="88"/>
  <c r="O168" i="88" s="1"/>
  <c r="F167" i="88"/>
  <c r="E167" i="88"/>
  <c r="M167" i="88"/>
  <c r="N167" i="88" s="1"/>
  <c r="L167" i="88"/>
  <c r="O167" i="88" s="1"/>
  <c r="F166" i="88"/>
  <c r="E166" i="88"/>
  <c r="M166" i="88"/>
  <c r="N166" i="88" s="1"/>
  <c r="L166" i="88"/>
  <c r="O166" i="88" s="1"/>
  <c r="F165" i="88"/>
  <c r="E165" i="88"/>
  <c r="M165" i="88"/>
  <c r="N165" i="88" s="1"/>
  <c r="L165" i="88"/>
  <c r="O165" i="88"/>
  <c r="F164" i="88"/>
  <c r="E164" i="88"/>
  <c r="M164" i="88"/>
  <c r="N164" i="88"/>
  <c r="L164" i="88"/>
  <c r="O164" i="88" s="1"/>
  <c r="N163" i="88"/>
  <c r="F163" i="88"/>
  <c r="E163" i="88"/>
  <c r="M163" i="88"/>
  <c r="L163" i="88"/>
  <c r="O163" i="88"/>
  <c r="F162" i="88"/>
  <c r="E162" i="88"/>
  <c r="M162" i="88"/>
  <c r="N162" i="88"/>
  <c r="L162" i="88"/>
  <c r="O162" i="88" s="1"/>
  <c r="N161" i="88"/>
  <c r="F161" i="88"/>
  <c r="E161" i="88"/>
  <c r="M161" i="88"/>
  <c r="L161" i="88"/>
  <c r="O161" i="88" s="1"/>
  <c r="F160" i="88"/>
  <c r="E160" i="88"/>
  <c r="M160" i="88"/>
  <c r="N160" i="88" s="1"/>
  <c r="L160" i="88"/>
  <c r="O160" i="88" s="1"/>
  <c r="F159" i="88"/>
  <c r="E159" i="88"/>
  <c r="M159" i="88"/>
  <c r="N159" i="88" s="1"/>
  <c r="L159" i="88"/>
  <c r="O159" i="88"/>
  <c r="F158" i="88"/>
  <c r="E158" i="88"/>
  <c r="M158" i="88"/>
  <c r="N158" i="88"/>
  <c r="L158" i="88"/>
  <c r="O158" i="88" s="1"/>
  <c r="N157" i="88"/>
  <c r="F157" i="88"/>
  <c r="E157" i="88"/>
  <c r="M157" i="88"/>
  <c r="L157" i="88"/>
  <c r="O157" i="88"/>
  <c r="F156" i="88"/>
  <c r="E156" i="88"/>
  <c r="M156" i="88"/>
  <c r="N156" i="88"/>
  <c r="L156" i="88"/>
  <c r="O156" i="88" s="1"/>
  <c r="N155" i="88"/>
  <c r="F155" i="88"/>
  <c r="E155" i="88"/>
  <c r="M155" i="88"/>
  <c r="L155" i="88"/>
  <c r="O155" i="88" s="1"/>
  <c r="F154" i="88"/>
  <c r="E154" i="88"/>
  <c r="M154" i="88"/>
  <c r="N154" i="88" s="1"/>
  <c r="L154" i="88"/>
  <c r="O154" i="88" s="1"/>
  <c r="F153" i="88"/>
  <c r="E153" i="88"/>
  <c r="M153" i="88"/>
  <c r="N153" i="88" s="1"/>
  <c r="L153" i="88"/>
  <c r="O153" i="88"/>
  <c r="F152" i="88"/>
  <c r="E152" i="88"/>
  <c r="M152" i="88"/>
  <c r="N152" i="88"/>
  <c r="L152" i="88"/>
  <c r="O152" i="88" s="1"/>
  <c r="N151" i="88"/>
  <c r="F151" i="88"/>
  <c r="E151" i="88"/>
  <c r="M151" i="88"/>
  <c r="L151" i="88"/>
  <c r="O151" i="88"/>
  <c r="F150" i="88"/>
  <c r="E150" i="88"/>
  <c r="M150" i="88"/>
  <c r="N150" i="88"/>
  <c r="L150" i="88"/>
  <c r="O150" i="88" s="1"/>
  <c r="N149" i="88"/>
  <c r="F149" i="88"/>
  <c r="E149" i="88"/>
  <c r="M149" i="88"/>
  <c r="L149" i="88"/>
  <c r="O149" i="88" s="1"/>
  <c r="F148" i="88"/>
  <c r="E148" i="88"/>
  <c r="M148" i="88"/>
  <c r="N148" i="88" s="1"/>
  <c r="L148" i="88"/>
  <c r="O148" i="88" s="1"/>
  <c r="F147" i="88"/>
  <c r="E147" i="88"/>
  <c r="M147" i="88"/>
  <c r="N147" i="88" s="1"/>
  <c r="L147" i="88"/>
  <c r="O147" i="88"/>
  <c r="F146" i="88"/>
  <c r="E146" i="88"/>
  <c r="M146" i="88"/>
  <c r="N146" i="88"/>
  <c r="L146" i="88"/>
  <c r="O146" i="88" s="1"/>
  <c r="F145" i="88"/>
  <c r="E145" i="88"/>
  <c r="M145" i="88"/>
  <c r="N145" i="88" s="1"/>
  <c r="L145" i="88"/>
  <c r="O145" i="88" s="1"/>
  <c r="F144" i="88"/>
  <c r="E144" i="88"/>
  <c r="M144" i="88"/>
  <c r="N144" i="88" s="1"/>
  <c r="L144" i="88"/>
  <c r="O144" i="88" s="1"/>
  <c r="N143" i="88"/>
  <c r="F143" i="88"/>
  <c r="E143" i="88"/>
  <c r="M143" i="88"/>
  <c r="L143" i="88"/>
  <c r="O143" i="88"/>
  <c r="F142" i="88"/>
  <c r="E142" i="88"/>
  <c r="M142" i="88"/>
  <c r="N142" i="88"/>
  <c r="L142" i="88"/>
  <c r="O142" i="88" s="1"/>
  <c r="F141" i="88"/>
  <c r="E141" i="88"/>
  <c r="M141" i="88"/>
  <c r="N141" i="88" s="1"/>
  <c r="L141" i="88"/>
  <c r="O141" i="88"/>
  <c r="F140" i="88"/>
  <c r="E140" i="88"/>
  <c r="M140" i="88"/>
  <c r="N140" i="88"/>
  <c r="L140" i="88"/>
  <c r="O140" i="88" s="1"/>
  <c r="N139" i="88"/>
  <c r="F139" i="88"/>
  <c r="E139" i="88"/>
  <c r="M139" i="88"/>
  <c r="L139" i="88"/>
  <c r="O139" i="88" s="1"/>
  <c r="F138" i="88"/>
  <c r="E138" i="88"/>
  <c r="M138" i="88"/>
  <c r="N138" i="88" s="1"/>
  <c r="L138" i="88"/>
  <c r="O138" i="88" s="1"/>
  <c r="N137" i="88"/>
  <c r="F137" i="88"/>
  <c r="E137" i="88"/>
  <c r="M137" i="88"/>
  <c r="L137" i="88"/>
  <c r="O137" i="88"/>
  <c r="F136" i="88"/>
  <c r="E136" i="88"/>
  <c r="M136" i="88"/>
  <c r="N136" i="88"/>
  <c r="L136" i="88"/>
  <c r="O136" i="88" s="1"/>
  <c r="F135" i="88"/>
  <c r="E135" i="88"/>
  <c r="M135" i="88"/>
  <c r="N135" i="88" s="1"/>
  <c r="L135" i="88"/>
  <c r="O135" i="88"/>
  <c r="F134" i="88"/>
  <c r="E134" i="88"/>
  <c r="M134" i="88"/>
  <c r="N134" i="88"/>
  <c r="L134" i="88"/>
  <c r="O134" i="88" s="1"/>
  <c r="N133" i="88"/>
  <c r="F133" i="88"/>
  <c r="E133" i="88"/>
  <c r="M133" i="88"/>
  <c r="L133" i="88"/>
  <c r="O133" i="88" s="1"/>
  <c r="F132" i="88"/>
  <c r="E132" i="88"/>
  <c r="M132" i="88"/>
  <c r="N132" i="88" s="1"/>
  <c r="L132" i="88"/>
  <c r="O132" i="88" s="1"/>
  <c r="N131" i="88"/>
  <c r="F131" i="88"/>
  <c r="E131" i="88"/>
  <c r="M131" i="88"/>
  <c r="L131" i="88"/>
  <c r="O131" i="88"/>
  <c r="F130" i="88"/>
  <c r="E130" i="88"/>
  <c r="M130" i="88"/>
  <c r="N130" i="88"/>
  <c r="L130" i="88"/>
  <c r="O130" i="88" s="1"/>
  <c r="F129" i="88"/>
  <c r="E129" i="88"/>
  <c r="M129" i="88"/>
  <c r="N129" i="88" s="1"/>
  <c r="L129" i="88"/>
  <c r="O129" i="88"/>
  <c r="F128" i="88"/>
  <c r="E128" i="88"/>
  <c r="M128" i="88"/>
  <c r="N128" i="88"/>
  <c r="L128" i="88"/>
  <c r="O128" i="88" s="1"/>
  <c r="N127" i="88"/>
  <c r="F127" i="88"/>
  <c r="E127" i="88"/>
  <c r="M127" i="88"/>
  <c r="L127" i="88"/>
  <c r="O127" i="88" s="1"/>
  <c r="F126" i="88"/>
  <c r="E126" i="88"/>
  <c r="M126" i="88"/>
  <c r="N126" i="88" s="1"/>
  <c r="L126" i="88"/>
  <c r="O126" i="88" s="1"/>
  <c r="N125" i="88"/>
  <c r="F125" i="88"/>
  <c r="E125" i="88"/>
  <c r="M125" i="88"/>
  <c r="L125" i="88"/>
  <c r="O125" i="88"/>
  <c r="F124" i="88"/>
  <c r="E124" i="88"/>
  <c r="M124" i="88"/>
  <c r="N124" i="88"/>
  <c r="L124" i="88"/>
  <c r="O124" i="88" s="1"/>
  <c r="F123" i="88"/>
  <c r="E123" i="88"/>
  <c r="M123" i="88"/>
  <c r="N123" i="88" s="1"/>
  <c r="L123" i="88"/>
  <c r="O123" i="88"/>
  <c r="F122" i="88"/>
  <c r="E122" i="88"/>
  <c r="M122" i="88"/>
  <c r="N122" i="88"/>
  <c r="L122" i="88"/>
  <c r="O122" i="88" s="1"/>
  <c r="F121" i="88"/>
  <c r="E121" i="88"/>
  <c r="M121" i="88"/>
  <c r="N121" i="88" s="1"/>
  <c r="L121" i="88"/>
  <c r="O121" i="88"/>
  <c r="F120" i="88"/>
  <c r="E120" i="88"/>
  <c r="M120" i="88"/>
  <c r="N120" i="88"/>
  <c r="L120" i="88"/>
  <c r="O120" i="88" s="1"/>
  <c r="N119" i="88"/>
  <c r="F119" i="88"/>
  <c r="E119" i="88"/>
  <c r="M119" i="88"/>
  <c r="L119" i="88"/>
  <c r="O119" i="88"/>
  <c r="F118" i="88"/>
  <c r="E118" i="88"/>
  <c r="M118" i="88"/>
  <c r="N118" i="88"/>
  <c r="L118" i="88"/>
  <c r="O118" i="88" s="1"/>
  <c r="F117" i="88"/>
  <c r="E117" i="88"/>
  <c r="M117" i="88"/>
  <c r="N117" i="88" s="1"/>
  <c r="L117" i="88"/>
  <c r="O117" i="88" s="1"/>
  <c r="F116" i="88"/>
  <c r="E116" i="88"/>
  <c r="M116" i="88"/>
  <c r="N116" i="88" s="1"/>
  <c r="L116" i="88"/>
  <c r="O116" i="88" s="1"/>
  <c r="F115" i="88"/>
  <c r="E115" i="88"/>
  <c r="M115" i="88"/>
  <c r="N115" i="88" s="1"/>
  <c r="L115" i="88"/>
  <c r="O115" i="88"/>
  <c r="F114" i="88"/>
  <c r="E114" i="88"/>
  <c r="M114" i="88"/>
  <c r="N114" i="88"/>
  <c r="L114" i="88"/>
  <c r="O114" i="88" s="1"/>
  <c r="N113" i="88"/>
  <c r="F113" i="88"/>
  <c r="E113" i="88"/>
  <c r="M113" i="88"/>
  <c r="L113" i="88"/>
  <c r="O113" i="88"/>
  <c r="F112" i="88"/>
  <c r="E112" i="88"/>
  <c r="M112" i="88"/>
  <c r="N112" i="88"/>
  <c r="L112" i="88"/>
  <c r="O112" i="88" s="1"/>
  <c r="F111" i="88"/>
  <c r="E111" i="88"/>
  <c r="M111" i="88"/>
  <c r="N111" i="88" s="1"/>
  <c r="L111" i="88"/>
  <c r="O111" i="88"/>
  <c r="F110" i="88"/>
  <c r="E110" i="88"/>
  <c r="M110" i="88"/>
  <c r="N110" i="88"/>
  <c r="L110" i="88"/>
  <c r="O110" i="88" s="1"/>
  <c r="N109" i="88"/>
  <c r="F109" i="88"/>
  <c r="E109" i="88"/>
  <c r="M109" i="88"/>
  <c r="L109" i="88"/>
  <c r="O109" i="88"/>
  <c r="F108" i="88"/>
  <c r="E108" i="88"/>
  <c r="M108" i="88"/>
  <c r="N108" i="88"/>
  <c r="L108" i="88"/>
  <c r="O108" i="88" s="1"/>
  <c r="N107" i="88"/>
  <c r="F107" i="88"/>
  <c r="E107" i="88"/>
  <c r="M107" i="88"/>
  <c r="L107" i="88"/>
  <c r="O107" i="88"/>
  <c r="F106" i="88"/>
  <c r="E106" i="88"/>
  <c r="M106" i="88"/>
  <c r="N106" i="88"/>
  <c r="L106" i="88"/>
  <c r="O106" i="88" s="1"/>
  <c r="F105" i="88"/>
  <c r="E105" i="88"/>
  <c r="M105" i="88"/>
  <c r="N105" i="88" s="1"/>
  <c r="L105" i="88"/>
  <c r="O105" i="88"/>
  <c r="F104" i="88"/>
  <c r="E104" i="88"/>
  <c r="M104" i="88"/>
  <c r="N104" i="88"/>
  <c r="L104" i="88"/>
  <c r="O104" i="88" s="1"/>
  <c r="N103" i="88"/>
  <c r="F103" i="88"/>
  <c r="E103" i="88"/>
  <c r="M103" i="88"/>
  <c r="L103" i="88"/>
  <c r="O103" i="88"/>
  <c r="F102" i="88"/>
  <c r="E102" i="88"/>
  <c r="M102" i="88"/>
  <c r="N102" i="88"/>
  <c r="L102" i="88"/>
  <c r="O102" i="88" s="1"/>
  <c r="N101" i="88"/>
  <c r="F101" i="88"/>
  <c r="E101" i="88"/>
  <c r="M101" i="88"/>
  <c r="L101" i="88"/>
  <c r="O101" i="88"/>
  <c r="F100" i="88"/>
  <c r="E100" i="88"/>
  <c r="M100" i="88"/>
  <c r="N100" i="88"/>
  <c r="L100" i="88"/>
  <c r="O100" i="88" s="1"/>
  <c r="F99" i="88"/>
  <c r="E99" i="88"/>
  <c r="M99" i="88"/>
  <c r="N99" i="88" s="1"/>
  <c r="L99" i="88"/>
  <c r="O99" i="88"/>
  <c r="F98" i="88"/>
  <c r="E98" i="88"/>
  <c r="M98" i="88"/>
  <c r="N98" i="88"/>
  <c r="L98" i="88"/>
  <c r="O98" i="88" s="1"/>
  <c r="F97" i="88"/>
  <c r="E97" i="88"/>
  <c r="M97" i="88"/>
  <c r="N97" i="88" s="1"/>
  <c r="L97" i="88"/>
  <c r="O97" i="88"/>
  <c r="F96" i="88"/>
  <c r="E96" i="88"/>
  <c r="M96" i="88"/>
  <c r="N96" i="88"/>
  <c r="L96" i="88"/>
  <c r="O96" i="88" s="1"/>
  <c r="N95" i="88"/>
  <c r="F95" i="88"/>
  <c r="E95" i="88"/>
  <c r="M95" i="88"/>
  <c r="L95" i="88"/>
  <c r="O95" i="88" s="1"/>
  <c r="F94" i="88"/>
  <c r="E94" i="88"/>
  <c r="M94" i="88"/>
  <c r="N94" i="88" s="1"/>
  <c r="L94" i="88"/>
  <c r="O94" i="88" s="1"/>
  <c r="F93" i="88"/>
  <c r="E93" i="88"/>
  <c r="M93" i="88"/>
  <c r="N93" i="88" s="1"/>
  <c r="L93" i="88"/>
  <c r="O93" i="88"/>
  <c r="F92" i="88"/>
  <c r="E92" i="88"/>
  <c r="M92" i="88"/>
  <c r="N92" i="88"/>
  <c r="L92" i="88"/>
  <c r="O92" i="88" s="1"/>
  <c r="F91" i="88"/>
  <c r="E91" i="88"/>
  <c r="M91" i="88"/>
  <c r="N91" i="88" s="1"/>
  <c r="L91" i="88"/>
  <c r="O91" i="88" s="1"/>
  <c r="F90" i="88"/>
  <c r="E90" i="88"/>
  <c r="M90" i="88"/>
  <c r="N90" i="88" s="1"/>
  <c r="L90" i="88"/>
  <c r="O90" i="88" s="1"/>
  <c r="N89" i="88"/>
  <c r="F89" i="88"/>
  <c r="E89" i="88"/>
  <c r="M89" i="88"/>
  <c r="L89" i="88"/>
  <c r="O89" i="88"/>
  <c r="F88" i="88"/>
  <c r="E88" i="88"/>
  <c r="M88" i="88"/>
  <c r="N88" i="88"/>
  <c r="L88" i="88"/>
  <c r="O88" i="88" s="1"/>
  <c r="F87" i="88"/>
  <c r="E87" i="88"/>
  <c r="M87" i="88"/>
  <c r="N87" i="88" s="1"/>
  <c r="L87" i="88"/>
  <c r="O87" i="88"/>
  <c r="F86" i="88"/>
  <c r="E86" i="88"/>
  <c r="M86" i="88"/>
  <c r="N86" i="88"/>
  <c r="L86" i="88"/>
  <c r="O86" i="88"/>
  <c r="F85" i="88"/>
  <c r="E85" i="88"/>
  <c r="M85" i="88"/>
  <c r="N85" i="88"/>
  <c r="L85" i="88"/>
  <c r="O85" i="88"/>
  <c r="F84" i="88"/>
  <c r="E84" i="88"/>
  <c r="M84" i="88"/>
  <c r="N84" i="88"/>
  <c r="L84" i="88"/>
  <c r="O84" i="88"/>
  <c r="F83" i="88"/>
  <c r="E83" i="88"/>
  <c r="M83" i="88"/>
  <c r="N83" i="88" s="1"/>
  <c r="L83" i="88"/>
  <c r="O83" i="88"/>
  <c r="F82" i="88"/>
  <c r="E82" i="88"/>
  <c r="M82" i="88"/>
  <c r="N82" i="88"/>
  <c r="L82" i="88"/>
  <c r="O82" i="88"/>
  <c r="F81" i="88"/>
  <c r="E81" i="88"/>
  <c r="M81" i="88"/>
  <c r="N81" i="88" s="1"/>
  <c r="L81" i="88"/>
  <c r="O81" i="88"/>
  <c r="F80" i="88"/>
  <c r="E80" i="88"/>
  <c r="M80" i="88"/>
  <c r="N80" i="88"/>
  <c r="L80" i="88"/>
  <c r="O80" i="88"/>
  <c r="F79" i="88"/>
  <c r="E79" i="88"/>
  <c r="M79" i="88"/>
  <c r="N79" i="88"/>
  <c r="L79" i="88"/>
  <c r="O79" i="88"/>
  <c r="F78" i="88"/>
  <c r="E78" i="88"/>
  <c r="M78" i="88"/>
  <c r="N78" i="88"/>
  <c r="L78" i="88"/>
  <c r="O78" i="88"/>
  <c r="F77" i="88"/>
  <c r="E77" i="88"/>
  <c r="M77" i="88"/>
  <c r="N77" i="88" s="1"/>
  <c r="L77" i="88"/>
  <c r="O77" i="88"/>
  <c r="F76" i="88"/>
  <c r="E76" i="88"/>
  <c r="E201" i="88" s="1"/>
  <c r="X43" i="3" s="1"/>
  <c r="M76" i="88"/>
  <c r="L76" i="88"/>
  <c r="O76" i="88"/>
  <c r="F75" i="88"/>
  <c r="E75" i="88"/>
  <c r="M75" i="88"/>
  <c r="N75" i="88"/>
  <c r="L75" i="88"/>
  <c r="O75" i="88" s="1"/>
  <c r="F74" i="88"/>
  <c r="E74" i="88"/>
  <c r="M74" i="88"/>
  <c r="N74" i="88" s="1"/>
  <c r="L74" i="88"/>
  <c r="O74" i="88"/>
  <c r="F73" i="88"/>
  <c r="F210" i="88" s="1"/>
  <c r="E73" i="88"/>
  <c r="M73" i="88"/>
  <c r="N73" i="88"/>
  <c r="L73" i="88"/>
  <c r="O73" i="88" s="1"/>
  <c r="F72" i="88"/>
  <c r="E72" i="88"/>
  <c r="M72" i="88"/>
  <c r="N72" i="88" s="1"/>
  <c r="L72" i="88"/>
  <c r="O72" i="88"/>
  <c r="N71" i="88"/>
  <c r="F71" i="88"/>
  <c r="E71" i="88"/>
  <c r="M71" i="88"/>
  <c r="M201" i="88" s="1"/>
  <c r="Z43" i="3" s="1"/>
  <c r="L71" i="88"/>
  <c r="O71" i="88" s="1"/>
  <c r="F70" i="88"/>
  <c r="E70" i="88"/>
  <c r="M70" i="88"/>
  <c r="L70" i="88"/>
  <c r="O70" i="88" s="1"/>
  <c r="BF67" i="88"/>
  <c r="BE67" i="88"/>
  <c r="BD67" i="88"/>
  <c r="BC67" i="88"/>
  <c r="BB67" i="88"/>
  <c r="BA67" i="88"/>
  <c r="AZ67" i="88"/>
  <c r="AY67" i="88"/>
  <c r="AX67" i="88"/>
  <c r="AW67" i="88"/>
  <c r="AV67" i="88"/>
  <c r="AU67" i="88"/>
  <c r="AT67" i="88"/>
  <c r="AS67" i="88"/>
  <c r="AR67" i="88"/>
  <c r="AQ67" i="88"/>
  <c r="AP67" i="88"/>
  <c r="AO67" i="88"/>
  <c r="AN67" i="88"/>
  <c r="AM67" i="88"/>
  <c r="AL67" i="88"/>
  <c r="AK67" i="88"/>
  <c r="AJ67" i="88"/>
  <c r="AI67" i="88"/>
  <c r="AH67" i="88"/>
  <c r="AG67" i="88"/>
  <c r="AF67" i="88"/>
  <c r="AE67" i="88"/>
  <c r="AD67" i="88"/>
  <c r="AC67" i="88"/>
  <c r="AB67" i="88"/>
  <c r="AB68" i="88" s="1"/>
  <c r="AC68" i="88" s="1"/>
  <c r="BF65" i="88"/>
  <c r="BE65" i="88"/>
  <c r="BD65" i="88"/>
  <c r="BC65" i="88"/>
  <c r="BB65" i="88"/>
  <c r="BA65" i="88"/>
  <c r="AZ65" i="88"/>
  <c r="AY65" i="88"/>
  <c r="AX65" i="88"/>
  <c r="AW65" i="88"/>
  <c r="AV65" i="88"/>
  <c r="AU65" i="88"/>
  <c r="AT65" i="88"/>
  <c r="AS65" i="88"/>
  <c r="AR65" i="88"/>
  <c r="AQ65" i="88"/>
  <c r="AP65" i="88"/>
  <c r="AO65" i="88"/>
  <c r="AN65" i="88"/>
  <c r="AM65" i="88"/>
  <c r="AL65" i="88"/>
  <c r="AK65" i="88"/>
  <c r="AJ65" i="88"/>
  <c r="AI65" i="88"/>
  <c r="AH65" i="88"/>
  <c r="AG65" i="88"/>
  <c r="AF65" i="88"/>
  <c r="AE65" i="88"/>
  <c r="AD65" i="88"/>
  <c r="AC65" i="88"/>
  <c r="AB65" i="88"/>
  <c r="AB66" i="88" s="1"/>
  <c r="AC66" i="88" s="1"/>
  <c r="F211" i="87"/>
  <c r="AD44" i="3" s="1"/>
  <c r="J207" i="87"/>
  <c r="AA201" i="87"/>
  <c r="Z201" i="87"/>
  <c r="Y201" i="87"/>
  <c r="X201" i="87"/>
  <c r="W201" i="87"/>
  <c r="V201" i="87"/>
  <c r="U201" i="87"/>
  <c r="T201" i="87"/>
  <c r="S201" i="87"/>
  <c r="R201" i="87"/>
  <c r="Q201" i="87"/>
  <c r="P201" i="87"/>
  <c r="K201" i="87"/>
  <c r="AE44" i="3" s="1"/>
  <c r="D201" i="87"/>
  <c r="AA200" i="87"/>
  <c r="Z200" i="87"/>
  <c r="Y200" i="87"/>
  <c r="X200" i="87"/>
  <c r="W200" i="87"/>
  <c r="V200" i="87"/>
  <c r="U200" i="87"/>
  <c r="T200" i="87"/>
  <c r="S200" i="87"/>
  <c r="R200" i="87"/>
  <c r="Q200" i="87"/>
  <c r="P200" i="87"/>
  <c r="J200" i="87"/>
  <c r="I200" i="87"/>
  <c r="F198" i="87"/>
  <c r="E198" i="87"/>
  <c r="M198" i="87"/>
  <c r="N198" i="87"/>
  <c r="L198" i="87"/>
  <c r="O198" i="87" s="1"/>
  <c r="F197" i="87"/>
  <c r="E197" i="87"/>
  <c r="M197" i="87"/>
  <c r="N197" i="87" s="1"/>
  <c r="L197" i="87"/>
  <c r="O197" i="87" s="1"/>
  <c r="F196" i="87"/>
  <c r="E196" i="87"/>
  <c r="M196" i="87"/>
  <c r="N196" i="87" s="1"/>
  <c r="L196" i="87"/>
  <c r="O196" i="87" s="1"/>
  <c r="F195" i="87"/>
  <c r="E195" i="87"/>
  <c r="M195" i="87"/>
  <c r="N195" i="87" s="1"/>
  <c r="L195" i="87"/>
  <c r="O195" i="87"/>
  <c r="F194" i="87"/>
  <c r="E194" i="87"/>
  <c r="M194" i="87"/>
  <c r="N194" i="87"/>
  <c r="L194" i="87"/>
  <c r="O194" i="87" s="1"/>
  <c r="F193" i="87"/>
  <c r="E193" i="87"/>
  <c r="M193" i="87"/>
  <c r="N193" i="87" s="1"/>
  <c r="L193" i="87"/>
  <c r="O193" i="87" s="1"/>
  <c r="F192" i="87"/>
  <c r="E192" i="87"/>
  <c r="M192" i="87"/>
  <c r="N192" i="87" s="1"/>
  <c r="L192" i="87"/>
  <c r="O192" i="87" s="1"/>
  <c r="F191" i="87"/>
  <c r="E191" i="87"/>
  <c r="M191" i="87"/>
  <c r="N191" i="87" s="1"/>
  <c r="L191" i="87"/>
  <c r="O191" i="87"/>
  <c r="F190" i="87"/>
  <c r="E190" i="87"/>
  <c r="M190" i="87"/>
  <c r="N190" i="87"/>
  <c r="L190" i="87"/>
  <c r="O190" i="87" s="1"/>
  <c r="F189" i="87"/>
  <c r="E189" i="87"/>
  <c r="M189" i="87"/>
  <c r="N189" i="87" s="1"/>
  <c r="L189" i="87"/>
  <c r="O189" i="87" s="1"/>
  <c r="F188" i="87"/>
  <c r="E188" i="87"/>
  <c r="M188" i="87"/>
  <c r="N188" i="87" s="1"/>
  <c r="L188" i="87"/>
  <c r="O188" i="87" s="1"/>
  <c r="F187" i="87"/>
  <c r="E187" i="87"/>
  <c r="M187" i="87"/>
  <c r="N187" i="87" s="1"/>
  <c r="L187" i="87"/>
  <c r="O187" i="87"/>
  <c r="F186" i="87"/>
  <c r="E186" i="87"/>
  <c r="M186" i="87"/>
  <c r="N186" i="87"/>
  <c r="L186" i="87"/>
  <c r="O186" i="87" s="1"/>
  <c r="F185" i="87"/>
  <c r="E185" i="87"/>
  <c r="M185" i="87"/>
  <c r="N185" i="87" s="1"/>
  <c r="L185" i="87"/>
  <c r="O185" i="87" s="1"/>
  <c r="F184" i="87"/>
  <c r="E184" i="87"/>
  <c r="M184" i="87"/>
  <c r="N184" i="87" s="1"/>
  <c r="L184" i="87"/>
  <c r="O184" i="87" s="1"/>
  <c r="F183" i="87"/>
  <c r="E183" i="87"/>
  <c r="M183" i="87"/>
  <c r="N183" i="87" s="1"/>
  <c r="L183" i="87"/>
  <c r="O183" i="87"/>
  <c r="F182" i="87"/>
  <c r="E182" i="87"/>
  <c r="M182" i="87"/>
  <c r="N182" i="87"/>
  <c r="L182" i="87"/>
  <c r="O182" i="87" s="1"/>
  <c r="F181" i="87"/>
  <c r="E181" i="87"/>
  <c r="M181" i="87"/>
  <c r="N181" i="87" s="1"/>
  <c r="L181" i="87"/>
  <c r="O181" i="87" s="1"/>
  <c r="F180" i="87"/>
  <c r="E180" i="87"/>
  <c r="M180" i="87"/>
  <c r="N180" i="87" s="1"/>
  <c r="L180" i="87"/>
  <c r="O180" i="87" s="1"/>
  <c r="N179" i="87"/>
  <c r="F179" i="87"/>
  <c r="E179" i="87"/>
  <c r="M179" i="87"/>
  <c r="L179" i="87"/>
  <c r="O179" i="87"/>
  <c r="F178" i="87"/>
  <c r="E178" i="87"/>
  <c r="M178" i="87"/>
  <c r="N178" i="87"/>
  <c r="L178" i="87"/>
  <c r="O178" i="87" s="1"/>
  <c r="F177" i="87"/>
  <c r="E177" i="87"/>
  <c r="M177" i="87"/>
  <c r="N177" i="87" s="1"/>
  <c r="L177" i="87"/>
  <c r="O177" i="87" s="1"/>
  <c r="F176" i="87"/>
  <c r="E176" i="87"/>
  <c r="M176" i="87"/>
  <c r="N176" i="87"/>
  <c r="L176" i="87"/>
  <c r="O176" i="87" s="1"/>
  <c r="F175" i="87"/>
  <c r="E175" i="87"/>
  <c r="M175" i="87"/>
  <c r="N175" i="87" s="1"/>
  <c r="L175" i="87"/>
  <c r="O175" i="87" s="1"/>
  <c r="F174" i="87"/>
  <c r="E174" i="87"/>
  <c r="M174" i="87"/>
  <c r="N174" i="87" s="1"/>
  <c r="L174" i="87"/>
  <c r="O174" i="87" s="1"/>
  <c r="F173" i="87"/>
  <c r="E173" i="87"/>
  <c r="M173" i="87"/>
  <c r="N173" i="87" s="1"/>
  <c r="L173" i="87"/>
  <c r="O173" i="87"/>
  <c r="F172" i="87"/>
  <c r="E172" i="87"/>
  <c r="M172" i="87"/>
  <c r="N172" i="87"/>
  <c r="L172" i="87"/>
  <c r="O172" i="87" s="1"/>
  <c r="F171" i="87"/>
  <c r="E171" i="87"/>
  <c r="M171" i="87"/>
  <c r="N171" i="87" s="1"/>
  <c r="L171" i="87"/>
  <c r="O171" i="87" s="1"/>
  <c r="F170" i="87"/>
  <c r="E170" i="87"/>
  <c r="M170" i="87"/>
  <c r="N170" i="87" s="1"/>
  <c r="L170" i="87"/>
  <c r="O170" i="87" s="1"/>
  <c r="F169" i="87"/>
  <c r="E169" i="87"/>
  <c r="M169" i="87"/>
  <c r="N169" i="87" s="1"/>
  <c r="L169" i="87"/>
  <c r="O169" i="87"/>
  <c r="F168" i="87"/>
  <c r="E168" i="87"/>
  <c r="M168" i="87"/>
  <c r="N168" i="87"/>
  <c r="L168" i="87"/>
  <c r="O168" i="87" s="1"/>
  <c r="F167" i="87"/>
  <c r="E167" i="87"/>
  <c r="M167" i="87"/>
  <c r="N167" i="87" s="1"/>
  <c r="L167" i="87"/>
  <c r="O167" i="87"/>
  <c r="F166" i="87"/>
  <c r="E166" i="87"/>
  <c r="M166" i="87"/>
  <c r="N166" i="87"/>
  <c r="L166" i="87"/>
  <c r="O166" i="87" s="1"/>
  <c r="F165" i="87"/>
  <c r="E165" i="87"/>
  <c r="M165" i="87"/>
  <c r="N165" i="87" s="1"/>
  <c r="L165" i="87"/>
  <c r="O165" i="87" s="1"/>
  <c r="F164" i="87"/>
  <c r="E164" i="87"/>
  <c r="M164" i="87"/>
  <c r="N164" i="87" s="1"/>
  <c r="L164" i="87"/>
  <c r="O164" i="87" s="1"/>
  <c r="F163" i="87"/>
  <c r="E163" i="87"/>
  <c r="M163" i="87"/>
  <c r="N163" i="87" s="1"/>
  <c r="L163" i="87"/>
  <c r="O163" i="87"/>
  <c r="F162" i="87"/>
  <c r="E162" i="87"/>
  <c r="M162" i="87"/>
  <c r="N162" i="87"/>
  <c r="L162" i="87"/>
  <c r="O162" i="87" s="1"/>
  <c r="F161" i="87"/>
  <c r="E161" i="87"/>
  <c r="M161" i="87"/>
  <c r="N161" i="87" s="1"/>
  <c r="L161" i="87"/>
  <c r="O161" i="87"/>
  <c r="F160" i="87"/>
  <c r="E160" i="87"/>
  <c r="M160" i="87"/>
  <c r="N160" i="87"/>
  <c r="L160" i="87"/>
  <c r="O160" i="87" s="1"/>
  <c r="F159" i="87"/>
  <c r="E159" i="87"/>
  <c r="M159" i="87"/>
  <c r="N159" i="87" s="1"/>
  <c r="L159" i="87"/>
  <c r="O159" i="87" s="1"/>
  <c r="F158" i="87"/>
  <c r="E158" i="87"/>
  <c r="M158" i="87"/>
  <c r="N158" i="87" s="1"/>
  <c r="L158" i="87"/>
  <c r="O158" i="87" s="1"/>
  <c r="F157" i="87"/>
  <c r="E157" i="87"/>
  <c r="M157" i="87"/>
  <c r="N157" i="87" s="1"/>
  <c r="L157" i="87"/>
  <c r="O157" i="87"/>
  <c r="F156" i="87"/>
  <c r="E156" i="87"/>
  <c r="M156" i="87"/>
  <c r="N156" i="87"/>
  <c r="L156" i="87"/>
  <c r="O156" i="87" s="1"/>
  <c r="F155" i="87"/>
  <c r="E155" i="87"/>
  <c r="M155" i="87"/>
  <c r="N155" i="87" s="1"/>
  <c r="L155" i="87"/>
  <c r="O155" i="87" s="1"/>
  <c r="F154" i="87"/>
  <c r="E154" i="87"/>
  <c r="M154" i="87"/>
  <c r="N154" i="87" s="1"/>
  <c r="L154" i="87"/>
  <c r="O154" i="87" s="1"/>
  <c r="F153" i="87"/>
  <c r="E153" i="87"/>
  <c r="M153" i="87"/>
  <c r="N153" i="87" s="1"/>
  <c r="L153" i="87"/>
  <c r="O153" i="87"/>
  <c r="F152" i="87"/>
  <c r="E152" i="87"/>
  <c r="M152" i="87"/>
  <c r="N152" i="87"/>
  <c r="L152" i="87"/>
  <c r="O152" i="87" s="1"/>
  <c r="F151" i="87"/>
  <c r="E151" i="87"/>
  <c r="M151" i="87"/>
  <c r="N151" i="87" s="1"/>
  <c r="L151" i="87"/>
  <c r="O151" i="87"/>
  <c r="F150" i="87"/>
  <c r="E150" i="87"/>
  <c r="M150" i="87"/>
  <c r="N150" i="87"/>
  <c r="L150" i="87"/>
  <c r="O150" i="87" s="1"/>
  <c r="F149" i="87"/>
  <c r="E149" i="87"/>
  <c r="M149" i="87"/>
  <c r="N149" i="87" s="1"/>
  <c r="L149" i="87"/>
  <c r="O149" i="87" s="1"/>
  <c r="F148" i="87"/>
  <c r="E148" i="87"/>
  <c r="M148" i="87"/>
  <c r="N148" i="87" s="1"/>
  <c r="L148" i="87"/>
  <c r="O148" i="87" s="1"/>
  <c r="N147" i="87"/>
  <c r="F147" i="87"/>
  <c r="E147" i="87"/>
  <c r="M147" i="87"/>
  <c r="L147" i="87"/>
  <c r="O147" i="87"/>
  <c r="F146" i="87"/>
  <c r="E146" i="87"/>
  <c r="M146" i="87"/>
  <c r="N146" i="87"/>
  <c r="L146" i="87"/>
  <c r="O146" i="87" s="1"/>
  <c r="F145" i="87"/>
  <c r="E145" i="87"/>
  <c r="M145" i="87"/>
  <c r="N145" i="87" s="1"/>
  <c r="L145" i="87"/>
  <c r="O145" i="87"/>
  <c r="F144" i="87"/>
  <c r="E144" i="87"/>
  <c r="M144" i="87"/>
  <c r="N144" i="87"/>
  <c r="L144" i="87"/>
  <c r="O144" i="87" s="1"/>
  <c r="F143" i="87"/>
  <c r="E143" i="87"/>
  <c r="M143" i="87"/>
  <c r="N143" i="87" s="1"/>
  <c r="L143" i="87"/>
  <c r="O143" i="87" s="1"/>
  <c r="F142" i="87"/>
  <c r="E142" i="87"/>
  <c r="M142" i="87"/>
  <c r="N142" i="87" s="1"/>
  <c r="L142" i="87"/>
  <c r="O142" i="87" s="1"/>
  <c r="N141" i="87"/>
  <c r="F141" i="87"/>
  <c r="E141" i="87"/>
  <c r="M141" i="87"/>
  <c r="L141" i="87"/>
  <c r="O141" i="87"/>
  <c r="F140" i="87"/>
  <c r="E140" i="87"/>
  <c r="M140" i="87"/>
  <c r="N140" i="87"/>
  <c r="L140" i="87"/>
  <c r="O140" i="87" s="1"/>
  <c r="F139" i="87"/>
  <c r="E139" i="87"/>
  <c r="M139" i="87"/>
  <c r="N139" i="87" s="1"/>
  <c r="L139" i="87"/>
  <c r="O139" i="87" s="1"/>
  <c r="F138" i="87"/>
  <c r="E138" i="87"/>
  <c r="M138" i="87"/>
  <c r="N138" i="87" s="1"/>
  <c r="L138" i="87"/>
  <c r="O138" i="87" s="1"/>
  <c r="F137" i="87"/>
  <c r="E137" i="87"/>
  <c r="M137" i="87"/>
  <c r="N137" i="87" s="1"/>
  <c r="L137" i="87"/>
  <c r="O137" i="87"/>
  <c r="F136" i="87"/>
  <c r="E136" i="87"/>
  <c r="M136" i="87"/>
  <c r="N136" i="87"/>
  <c r="L136" i="87"/>
  <c r="O136" i="87" s="1"/>
  <c r="F135" i="87"/>
  <c r="E135" i="87"/>
  <c r="M135" i="87"/>
  <c r="N135" i="87" s="1"/>
  <c r="L135" i="87"/>
  <c r="O135" i="87"/>
  <c r="F134" i="87"/>
  <c r="E134" i="87"/>
  <c r="M134" i="87"/>
  <c r="N134" i="87"/>
  <c r="L134" i="87"/>
  <c r="O134" i="87" s="1"/>
  <c r="F133" i="87"/>
  <c r="E133" i="87"/>
  <c r="M133" i="87"/>
  <c r="N133" i="87" s="1"/>
  <c r="L133" i="87"/>
  <c r="O133" i="87" s="1"/>
  <c r="F132" i="87"/>
  <c r="E132" i="87"/>
  <c r="M132" i="87"/>
  <c r="N132" i="87" s="1"/>
  <c r="L132" i="87"/>
  <c r="O132" i="87" s="1"/>
  <c r="N131" i="87"/>
  <c r="F131" i="87"/>
  <c r="E131" i="87"/>
  <c r="M131" i="87"/>
  <c r="L131" i="87"/>
  <c r="O131" i="87"/>
  <c r="F130" i="87"/>
  <c r="E130" i="87"/>
  <c r="M130" i="87"/>
  <c r="N130" i="87"/>
  <c r="L130" i="87"/>
  <c r="O130" i="87" s="1"/>
  <c r="F129" i="87"/>
  <c r="E129" i="87"/>
  <c r="M129" i="87"/>
  <c r="N129" i="87" s="1"/>
  <c r="L129" i="87"/>
  <c r="O129" i="87"/>
  <c r="F128" i="87"/>
  <c r="E128" i="87"/>
  <c r="M128" i="87"/>
  <c r="N128" i="87"/>
  <c r="L128" i="87"/>
  <c r="O128" i="87" s="1"/>
  <c r="F127" i="87"/>
  <c r="E127" i="87"/>
  <c r="M127" i="87"/>
  <c r="N127" i="87" s="1"/>
  <c r="L127" i="87"/>
  <c r="O127" i="87" s="1"/>
  <c r="F126" i="87"/>
  <c r="E126" i="87"/>
  <c r="M126" i="87"/>
  <c r="N126" i="87" s="1"/>
  <c r="L126" i="87"/>
  <c r="O126" i="87" s="1"/>
  <c r="N125" i="87"/>
  <c r="F125" i="87"/>
  <c r="E125" i="87"/>
  <c r="M125" i="87"/>
  <c r="L125" i="87"/>
  <c r="O125" i="87"/>
  <c r="F124" i="87"/>
  <c r="E124" i="87"/>
  <c r="M124" i="87"/>
  <c r="N124" i="87"/>
  <c r="L124" i="87"/>
  <c r="O124" i="87" s="1"/>
  <c r="F123" i="87"/>
  <c r="E123" i="87"/>
  <c r="M123" i="87"/>
  <c r="N123" i="87" s="1"/>
  <c r="L123" i="87"/>
  <c r="O123" i="87" s="1"/>
  <c r="F122" i="87"/>
  <c r="E122" i="87"/>
  <c r="M122" i="87"/>
  <c r="N122" i="87" s="1"/>
  <c r="L122" i="87"/>
  <c r="O122" i="87" s="1"/>
  <c r="F121" i="87"/>
  <c r="E121" i="87"/>
  <c r="M121" i="87"/>
  <c r="N121" i="87" s="1"/>
  <c r="L121" i="87"/>
  <c r="O121" i="87"/>
  <c r="F120" i="87"/>
  <c r="E120" i="87"/>
  <c r="M120" i="87"/>
  <c r="N120" i="87"/>
  <c r="L120" i="87"/>
  <c r="O120" i="87" s="1"/>
  <c r="F119" i="87"/>
  <c r="E119" i="87"/>
  <c r="M119" i="87"/>
  <c r="N119" i="87" s="1"/>
  <c r="L119" i="87"/>
  <c r="O119" i="87"/>
  <c r="F118" i="87"/>
  <c r="E118" i="87"/>
  <c r="M118" i="87"/>
  <c r="N118" i="87"/>
  <c r="L118" i="87"/>
  <c r="O118" i="87" s="1"/>
  <c r="F117" i="87"/>
  <c r="E117" i="87"/>
  <c r="M117" i="87"/>
  <c r="N117" i="87" s="1"/>
  <c r="L117" i="87"/>
  <c r="O117" i="87" s="1"/>
  <c r="F116" i="87"/>
  <c r="E116" i="87"/>
  <c r="M116" i="87"/>
  <c r="N116" i="87" s="1"/>
  <c r="L116" i="87"/>
  <c r="O116" i="87" s="1"/>
  <c r="N115" i="87"/>
  <c r="F115" i="87"/>
  <c r="E115" i="87"/>
  <c r="M115" i="87"/>
  <c r="L115" i="87"/>
  <c r="O115" i="87"/>
  <c r="F114" i="87"/>
  <c r="E114" i="87"/>
  <c r="M114" i="87"/>
  <c r="N114" i="87"/>
  <c r="L114" i="87"/>
  <c r="O114" i="87" s="1"/>
  <c r="F113" i="87"/>
  <c r="E113" i="87"/>
  <c r="M113" i="87"/>
  <c r="N113" i="87" s="1"/>
  <c r="L113" i="87"/>
  <c r="O113" i="87" s="1"/>
  <c r="F112" i="87"/>
  <c r="E112" i="87"/>
  <c r="M112" i="87"/>
  <c r="N112" i="87" s="1"/>
  <c r="L112" i="87"/>
  <c r="O112" i="87" s="1"/>
  <c r="F111" i="87"/>
  <c r="E111" i="87"/>
  <c r="M111" i="87"/>
  <c r="N111" i="87" s="1"/>
  <c r="L111" i="87"/>
  <c r="O111" i="87"/>
  <c r="F110" i="87"/>
  <c r="E110" i="87"/>
  <c r="M110" i="87"/>
  <c r="N110" i="87"/>
  <c r="L110" i="87"/>
  <c r="O110" i="87" s="1"/>
  <c r="F109" i="87"/>
  <c r="E109" i="87"/>
  <c r="M109" i="87"/>
  <c r="N109" i="87" s="1"/>
  <c r="L109" i="87"/>
  <c r="O109" i="87" s="1"/>
  <c r="F108" i="87"/>
  <c r="E108" i="87"/>
  <c r="M108" i="87"/>
  <c r="N108" i="87" s="1"/>
  <c r="L108" i="87"/>
  <c r="O108" i="87" s="1"/>
  <c r="F107" i="87"/>
  <c r="E107" i="87"/>
  <c r="M107" i="87"/>
  <c r="N107" i="87" s="1"/>
  <c r="L107" i="87"/>
  <c r="O107" i="87" s="1"/>
  <c r="F106" i="87"/>
  <c r="E106" i="87"/>
  <c r="M106" i="87"/>
  <c r="N106" i="87" s="1"/>
  <c r="L106" i="87"/>
  <c r="O106" i="87" s="1"/>
  <c r="F105" i="87"/>
  <c r="E105" i="87"/>
  <c r="M105" i="87"/>
  <c r="N105" i="87" s="1"/>
  <c r="L105" i="87"/>
  <c r="O105" i="87"/>
  <c r="F104" i="87"/>
  <c r="E104" i="87"/>
  <c r="M104" i="87"/>
  <c r="N104" i="87"/>
  <c r="L104" i="87"/>
  <c r="O104" i="87" s="1"/>
  <c r="F103" i="87"/>
  <c r="E103" i="87"/>
  <c r="M103" i="87"/>
  <c r="N103" i="87" s="1"/>
  <c r="L103" i="87"/>
  <c r="O103" i="87" s="1"/>
  <c r="F102" i="87"/>
  <c r="E102" i="87"/>
  <c r="M102" i="87"/>
  <c r="N102" i="87" s="1"/>
  <c r="L102" i="87"/>
  <c r="O102" i="87" s="1"/>
  <c r="F101" i="87"/>
  <c r="E101" i="87"/>
  <c r="M101" i="87"/>
  <c r="N101" i="87" s="1"/>
  <c r="L101" i="87"/>
  <c r="O101" i="87"/>
  <c r="F100" i="87"/>
  <c r="E100" i="87"/>
  <c r="M100" i="87"/>
  <c r="N100" i="87"/>
  <c r="L100" i="87"/>
  <c r="O100" i="87" s="1"/>
  <c r="F99" i="87"/>
  <c r="E99" i="87"/>
  <c r="M99" i="87"/>
  <c r="N99" i="87" s="1"/>
  <c r="L99" i="87"/>
  <c r="O99" i="87" s="1"/>
  <c r="F98" i="87"/>
  <c r="E98" i="87"/>
  <c r="M98" i="87"/>
  <c r="N98" i="87" s="1"/>
  <c r="L98" i="87"/>
  <c r="O98" i="87" s="1"/>
  <c r="N97" i="87"/>
  <c r="F97" i="87"/>
  <c r="E97" i="87"/>
  <c r="M97" i="87"/>
  <c r="L97" i="87"/>
  <c r="O97" i="87" s="1"/>
  <c r="F96" i="87"/>
  <c r="E96" i="87"/>
  <c r="M96" i="87"/>
  <c r="N96" i="87" s="1"/>
  <c r="L96" i="87"/>
  <c r="O96" i="87" s="1"/>
  <c r="F95" i="87"/>
  <c r="E95" i="87"/>
  <c r="M95" i="87"/>
  <c r="N95" i="87" s="1"/>
  <c r="L95" i="87"/>
  <c r="O95" i="87" s="1"/>
  <c r="F94" i="87"/>
  <c r="E94" i="87"/>
  <c r="M94" i="87"/>
  <c r="N94" i="87" s="1"/>
  <c r="L94" i="87"/>
  <c r="O94" i="87" s="1"/>
  <c r="F93" i="87"/>
  <c r="E93" i="87"/>
  <c r="M93" i="87"/>
  <c r="N93" i="87" s="1"/>
  <c r="L93" i="87"/>
  <c r="O93" i="87"/>
  <c r="F92" i="87"/>
  <c r="E92" i="87"/>
  <c r="M92" i="87"/>
  <c r="N92" i="87"/>
  <c r="L92" i="87"/>
  <c r="O92" i="87" s="1"/>
  <c r="F91" i="87"/>
  <c r="E91" i="87"/>
  <c r="M91" i="87"/>
  <c r="N91" i="87" s="1"/>
  <c r="L91" i="87"/>
  <c r="O91" i="87" s="1"/>
  <c r="F90" i="87"/>
  <c r="E90" i="87"/>
  <c r="M90" i="87"/>
  <c r="N90" i="87" s="1"/>
  <c r="L90" i="87"/>
  <c r="O90" i="87" s="1"/>
  <c r="F89" i="87"/>
  <c r="E89" i="87"/>
  <c r="M89" i="87"/>
  <c r="N89" i="87" s="1"/>
  <c r="L89" i="87"/>
  <c r="O89" i="87" s="1"/>
  <c r="F88" i="87"/>
  <c r="E88" i="87"/>
  <c r="M88" i="87"/>
  <c r="N88" i="87" s="1"/>
  <c r="L88" i="87"/>
  <c r="O88" i="87" s="1"/>
  <c r="F87" i="87"/>
  <c r="E87" i="87"/>
  <c r="M87" i="87"/>
  <c r="N87" i="87" s="1"/>
  <c r="L87" i="87"/>
  <c r="O87" i="87"/>
  <c r="F86" i="87"/>
  <c r="E86" i="87"/>
  <c r="M86" i="87"/>
  <c r="N86" i="87"/>
  <c r="L86" i="87"/>
  <c r="O86" i="87" s="1"/>
  <c r="F85" i="87"/>
  <c r="E85" i="87"/>
  <c r="M85" i="87"/>
  <c r="N85" i="87" s="1"/>
  <c r="L85" i="87"/>
  <c r="O85" i="87" s="1"/>
  <c r="F84" i="87"/>
  <c r="E84" i="87"/>
  <c r="M84" i="87"/>
  <c r="N84" i="87" s="1"/>
  <c r="L84" i="87"/>
  <c r="O84" i="87" s="1"/>
  <c r="F83" i="87"/>
  <c r="E83" i="87"/>
  <c r="M83" i="87"/>
  <c r="N83" i="87" s="1"/>
  <c r="L83" i="87"/>
  <c r="O83" i="87" s="1"/>
  <c r="F82" i="87"/>
  <c r="E82" i="87"/>
  <c r="M82" i="87"/>
  <c r="N82" i="87" s="1"/>
  <c r="L82" i="87"/>
  <c r="O82" i="87" s="1"/>
  <c r="F81" i="87"/>
  <c r="E81" i="87"/>
  <c r="M81" i="87"/>
  <c r="N81" i="87" s="1"/>
  <c r="L81" i="87"/>
  <c r="O81" i="87" s="1"/>
  <c r="F80" i="87"/>
  <c r="E80" i="87"/>
  <c r="M80" i="87"/>
  <c r="N80" i="87" s="1"/>
  <c r="L80" i="87"/>
  <c r="O80" i="87"/>
  <c r="F79" i="87"/>
  <c r="E79" i="87"/>
  <c r="M79" i="87"/>
  <c r="N79" i="87" s="1"/>
  <c r="L79" i="87"/>
  <c r="O79" i="87" s="1"/>
  <c r="F78" i="87"/>
  <c r="E78" i="87"/>
  <c r="M78" i="87"/>
  <c r="N78" i="87" s="1"/>
  <c r="L78" i="87"/>
  <c r="O78" i="87"/>
  <c r="F77" i="87"/>
  <c r="E77" i="87"/>
  <c r="M77" i="87"/>
  <c r="N77" i="87" s="1"/>
  <c r="L77" i="87"/>
  <c r="O77" i="87" s="1"/>
  <c r="F76" i="87"/>
  <c r="E76" i="87"/>
  <c r="M76" i="87"/>
  <c r="N76" i="87" s="1"/>
  <c r="L76" i="87"/>
  <c r="O76" i="87" s="1"/>
  <c r="F75" i="87"/>
  <c r="E75" i="87"/>
  <c r="M75" i="87"/>
  <c r="N75" i="87" s="1"/>
  <c r="L75" i="87"/>
  <c r="O75" i="87" s="1"/>
  <c r="F74" i="87"/>
  <c r="E74" i="87"/>
  <c r="M74" i="87"/>
  <c r="N74" i="87" s="1"/>
  <c r="L74" i="87"/>
  <c r="O74" i="87"/>
  <c r="F73" i="87"/>
  <c r="F200" i="87" s="1"/>
  <c r="E73" i="87"/>
  <c r="M73" i="87"/>
  <c r="N73" i="87"/>
  <c r="L73" i="87"/>
  <c r="O73" i="87" s="1"/>
  <c r="F72" i="87"/>
  <c r="E72" i="87"/>
  <c r="M72" i="87"/>
  <c r="N72" i="87" s="1"/>
  <c r="L72" i="87"/>
  <c r="O72" i="87" s="1"/>
  <c r="F71" i="87"/>
  <c r="E71" i="87"/>
  <c r="M71" i="87"/>
  <c r="L71" i="87"/>
  <c r="O71" i="87" s="1"/>
  <c r="F70" i="87"/>
  <c r="E70" i="87"/>
  <c r="E201" i="87" s="1"/>
  <c r="X44" i="3" s="1"/>
  <c r="M70" i="87"/>
  <c r="N70" i="87" s="1"/>
  <c r="L70" i="87"/>
  <c r="BE67" i="87"/>
  <c r="BD67" i="87"/>
  <c r="BC67" i="87"/>
  <c r="BB67" i="87"/>
  <c r="BA67" i="87"/>
  <c r="AZ67" i="87"/>
  <c r="AY67" i="87"/>
  <c r="AX67" i="87"/>
  <c r="AW67" i="87"/>
  <c r="AV67" i="87"/>
  <c r="AU67" i="87"/>
  <c r="AT67" i="87"/>
  <c r="AS67" i="87"/>
  <c r="AR67" i="87"/>
  <c r="AQ67" i="87"/>
  <c r="AP67" i="87"/>
  <c r="AO67" i="87"/>
  <c r="AN67" i="87"/>
  <c r="AM67" i="87"/>
  <c r="AL67" i="87"/>
  <c r="AK67" i="87"/>
  <c r="AJ67" i="87"/>
  <c r="AI67" i="87"/>
  <c r="AH67" i="87"/>
  <c r="AG67" i="87"/>
  <c r="AF67" i="87"/>
  <c r="AE67" i="87"/>
  <c r="AD67" i="87"/>
  <c r="AC67" i="87"/>
  <c r="AB67" i="87"/>
  <c r="AB68" i="87" s="1"/>
  <c r="BE65" i="87"/>
  <c r="BD65" i="87"/>
  <c r="BC65" i="87"/>
  <c r="BB65" i="87"/>
  <c r="BA65" i="87"/>
  <c r="AZ65" i="87"/>
  <c r="AY65" i="87"/>
  <c r="AX65" i="87"/>
  <c r="AW65" i="87"/>
  <c r="AV65" i="87"/>
  <c r="AU65" i="87"/>
  <c r="AT65" i="87"/>
  <c r="AS65" i="87"/>
  <c r="AR65" i="87"/>
  <c r="AQ65" i="87"/>
  <c r="AP65" i="87"/>
  <c r="AO65" i="87"/>
  <c r="AN65" i="87"/>
  <c r="AM65" i="87"/>
  <c r="AL65" i="87"/>
  <c r="AK65" i="87"/>
  <c r="AJ65" i="87"/>
  <c r="AI65" i="87"/>
  <c r="AH65" i="87"/>
  <c r="AG65" i="87"/>
  <c r="AF65" i="87"/>
  <c r="AE65" i="87"/>
  <c r="AD65" i="87"/>
  <c r="AC65" i="87"/>
  <c r="AB65" i="87"/>
  <c r="AB66" i="87"/>
  <c r="C45" i="87"/>
  <c r="F211" i="85"/>
  <c r="AD45" i="3" s="1"/>
  <c r="J207" i="85"/>
  <c r="Z201" i="85"/>
  <c r="Q201" i="85"/>
  <c r="K201" i="85"/>
  <c r="D201" i="85"/>
  <c r="AA200" i="85"/>
  <c r="Z200" i="85"/>
  <c r="Y200" i="85"/>
  <c r="X200" i="85"/>
  <c r="W200" i="85"/>
  <c r="V200" i="85"/>
  <c r="U200" i="85"/>
  <c r="T200" i="85"/>
  <c r="S200" i="85"/>
  <c r="R200" i="85"/>
  <c r="Q200" i="85"/>
  <c r="P200" i="85"/>
  <c r="F198" i="85"/>
  <c r="E198" i="85"/>
  <c r="M198" i="85"/>
  <c r="N198" i="85"/>
  <c r="L198" i="85"/>
  <c r="O198" i="85" s="1"/>
  <c r="F197" i="85"/>
  <c r="E197" i="85"/>
  <c r="M197" i="85"/>
  <c r="N197" i="85" s="1"/>
  <c r="L197" i="85"/>
  <c r="O197" i="85"/>
  <c r="F196" i="85"/>
  <c r="E196" i="85"/>
  <c r="M196" i="85"/>
  <c r="N196" i="85"/>
  <c r="L196" i="85"/>
  <c r="O196" i="85" s="1"/>
  <c r="F195" i="85"/>
  <c r="E195" i="85"/>
  <c r="M195" i="85"/>
  <c r="N195" i="85" s="1"/>
  <c r="L195" i="85"/>
  <c r="O195" i="85"/>
  <c r="F194" i="85"/>
  <c r="E194" i="85"/>
  <c r="M194" i="85"/>
  <c r="N194" i="85"/>
  <c r="L194" i="85"/>
  <c r="O194" i="85" s="1"/>
  <c r="F193" i="85"/>
  <c r="E193" i="85"/>
  <c r="M193" i="85"/>
  <c r="N193" i="85" s="1"/>
  <c r="L193" i="85"/>
  <c r="O193" i="85"/>
  <c r="F192" i="85"/>
  <c r="E192" i="85"/>
  <c r="M192" i="85"/>
  <c r="N192" i="85"/>
  <c r="L192" i="85"/>
  <c r="O192" i="85" s="1"/>
  <c r="F191" i="85"/>
  <c r="E191" i="85"/>
  <c r="M191" i="85"/>
  <c r="N191" i="85" s="1"/>
  <c r="L191" i="85"/>
  <c r="O191" i="85"/>
  <c r="F190" i="85"/>
  <c r="E190" i="85"/>
  <c r="M190" i="85"/>
  <c r="N190" i="85"/>
  <c r="L190" i="85"/>
  <c r="O190" i="85" s="1"/>
  <c r="F189" i="85"/>
  <c r="E189" i="85"/>
  <c r="M189" i="85"/>
  <c r="N189" i="85" s="1"/>
  <c r="L189" i="85"/>
  <c r="O189" i="85"/>
  <c r="F188" i="85"/>
  <c r="E188" i="85"/>
  <c r="M188" i="85"/>
  <c r="N188" i="85"/>
  <c r="L188" i="85"/>
  <c r="O188" i="85" s="1"/>
  <c r="F187" i="85"/>
  <c r="E187" i="85"/>
  <c r="M187" i="85"/>
  <c r="N187" i="85" s="1"/>
  <c r="L187" i="85"/>
  <c r="O187" i="85"/>
  <c r="F186" i="85"/>
  <c r="E186" i="85"/>
  <c r="M186" i="85"/>
  <c r="N186" i="85"/>
  <c r="L186" i="85"/>
  <c r="O186" i="85" s="1"/>
  <c r="F185" i="85"/>
  <c r="E185" i="85"/>
  <c r="M185" i="85"/>
  <c r="N185" i="85" s="1"/>
  <c r="L185" i="85"/>
  <c r="O185" i="85"/>
  <c r="F184" i="85"/>
  <c r="E184" i="85"/>
  <c r="M184" i="85"/>
  <c r="N184" i="85"/>
  <c r="L184" i="85"/>
  <c r="O184" i="85" s="1"/>
  <c r="F183" i="85"/>
  <c r="E183" i="85"/>
  <c r="M183" i="85"/>
  <c r="N183" i="85" s="1"/>
  <c r="L183" i="85"/>
  <c r="O183" i="85"/>
  <c r="F182" i="85"/>
  <c r="E182" i="85"/>
  <c r="M182" i="85"/>
  <c r="N182" i="85"/>
  <c r="L182" i="85"/>
  <c r="O182" i="85" s="1"/>
  <c r="F181" i="85"/>
  <c r="E181" i="85"/>
  <c r="M181" i="85"/>
  <c r="N181" i="85" s="1"/>
  <c r="L181" i="85"/>
  <c r="O181" i="85"/>
  <c r="F180" i="85"/>
  <c r="E180" i="85"/>
  <c r="M180" i="85"/>
  <c r="N180" i="85"/>
  <c r="L180" i="85"/>
  <c r="O180" i="85" s="1"/>
  <c r="F179" i="85"/>
  <c r="E179" i="85"/>
  <c r="M179" i="85"/>
  <c r="N179" i="85" s="1"/>
  <c r="L179" i="85"/>
  <c r="O179" i="85"/>
  <c r="F178" i="85"/>
  <c r="E178" i="85"/>
  <c r="M178" i="85"/>
  <c r="N178" i="85"/>
  <c r="L178" i="85"/>
  <c r="O178" i="85" s="1"/>
  <c r="F177" i="85"/>
  <c r="E177" i="85"/>
  <c r="M177" i="85"/>
  <c r="N177" i="85" s="1"/>
  <c r="L177" i="85"/>
  <c r="O177" i="85"/>
  <c r="F176" i="85"/>
  <c r="E176" i="85"/>
  <c r="M176" i="85"/>
  <c r="N176" i="85"/>
  <c r="L176" i="85"/>
  <c r="O176" i="85" s="1"/>
  <c r="F175" i="85"/>
  <c r="E175" i="85"/>
  <c r="M175" i="85"/>
  <c r="N175" i="85" s="1"/>
  <c r="L175" i="85"/>
  <c r="O175" i="85"/>
  <c r="F174" i="85"/>
  <c r="E174" i="85"/>
  <c r="M174" i="85"/>
  <c r="N174" i="85"/>
  <c r="L174" i="85"/>
  <c r="O174" i="85" s="1"/>
  <c r="F173" i="85"/>
  <c r="E173" i="85"/>
  <c r="M173" i="85"/>
  <c r="N173" i="85" s="1"/>
  <c r="L173" i="85"/>
  <c r="O173" i="85"/>
  <c r="F172" i="85"/>
  <c r="E172" i="85"/>
  <c r="M172" i="85"/>
  <c r="N172" i="85"/>
  <c r="L172" i="85"/>
  <c r="O172" i="85" s="1"/>
  <c r="F171" i="85"/>
  <c r="E171" i="85"/>
  <c r="M171" i="85"/>
  <c r="N171" i="85" s="1"/>
  <c r="L171" i="85"/>
  <c r="O171" i="85"/>
  <c r="F170" i="85"/>
  <c r="E170" i="85"/>
  <c r="M170" i="85"/>
  <c r="N170" i="85"/>
  <c r="L170" i="85"/>
  <c r="O170" i="85" s="1"/>
  <c r="F169" i="85"/>
  <c r="E169" i="85"/>
  <c r="M169" i="85"/>
  <c r="N169" i="85" s="1"/>
  <c r="L169" i="85"/>
  <c r="O169" i="85"/>
  <c r="F168" i="85"/>
  <c r="E168" i="85"/>
  <c r="M168" i="85"/>
  <c r="N168" i="85"/>
  <c r="L168" i="85"/>
  <c r="O168" i="85" s="1"/>
  <c r="F167" i="85"/>
  <c r="E167" i="85"/>
  <c r="M167" i="85"/>
  <c r="N167" i="85" s="1"/>
  <c r="L167" i="85"/>
  <c r="O167" i="85"/>
  <c r="F166" i="85"/>
  <c r="E166" i="85"/>
  <c r="M166" i="85"/>
  <c r="N166" i="85"/>
  <c r="L166" i="85"/>
  <c r="O166" i="85" s="1"/>
  <c r="F165" i="85"/>
  <c r="E165" i="85"/>
  <c r="M165" i="85"/>
  <c r="N165" i="85" s="1"/>
  <c r="L165" i="85"/>
  <c r="O165" i="85"/>
  <c r="F164" i="85"/>
  <c r="E164" i="85"/>
  <c r="M164" i="85"/>
  <c r="N164" i="85"/>
  <c r="L164" i="85"/>
  <c r="O164" i="85" s="1"/>
  <c r="F163" i="85"/>
  <c r="E163" i="85"/>
  <c r="M163" i="85"/>
  <c r="N163" i="85" s="1"/>
  <c r="L163" i="85"/>
  <c r="O163" i="85"/>
  <c r="F162" i="85"/>
  <c r="E162" i="85"/>
  <c r="M162" i="85"/>
  <c r="N162" i="85"/>
  <c r="L162" i="85"/>
  <c r="O162" i="85" s="1"/>
  <c r="F161" i="85"/>
  <c r="E161" i="85"/>
  <c r="M161" i="85"/>
  <c r="N161" i="85" s="1"/>
  <c r="L161" i="85"/>
  <c r="O161" i="85"/>
  <c r="F160" i="85"/>
  <c r="E160" i="85"/>
  <c r="M160" i="85"/>
  <c r="N160" i="85"/>
  <c r="L160" i="85"/>
  <c r="O160" i="85" s="1"/>
  <c r="F159" i="85"/>
  <c r="E159" i="85"/>
  <c r="M159" i="85"/>
  <c r="N159" i="85" s="1"/>
  <c r="L159" i="85"/>
  <c r="O159" i="85"/>
  <c r="F158" i="85"/>
  <c r="E158" i="85"/>
  <c r="M158" i="85"/>
  <c r="N158" i="85"/>
  <c r="L158" i="85"/>
  <c r="O158" i="85" s="1"/>
  <c r="F157" i="85"/>
  <c r="E157" i="85"/>
  <c r="M157" i="85"/>
  <c r="N157" i="85" s="1"/>
  <c r="L157" i="85"/>
  <c r="O157" i="85"/>
  <c r="F156" i="85"/>
  <c r="E156" i="85"/>
  <c r="M156" i="85"/>
  <c r="N156" i="85"/>
  <c r="L156" i="85"/>
  <c r="O156" i="85" s="1"/>
  <c r="F155" i="85"/>
  <c r="E155" i="85"/>
  <c r="M155" i="85"/>
  <c r="N155" i="85" s="1"/>
  <c r="L155" i="85"/>
  <c r="O155" i="85"/>
  <c r="F154" i="85"/>
  <c r="E154" i="85"/>
  <c r="M154" i="85"/>
  <c r="N154" i="85"/>
  <c r="L154" i="85"/>
  <c r="O154" i="85" s="1"/>
  <c r="F153" i="85"/>
  <c r="E153" i="85"/>
  <c r="M153" i="85"/>
  <c r="N153" i="85" s="1"/>
  <c r="L153" i="85"/>
  <c r="O153" i="85"/>
  <c r="F152" i="85"/>
  <c r="E152" i="85"/>
  <c r="M152" i="85"/>
  <c r="N152" i="85"/>
  <c r="L152" i="85"/>
  <c r="O152" i="85" s="1"/>
  <c r="F151" i="85"/>
  <c r="E151" i="85"/>
  <c r="M151" i="85"/>
  <c r="N151" i="85" s="1"/>
  <c r="L151" i="85"/>
  <c r="O151" i="85"/>
  <c r="F150" i="85"/>
  <c r="E150" i="85"/>
  <c r="M150" i="85"/>
  <c r="N150" i="85"/>
  <c r="L150" i="85"/>
  <c r="O150" i="85" s="1"/>
  <c r="F149" i="85"/>
  <c r="E149" i="85"/>
  <c r="M149" i="85"/>
  <c r="N149" i="85" s="1"/>
  <c r="L149" i="85"/>
  <c r="O149" i="85"/>
  <c r="F148" i="85"/>
  <c r="E148" i="85"/>
  <c r="M148" i="85"/>
  <c r="N148" i="85"/>
  <c r="L148" i="85"/>
  <c r="O148" i="85" s="1"/>
  <c r="F147" i="85"/>
  <c r="E147" i="85"/>
  <c r="M147" i="85"/>
  <c r="N147" i="85" s="1"/>
  <c r="L147" i="85"/>
  <c r="O147" i="85"/>
  <c r="F146" i="85"/>
  <c r="E146" i="85"/>
  <c r="M146" i="85"/>
  <c r="N146" i="85"/>
  <c r="L146" i="85"/>
  <c r="O146" i="85" s="1"/>
  <c r="F145" i="85"/>
  <c r="E145" i="85"/>
  <c r="M145" i="85"/>
  <c r="N145" i="85" s="1"/>
  <c r="L145" i="85"/>
  <c r="O145" i="85"/>
  <c r="F144" i="85"/>
  <c r="E144" i="85"/>
  <c r="M144" i="85"/>
  <c r="N144" i="85"/>
  <c r="L144" i="85"/>
  <c r="O144" i="85" s="1"/>
  <c r="F143" i="85"/>
  <c r="E143" i="85"/>
  <c r="M143" i="85"/>
  <c r="N143" i="85" s="1"/>
  <c r="L143" i="85"/>
  <c r="O143" i="85"/>
  <c r="F142" i="85"/>
  <c r="E142" i="85"/>
  <c r="M142" i="85"/>
  <c r="N142" i="85"/>
  <c r="J200" i="85"/>
  <c r="O203" i="85" s="1"/>
  <c r="C40" i="85" s="1"/>
  <c r="F141" i="85"/>
  <c r="E141" i="85"/>
  <c r="M141" i="85"/>
  <c r="N141" i="85"/>
  <c r="L141" i="85"/>
  <c r="O141" i="85" s="1"/>
  <c r="F140" i="85"/>
  <c r="E140" i="85"/>
  <c r="M140" i="85"/>
  <c r="N140" i="85" s="1"/>
  <c r="L140" i="85"/>
  <c r="O140" i="85" s="1"/>
  <c r="F139" i="85"/>
  <c r="E139" i="85"/>
  <c r="M139" i="85"/>
  <c r="N139" i="85" s="1"/>
  <c r="L139" i="85"/>
  <c r="O139" i="85" s="1"/>
  <c r="F138" i="85"/>
  <c r="E138" i="85"/>
  <c r="M138" i="85"/>
  <c r="N138" i="85" s="1"/>
  <c r="L138" i="85"/>
  <c r="O138" i="85"/>
  <c r="F137" i="85"/>
  <c r="E137" i="85"/>
  <c r="M137" i="85"/>
  <c r="N137" i="85"/>
  <c r="L137" i="85"/>
  <c r="O137" i="85" s="1"/>
  <c r="F136" i="85"/>
  <c r="E136" i="85"/>
  <c r="M136" i="85"/>
  <c r="N136" i="85" s="1"/>
  <c r="L136" i="85"/>
  <c r="O136" i="85" s="1"/>
  <c r="F135" i="85"/>
  <c r="E135" i="85"/>
  <c r="M135" i="85"/>
  <c r="N135" i="85" s="1"/>
  <c r="L135" i="85"/>
  <c r="O135" i="85" s="1"/>
  <c r="F134" i="85"/>
  <c r="AK65" i="85"/>
  <c r="E134" i="85"/>
  <c r="M134" i="85"/>
  <c r="N134" i="85"/>
  <c r="L134" i="85"/>
  <c r="O134" i="85" s="1"/>
  <c r="F133" i="85"/>
  <c r="E133" i="85"/>
  <c r="M133" i="85"/>
  <c r="N133" i="85" s="1"/>
  <c r="L133" i="85"/>
  <c r="O133" i="85"/>
  <c r="F132" i="85"/>
  <c r="E132" i="85"/>
  <c r="M132" i="85"/>
  <c r="N132" i="85"/>
  <c r="L132" i="85"/>
  <c r="O132" i="85" s="1"/>
  <c r="F131" i="85"/>
  <c r="BF65" i="85"/>
  <c r="E131" i="85"/>
  <c r="M131" i="85"/>
  <c r="N131" i="85" s="1"/>
  <c r="L131" i="85"/>
  <c r="O131" i="85"/>
  <c r="F130" i="85"/>
  <c r="E130" i="85"/>
  <c r="M130" i="85"/>
  <c r="N130" i="85"/>
  <c r="L130" i="85"/>
  <c r="O130" i="85" s="1"/>
  <c r="F129" i="85"/>
  <c r="E129" i="85"/>
  <c r="M129" i="85"/>
  <c r="N129" i="85" s="1"/>
  <c r="L129" i="85"/>
  <c r="O129" i="85"/>
  <c r="F128" i="85"/>
  <c r="E128" i="85"/>
  <c r="M128" i="85"/>
  <c r="N128" i="85"/>
  <c r="L128" i="85"/>
  <c r="O128" i="85" s="1"/>
  <c r="F127" i="85"/>
  <c r="E127" i="85"/>
  <c r="M127" i="85"/>
  <c r="N127" i="85" s="1"/>
  <c r="L127" i="85"/>
  <c r="O127" i="85"/>
  <c r="F126" i="85"/>
  <c r="E126" i="85"/>
  <c r="M126" i="85"/>
  <c r="N126" i="85"/>
  <c r="L126" i="85"/>
  <c r="O126" i="85" s="1"/>
  <c r="F125" i="85"/>
  <c r="E125" i="85"/>
  <c r="M125" i="85"/>
  <c r="N125" i="85" s="1"/>
  <c r="L125" i="85"/>
  <c r="O125" i="85"/>
  <c r="F124" i="85"/>
  <c r="E124" i="85"/>
  <c r="M124" i="85"/>
  <c r="N124" i="85"/>
  <c r="L124" i="85"/>
  <c r="O124" i="85" s="1"/>
  <c r="F123" i="85"/>
  <c r="BB65" i="85"/>
  <c r="E123" i="85"/>
  <c r="M123" i="85"/>
  <c r="N123" i="85"/>
  <c r="L123" i="85"/>
  <c r="O123" i="85" s="1"/>
  <c r="F122" i="85"/>
  <c r="E122" i="85"/>
  <c r="M122" i="85"/>
  <c r="N122" i="85" s="1"/>
  <c r="L122" i="85"/>
  <c r="O122" i="85"/>
  <c r="F121" i="85"/>
  <c r="E121" i="85"/>
  <c r="M121" i="85"/>
  <c r="N121" i="85"/>
  <c r="L121" i="85"/>
  <c r="O121" i="85" s="1"/>
  <c r="F120" i="85"/>
  <c r="E120" i="85"/>
  <c r="M120" i="85"/>
  <c r="N120" i="85" s="1"/>
  <c r="L120" i="85"/>
  <c r="O120" i="85"/>
  <c r="F119" i="85"/>
  <c r="E119" i="85"/>
  <c r="M119" i="85"/>
  <c r="N119" i="85"/>
  <c r="L119" i="85"/>
  <c r="O119" i="85" s="1"/>
  <c r="F118" i="85"/>
  <c r="E118" i="85"/>
  <c r="M118" i="85"/>
  <c r="N118" i="85" s="1"/>
  <c r="L118" i="85"/>
  <c r="O118" i="85"/>
  <c r="AA201" i="85"/>
  <c r="F117" i="85"/>
  <c r="AV65" i="85"/>
  <c r="E117" i="85"/>
  <c r="M117" i="85"/>
  <c r="N117" i="85" s="1"/>
  <c r="L117" i="85"/>
  <c r="O117" i="85"/>
  <c r="F116" i="85"/>
  <c r="E116" i="85"/>
  <c r="M116" i="85"/>
  <c r="N116" i="85"/>
  <c r="L116" i="85"/>
  <c r="O116" i="85" s="1"/>
  <c r="F115" i="85"/>
  <c r="E115" i="85"/>
  <c r="M115" i="85"/>
  <c r="N115" i="85" s="1"/>
  <c r="L115" i="85"/>
  <c r="O115" i="85"/>
  <c r="F114" i="85"/>
  <c r="E114" i="85"/>
  <c r="M114" i="85"/>
  <c r="N114" i="85"/>
  <c r="L114" i="85"/>
  <c r="O114" i="85" s="1"/>
  <c r="F113" i="85"/>
  <c r="E113" i="85"/>
  <c r="M113" i="85"/>
  <c r="N113" i="85" s="1"/>
  <c r="L113" i="85"/>
  <c r="O113" i="85"/>
  <c r="F112" i="85"/>
  <c r="E112" i="85"/>
  <c r="M112" i="85"/>
  <c r="N112" i="85"/>
  <c r="L112" i="85"/>
  <c r="O112" i="85" s="1"/>
  <c r="F111" i="85"/>
  <c r="E111" i="85"/>
  <c r="M111" i="85"/>
  <c r="N111" i="85" s="1"/>
  <c r="L111" i="85"/>
  <c r="O111" i="85"/>
  <c r="F110" i="85"/>
  <c r="E110" i="85"/>
  <c r="M110" i="85"/>
  <c r="N110" i="85"/>
  <c r="L110" i="85"/>
  <c r="O110" i="85" s="1"/>
  <c r="F109" i="85"/>
  <c r="E109" i="85"/>
  <c r="M109" i="85"/>
  <c r="N109" i="85" s="1"/>
  <c r="L109" i="85"/>
  <c r="O109" i="85"/>
  <c r="F108" i="85"/>
  <c r="E108" i="85"/>
  <c r="M108" i="85"/>
  <c r="N108" i="85"/>
  <c r="L108" i="85"/>
  <c r="O108" i="85" s="1"/>
  <c r="F107" i="85"/>
  <c r="AT65" i="85"/>
  <c r="E107" i="85"/>
  <c r="M107" i="85"/>
  <c r="N107" i="85"/>
  <c r="L107" i="85"/>
  <c r="O107" i="85" s="1"/>
  <c r="F106" i="85"/>
  <c r="E106" i="85"/>
  <c r="M106" i="85"/>
  <c r="N106" i="85" s="1"/>
  <c r="L106" i="85"/>
  <c r="O106" i="85"/>
  <c r="F105" i="85"/>
  <c r="E105" i="85"/>
  <c r="M105" i="85"/>
  <c r="N105" i="85"/>
  <c r="L105" i="85"/>
  <c r="O105" i="85" s="1"/>
  <c r="F104" i="85"/>
  <c r="E104" i="85"/>
  <c r="M104" i="85"/>
  <c r="N104" i="85" s="1"/>
  <c r="L104" i="85"/>
  <c r="O104" i="85"/>
  <c r="F103" i="85"/>
  <c r="E103" i="85"/>
  <c r="M103" i="85"/>
  <c r="N103" i="85"/>
  <c r="L103" i="85"/>
  <c r="O103" i="85" s="1"/>
  <c r="F102" i="85"/>
  <c r="E102" i="85"/>
  <c r="M102" i="85"/>
  <c r="N102" i="85" s="1"/>
  <c r="L102" i="85"/>
  <c r="O102" i="85"/>
  <c r="F101" i="85"/>
  <c r="AR65" i="85"/>
  <c r="E101" i="85"/>
  <c r="M101" i="85"/>
  <c r="N101" i="85"/>
  <c r="L101" i="85"/>
  <c r="O101" i="85" s="1"/>
  <c r="F100" i="85"/>
  <c r="E100" i="85"/>
  <c r="M100" i="85"/>
  <c r="N100" i="85" s="1"/>
  <c r="L100" i="85"/>
  <c r="O100" i="85"/>
  <c r="F99" i="85"/>
  <c r="E99" i="85"/>
  <c r="M99" i="85"/>
  <c r="N99" i="85"/>
  <c r="L99" i="85"/>
  <c r="O99" i="85" s="1"/>
  <c r="F98" i="85"/>
  <c r="E98" i="85"/>
  <c r="M98" i="85"/>
  <c r="N98" i="85" s="1"/>
  <c r="L98" i="85"/>
  <c r="O98" i="85"/>
  <c r="F97" i="85"/>
  <c r="E97" i="85"/>
  <c r="M97" i="85"/>
  <c r="N97" i="85"/>
  <c r="L97" i="85"/>
  <c r="O97" i="85" s="1"/>
  <c r="F96" i="85"/>
  <c r="E96" i="85"/>
  <c r="M96" i="85"/>
  <c r="N96" i="85" s="1"/>
  <c r="L96" i="85"/>
  <c r="O96" i="85" s="1"/>
  <c r="F95" i="85"/>
  <c r="E95" i="85"/>
  <c r="M95" i="85"/>
  <c r="N95" i="85" s="1"/>
  <c r="L95" i="85"/>
  <c r="O95" i="85" s="1"/>
  <c r="F94" i="85"/>
  <c r="E94" i="85"/>
  <c r="M94" i="85"/>
  <c r="N94" i="85" s="1"/>
  <c r="L94" i="85"/>
  <c r="O94" i="85"/>
  <c r="F93" i="85"/>
  <c r="E93" i="85"/>
  <c r="M93" i="85"/>
  <c r="N93" i="85"/>
  <c r="L93" i="85"/>
  <c r="O93" i="85" s="1"/>
  <c r="F92" i="85"/>
  <c r="E92" i="85"/>
  <c r="M92" i="85"/>
  <c r="N92" i="85" s="1"/>
  <c r="L92" i="85"/>
  <c r="O92" i="85" s="1"/>
  <c r="F91" i="85"/>
  <c r="E91" i="85"/>
  <c r="M91" i="85"/>
  <c r="N91" i="85" s="1"/>
  <c r="L91" i="85"/>
  <c r="O91" i="85"/>
  <c r="F90" i="85"/>
  <c r="E90" i="85"/>
  <c r="M90" i="85"/>
  <c r="N90" i="85"/>
  <c r="L90" i="85"/>
  <c r="O90" i="85" s="1"/>
  <c r="F89" i="85"/>
  <c r="E89" i="85"/>
  <c r="M89" i="85"/>
  <c r="N89" i="85" s="1"/>
  <c r="L89" i="85"/>
  <c r="O89" i="85"/>
  <c r="F88" i="85"/>
  <c r="E88" i="85"/>
  <c r="M88" i="85"/>
  <c r="N88" i="85"/>
  <c r="L88" i="85"/>
  <c r="O88" i="85" s="1"/>
  <c r="F87" i="85"/>
  <c r="E87" i="85"/>
  <c r="M87" i="85"/>
  <c r="N87" i="85" s="1"/>
  <c r="L87" i="85"/>
  <c r="O87" i="85"/>
  <c r="F86" i="85"/>
  <c r="AH65" i="85"/>
  <c r="E86" i="85"/>
  <c r="M86" i="85"/>
  <c r="N86" i="85" s="1"/>
  <c r="L86" i="85"/>
  <c r="O86" i="85"/>
  <c r="F85" i="85"/>
  <c r="E85" i="85"/>
  <c r="M85" i="85"/>
  <c r="N85" i="85"/>
  <c r="L85" i="85"/>
  <c r="O85" i="85" s="1"/>
  <c r="F84" i="85"/>
  <c r="E84" i="85"/>
  <c r="M84" i="85"/>
  <c r="N84" i="85" s="1"/>
  <c r="L84" i="85"/>
  <c r="O84" i="85"/>
  <c r="F83" i="85"/>
  <c r="F200" i="85" s="1"/>
  <c r="E83" i="85"/>
  <c r="M83" i="85"/>
  <c r="N83" i="85"/>
  <c r="L83" i="85"/>
  <c r="O83" i="85" s="1"/>
  <c r="F82" i="85"/>
  <c r="AG65" i="85"/>
  <c r="E82" i="85"/>
  <c r="M82" i="85"/>
  <c r="N82" i="85" s="1"/>
  <c r="L82" i="85"/>
  <c r="O82" i="85"/>
  <c r="F81" i="85"/>
  <c r="E81" i="85"/>
  <c r="M81" i="85"/>
  <c r="N81" i="85"/>
  <c r="L81" i="85"/>
  <c r="O81" i="85" s="1"/>
  <c r="F80" i="85"/>
  <c r="E80" i="85"/>
  <c r="M80" i="85"/>
  <c r="N80" i="85" s="1"/>
  <c r="L80" i="85"/>
  <c r="O80" i="85"/>
  <c r="F79" i="85"/>
  <c r="E79" i="85"/>
  <c r="M79" i="85"/>
  <c r="N79" i="85"/>
  <c r="L79" i="85"/>
  <c r="O79" i="85" s="1"/>
  <c r="F78" i="85"/>
  <c r="E78" i="85"/>
  <c r="M78" i="85"/>
  <c r="N78" i="85" s="1"/>
  <c r="L78" i="85"/>
  <c r="O78" i="85"/>
  <c r="F77" i="85"/>
  <c r="E77" i="85"/>
  <c r="M77" i="85"/>
  <c r="N77" i="85"/>
  <c r="L77" i="85"/>
  <c r="O77" i="85" s="1"/>
  <c r="F76" i="85"/>
  <c r="E76" i="85"/>
  <c r="M76" i="85"/>
  <c r="N76" i="85" s="1"/>
  <c r="L76" i="85"/>
  <c r="O76" i="85"/>
  <c r="F75" i="85"/>
  <c r="E75" i="85"/>
  <c r="M75" i="85"/>
  <c r="N75" i="85"/>
  <c r="L75" i="85"/>
  <c r="O75" i="85" s="1"/>
  <c r="F74" i="85"/>
  <c r="E74" i="85"/>
  <c r="M74" i="85"/>
  <c r="N74" i="85" s="1"/>
  <c r="L74" i="85"/>
  <c r="O74" i="85"/>
  <c r="F73" i="85"/>
  <c r="E73" i="85"/>
  <c r="M73" i="85"/>
  <c r="N73" i="85"/>
  <c r="L73" i="85"/>
  <c r="O73" i="85" s="1"/>
  <c r="F72" i="85"/>
  <c r="F206" i="85" s="1"/>
  <c r="F208" i="85" s="1"/>
  <c r="C43" i="85" s="1"/>
  <c r="E72" i="85"/>
  <c r="E201" i="85" s="1"/>
  <c r="X45" i="3" s="1"/>
  <c r="M72" i="85"/>
  <c r="N72" i="85" s="1"/>
  <c r="L72" i="85"/>
  <c r="O72" i="85"/>
  <c r="F71" i="85"/>
  <c r="E71" i="85"/>
  <c r="M71" i="85"/>
  <c r="N71" i="85" s="1"/>
  <c r="L71" i="85"/>
  <c r="O71" i="85" s="1"/>
  <c r="F70" i="85"/>
  <c r="E70" i="85"/>
  <c r="E200" i="85" s="1"/>
  <c r="W41" i="85" s="1"/>
  <c r="M70" i="85"/>
  <c r="N70" i="85" s="1"/>
  <c r="L70" i="85"/>
  <c r="BF67" i="85"/>
  <c r="BE67" i="85"/>
  <c r="BD67" i="85"/>
  <c r="BC67" i="85"/>
  <c r="BB67" i="85"/>
  <c r="BA67" i="85"/>
  <c r="AZ67" i="85"/>
  <c r="AY67" i="85"/>
  <c r="AX67" i="85"/>
  <c r="AW67" i="85"/>
  <c r="AV67" i="85"/>
  <c r="AU67" i="85"/>
  <c r="AT67" i="85"/>
  <c r="AS67" i="85"/>
  <c r="AR67" i="85"/>
  <c r="AQ67" i="85"/>
  <c r="AP67" i="85"/>
  <c r="AO67" i="85"/>
  <c r="AN67" i="85"/>
  <c r="AM67" i="85"/>
  <c r="AL67" i="85"/>
  <c r="AK67" i="85"/>
  <c r="AJ67" i="85"/>
  <c r="AI67" i="85"/>
  <c r="AH67" i="85"/>
  <c r="AG67" i="85"/>
  <c r="AF67" i="85"/>
  <c r="AE67" i="85"/>
  <c r="AD67" i="85"/>
  <c r="AC67" i="85"/>
  <c r="AB67" i="85"/>
  <c r="AB68" i="85" s="1"/>
  <c r="BE65" i="85"/>
  <c r="BD65" i="85"/>
  <c r="BC65" i="85"/>
  <c r="BA65" i="85"/>
  <c r="AZ65" i="85"/>
  <c r="AY65" i="85"/>
  <c r="AX65" i="85"/>
  <c r="AW65" i="85"/>
  <c r="AU65" i="85"/>
  <c r="AS65" i="85"/>
  <c r="AQ65" i="85"/>
  <c r="AP65" i="85"/>
  <c r="AO65" i="85"/>
  <c r="AN65" i="85"/>
  <c r="AM65" i="85"/>
  <c r="AJ65" i="85"/>
  <c r="AI65" i="85"/>
  <c r="AF65" i="85"/>
  <c r="AE65" i="85"/>
  <c r="AC65" i="85"/>
  <c r="AB65" i="85"/>
  <c r="AB66" i="85"/>
  <c r="AC66" i="85" s="1"/>
  <c r="AD66" i="85" s="1"/>
  <c r="C45" i="97"/>
  <c r="N71" i="93"/>
  <c r="N70" i="93"/>
  <c r="O70" i="94"/>
  <c r="O203" i="94"/>
  <c r="C40" i="94"/>
  <c r="H40" i="94" s="1"/>
  <c r="G40" i="94"/>
  <c r="O70" i="93"/>
  <c r="O200" i="93" s="1"/>
  <c r="I201" i="93" s="1"/>
  <c r="O203" i="93"/>
  <c r="C40" i="93"/>
  <c r="N70" i="92"/>
  <c r="N200" i="92" s="1"/>
  <c r="O70" i="91"/>
  <c r="O203" i="91"/>
  <c r="C40" i="91"/>
  <c r="H40" i="91" s="1"/>
  <c r="N71" i="90"/>
  <c r="O203" i="90"/>
  <c r="C40" i="90" s="1"/>
  <c r="O203" i="87"/>
  <c r="C40" i="87" s="1"/>
  <c r="O70" i="87"/>
  <c r="S201" i="85"/>
  <c r="X201" i="85"/>
  <c r="AL65" i="85"/>
  <c r="T201" i="85"/>
  <c r="V201" i="85"/>
  <c r="Y201" i="85"/>
  <c r="I200" i="85"/>
  <c r="L142" i="85"/>
  <c r="O142" i="85" s="1"/>
  <c r="AD65" i="85"/>
  <c r="P201" i="85"/>
  <c r="U201" i="85"/>
  <c r="W201" i="85"/>
  <c r="R201" i="85"/>
  <c r="AM8" i="70"/>
  <c r="AL5" i="70"/>
  <c r="AK5" i="70"/>
  <c r="AJ5" i="70"/>
  <c r="AI5" i="70"/>
  <c r="AH5" i="70"/>
  <c r="AG5" i="70"/>
  <c r="AF5" i="70"/>
  <c r="AD5" i="70"/>
  <c r="AC5" i="70"/>
  <c r="AG8" i="70"/>
  <c r="AM3" i="70"/>
  <c r="AK3" i="70"/>
  <c r="AF8" i="70"/>
  <c r="AD8" i="70"/>
  <c r="AF3" i="70"/>
  <c r="AD3" i="70"/>
  <c r="AC3" i="70"/>
  <c r="AH3" i="70"/>
  <c r="AI3" i="70"/>
  <c r="AK8" i="70"/>
  <c r="AL3" i="70"/>
  <c r="AL8" i="70"/>
  <c r="AH8" i="70"/>
  <c r="AI8" i="70"/>
  <c r="AC8" i="70"/>
  <c r="AJ3" i="70"/>
  <c r="AJ8" i="70"/>
  <c r="AG3" i="70"/>
  <c r="AO3" i="70"/>
  <c r="AN8" i="70"/>
  <c r="AO6" i="70"/>
  <c r="AO7" i="70"/>
  <c r="AO5" i="70"/>
  <c r="AO4" i="70"/>
  <c r="AO2" i="70" s="1"/>
  <c r="AO8" i="70"/>
  <c r="AP8" i="70"/>
  <c r="AP3" i="70"/>
  <c r="AP4" i="70"/>
  <c r="AP2" i="70" s="1"/>
  <c r="AP5" i="70"/>
  <c r="AG7" i="70"/>
  <c r="AG6" i="70"/>
  <c r="AG4" i="70"/>
  <c r="AG2" i="70" s="1"/>
  <c r="AK4" i="70"/>
  <c r="AK2" i="70" s="1"/>
  <c r="AM5" i="70"/>
  <c r="AJ4" i="70"/>
  <c r="AJ2" i="70" s="1"/>
  <c r="AF7" i="70"/>
  <c r="AM6" i="70"/>
  <c r="AM4" i="70"/>
  <c r="AN5" i="70"/>
  <c r="AH7" i="70"/>
  <c r="AF4" i="70"/>
  <c r="AF2" i="70" s="1"/>
  <c r="AF6" i="70"/>
  <c r="AE8" i="70"/>
  <c r="AE3" i="70"/>
  <c r="AE4" i="70"/>
  <c r="AE5" i="70"/>
  <c r="AN7" i="70"/>
  <c r="AN3" i="70"/>
  <c r="AD7" i="70"/>
  <c r="AL4" i="70"/>
  <c r="AL2" i="70" s="1"/>
  <c r="AD4" i="70"/>
  <c r="AD2" i="70" s="1"/>
  <c r="AC4" i="70"/>
  <c r="AC2" i="70" s="1"/>
  <c r="AE45" i="3"/>
  <c r="C45" i="85"/>
  <c r="O79" i="94"/>
  <c r="E200" i="88"/>
  <c r="AD29" i="3" s="1"/>
  <c r="E200" i="90"/>
  <c r="AB29" i="3" s="1"/>
  <c r="F210" i="87"/>
  <c r="F209" i="87" s="1"/>
  <c r="C44" i="87" s="1"/>
  <c r="F207" i="88"/>
  <c r="N76" i="88"/>
  <c r="O203" i="88"/>
  <c r="C40" i="88"/>
  <c r="G40" i="88" s="1"/>
  <c r="O81" i="90"/>
  <c r="N175" i="93"/>
  <c r="O70" i="85"/>
  <c r="F210" i="90"/>
  <c r="AC41" i="3" s="1"/>
  <c r="H40" i="89"/>
  <c r="N74" i="89"/>
  <c r="E201" i="89"/>
  <c r="X42" i="3" s="1"/>
  <c r="AD42" i="3"/>
  <c r="N71" i="87"/>
  <c r="L201" i="87"/>
  <c r="N70" i="88"/>
  <c r="E200" i="91"/>
  <c r="AA29" i="3" s="1"/>
  <c r="F210" i="92"/>
  <c r="F209" i="92" s="1"/>
  <c r="C44" i="92" s="1"/>
  <c r="L201" i="85"/>
  <c r="N70" i="90"/>
  <c r="O71" i="90"/>
  <c r="N71" i="91"/>
  <c r="O79" i="92"/>
  <c r="N82" i="92"/>
  <c r="M201" i="92"/>
  <c r="Z39" i="3" s="1"/>
  <c r="N119" i="93"/>
  <c r="M200" i="85"/>
  <c r="AF28" i="3" s="1"/>
  <c r="H40" i="93"/>
  <c r="G40" i="93"/>
  <c r="F207" i="85"/>
  <c r="O118" i="93"/>
  <c r="L200" i="93"/>
  <c r="Y27" i="3" s="1"/>
  <c r="L201" i="93"/>
  <c r="F200" i="93"/>
  <c r="F202" i="93" s="1"/>
  <c r="F210" i="94"/>
  <c r="F209" i="94" s="1"/>
  <c r="C44" i="94" s="1"/>
  <c r="E200" i="87"/>
  <c r="AE29" i="3" s="1"/>
  <c r="AE42" i="3"/>
  <c r="C45" i="89"/>
  <c r="O71" i="95"/>
  <c r="F206" i="87"/>
  <c r="F206" i="88"/>
  <c r="F208" i="88" s="1"/>
  <c r="C43" i="88" s="1"/>
  <c r="F206" i="92"/>
  <c r="AE38" i="3"/>
  <c r="C45" i="93"/>
  <c r="N72" i="95"/>
  <c r="AE39" i="3"/>
  <c r="U201" i="97"/>
  <c r="T201" i="97"/>
  <c r="Y44" i="3"/>
  <c r="Y30" i="3"/>
  <c r="Y45" i="3"/>
  <c r="F209" i="90"/>
  <c r="C44" i="90" s="1"/>
  <c r="G44" i="90" s="1"/>
  <c r="H40" i="88"/>
  <c r="Y38" i="3"/>
  <c r="AC44" i="3"/>
  <c r="O203" i="96" l="1"/>
  <c r="C40" i="96" s="1"/>
  <c r="Z201" i="95"/>
  <c r="AP6" i="70"/>
  <c r="AE7" i="70"/>
  <c r="AE6" i="70"/>
  <c r="AI6" i="70"/>
  <c r="AI7" i="70"/>
  <c r="AL7" i="70"/>
  <c r="AK6" i="70"/>
  <c r="AM7" i="70"/>
  <c r="AP7" i="70"/>
  <c r="AM2" i="70"/>
  <c r="AD6" i="70"/>
  <c r="AL6" i="70"/>
  <c r="AJ6" i="70"/>
  <c r="AC6" i="70"/>
  <c r="AN4" i="70"/>
  <c r="AN2" i="70" s="1"/>
  <c r="AH6" i="70"/>
  <c r="AK7" i="70"/>
  <c r="AN6" i="70"/>
  <c r="AC7" i="70"/>
  <c r="AH4" i="70"/>
  <c r="AH2" i="70" s="1"/>
  <c r="AI4" i="70"/>
  <c r="AI2" i="70" s="1"/>
  <c r="AJ7" i="70"/>
  <c r="AE2" i="70"/>
  <c r="M201" i="97"/>
  <c r="Z34" i="3" s="1"/>
  <c r="L200" i="97"/>
  <c r="W39" i="97" s="1"/>
  <c r="X201" i="97"/>
  <c r="Y201" i="97"/>
  <c r="L201" i="97"/>
  <c r="Y34" i="3" s="1"/>
  <c r="D202" i="85"/>
  <c r="D205" i="85"/>
  <c r="O200" i="85"/>
  <c r="I201" i="85" s="1"/>
  <c r="V45" i="3" s="1"/>
  <c r="AF30" i="3"/>
  <c r="C46" i="85"/>
  <c r="G40" i="85"/>
  <c r="H40" i="85"/>
  <c r="D206" i="85"/>
  <c r="D203" i="85"/>
  <c r="N200" i="85"/>
  <c r="W40" i="85"/>
  <c r="F210" i="85"/>
  <c r="F203" i="85" s="1"/>
  <c r="L200" i="85"/>
  <c r="AE66" i="85"/>
  <c r="AC68" i="85"/>
  <c r="M201" i="85"/>
  <c r="Z45" i="3" s="1"/>
  <c r="F201" i="85"/>
  <c r="AF45" i="3" s="1"/>
  <c r="G43" i="85"/>
  <c r="H43" i="85"/>
  <c r="M204" i="85"/>
  <c r="C41" i="85" s="1"/>
  <c r="F202" i="85"/>
  <c r="AF29" i="3"/>
  <c r="AD68" i="85"/>
  <c r="AE68" i="85" s="1"/>
  <c r="AF68" i="85" s="1"/>
  <c r="AG68" i="85" s="1"/>
  <c r="AH68" i="85" s="1"/>
  <c r="AI68" i="85" s="1"/>
  <c r="AJ68" i="85" s="1"/>
  <c r="AK68" i="85" s="1"/>
  <c r="AL68" i="85" s="1"/>
  <c r="AM68" i="85" s="1"/>
  <c r="AN68" i="85" s="1"/>
  <c r="AO68" i="85" s="1"/>
  <c r="AP68" i="85" s="1"/>
  <c r="AQ68" i="85" s="1"/>
  <c r="AR68" i="85" s="1"/>
  <c r="AS68" i="85" s="1"/>
  <c r="AT68" i="85" s="1"/>
  <c r="AU68" i="85" s="1"/>
  <c r="AV68" i="85" s="1"/>
  <c r="AW68" i="85" s="1"/>
  <c r="AX68" i="85" s="1"/>
  <c r="AY68" i="85" s="1"/>
  <c r="AZ68" i="85" s="1"/>
  <c r="BA68" i="85" s="1"/>
  <c r="BB68" i="85" s="1"/>
  <c r="BC68" i="85" s="1"/>
  <c r="BD68" i="85" s="1"/>
  <c r="BE68" i="85" s="1"/>
  <c r="BF68" i="85" s="1"/>
  <c r="AF66" i="85"/>
  <c r="AG66" i="85" s="1"/>
  <c r="AH66" i="85" s="1"/>
  <c r="AI66" i="85" s="1"/>
  <c r="AJ66" i="85" s="1"/>
  <c r="AK66" i="85" s="1"/>
  <c r="AL66" i="85" s="1"/>
  <c r="AM66" i="85" s="1"/>
  <c r="AN66" i="85" s="1"/>
  <c r="AO66" i="85" s="1"/>
  <c r="AP66" i="85" s="1"/>
  <c r="AQ66" i="85" s="1"/>
  <c r="AR66" i="85" s="1"/>
  <c r="AS66" i="85" s="1"/>
  <c r="AT66" i="85" s="1"/>
  <c r="AU66" i="85" s="1"/>
  <c r="AV66" i="85" s="1"/>
  <c r="AW66" i="85" s="1"/>
  <c r="AX66" i="85" s="1"/>
  <c r="AY66" i="85" s="1"/>
  <c r="AZ66" i="85" s="1"/>
  <c r="BA66" i="85" s="1"/>
  <c r="BB66" i="85" s="1"/>
  <c r="BC66" i="85" s="1"/>
  <c r="BD66" i="85" s="1"/>
  <c r="BE66" i="85" s="1"/>
  <c r="BF66" i="85" s="1"/>
  <c r="C46" i="87"/>
  <c r="AE30" i="3"/>
  <c r="L200" i="87"/>
  <c r="W39" i="87" s="1"/>
  <c r="F201" i="87"/>
  <c r="AF44" i="3" s="1"/>
  <c r="M201" i="87"/>
  <c r="Z44" i="3" s="1"/>
  <c r="F204" i="87"/>
  <c r="AB44" i="3" s="1"/>
  <c r="F203" i="87"/>
  <c r="AA44" i="3" s="1"/>
  <c r="W41" i="87"/>
  <c r="F207" i="87"/>
  <c r="M200" i="87"/>
  <c r="AE28" i="3" s="1"/>
  <c r="H40" i="87"/>
  <c r="G40" i="87"/>
  <c r="D206" i="87"/>
  <c r="N200" i="87"/>
  <c r="D203" i="87"/>
  <c r="D202" i="87"/>
  <c r="D205" i="87"/>
  <c r="D207" i="87" s="1"/>
  <c r="C39" i="87" s="1"/>
  <c r="O200" i="87"/>
  <c r="W40" i="87"/>
  <c r="F208" i="87"/>
  <c r="C43" i="87" s="1"/>
  <c r="H43" i="87" s="1"/>
  <c r="G44" i="87"/>
  <c r="H44" i="87"/>
  <c r="G43" i="87"/>
  <c r="F202" i="87"/>
  <c r="AC68" i="87"/>
  <c r="AD68" i="87" s="1"/>
  <c r="AE68" i="87" s="1"/>
  <c r="AF68" i="87" s="1"/>
  <c r="AG68" i="87" s="1"/>
  <c r="AH68" i="87" s="1"/>
  <c r="AI68" i="87" s="1"/>
  <c r="AJ68" i="87" s="1"/>
  <c r="AK68" i="87" s="1"/>
  <c r="AL68" i="87" s="1"/>
  <c r="AM68" i="87" s="1"/>
  <c r="AN68" i="87" s="1"/>
  <c r="AO68" i="87" s="1"/>
  <c r="AP68" i="87" s="1"/>
  <c r="AQ68" i="87" s="1"/>
  <c r="AR68" i="87" s="1"/>
  <c r="AS68" i="87" s="1"/>
  <c r="AT68" i="87" s="1"/>
  <c r="AU68" i="87" s="1"/>
  <c r="AV68" i="87" s="1"/>
  <c r="AW68" i="87" s="1"/>
  <c r="AX68" i="87" s="1"/>
  <c r="AY68" i="87" s="1"/>
  <c r="AZ68" i="87" s="1"/>
  <c r="BA68" i="87" s="1"/>
  <c r="BB68" i="87" s="1"/>
  <c r="BC68" i="87" s="1"/>
  <c r="BD68" i="87" s="1"/>
  <c r="BE68" i="87" s="1"/>
  <c r="AC66" i="87"/>
  <c r="AD66" i="87" s="1"/>
  <c r="AE66" i="87" s="1"/>
  <c r="AF66" i="87" s="1"/>
  <c r="AG66" i="87" s="1"/>
  <c r="AH66" i="87" s="1"/>
  <c r="AI66" i="87" s="1"/>
  <c r="AJ66" i="87" s="1"/>
  <c r="AK66" i="87" s="1"/>
  <c r="AL66" i="87" s="1"/>
  <c r="AM66" i="87" s="1"/>
  <c r="AN66" i="87" s="1"/>
  <c r="AO66" i="87" s="1"/>
  <c r="AP66" i="87" s="1"/>
  <c r="AQ66" i="87" s="1"/>
  <c r="AR66" i="87" s="1"/>
  <c r="AS66" i="87" s="1"/>
  <c r="AT66" i="87" s="1"/>
  <c r="AU66" i="87" s="1"/>
  <c r="AV66" i="87" s="1"/>
  <c r="AW66" i="87" s="1"/>
  <c r="AX66" i="87" s="1"/>
  <c r="AY66" i="87" s="1"/>
  <c r="AZ66" i="87" s="1"/>
  <c r="BA66" i="87" s="1"/>
  <c r="BB66" i="87" s="1"/>
  <c r="BC66" i="87" s="1"/>
  <c r="BD66" i="87" s="1"/>
  <c r="BE66" i="87" s="1"/>
  <c r="D206" i="88"/>
  <c r="D203" i="88"/>
  <c r="D202" i="88"/>
  <c r="D204" i="88" s="1"/>
  <c r="U43" i="3" s="1"/>
  <c r="O200" i="88"/>
  <c r="I201" i="88" s="1"/>
  <c r="V43" i="3" s="1"/>
  <c r="D205" i="88"/>
  <c r="D207" i="88" s="1"/>
  <c r="C39" i="88" s="1"/>
  <c r="N200" i="88"/>
  <c r="F209" i="88"/>
  <c r="C44" i="88" s="1"/>
  <c r="G44" i="88" s="1"/>
  <c r="AC43" i="3"/>
  <c r="M200" i="88"/>
  <c r="L201" i="88"/>
  <c r="F200" i="88"/>
  <c r="F203" i="88"/>
  <c r="L200" i="88"/>
  <c r="F201" i="88"/>
  <c r="AF43" i="3" s="1"/>
  <c r="F204" i="88"/>
  <c r="AB43" i="3" s="1"/>
  <c r="C45" i="88"/>
  <c r="H43" i="88"/>
  <c r="G43" i="88"/>
  <c r="AD66" i="88"/>
  <c r="AE66" i="88" s="1"/>
  <c r="AF66" i="88" s="1"/>
  <c r="AG66" i="88" s="1"/>
  <c r="AH66" i="88" s="1"/>
  <c r="AI66" i="88" s="1"/>
  <c r="AJ66" i="88" s="1"/>
  <c r="AK66" i="88" s="1"/>
  <c r="AL66" i="88" s="1"/>
  <c r="AM66" i="88" s="1"/>
  <c r="AN66" i="88" s="1"/>
  <c r="AO66" i="88" s="1"/>
  <c r="AP66" i="88" s="1"/>
  <c r="AQ66" i="88" s="1"/>
  <c r="AR66" i="88" s="1"/>
  <c r="AS66" i="88" s="1"/>
  <c r="AT66" i="88" s="1"/>
  <c r="AU66" i="88" s="1"/>
  <c r="AV66" i="88" s="1"/>
  <c r="AW66" i="88" s="1"/>
  <c r="AX66" i="88" s="1"/>
  <c r="AY66" i="88" s="1"/>
  <c r="AZ66" i="88" s="1"/>
  <c r="BA66" i="88" s="1"/>
  <c r="BB66" i="88" s="1"/>
  <c r="BC66" i="88" s="1"/>
  <c r="BD66" i="88" s="1"/>
  <c r="BE66" i="88" s="1"/>
  <c r="BF66" i="88" s="1"/>
  <c r="C46" i="88"/>
  <c r="W41" i="88"/>
  <c r="AD68" i="88"/>
  <c r="AE68" i="88"/>
  <c r="AF68" i="88" s="1"/>
  <c r="AG68" i="88" s="1"/>
  <c r="AH68" i="88" s="1"/>
  <c r="AI68" i="88" s="1"/>
  <c r="AJ68" i="88" s="1"/>
  <c r="AK68" i="88" s="1"/>
  <c r="AL68" i="88" s="1"/>
  <c r="AM68" i="88" s="1"/>
  <c r="AN68" i="88" s="1"/>
  <c r="AO68" i="88" s="1"/>
  <c r="AP68" i="88" s="1"/>
  <c r="AQ68" i="88" s="1"/>
  <c r="AR68" i="88" s="1"/>
  <c r="AS68" i="88" s="1"/>
  <c r="AT68" i="88" s="1"/>
  <c r="AU68" i="88" s="1"/>
  <c r="AV68" i="88" s="1"/>
  <c r="AW68" i="88" s="1"/>
  <c r="AX68" i="88" s="1"/>
  <c r="AY68" i="88" s="1"/>
  <c r="AZ68" i="88" s="1"/>
  <c r="BA68" i="88" s="1"/>
  <c r="BB68" i="88" s="1"/>
  <c r="BC68" i="88" s="1"/>
  <c r="BD68" i="88" s="1"/>
  <c r="BE68" i="88" s="1"/>
  <c r="BF68" i="88" s="1"/>
  <c r="AC29" i="3"/>
  <c r="W41" i="89"/>
  <c r="F200" i="89"/>
  <c r="L201" i="89"/>
  <c r="O71" i="89"/>
  <c r="O200" i="89" s="1"/>
  <c r="N70" i="89"/>
  <c r="M200" i="89"/>
  <c r="F210" i="89"/>
  <c r="F204" i="89" s="1"/>
  <c r="AB42" i="3" s="1"/>
  <c r="F206" i="89"/>
  <c r="L200" i="89"/>
  <c r="D205" i="89"/>
  <c r="D202" i="89"/>
  <c r="M201" i="89"/>
  <c r="Z42" i="3" s="1"/>
  <c r="F207" i="89"/>
  <c r="F209" i="89"/>
  <c r="C44" i="89" s="1"/>
  <c r="AC42" i="3"/>
  <c r="F203" i="89"/>
  <c r="AC66" i="89"/>
  <c r="AD66" i="89" s="1"/>
  <c r="AE66" i="89" s="1"/>
  <c r="AF66" i="89" s="1"/>
  <c r="AG66" i="89" s="1"/>
  <c r="AH66" i="89" s="1"/>
  <c r="AI66" i="89" s="1"/>
  <c r="AJ66" i="89" s="1"/>
  <c r="AK66" i="89" s="1"/>
  <c r="AL66" i="89" s="1"/>
  <c r="AM66" i="89" s="1"/>
  <c r="AN66" i="89" s="1"/>
  <c r="AO66" i="89" s="1"/>
  <c r="AP66" i="89" s="1"/>
  <c r="AQ66" i="89" s="1"/>
  <c r="AR66" i="89" s="1"/>
  <c r="AS66" i="89" s="1"/>
  <c r="AT66" i="89" s="1"/>
  <c r="AU66" i="89" s="1"/>
  <c r="AV66" i="89" s="1"/>
  <c r="AW66" i="89" s="1"/>
  <c r="AX66" i="89" s="1"/>
  <c r="AY66" i="89" s="1"/>
  <c r="AZ66" i="89" s="1"/>
  <c r="BA66" i="89" s="1"/>
  <c r="BB66" i="89" s="1"/>
  <c r="BC66" i="89" s="1"/>
  <c r="BD66" i="89" s="1"/>
  <c r="BE66" i="89" s="1"/>
  <c r="AG68" i="89"/>
  <c r="AH68" i="89" s="1"/>
  <c r="AI68" i="89" s="1"/>
  <c r="AJ68" i="89" s="1"/>
  <c r="AK68" i="89" s="1"/>
  <c r="AL68" i="89" s="1"/>
  <c r="AM68" i="89" s="1"/>
  <c r="AN68" i="89" s="1"/>
  <c r="AO68" i="89" s="1"/>
  <c r="AP68" i="89" s="1"/>
  <c r="AQ68" i="89" s="1"/>
  <c r="AR68" i="89" s="1"/>
  <c r="AS68" i="89" s="1"/>
  <c r="AT68" i="89" s="1"/>
  <c r="AU68" i="89" s="1"/>
  <c r="AV68" i="89" s="1"/>
  <c r="AW68" i="89" s="1"/>
  <c r="AX68" i="89" s="1"/>
  <c r="AY68" i="89" s="1"/>
  <c r="AZ68" i="89" s="1"/>
  <c r="BA68" i="89" s="1"/>
  <c r="BB68" i="89" s="1"/>
  <c r="BC68" i="89" s="1"/>
  <c r="BD68" i="89" s="1"/>
  <c r="BE68" i="89" s="1"/>
  <c r="G40" i="90"/>
  <c r="H40" i="90"/>
  <c r="D206" i="90"/>
  <c r="D205" i="90"/>
  <c r="D207" i="90" s="1"/>
  <c r="C39" i="90" s="1"/>
  <c r="D203" i="90"/>
  <c r="F201" i="90"/>
  <c r="AF41" i="3" s="1"/>
  <c r="N200" i="90"/>
  <c r="J201" i="90" s="1"/>
  <c r="W41" i="3" s="1"/>
  <c r="F203" i="90"/>
  <c r="D202" i="90"/>
  <c r="D204" i="90" s="1"/>
  <c r="U41" i="3" s="1"/>
  <c r="M200" i="90"/>
  <c r="AB28" i="3" s="1"/>
  <c r="L201" i="90"/>
  <c r="M201" i="90"/>
  <c r="Z41" i="3" s="1"/>
  <c r="F206" i="90"/>
  <c r="F208" i="90" s="1"/>
  <c r="C43" i="90" s="1"/>
  <c r="L200" i="90"/>
  <c r="AB30" i="3"/>
  <c r="H43" i="90"/>
  <c r="G43" i="90"/>
  <c r="O201" i="90"/>
  <c r="N202" i="90" s="1"/>
  <c r="C42" i="90" s="1"/>
  <c r="W41" i="90"/>
  <c r="F202" i="90"/>
  <c r="H44" i="90"/>
  <c r="W40" i="90"/>
  <c r="M204" i="90"/>
  <c r="C41" i="90" s="1"/>
  <c r="AD68" i="90"/>
  <c r="AE68" i="90" s="1"/>
  <c r="AF68" i="90" s="1"/>
  <c r="AG68" i="90" s="1"/>
  <c r="AC66" i="90"/>
  <c r="AD66" i="90" s="1"/>
  <c r="AE66" i="90" s="1"/>
  <c r="AF66" i="90" s="1"/>
  <c r="AG66" i="90" s="1"/>
  <c r="AH66" i="90" s="1"/>
  <c r="AI66" i="90" s="1"/>
  <c r="AJ66" i="90" s="1"/>
  <c r="AK66" i="90" s="1"/>
  <c r="AL66" i="90" s="1"/>
  <c r="AM66" i="90" s="1"/>
  <c r="AN66" i="90" s="1"/>
  <c r="AO66" i="90" s="1"/>
  <c r="AP66" i="90" s="1"/>
  <c r="AQ66" i="90" s="1"/>
  <c r="AR66" i="90" s="1"/>
  <c r="AS66" i="90" s="1"/>
  <c r="AT66" i="90" s="1"/>
  <c r="AU66" i="90" s="1"/>
  <c r="AV66" i="90" s="1"/>
  <c r="AW66" i="90" s="1"/>
  <c r="AX66" i="90" s="1"/>
  <c r="AY66" i="90" s="1"/>
  <c r="AZ66" i="90" s="1"/>
  <c r="BA66" i="90" s="1"/>
  <c r="BB66" i="90" s="1"/>
  <c r="BC66" i="90" s="1"/>
  <c r="BD66" i="90" s="1"/>
  <c r="BE66" i="90" s="1"/>
  <c r="BF66" i="90" s="1"/>
  <c r="AH68" i="90"/>
  <c r="AI68" i="90" s="1"/>
  <c r="AJ68" i="90" s="1"/>
  <c r="AK68" i="90" s="1"/>
  <c r="AL68" i="90" s="1"/>
  <c r="AM68" i="90" s="1"/>
  <c r="AN68" i="90" s="1"/>
  <c r="AO68" i="90" s="1"/>
  <c r="AP68" i="90" s="1"/>
  <c r="AQ68" i="90" s="1"/>
  <c r="AR68" i="90" s="1"/>
  <c r="AS68" i="90" s="1"/>
  <c r="AT68" i="90" s="1"/>
  <c r="AU68" i="90" s="1"/>
  <c r="AV68" i="90" s="1"/>
  <c r="AW68" i="90" s="1"/>
  <c r="AX68" i="90" s="1"/>
  <c r="AY68" i="90" s="1"/>
  <c r="AZ68" i="90" s="1"/>
  <c r="BA68" i="90" s="1"/>
  <c r="BB68" i="90" s="1"/>
  <c r="BC68" i="90" s="1"/>
  <c r="BD68" i="90" s="1"/>
  <c r="BE68" i="90" s="1"/>
  <c r="BF68" i="90" s="1"/>
  <c r="AA30" i="3"/>
  <c r="C46" i="91"/>
  <c r="F202" i="91"/>
  <c r="D205" i="91"/>
  <c r="O200" i="91"/>
  <c r="D202" i="91"/>
  <c r="AC40" i="3"/>
  <c r="F209" i="91"/>
  <c r="C44" i="91" s="1"/>
  <c r="H44" i="91" s="1"/>
  <c r="F203" i="91"/>
  <c r="AA28" i="3"/>
  <c r="W40" i="91"/>
  <c r="M201" i="91"/>
  <c r="Z40" i="3" s="1"/>
  <c r="G40" i="91"/>
  <c r="AC66" i="91"/>
  <c r="AD66" i="91" s="1"/>
  <c r="AE66" i="91" s="1"/>
  <c r="AF66" i="91" s="1"/>
  <c r="AG66" i="91" s="1"/>
  <c r="AH66" i="91" s="1"/>
  <c r="AI66" i="91" s="1"/>
  <c r="AJ66" i="91" s="1"/>
  <c r="AK66" i="91" s="1"/>
  <c r="AL66" i="91" s="1"/>
  <c r="AM66" i="91" s="1"/>
  <c r="AN66" i="91" s="1"/>
  <c r="AO66" i="91" s="1"/>
  <c r="AP66" i="91" s="1"/>
  <c r="AQ66" i="91" s="1"/>
  <c r="AR66" i="91" s="1"/>
  <c r="AS66" i="91" s="1"/>
  <c r="AT66" i="91" s="1"/>
  <c r="AU66" i="91" s="1"/>
  <c r="AV66" i="91" s="1"/>
  <c r="AW66" i="91" s="1"/>
  <c r="AX66" i="91" s="1"/>
  <c r="AY66" i="91" s="1"/>
  <c r="AZ66" i="91" s="1"/>
  <c r="BA66" i="91" s="1"/>
  <c r="BB66" i="91" s="1"/>
  <c r="BC66" i="91" s="1"/>
  <c r="BD66" i="91" s="1"/>
  <c r="BE66" i="91" s="1"/>
  <c r="BF66" i="91" s="1"/>
  <c r="F204" i="91"/>
  <c r="AB40" i="3" s="1"/>
  <c r="W41" i="91"/>
  <c r="F206" i="91"/>
  <c r="N70" i="91"/>
  <c r="L201" i="91"/>
  <c r="F201" i="91"/>
  <c r="AF40" i="3" s="1"/>
  <c r="F207" i="91"/>
  <c r="L200" i="91"/>
  <c r="G44" i="91"/>
  <c r="AF68" i="91"/>
  <c r="AG68" i="91" s="1"/>
  <c r="AH68" i="91" s="1"/>
  <c r="AI68" i="91" s="1"/>
  <c r="AJ68" i="91" s="1"/>
  <c r="AK68" i="91" s="1"/>
  <c r="AL68" i="91" s="1"/>
  <c r="AM68" i="91" s="1"/>
  <c r="AN68" i="91" s="1"/>
  <c r="AO68" i="91" s="1"/>
  <c r="AP68" i="91" s="1"/>
  <c r="AQ68" i="91" s="1"/>
  <c r="AR68" i="91" s="1"/>
  <c r="AS68" i="91" s="1"/>
  <c r="AT68" i="91" s="1"/>
  <c r="AU68" i="91" s="1"/>
  <c r="AV68" i="91" s="1"/>
  <c r="AW68" i="91" s="1"/>
  <c r="AX68" i="91" s="1"/>
  <c r="AY68" i="91" s="1"/>
  <c r="AZ68" i="91" s="1"/>
  <c r="BA68" i="91" s="1"/>
  <c r="BB68" i="91" s="1"/>
  <c r="BC68" i="91" s="1"/>
  <c r="BD68" i="91" s="1"/>
  <c r="BE68" i="91" s="1"/>
  <c r="BF68" i="91" s="1"/>
  <c r="G40" i="92"/>
  <c r="H40" i="92"/>
  <c r="J201" i="92"/>
  <c r="W39" i="3" s="1"/>
  <c r="O200" i="92"/>
  <c r="I201" i="92" s="1"/>
  <c r="V39" i="3" s="1"/>
  <c r="D202" i="92"/>
  <c r="D205" i="92"/>
  <c r="AD68" i="92"/>
  <c r="AE68" i="92" s="1"/>
  <c r="AF68" i="92" s="1"/>
  <c r="AG68" i="92" s="1"/>
  <c r="AH68" i="92" s="1"/>
  <c r="AI68" i="92" s="1"/>
  <c r="AJ68" i="92" s="1"/>
  <c r="AK68" i="92" s="1"/>
  <c r="AL68" i="92" s="1"/>
  <c r="AM68" i="92" s="1"/>
  <c r="AN68" i="92" s="1"/>
  <c r="AO68" i="92" s="1"/>
  <c r="AP68" i="92" s="1"/>
  <c r="AQ68" i="92" s="1"/>
  <c r="AR68" i="92" s="1"/>
  <c r="AS68" i="92" s="1"/>
  <c r="AT68" i="92" s="1"/>
  <c r="AU68" i="92" s="1"/>
  <c r="AV68" i="92" s="1"/>
  <c r="AW68" i="92" s="1"/>
  <c r="AX68" i="92" s="1"/>
  <c r="AY68" i="92" s="1"/>
  <c r="AZ68" i="92" s="1"/>
  <c r="BA68" i="92" s="1"/>
  <c r="BB68" i="92" s="1"/>
  <c r="BC68" i="92" s="1"/>
  <c r="BD68" i="92" s="1"/>
  <c r="BE68" i="92" s="1"/>
  <c r="D206" i="92"/>
  <c r="D203" i="92"/>
  <c r="M200" i="92"/>
  <c r="F207" i="92"/>
  <c r="F208" i="92" s="1"/>
  <c r="C43" i="92" s="1"/>
  <c r="L200" i="92"/>
  <c r="F200" i="92"/>
  <c r="L201" i="92"/>
  <c r="E200" i="92"/>
  <c r="H44" i="92"/>
  <c r="G44" i="92"/>
  <c r="AC39" i="3"/>
  <c r="F204" i="92"/>
  <c r="AB39" i="3" s="1"/>
  <c r="F203" i="92"/>
  <c r="AD66" i="92"/>
  <c r="AE66" i="92" s="1"/>
  <c r="AF66" i="92" s="1"/>
  <c r="AG66" i="92" s="1"/>
  <c r="AH66" i="92" s="1"/>
  <c r="AI66" i="92" s="1"/>
  <c r="AJ66" i="92" s="1"/>
  <c r="AK66" i="92" s="1"/>
  <c r="AL66" i="92" s="1"/>
  <c r="AM66" i="92" s="1"/>
  <c r="AN66" i="92" s="1"/>
  <c r="AO66" i="92" s="1"/>
  <c r="AP66" i="92" s="1"/>
  <c r="AQ66" i="92" s="1"/>
  <c r="AR66" i="92" s="1"/>
  <c r="AS66" i="92" s="1"/>
  <c r="AT66" i="92" s="1"/>
  <c r="AU66" i="92" s="1"/>
  <c r="AV66" i="92" s="1"/>
  <c r="AW66" i="92" s="1"/>
  <c r="AX66" i="92" s="1"/>
  <c r="AY66" i="92" s="1"/>
  <c r="AZ66" i="92" s="1"/>
  <c r="BA66" i="92" s="1"/>
  <c r="BB66" i="92" s="1"/>
  <c r="BC66" i="92" s="1"/>
  <c r="BD66" i="92" s="1"/>
  <c r="BE66" i="92" s="1"/>
  <c r="Y29" i="3"/>
  <c r="W41" i="93"/>
  <c r="D205" i="93"/>
  <c r="D207" i="93" s="1"/>
  <c r="C39" i="93" s="1"/>
  <c r="C46" i="93"/>
  <c r="D203" i="93"/>
  <c r="F206" i="93"/>
  <c r="F208" i="93" s="1"/>
  <c r="C43" i="93" s="1"/>
  <c r="N200" i="93"/>
  <c r="J201" i="93" s="1"/>
  <c r="W38" i="3" s="1"/>
  <c r="E201" i="93"/>
  <c r="X38" i="3" s="1"/>
  <c r="F210" i="93"/>
  <c r="F204" i="93" s="1"/>
  <c r="AB38" i="3" s="1"/>
  <c r="D202" i="93"/>
  <c r="D204" i="93" s="1"/>
  <c r="U38" i="3" s="1"/>
  <c r="M201" i="93"/>
  <c r="F201" i="93"/>
  <c r="AF38" i="3" s="1"/>
  <c r="M200" i="93"/>
  <c r="G43" i="93"/>
  <c r="H43" i="93"/>
  <c r="O202" i="93"/>
  <c r="V38" i="3"/>
  <c r="W39" i="93"/>
  <c r="O201" i="93"/>
  <c r="N202" i="93" s="1"/>
  <c r="C42" i="93" s="1"/>
  <c r="AC66" i="93"/>
  <c r="AC38" i="3"/>
  <c r="F209" i="93"/>
  <c r="C44" i="93" s="1"/>
  <c r="F203" i="93"/>
  <c r="AC68" i="93"/>
  <c r="AD68" i="93" s="1"/>
  <c r="AE68" i="93" s="1"/>
  <c r="AF68" i="93" s="1"/>
  <c r="AG68" i="93" s="1"/>
  <c r="AH68" i="93" s="1"/>
  <c r="AI68" i="93" s="1"/>
  <c r="AJ68" i="93" s="1"/>
  <c r="AK68" i="93" s="1"/>
  <c r="AL68" i="93" s="1"/>
  <c r="AM68" i="93" s="1"/>
  <c r="AN68" i="93" s="1"/>
  <c r="AO68" i="93" s="1"/>
  <c r="AP68" i="93" s="1"/>
  <c r="AQ68" i="93" s="1"/>
  <c r="AR68" i="93" s="1"/>
  <c r="AS68" i="93" s="1"/>
  <c r="AT68" i="93" s="1"/>
  <c r="AU68" i="93" s="1"/>
  <c r="AV68" i="93" s="1"/>
  <c r="AW68" i="93" s="1"/>
  <c r="AX68" i="93" s="1"/>
  <c r="AY68" i="93" s="1"/>
  <c r="AZ68" i="93" s="1"/>
  <c r="BA68" i="93" s="1"/>
  <c r="BB68" i="93" s="1"/>
  <c r="BC68" i="93" s="1"/>
  <c r="BD68" i="93" s="1"/>
  <c r="BE68" i="93" s="1"/>
  <c r="BF68" i="93" s="1"/>
  <c r="AD66" i="93"/>
  <c r="AE66" i="93" s="1"/>
  <c r="AF66" i="93" s="1"/>
  <c r="AG66" i="93" s="1"/>
  <c r="AH66" i="93" s="1"/>
  <c r="AI66" i="93" s="1"/>
  <c r="AJ66" i="93" s="1"/>
  <c r="AK66" i="93" s="1"/>
  <c r="AL66" i="93" s="1"/>
  <c r="AM66" i="93" s="1"/>
  <c r="AN66" i="93" s="1"/>
  <c r="AO66" i="93" s="1"/>
  <c r="AP66" i="93" s="1"/>
  <c r="AQ66" i="93" s="1"/>
  <c r="AR66" i="93" s="1"/>
  <c r="AS66" i="93" s="1"/>
  <c r="AT66" i="93" s="1"/>
  <c r="AU66" i="93" s="1"/>
  <c r="AV66" i="93" s="1"/>
  <c r="AW66" i="93" s="1"/>
  <c r="AX66" i="93" s="1"/>
  <c r="AY66" i="93" s="1"/>
  <c r="AZ66" i="93" s="1"/>
  <c r="BA66" i="93" s="1"/>
  <c r="BB66" i="93" s="1"/>
  <c r="BC66" i="93" s="1"/>
  <c r="BD66" i="93" s="1"/>
  <c r="BE66" i="93" s="1"/>
  <c r="BF66" i="93" s="1"/>
  <c r="D206" i="94"/>
  <c r="D203" i="94"/>
  <c r="X29" i="3"/>
  <c r="W41" i="94"/>
  <c r="F202" i="94"/>
  <c r="C46" i="94"/>
  <c r="Y37" i="3"/>
  <c r="F206" i="94"/>
  <c r="F208" i="94" s="1"/>
  <c r="C43" i="94" s="1"/>
  <c r="H43" i="94" s="1"/>
  <c r="N200" i="94"/>
  <c r="J201" i="94" s="1"/>
  <c r="W37" i="3" s="1"/>
  <c r="O75" i="94"/>
  <c r="D202" i="94" s="1"/>
  <c r="D204" i="94" s="1"/>
  <c r="U37" i="3" s="1"/>
  <c r="F201" i="94"/>
  <c r="AF37" i="3" s="1"/>
  <c r="M200" i="94"/>
  <c r="F204" i="94"/>
  <c r="AB37" i="3" s="1"/>
  <c r="E201" i="94"/>
  <c r="X37" i="3" s="1"/>
  <c r="F207" i="94"/>
  <c r="AC37" i="3"/>
  <c r="M201" i="94"/>
  <c r="Z37" i="3" s="1"/>
  <c r="L200" i="94"/>
  <c r="H44" i="94"/>
  <c r="G44" i="94"/>
  <c r="X30" i="3"/>
  <c r="F203" i="94"/>
  <c r="AD66" i="94"/>
  <c r="AE66" i="94" s="1"/>
  <c r="AF66" i="94" s="1"/>
  <c r="AG66" i="94" s="1"/>
  <c r="AH66" i="94" s="1"/>
  <c r="AI66" i="94" s="1"/>
  <c r="AJ66" i="94" s="1"/>
  <c r="AK66" i="94" s="1"/>
  <c r="AL66" i="94" s="1"/>
  <c r="AM66" i="94" s="1"/>
  <c r="AN66" i="94" s="1"/>
  <c r="AO66" i="94" s="1"/>
  <c r="AP66" i="94" s="1"/>
  <c r="AQ66" i="94" s="1"/>
  <c r="AR66" i="94" s="1"/>
  <c r="AS66" i="94" s="1"/>
  <c r="AT66" i="94" s="1"/>
  <c r="AU66" i="94" s="1"/>
  <c r="AV66" i="94" s="1"/>
  <c r="AW66" i="94" s="1"/>
  <c r="AX66" i="94" s="1"/>
  <c r="AY66" i="94" s="1"/>
  <c r="AZ66" i="94" s="1"/>
  <c r="BA66" i="94" s="1"/>
  <c r="BB66" i="94" s="1"/>
  <c r="BC66" i="94" s="1"/>
  <c r="BD66" i="94" s="1"/>
  <c r="BE66" i="94" s="1"/>
  <c r="AE68" i="94"/>
  <c r="AF68" i="94" s="1"/>
  <c r="AG68" i="94" s="1"/>
  <c r="AH68" i="94" s="1"/>
  <c r="AI68" i="94" s="1"/>
  <c r="AJ68" i="94" s="1"/>
  <c r="AK68" i="94" s="1"/>
  <c r="AL68" i="94" s="1"/>
  <c r="AM68" i="94" s="1"/>
  <c r="AN68" i="94" s="1"/>
  <c r="AO68" i="94" s="1"/>
  <c r="AP68" i="94" s="1"/>
  <c r="AQ68" i="94" s="1"/>
  <c r="AR68" i="94" s="1"/>
  <c r="AS68" i="94" s="1"/>
  <c r="AT68" i="94" s="1"/>
  <c r="AU68" i="94" s="1"/>
  <c r="AV68" i="94" s="1"/>
  <c r="AW68" i="94" s="1"/>
  <c r="AX68" i="94" s="1"/>
  <c r="AY68" i="94" s="1"/>
  <c r="AZ68" i="94" s="1"/>
  <c r="BA68" i="94" s="1"/>
  <c r="BB68" i="94" s="1"/>
  <c r="BC68" i="94" s="1"/>
  <c r="BD68" i="94" s="1"/>
  <c r="BE68" i="94" s="1"/>
  <c r="W201" i="97"/>
  <c r="S201" i="97"/>
  <c r="V201" i="97"/>
  <c r="H40" i="97"/>
  <c r="F207" i="97"/>
  <c r="F210" i="97"/>
  <c r="F204" i="97" s="1"/>
  <c r="AB34" i="3" s="1"/>
  <c r="F201" i="97"/>
  <c r="AF34" i="3" s="1"/>
  <c r="F206" i="97"/>
  <c r="F200" i="97"/>
  <c r="E200" i="97"/>
  <c r="M203" i="97"/>
  <c r="U27" i="3"/>
  <c r="P201" i="97"/>
  <c r="AA201" i="97"/>
  <c r="D206" i="97"/>
  <c r="Q201" i="97"/>
  <c r="M200" i="97"/>
  <c r="AC68" i="97"/>
  <c r="AD68" i="97" s="1"/>
  <c r="AE68" i="97" s="1"/>
  <c r="AF68" i="97" s="1"/>
  <c r="AG68" i="97" s="1"/>
  <c r="AH68" i="97" s="1"/>
  <c r="AI68" i="97" s="1"/>
  <c r="AJ68" i="97" s="1"/>
  <c r="AK68" i="97" s="1"/>
  <c r="AL68" i="97" s="1"/>
  <c r="AM68" i="97" s="1"/>
  <c r="AN68" i="97" s="1"/>
  <c r="AO68" i="97" s="1"/>
  <c r="AP68" i="97" s="1"/>
  <c r="AQ68" i="97" s="1"/>
  <c r="AR68" i="97" s="1"/>
  <c r="AS68" i="97" s="1"/>
  <c r="AT68" i="97" s="1"/>
  <c r="AU68" i="97" s="1"/>
  <c r="AV68" i="97" s="1"/>
  <c r="AW68" i="97" s="1"/>
  <c r="AX68" i="97" s="1"/>
  <c r="AY68" i="97" s="1"/>
  <c r="AZ68" i="97" s="1"/>
  <c r="BA68" i="97" s="1"/>
  <c r="BB68" i="97" s="1"/>
  <c r="BC68" i="97" s="1"/>
  <c r="BD68" i="97" s="1"/>
  <c r="BE68" i="97" s="1"/>
  <c r="BF68" i="97" s="1"/>
  <c r="F209" i="97"/>
  <c r="C44" i="97" s="1"/>
  <c r="AC66" i="97"/>
  <c r="AD66" i="97" s="1"/>
  <c r="AE66" i="97" s="1"/>
  <c r="AF66" i="97" s="1"/>
  <c r="AG66" i="97" s="1"/>
  <c r="AH66" i="97" s="1"/>
  <c r="AI66" i="97" s="1"/>
  <c r="AJ66" i="97" s="1"/>
  <c r="AK66" i="97" s="1"/>
  <c r="AL66" i="97" s="1"/>
  <c r="AM66" i="97" s="1"/>
  <c r="AN66" i="97" s="1"/>
  <c r="AO66" i="97" s="1"/>
  <c r="AP66" i="97" s="1"/>
  <c r="AQ66" i="97" s="1"/>
  <c r="AR66" i="97" s="1"/>
  <c r="AS66" i="97" s="1"/>
  <c r="AT66" i="97" s="1"/>
  <c r="AU66" i="97" s="1"/>
  <c r="AV66" i="97" s="1"/>
  <c r="AW66" i="97" s="1"/>
  <c r="AX66" i="97" s="1"/>
  <c r="AY66" i="97" s="1"/>
  <c r="AZ66" i="97" s="1"/>
  <c r="BA66" i="97" s="1"/>
  <c r="BB66" i="97" s="1"/>
  <c r="BC66" i="97" s="1"/>
  <c r="BD66" i="97" s="1"/>
  <c r="BE66" i="97" s="1"/>
  <c r="BF66" i="97" s="1"/>
  <c r="V201" i="96"/>
  <c r="Q201" i="96"/>
  <c r="W201" i="96"/>
  <c r="R201" i="96"/>
  <c r="T201" i="96"/>
  <c r="AA201" i="96"/>
  <c r="U201" i="95"/>
  <c r="AA201" i="95"/>
  <c r="E201" i="95"/>
  <c r="X36" i="3" s="1"/>
  <c r="E200" i="95"/>
  <c r="W41" i="95" s="1"/>
  <c r="M201" i="95"/>
  <c r="Z36" i="3" s="1"/>
  <c r="F207" i="95"/>
  <c r="O73" i="95"/>
  <c r="AC68" i="95"/>
  <c r="P201" i="95"/>
  <c r="V201" i="95"/>
  <c r="F206" i="95"/>
  <c r="F210" i="95"/>
  <c r="S201" i="95"/>
  <c r="W201" i="95"/>
  <c r="F200" i="95"/>
  <c r="F201" i="95"/>
  <c r="AF36" i="3" s="1"/>
  <c r="M200" i="95"/>
  <c r="W40" i="95" s="1"/>
  <c r="R201" i="95"/>
  <c r="L201" i="95"/>
  <c r="Y36" i="3" s="1"/>
  <c r="F203" i="95"/>
  <c r="AA36" i="3" s="1"/>
  <c r="L200" i="95"/>
  <c r="M204" i="95" s="1"/>
  <c r="C41" i="95" s="1"/>
  <c r="Q201" i="95"/>
  <c r="Y201" i="95"/>
  <c r="AD68" i="95"/>
  <c r="AE68" i="95" s="1"/>
  <c r="AF68" i="95" s="1"/>
  <c r="AG68" i="95" s="1"/>
  <c r="AH68" i="95" s="1"/>
  <c r="AI68" i="95" s="1"/>
  <c r="AJ68" i="95" s="1"/>
  <c r="AK68" i="95" s="1"/>
  <c r="AL68" i="95" s="1"/>
  <c r="AM68" i="95" s="1"/>
  <c r="AN68" i="95" s="1"/>
  <c r="AO68" i="95" s="1"/>
  <c r="AP68" i="95" s="1"/>
  <c r="AQ68" i="95" s="1"/>
  <c r="AR68" i="95" s="1"/>
  <c r="AS68" i="95" s="1"/>
  <c r="AT68" i="95" s="1"/>
  <c r="AU68" i="95" s="1"/>
  <c r="AV68" i="95" s="1"/>
  <c r="AW68" i="95" s="1"/>
  <c r="AX68" i="95" s="1"/>
  <c r="AY68" i="95" s="1"/>
  <c r="AZ68" i="95" s="1"/>
  <c r="BA68" i="95" s="1"/>
  <c r="BB68" i="95" s="1"/>
  <c r="BC68" i="95" s="1"/>
  <c r="BD68" i="95" s="1"/>
  <c r="BE68" i="95" s="1"/>
  <c r="BF68" i="95" s="1"/>
  <c r="AC66" i="95"/>
  <c r="AD66" i="95" s="1"/>
  <c r="AE66" i="95" s="1"/>
  <c r="AF66" i="95" s="1"/>
  <c r="AG66" i="95" s="1"/>
  <c r="AH66" i="95" s="1"/>
  <c r="AI66" i="95" s="1"/>
  <c r="AJ66" i="95" s="1"/>
  <c r="AK66" i="95" s="1"/>
  <c r="AL66" i="95" s="1"/>
  <c r="AM66" i="95" s="1"/>
  <c r="AN66" i="95" s="1"/>
  <c r="AO66" i="95" s="1"/>
  <c r="AP66" i="95" s="1"/>
  <c r="AQ66" i="95" s="1"/>
  <c r="AR66" i="95" s="1"/>
  <c r="AS66" i="95" s="1"/>
  <c r="AT66" i="95" s="1"/>
  <c r="AU66" i="95" s="1"/>
  <c r="AV66" i="95" s="1"/>
  <c r="AW66" i="95" s="1"/>
  <c r="AX66" i="95" s="1"/>
  <c r="AY66" i="95" s="1"/>
  <c r="AZ66" i="95" s="1"/>
  <c r="BA66" i="95" s="1"/>
  <c r="BB66" i="95" s="1"/>
  <c r="BC66" i="95" s="1"/>
  <c r="BD66" i="95" s="1"/>
  <c r="BE66" i="95" s="1"/>
  <c r="BF66" i="95" s="1"/>
  <c r="O203" i="95"/>
  <c r="C40" i="95" s="1"/>
  <c r="G40" i="95" s="1"/>
  <c r="H40" i="95" s="1"/>
  <c r="C45" i="96"/>
  <c r="S201" i="96"/>
  <c r="D206" i="95"/>
  <c r="N200" i="95"/>
  <c r="D203" i="95"/>
  <c r="O200" i="95"/>
  <c r="D202" i="95"/>
  <c r="D205" i="95"/>
  <c r="W29" i="3"/>
  <c r="AD46" i="3"/>
  <c r="AE46" i="3"/>
  <c r="R8" i="3" s="1"/>
  <c r="AC68" i="96"/>
  <c r="AD68" i="96" s="1"/>
  <c r="AE68" i="96" s="1"/>
  <c r="AF68" i="96" s="1"/>
  <c r="AG68" i="96" s="1"/>
  <c r="AH68" i="96" s="1"/>
  <c r="AI68" i="96" s="1"/>
  <c r="AJ68" i="96" s="1"/>
  <c r="AK68" i="96" s="1"/>
  <c r="AL68" i="96" s="1"/>
  <c r="AM68" i="96" s="1"/>
  <c r="AN68" i="96" s="1"/>
  <c r="AO68" i="96" s="1"/>
  <c r="AP68" i="96" s="1"/>
  <c r="AQ68" i="96" s="1"/>
  <c r="AR68" i="96" s="1"/>
  <c r="AS68" i="96" s="1"/>
  <c r="AT68" i="96" s="1"/>
  <c r="AU68" i="96" s="1"/>
  <c r="AV68" i="96" s="1"/>
  <c r="AW68" i="96" s="1"/>
  <c r="AX68" i="96" s="1"/>
  <c r="AY68" i="96" s="1"/>
  <c r="AZ68" i="96" s="1"/>
  <c r="BA68" i="96" s="1"/>
  <c r="BB68" i="96" s="1"/>
  <c r="BC68" i="96" s="1"/>
  <c r="G40" i="96"/>
  <c r="H40" i="96" s="1"/>
  <c r="L200" i="96"/>
  <c r="V27" i="3" s="1"/>
  <c r="AC66" i="96"/>
  <c r="AD66" i="96" s="1"/>
  <c r="AE66" i="96" s="1"/>
  <c r="AF66" i="96" s="1"/>
  <c r="AG66" i="96" s="1"/>
  <c r="AH66" i="96" s="1"/>
  <c r="AI66" i="96" s="1"/>
  <c r="AJ66" i="96" s="1"/>
  <c r="AK66" i="96" s="1"/>
  <c r="AL66" i="96" s="1"/>
  <c r="AM66" i="96" s="1"/>
  <c r="AN66" i="96" s="1"/>
  <c r="AO66" i="96" s="1"/>
  <c r="AP66" i="96" s="1"/>
  <c r="AQ66" i="96" s="1"/>
  <c r="AR66" i="96" s="1"/>
  <c r="AS66" i="96" s="1"/>
  <c r="AT66" i="96" s="1"/>
  <c r="AU66" i="96" s="1"/>
  <c r="AV66" i="96" s="1"/>
  <c r="AW66" i="96" s="1"/>
  <c r="AX66" i="96" s="1"/>
  <c r="AY66" i="96" s="1"/>
  <c r="AZ66" i="96" s="1"/>
  <c r="BA66" i="96" s="1"/>
  <c r="BB66" i="96" s="1"/>
  <c r="BC66" i="96" s="1"/>
  <c r="M200" i="96"/>
  <c r="V28" i="3" s="1"/>
  <c r="F200" i="96"/>
  <c r="V30" i="3" s="1"/>
  <c r="Y201" i="96"/>
  <c r="E201" i="96"/>
  <c r="X35" i="3" s="1"/>
  <c r="E200" i="96"/>
  <c r="D206" i="96"/>
  <c r="M201" i="96"/>
  <c r="Z35" i="3" s="1"/>
  <c r="D202" i="96"/>
  <c r="U201" i="96"/>
  <c r="P201" i="96"/>
  <c r="W39" i="96"/>
  <c r="Z201" i="96"/>
  <c r="L201" i="96"/>
  <c r="F207" i="96"/>
  <c r="D205" i="96"/>
  <c r="D203" i="96"/>
  <c r="N200" i="96"/>
  <c r="F210" i="96"/>
  <c r="F206" i="96"/>
  <c r="F201" i="96"/>
  <c r="AF35" i="3" s="1"/>
  <c r="AC34" i="3" l="1"/>
  <c r="F203" i="97"/>
  <c r="M203" i="95"/>
  <c r="F208" i="97"/>
  <c r="C43" i="97" s="1"/>
  <c r="G43" i="97" s="1"/>
  <c r="H43" i="97" s="1"/>
  <c r="D203" i="97"/>
  <c r="AA45" i="3"/>
  <c r="M202" i="85"/>
  <c r="M203" i="85"/>
  <c r="O201" i="85"/>
  <c r="N202" i="85" s="1"/>
  <c r="C42" i="85" s="1"/>
  <c r="J201" i="85"/>
  <c r="W45" i="3" s="1"/>
  <c r="D207" i="85"/>
  <c r="C39" i="85" s="1"/>
  <c r="F209" i="85"/>
  <c r="C44" i="85" s="1"/>
  <c r="AC45" i="3"/>
  <c r="F204" i="85"/>
  <c r="AB45" i="3" s="1"/>
  <c r="O202" i="85"/>
  <c r="W39" i="85"/>
  <c r="AF27" i="3"/>
  <c r="D204" i="85"/>
  <c r="U45" i="3" s="1"/>
  <c r="G41" i="85"/>
  <c r="H41" i="85"/>
  <c r="M204" i="87"/>
  <c r="C41" i="87" s="1"/>
  <c r="AE27" i="3"/>
  <c r="M202" i="87"/>
  <c r="F205" i="87"/>
  <c r="D204" i="87"/>
  <c r="U44" i="3" s="1"/>
  <c r="M203" i="87"/>
  <c r="H39" i="87"/>
  <c r="G39" i="87"/>
  <c r="I201" i="87"/>
  <c r="O201" i="87"/>
  <c r="N202" i="87" s="1"/>
  <c r="C42" i="87" s="1"/>
  <c r="J201" i="87"/>
  <c r="W44" i="3" s="1"/>
  <c r="G41" i="87"/>
  <c r="H41" i="87"/>
  <c r="AA43" i="3"/>
  <c r="M202" i="88"/>
  <c r="F205" i="88"/>
  <c r="O202" i="88"/>
  <c r="H44" i="88"/>
  <c r="M203" i="88"/>
  <c r="Y43" i="3"/>
  <c r="O201" i="88"/>
  <c r="N202" i="88" s="1"/>
  <c r="C42" i="88" s="1"/>
  <c r="J201" i="88"/>
  <c r="W43" i="3" s="1"/>
  <c r="F202" i="88"/>
  <c r="AD30" i="3"/>
  <c r="M204" i="88"/>
  <c r="C41" i="88" s="1"/>
  <c r="W39" i="88"/>
  <c r="AD27" i="3"/>
  <c r="W40" i="88"/>
  <c r="AD28" i="3"/>
  <c r="H39" i="88"/>
  <c r="G39" i="88"/>
  <c r="I201" i="89"/>
  <c r="M204" i="89"/>
  <c r="C41" i="89" s="1"/>
  <c r="W40" i="89"/>
  <c r="F202" i="89"/>
  <c r="AC30" i="3"/>
  <c r="C46" i="89"/>
  <c r="AC27" i="3"/>
  <c r="W39" i="89"/>
  <c r="N200" i="89"/>
  <c r="D206" i="89"/>
  <c r="D207" i="89" s="1"/>
  <c r="C39" i="89" s="1"/>
  <c r="D203" i="89"/>
  <c r="D204" i="89" s="1"/>
  <c r="U42" i="3" s="1"/>
  <c r="F208" i="89"/>
  <c r="C43" i="89" s="1"/>
  <c r="AC28" i="3"/>
  <c r="Y42" i="3"/>
  <c r="M203" i="89"/>
  <c r="H44" i="89"/>
  <c r="G44" i="89"/>
  <c r="M202" i="89"/>
  <c r="F205" i="89"/>
  <c r="AA42" i="3"/>
  <c r="V42" i="3"/>
  <c r="AA41" i="3"/>
  <c r="M202" i="90"/>
  <c r="H39" i="90"/>
  <c r="G39" i="90"/>
  <c r="O202" i="90"/>
  <c r="W39" i="90"/>
  <c r="AB27" i="3"/>
  <c r="F205" i="90"/>
  <c r="Y41" i="3"/>
  <c r="M203" i="90"/>
  <c r="H41" i="90"/>
  <c r="G41" i="90"/>
  <c r="H42" i="90"/>
  <c r="G42" i="90"/>
  <c r="W39" i="91"/>
  <c r="M204" i="91"/>
  <c r="C41" i="91" s="1"/>
  <c r="AA27" i="3"/>
  <c r="D203" i="91"/>
  <c r="D206" i="91"/>
  <c r="D207" i="91" s="1"/>
  <c r="C39" i="91" s="1"/>
  <c r="N200" i="91"/>
  <c r="Y40" i="3"/>
  <c r="M203" i="91"/>
  <c r="D204" i="91"/>
  <c r="U40" i="3" s="1"/>
  <c r="F208" i="91"/>
  <c r="C43" i="91" s="1"/>
  <c r="M202" i="91"/>
  <c r="F205" i="91"/>
  <c r="AA40" i="3"/>
  <c r="I201" i="91"/>
  <c r="G43" i="92"/>
  <c r="H43" i="92"/>
  <c r="O202" i="92"/>
  <c r="Z28" i="3"/>
  <c r="W40" i="92"/>
  <c r="D207" i="92"/>
  <c r="C39" i="92" s="1"/>
  <c r="O201" i="92"/>
  <c r="N202" i="92" s="1"/>
  <c r="C42" i="92" s="1"/>
  <c r="M203" i="92"/>
  <c r="Y39" i="3"/>
  <c r="F202" i="92"/>
  <c r="Z30" i="3"/>
  <c r="C46" i="92"/>
  <c r="D204" i="92"/>
  <c r="U39" i="3" s="1"/>
  <c r="Z29" i="3"/>
  <c r="W41" i="92"/>
  <c r="Z27" i="3"/>
  <c r="M204" i="92"/>
  <c r="C41" i="92" s="1"/>
  <c r="W39" i="92"/>
  <c r="AA39" i="3"/>
  <c r="M202" i="92"/>
  <c r="F205" i="92"/>
  <c r="M203" i="93"/>
  <c r="Z38" i="3"/>
  <c r="G39" i="93"/>
  <c r="H39" i="93"/>
  <c r="AF46" i="3"/>
  <c r="R9" i="3" s="1"/>
  <c r="Y28" i="3"/>
  <c r="M204" i="93"/>
  <c r="C41" i="93" s="1"/>
  <c r="W40" i="93"/>
  <c r="H44" i="93"/>
  <c r="G44" i="93"/>
  <c r="H42" i="93"/>
  <c r="G42" i="93"/>
  <c r="AA38" i="3"/>
  <c r="F205" i="93"/>
  <c r="M202" i="93"/>
  <c r="X27" i="3"/>
  <c r="W39" i="94"/>
  <c r="O200" i="94"/>
  <c r="D205" i="94"/>
  <c r="D207" i="94" s="1"/>
  <c r="C39" i="94" s="1"/>
  <c r="M203" i="94"/>
  <c r="X46" i="3"/>
  <c r="M204" i="94"/>
  <c r="C41" i="94" s="1"/>
  <c r="G43" i="94"/>
  <c r="W40" i="94"/>
  <c r="X28" i="3"/>
  <c r="Z46" i="3"/>
  <c r="G41" i="94"/>
  <c r="H41" i="94"/>
  <c r="AA37" i="3"/>
  <c r="F205" i="94"/>
  <c r="M202" i="94"/>
  <c r="D202" i="97"/>
  <c r="D204" i="97" s="1"/>
  <c r="U34" i="3" s="1"/>
  <c r="O200" i="97"/>
  <c r="I201" i="97" s="1"/>
  <c r="D205" i="97"/>
  <c r="D207" i="97" s="1"/>
  <c r="C39" i="97" s="1"/>
  <c r="W40" i="97"/>
  <c r="U28" i="3"/>
  <c r="M204" i="97"/>
  <c r="C41" i="97" s="1"/>
  <c r="U29" i="3"/>
  <c r="W41" i="97"/>
  <c r="U30" i="3"/>
  <c r="U31" i="3" s="1"/>
  <c r="V31" i="3" s="1"/>
  <c r="F202" i="97"/>
  <c r="C46" i="97"/>
  <c r="N200" i="97"/>
  <c r="G44" i="97"/>
  <c r="H44" i="97" s="1"/>
  <c r="M202" i="97"/>
  <c r="F205" i="97"/>
  <c r="AA34" i="3"/>
  <c r="W28" i="3"/>
  <c r="F208" i="95"/>
  <c r="C43" i="95" s="1"/>
  <c r="G43" i="95" s="1"/>
  <c r="H43" i="95" s="1"/>
  <c r="AC36" i="3"/>
  <c r="F209" i="95"/>
  <c r="C44" i="95" s="1"/>
  <c r="M202" i="95"/>
  <c r="C46" i="95"/>
  <c r="F202" i="95"/>
  <c r="F204" i="95"/>
  <c r="W30" i="3"/>
  <c r="W39" i="95"/>
  <c r="W27" i="3"/>
  <c r="G41" i="95"/>
  <c r="H41" i="95" s="1"/>
  <c r="D207" i="95"/>
  <c r="C39" i="95" s="1"/>
  <c r="D204" i="95"/>
  <c r="U36" i="3" s="1"/>
  <c r="I201" i="95"/>
  <c r="O201" i="95"/>
  <c r="N202" i="95" s="1"/>
  <c r="C42" i="95" s="1"/>
  <c r="J201" i="95"/>
  <c r="W36" i="3" s="1"/>
  <c r="M204" i="96"/>
  <c r="C41" i="96" s="1"/>
  <c r="G41" i="96" s="1"/>
  <c r="H41" i="96" s="1"/>
  <c r="F208" i="96"/>
  <c r="C43" i="96" s="1"/>
  <c r="G43" i="96" s="1"/>
  <c r="H43" i="96" s="1"/>
  <c r="W40" i="96"/>
  <c r="O200" i="96"/>
  <c r="C46" i="96"/>
  <c r="D207" i="96"/>
  <c r="C39" i="96" s="1"/>
  <c r="V29" i="3"/>
  <c r="W41" i="96"/>
  <c r="F202" i="96"/>
  <c r="M203" i="96"/>
  <c r="Y35" i="3"/>
  <c r="D204" i="96"/>
  <c r="U35" i="3" s="1"/>
  <c r="J201" i="96"/>
  <c r="W35" i="3" s="1"/>
  <c r="G39" i="96"/>
  <c r="F209" i="96"/>
  <c r="C44" i="96" s="1"/>
  <c r="F204" i="96"/>
  <c r="AB35" i="3" s="1"/>
  <c r="AC35" i="3"/>
  <c r="AC46" i="3" s="1"/>
  <c r="R7" i="3" s="1"/>
  <c r="F203" i="96"/>
  <c r="Y46" i="3" l="1"/>
  <c r="W31" i="3"/>
  <c r="X31" i="3" s="1"/>
  <c r="Y31" i="3" s="1"/>
  <c r="Z31" i="3" s="1"/>
  <c r="AA31" i="3" s="1"/>
  <c r="AB31" i="3" s="1"/>
  <c r="AC31" i="3" s="1"/>
  <c r="AD31" i="3" s="1"/>
  <c r="AE31" i="3" s="1"/>
  <c r="AF31" i="3" s="1"/>
  <c r="R10" i="3" s="1"/>
  <c r="G39" i="95"/>
  <c r="H39" i="95" s="1"/>
  <c r="AG29" i="3"/>
  <c r="O36" i="3" s="1"/>
  <c r="H44" i="85"/>
  <c r="G44" i="85"/>
  <c r="G39" i="85"/>
  <c r="H39" i="85"/>
  <c r="F205" i="85"/>
  <c r="G42" i="85"/>
  <c r="H42" i="85"/>
  <c r="G42" i="87"/>
  <c r="H42" i="87"/>
  <c r="O202" i="87"/>
  <c r="V44" i="3"/>
  <c r="AG28" i="3"/>
  <c r="O35" i="3" s="1"/>
  <c r="H41" i="88"/>
  <c r="G41" i="88"/>
  <c r="H42" i="88"/>
  <c r="G42" i="88"/>
  <c r="G39" i="89"/>
  <c r="H39" i="89"/>
  <c r="AG27" i="3"/>
  <c r="O34" i="3" s="1"/>
  <c r="G41" i="89"/>
  <c r="H41" i="89"/>
  <c r="H43" i="89"/>
  <c r="G43" i="89"/>
  <c r="O201" i="89"/>
  <c r="N202" i="89" s="1"/>
  <c r="C42" i="89" s="1"/>
  <c r="J201" i="89"/>
  <c r="G39" i="91"/>
  <c r="H39" i="91"/>
  <c r="V40" i="3"/>
  <c r="H43" i="91"/>
  <c r="G43" i="91"/>
  <c r="O201" i="91"/>
  <c r="N202" i="91" s="1"/>
  <c r="C42" i="91" s="1"/>
  <c r="J201" i="91"/>
  <c r="W40" i="3" s="1"/>
  <c r="H41" i="91"/>
  <c r="G41" i="91"/>
  <c r="U12" i="3"/>
  <c r="G42" i="92"/>
  <c r="H42" i="92"/>
  <c r="G39" i="92"/>
  <c r="H39" i="92"/>
  <c r="H41" i="92"/>
  <c r="G41" i="92"/>
  <c r="G41" i="93"/>
  <c r="H41" i="93"/>
  <c r="R4" i="3"/>
  <c r="L37" i="3" s="1"/>
  <c r="H39" i="94"/>
  <c r="G39" i="94"/>
  <c r="I201" i="94"/>
  <c r="O201" i="94"/>
  <c r="N202" i="94" s="1"/>
  <c r="C42" i="94" s="1"/>
  <c r="V34" i="3"/>
  <c r="G39" i="97"/>
  <c r="H39" i="97" s="1"/>
  <c r="G41" i="97"/>
  <c r="H41" i="97" s="1"/>
  <c r="R2" i="3"/>
  <c r="L35" i="3" s="1"/>
  <c r="M35" i="3" s="1"/>
  <c r="U11" i="3"/>
  <c r="J201" i="97"/>
  <c r="W34" i="3" s="1"/>
  <c r="O201" i="97"/>
  <c r="N202" i="97" s="1"/>
  <c r="C42" i="97" s="1"/>
  <c r="G42" i="97" s="1"/>
  <c r="H42" i="97" s="1"/>
  <c r="O201" i="96"/>
  <c r="G44" i="95"/>
  <c r="H44" i="95"/>
  <c r="AB36" i="3"/>
  <c r="AB46" i="3" s="1"/>
  <c r="F205" i="95"/>
  <c r="G42" i="95"/>
  <c r="H42" i="95" s="1"/>
  <c r="V36" i="3"/>
  <c r="O202" i="95"/>
  <c r="H39" i="96"/>
  <c r="N202" i="96"/>
  <c r="C42" i="96" s="1"/>
  <c r="G42" i="96" s="1"/>
  <c r="H42" i="96" s="1"/>
  <c r="I201" i="96"/>
  <c r="V35" i="3" s="1"/>
  <c r="U46" i="3"/>
  <c r="L40" i="3"/>
  <c r="M40" i="3" s="1"/>
  <c r="G44" i="96"/>
  <c r="H44" i="96" s="1"/>
  <c r="M202" i="96"/>
  <c r="AA35" i="3"/>
  <c r="AA46" i="3" s="1"/>
  <c r="F205" i="96"/>
  <c r="U13" i="3" l="1"/>
  <c r="R5" i="3" s="1"/>
  <c r="L38" i="3" s="1"/>
  <c r="M38" i="3" s="1"/>
  <c r="G42" i="89"/>
  <c r="H42" i="89"/>
  <c r="W42" i="3"/>
  <c r="W46" i="3" s="1"/>
  <c r="O202" i="89"/>
  <c r="O202" i="91"/>
  <c r="H42" i="91"/>
  <c r="G42" i="91"/>
  <c r="M37" i="3"/>
  <c r="G42" i="94"/>
  <c r="H42" i="94"/>
  <c r="O202" i="94"/>
  <c r="V37" i="3"/>
  <c r="V46" i="3" s="1"/>
  <c r="O202" i="97"/>
  <c r="O202" i="96"/>
  <c r="U16" i="3"/>
  <c r="U17" i="3" s="1"/>
  <c r="R6" i="3"/>
  <c r="R3" i="3" l="1"/>
  <c r="L36" i="3" s="1"/>
  <c r="M36" i="3" s="1"/>
  <c r="U15" i="3"/>
  <c r="L39" i="3"/>
  <c r="M3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appers" description="Connection to the 'gappers' query in the workbook." type="5" refreshedVersion="6" background="1">
    <dbPr connection="Provider=Microsoft.Mashup.OleDb.1;Data Source=$Workbook$;Location=gappers;Extended Properties=&quot;&quot;" command="SELECT * FROM [gappers]"/>
  </connection>
  <connection id="2" xr16:uid="{00000000-0015-0000-FFFF-FFFF01000000}" keepAlive="1" name="Query - gappers (2)" description="Connection to the 'gappers (2)' query in the workbook." type="5" refreshedVersion="6" background="1">
    <dbPr connection="Provider=Microsoft.Mashup.OleDb.1;Data Source=$Workbook$;Location=&quot;gappers (2)&quot;;Extended Properties=&quot;&quot;" command="SELECT * FROM [gappers (2)]"/>
  </connection>
  <connection id="3" xr16:uid="{00000000-0015-0000-FFFF-FFFF02000000}" keepAlive="1" name="Query - rpttrades" description="Connection to the 'rpttrades' query in the workbook." type="5" refreshedVersion="6" background="1" saveData="1">
    <dbPr connection="Provider=Microsoft.Mashup.OleDb.1;Data Source=$Workbook$;Location=rpttrades;Extended Properties=&quot;&quot;" command="SELECT * FROM [rpttrades]"/>
  </connection>
  <connection id="4" xr16:uid="{00000000-0015-0000-FFFF-FFFF03000000}" keepAlive="1" name="Query - Trade History - SureTrader" description="Connection to the 'Trade History - SureTrader' query in the workbook." type="5" refreshedVersion="6" background="1" saveData="1">
    <dbPr connection="Provider=Microsoft.Mashup.OleDb.1;Data Source=$Workbook$;Location=&quot;Trade History - SureTrader&quot;;Extended Properties=&quot;&quot;" command="SELECT * FROM [Trade History - SureTrader]"/>
  </connection>
  <connection id="5" xr16:uid="{00000000-0015-0000-FFFF-FFFF04000000}" keepAlive="1" interval="1" name="Query - TRADES-COPY" description="Connection to the 'TRADES-COPY' query in the workbook." type="5" refreshedVersion="6" background="1" saveData="1">
    <dbPr connection="Provider=Microsoft.Mashup.OleDb.1;Data Source=$Workbook$;Location=TRADES-COPY;Extended Properties=&quot;&quot;" command="SELECT * FROM [TRADES-COPY]"/>
  </connection>
</connections>
</file>

<file path=xl/sharedStrings.xml><?xml version="1.0" encoding="utf-8"?>
<sst xmlns="http://schemas.openxmlformats.org/spreadsheetml/2006/main" count="1254" uniqueCount="110">
  <si>
    <t>Date/Time</t>
  </si>
  <si>
    <t>Symbol</t>
  </si>
  <si>
    <t>Shares</t>
  </si>
  <si>
    <t>Entry</t>
  </si>
  <si>
    <t>Exit</t>
  </si>
  <si>
    <t>Gain</t>
  </si>
  <si>
    <t>Loss</t>
  </si>
  <si>
    <t>Profit</t>
  </si>
  <si>
    <t>Totals</t>
  </si>
  <si>
    <t>Averages</t>
  </si>
  <si>
    <t>Day $G/L</t>
  </si>
  <si>
    <t>Comm</t>
  </si>
  <si>
    <t>Order</t>
  </si>
  <si>
    <t>Net PL</t>
  </si>
  <si>
    <t>Win</t>
  </si>
  <si>
    <t>Pt Gain</t>
  </si>
  <si>
    <t>$Pt Loss</t>
  </si>
  <si>
    <t>W/O Com</t>
  </si>
  <si>
    <t>Gap n Go</t>
  </si>
  <si>
    <t>R to 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</si>
  <si>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</si>
  <si>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</si>
  <si>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</si>
  <si>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</si>
  <si>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</si>
  <si>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</si>
  <si>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</si>
  <si>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</si>
  <si>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</si>
  <si>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</si>
  <si>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</si>
  <si>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</si>
  <si>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Fees</t>
  </si>
  <si>
    <t>Gross $</t>
  </si>
  <si>
    <t>Accuracy</t>
  </si>
  <si>
    <t>Total Trades</t>
  </si>
  <si>
    <t>Total Losses</t>
  </si>
  <si>
    <t>Total Wins</t>
  </si>
  <si>
    <t>Avg Win</t>
  </si>
  <si>
    <t>Avg Loss</t>
  </si>
  <si>
    <t>5min Ext</t>
  </si>
  <si>
    <t>5min EMA</t>
  </si>
  <si>
    <t>1min Ext</t>
  </si>
  <si>
    <t>1min EMA</t>
  </si>
  <si>
    <t>1min Rev</t>
  </si>
  <si>
    <t>5min Rev</t>
  </si>
  <si>
    <t>avg d loss</t>
  </si>
  <si>
    <t>avg d win</t>
  </si>
  <si>
    <t>Dollar G/L</t>
  </si>
  <si>
    <t>Wins</t>
  </si>
  <si>
    <t>Total G/L</t>
  </si>
  <si>
    <t>Day wins</t>
  </si>
  <si>
    <t>Trading days</t>
  </si>
  <si>
    <t>Day Accuracy</t>
  </si>
  <si>
    <t>avg W size</t>
  </si>
  <si>
    <t>avg L size</t>
  </si>
  <si>
    <t>Total Comm</t>
  </si>
  <si>
    <t>Comm Ratio</t>
  </si>
  <si>
    <t>Share Size Ratio</t>
  </si>
  <si>
    <t>Daily P/L Ratio</t>
  </si>
  <si>
    <t>Daily Accuracy</t>
  </si>
  <si>
    <t>Minimum</t>
  </si>
  <si>
    <t>Target</t>
  </si>
  <si>
    <t>My Stats</t>
  </si>
  <si>
    <t>Feburary</t>
  </si>
  <si>
    <t>Avg Comm</t>
  </si>
  <si>
    <t>Avg Win $</t>
  </si>
  <si>
    <t>Avg Loss $</t>
  </si>
  <si>
    <t>Avg D Win</t>
  </si>
  <si>
    <t>Avg D Loss</t>
  </si>
  <si>
    <t>Day Wins</t>
  </si>
  <si>
    <t>Trade Days</t>
  </si>
  <si>
    <t>Min</t>
  </si>
  <si>
    <t>Avg D Pt Gain</t>
  </si>
  <si>
    <t>Avg D $ Gain</t>
  </si>
  <si>
    <t>Avg Daily Pt Gain</t>
  </si>
  <si>
    <t>Avg Daily $ Gain</t>
  </si>
  <si>
    <t>Income Projections</t>
  </si>
  <si>
    <t>Short</t>
  </si>
  <si>
    <t>Long</t>
  </si>
  <si>
    <t>D Max Loss</t>
  </si>
  <si>
    <t>Risk/Trade</t>
  </si>
  <si>
    <t>Share Size</t>
  </si>
  <si>
    <t>Ideal Stats</t>
  </si>
  <si>
    <t xml:space="preserve"> </t>
  </si>
  <si>
    <t>Dip Buy</t>
  </si>
  <si>
    <t>5min BD</t>
  </si>
  <si>
    <t>1min BD</t>
  </si>
  <si>
    <t>Gap n Fail</t>
  </si>
  <si>
    <t>PL Ratio</t>
  </si>
  <si>
    <t>Total d win</t>
  </si>
  <si>
    <t>Total d loss</t>
  </si>
  <si>
    <t>avg d PL</t>
  </si>
  <si>
    <t>Total d PL</t>
  </si>
  <si>
    <t>Total Shr Ratio</t>
  </si>
  <si>
    <t>avg Shr Ratio</t>
  </si>
  <si>
    <t>Total W size</t>
  </si>
  <si>
    <t>Total L size</t>
  </si>
  <si>
    <t>Gross P/L Ratio</t>
  </si>
  <si>
    <t>Net P/L Ratio</t>
  </si>
  <si>
    <t>Net Profit</t>
  </si>
  <si>
    <t>Total PL Ratio</t>
  </si>
  <si>
    <t>avg Real PL Ratio</t>
  </si>
  <si>
    <t>Net PL Ratio</t>
  </si>
  <si>
    <t>Gross Pt Gain</t>
  </si>
  <si>
    <t>Gross P/L Ratio Avg</t>
  </si>
  <si>
    <t>Net P/L Ratio Avg</t>
  </si>
  <si>
    <t>Daily P/L Ratio Avg</t>
  </si>
  <si>
    <t>Avg ShrSize Ratio</t>
  </si>
  <si>
    <t>Net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</si>
</sst>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;[Red]&quot;$&quot;#,##0.00"/>
    <numFmt numFmtId="165" formatCode="&quot;$&quot;#,##0.0000;[Red]&quot;$&quot;#,##0.0000"/>
    <numFmt numFmtId="166" formatCode="#,##0;[Red]#,##0"/>
    <numFmt numFmtId="167" formatCode="#,##0.00;[Red]#,##0.00"/>
    <numFmt numFmtId="168" formatCode="&quot;$&quot;#,##0.00"/>
    <numFmt numFmtId="169" formatCode="0.0000;[Red]0.0000"/>
    <numFmt numFmtId="170" formatCode="#,##0.0000;[Red]#,##0.0000"/>
    <numFmt numFmtId="171" formatCode="0.0000"/>
    <numFmt numFmtId="173" formatCode="0.00;[Red]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0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13" xfId="0" applyBorder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5" fillId="0" borderId="7" xfId="0" applyFont="1" applyBorder="1"/>
    <xf numFmtId="0" fontId="5" fillId="0" borderId="31" xfId="0" applyFont="1" applyBorder="1"/>
    <xf numFmtId="1" fontId="4" fillId="0" borderId="33" xfId="0" applyNumberFormat="1" applyFont="1" applyBorder="1"/>
    <xf numFmtId="0" fontId="4" fillId="0" borderId="4" xfId="0" applyFont="1" applyBorder="1"/>
    <xf numFmtId="164" fontId="4" fillId="0" borderId="11" xfId="0" applyNumberFormat="1" applyFont="1" applyBorder="1"/>
    <xf numFmtId="0" fontId="4" fillId="0" borderId="5" xfId="0" applyFont="1" applyBorder="1"/>
    <xf numFmtId="164" fontId="4" fillId="0" borderId="1" xfId="0" applyNumberFormat="1" applyFont="1" applyBorder="1"/>
    <xf numFmtId="164" fontId="0" fillId="0" borderId="0" xfId="0" applyNumberFormat="1"/>
    <xf numFmtId="0" fontId="4" fillId="0" borderId="13" xfId="0" applyFont="1" applyBorder="1"/>
    <xf numFmtId="21" fontId="0" fillId="0" borderId="13" xfId="0" applyNumberFormat="1" applyBorder="1"/>
    <xf numFmtId="0" fontId="8" fillId="0" borderId="0" xfId="1"/>
    <xf numFmtId="164" fontId="0" fillId="0" borderId="19" xfId="0" applyNumberFormat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31" xfId="0" applyNumberFormat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0" fillId="0" borderId="43" xfId="0" applyBorder="1"/>
    <xf numFmtId="0" fontId="0" fillId="0" borderId="32" xfId="0" applyBorder="1"/>
    <xf numFmtId="0" fontId="0" fillId="5" borderId="0" xfId="0" applyFill="1"/>
    <xf numFmtId="0" fontId="0" fillId="0" borderId="31" xfId="0" applyBorder="1"/>
    <xf numFmtId="171" fontId="0" fillId="0" borderId="0" xfId="0" applyNumberFormat="1"/>
    <xf numFmtId="10" fontId="2" fillId="2" borderId="32" xfId="0" applyNumberFormat="1" applyFont="1" applyFill="1" applyBorder="1"/>
    <xf numFmtId="164" fontId="7" fillId="2" borderId="40" xfId="0" applyNumberFormat="1" applyFont="1" applyFill="1" applyBorder="1"/>
    <xf numFmtId="0" fontId="3" fillId="0" borderId="12" xfId="0" applyFont="1" applyBorder="1"/>
    <xf numFmtId="0" fontId="3" fillId="0" borderId="36" xfId="0" applyFont="1" applyBorder="1"/>
    <xf numFmtId="0" fontId="7" fillId="4" borderId="52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2" fontId="3" fillId="0" borderId="34" xfId="0" applyNumberFormat="1" applyFont="1" applyBorder="1"/>
    <xf numFmtId="2" fontId="3" fillId="0" borderId="10" xfId="0" applyNumberFormat="1" applyFont="1" applyBorder="1" applyAlignment="1">
      <alignment horizontal="right"/>
    </xf>
    <xf numFmtId="10" fontId="3" fillId="0" borderId="12" xfId="0" applyNumberFormat="1" applyFont="1" applyBorder="1"/>
    <xf numFmtId="10" fontId="3" fillId="0" borderId="36" xfId="0" applyNumberFormat="1" applyFont="1" applyBorder="1"/>
    <xf numFmtId="10" fontId="3" fillId="0" borderId="30" xfId="0" applyNumberFormat="1" applyFont="1" applyBorder="1"/>
    <xf numFmtId="10" fontId="3" fillId="0" borderId="37" xfId="0" applyNumberFormat="1" applyFont="1" applyBorder="1"/>
    <xf numFmtId="164" fontId="7" fillId="5" borderId="12" xfId="0" applyNumberFormat="1" applyFont="1" applyFill="1" applyBorder="1"/>
    <xf numFmtId="164" fontId="7" fillId="5" borderId="1" xfId="0" applyNumberFormat="1" applyFont="1" applyFill="1" applyBorder="1"/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4" fillId="0" borderId="35" xfId="0" applyNumberFormat="1" applyFont="1" applyBorder="1"/>
    <xf numFmtId="164" fontId="4" fillId="0" borderId="37" xfId="0" applyNumberFormat="1" applyFont="1" applyBorder="1"/>
    <xf numFmtId="164" fontId="7" fillId="5" borderId="20" xfId="0" applyNumberFormat="1" applyFont="1" applyFill="1" applyBorder="1"/>
    <xf numFmtId="164" fontId="7" fillId="5" borderId="24" xfId="0" applyNumberFormat="1" applyFont="1" applyFill="1" applyBorder="1"/>
    <xf numFmtId="0" fontId="4" fillId="0" borderId="43" xfId="0" applyFont="1" applyBorder="1"/>
    <xf numFmtId="0" fontId="0" fillId="0" borderId="4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7" fillId="5" borderId="10" xfId="0" applyNumberFormat="1" applyFont="1" applyFill="1" applyBorder="1" applyAlignment="1">
      <alignment horizontal="left"/>
    </xf>
    <xf numFmtId="164" fontId="7" fillId="5" borderId="11" xfId="0" applyNumberFormat="1" applyFont="1" applyFill="1" applyBorder="1" applyAlignment="1">
      <alignment horizontal="left"/>
    </xf>
    <xf numFmtId="164" fontId="7" fillId="5" borderId="12" xfId="0" applyNumberFormat="1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164" fontId="7" fillId="5" borderId="24" xfId="0" applyNumberFormat="1" applyFont="1" applyFill="1" applyBorder="1" applyAlignment="1">
      <alignment horizontal="left"/>
    </xf>
    <xf numFmtId="164" fontId="7" fillId="5" borderId="20" xfId="0" applyNumberFormat="1" applyFont="1" applyFill="1" applyBorder="1" applyAlignment="1">
      <alignment horizontal="left"/>
    </xf>
    <xf numFmtId="164" fontId="7" fillId="5" borderId="30" xfId="0" applyNumberFormat="1" applyFont="1" applyFill="1" applyBorder="1" applyAlignment="1">
      <alignment horizontal="left"/>
    </xf>
    <xf numFmtId="164" fontId="7" fillId="5" borderId="35" xfId="0" applyNumberFormat="1" applyFont="1" applyFill="1" applyBorder="1" applyAlignment="1">
      <alignment horizontal="left"/>
    </xf>
    <xf numFmtId="164" fontId="3" fillId="4" borderId="15" xfId="0" applyNumberFormat="1" applyFont="1" applyFill="1" applyBorder="1"/>
    <xf numFmtId="1" fontId="3" fillId="4" borderId="0" xfId="0" applyNumberFormat="1" applyFont="1" applyFill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8" xfId="0" applyBorder="1"/>
    <xf numFmtId="1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0" applyNumberFormat="1" applyBorder="1"/>
    <xf numFmtId="1" fontId="0" fillId="0" borderId="19" xfId="0" applyNumberFormat="1" applyBorder="1"/>
    <xf numFmtId="0" fontId="0" fillId="0" borderId="19" xfId="0" applyBorder="1"/>
    <xf numFmtId="164" fontId="0" fillId="0" borderId="19" xfId="0" applyNumberFormat="1" applyBorder="1" applyAlignment="1">
      <alignment horizontal="center"/>
    </xf>
    <xf numFmtId="0" fontId="4" fillId="0" borderId="19" xfId="0" applyFont="1" applyBorder="1"/>
    <xf numFmtId="0" fontId="4" fillId="0" borderId="33" xfId="0" applyFont="1" applyBorder="1"/>
    <xf numFmtId="0" fontId="4" fillId="0" borderId="31" xfId="0" applyFont="1" applyBorder="1"/>
    <xf numFmtId="0" fontId="0" fillId="5" borderId="3" xfId="0" applyFill="1" applyBorder="1"/>
    <xf numFmtId="0" fontId="0" fillId="5" borderId="4" xfId="0" applyFill="1" applyBorder="1"/>
    <xf numFmtId="164" fontId="4" fillId="0" borderId="53" xfId="0" applyNumberFormat="1" applyFont="1" applyBorder="1"/>
    <xf numFmtId="164" fontId="4" fillId="0" borderId="20" xfId="0" applyNumberFormat="1" applyFont="1" applyBorder="1"/>
    <xf numFmtId="164" fontId="4" fillId="0" borderId="46" xfId="0" applyNumberFormat="1" applyFont="1" applyBorder="1"/>
    <xf numFmtId="164" fontId="4" fillId="0" borderId="45" xfId="0" applyNumberFormat="1" applyFont="1" applyBorder="1"/>
    <xf numFmtId="164" fontId="4" fillId="0" borderId="34" xfId="0" applyNumberFormat="1" applyFont="1" applyBorder="1"/>
    <xf numFmtId="164" fontId="4" fillId="0" borderId="36" xfId="0" applyNumberFormat="1" applyFont="1" applyBorder="1"/>
    <xf numFmtId="164" fontId="4" fillId="0" borderId="54" xfId="0" applyNumberFormat="1" applyFont="1" applyBorder="1"/>
    <xf numFmtId="164" fontId="4" fillId="0" borderId="44" xfId="0" applyNumberFormat="1" applyFont="1" applyBorder="1"/>
    <xf numFmtId="0" fontId="6" fillId="5" borderId="18" xfId="0" applyFont="1" applyFill="1" applyBorder="1"/>
    <xf numFmtId="0" fontId="6" fillId="5" borderId="15" xfId="0" applyFont="1" applyFill="1" applyBorder="1"/>
    <xf numFmtId="0" fontId="6" fillId="5" borderId="21" xfId="0" applyFont="1" applyFill="1" applyBorder="1"/>
    <xf numFmtId="9" fontId="0" fillId="0" borderId="19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0" fontId="0" fillId="0" borderId="47" xfId="0" applyBorder="1"/>
    <xf numFmtId="1" fontId="0" fillId="4" borderId="0" xfId="0" applyNumberFormat="1" applyFill="1"/>
    <xf numFmtId="173" fontId="0" fillId="0" borderId="5" xfId="0" applyNumberFormat="1" applyBorder="1"/>
    <xf numFmtId="173" fontId="0" fillId="0" borderId="13" xfId="0" applyNumberFormat="1" applyBorder="1"/>
    <xf numFmtId="173" fontId="0" fillId="0" borderId="0" xfId="0" applyNumberFormat="1"/>
    <xf numFmtId="173" fontId="0" fillId="0" borderId="19" xfId="0" applyNumberFormat="1" applyBorder="1"/>
    <xf numFmtId="0" fontId="6" fillId="5" borderId="3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167" fontId="0" fillId="0" borderId="0" xfId="0" applyNumberFormat="1"/>
    <xf numFmtId="0" fontId="7" fillId="0" borderId="52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/>
    </xf>
    <xf numFmtId="2" fontId="1" fillId="0" borderId="34" xfId="0" applyNumberFormat="1" applyFont="1" applyBorder="1"/>
    <xf numFmtId="0" fontId="1" fillId="0" borderId="12" xfId="0" applyFont="1" applyBorder="1"/>
    <xf numFmtId="0" fontId="1" fillId="0" borderId="36" xfId="0" applyFont="1" applyBorder="1"/>
    <xf numFmtId="10" fontId="1" fillId="0" borderId="12" xfId="0" applyNumberFormat="1" applyFont="1" applyBorder="1"/>
    <xf numFmtId="10" fontId="1" fillId="0" borderId="36" xfId="0" applyNumberFormat="1" applyFont="1" applyBorder="1"/>
    <xf numFmtId="10" fontId="1" fillId="0" borderId="30" xfId="0" applyNumberFormat="1" applyFont="1" applyBorder="1"/>
    <xf numFmtId="10" fontId="1" fillId="0" borderId="37" xfId="0" applyNumberFormat="1" applyFont="1" applyBorder="1"/>
    <xf numFmtId="15" fontId="6" fillId="0" borderId="6" xfId="0" applyNumberFormat="1" applyFont="1" applyBorder="1"/>
    <xf numFmtId="15" fontId="6" fillId="0" borderId="3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8" fontId="1" fillId="0" borderId="11" xfId="0" applyNumberFormat="1" applyFont="1" applyBorder="1"/>
    <xf numFmtId="164" fontId="1" fillId="0" borderId="34" xfId="0" applyNumberFormat="1" applyFont="1" applyBorder="1"/>
    <xf numFmtId="164" fontId="1" fillId="0" borderId="30" xfId="0" applyNumberFormat="1" applyFont="1" applyBorder="1"/>
    <xf numFmtId="164" fontId="1" fillId="0" borderId="35" xfId="0" applyNumberFormat="1" applyFont="1" applyBorder="1"/>
    <xf numFmtId="164" fontId="1" fillId="0" borderId="37" xfId="0" applyNumberFormat="1" applyFont="1" applyBorder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3" xfId="0" applyNumberFormat="1" applyFont="1" applyBorder="1"/>
    <xf numFmtId="165" fontId="1" fillId="0" borderId="0" xfId="0" applyNumberFormat="1" applyFont="1"/>
    <xf numFmtId="164" fontId="1" fillId="0" borderId="7" xfId="0" applyNumberFormat="1" applyFont="1" applyBorder="1"/>
    <xf numFmtId="0" fontId="1" fillId="0" borderId="48" xfId="0" applyFont="1" applyBorder="1"/>
    <xf numFmtId="0" fontId="1" fillId="0" borderId="11" xfId="0" applyFont="1" applyBorder="1"/>
    <xf numFmtId="0" fontId="1" fillId="0" borderId="40" xfId="0" applyFont="1" applyBorder="1"/>
    <xf numFmtId="164" fontId="1" fillId="0" borderId="40" xfId="0" applyNumberFormat="1" applyFont="1" applyBorder="1"/>
    <xf numFmtId="165" fontId="1" fillId="0" borderId="40" xfId="0" applyNumberFormat="1" applyFont="1" applyBorder="1"/>
    <xf numFmtId="1" fontId="1" fillId="0" borderId="41" xfId="0" applyNumberFormat="1" applyFont="1" applyBorder="1"/>
    <xf numFmtId="1" fontId="1" fillId="0" borderId="34" xfId="0" applyNumberFormat="1" applyFont="1" applyBorder="1"/>
    <xf numFmtId="164" fontId="1" fillId="0" borderId="56" xfId="0" applyNumberFormat="1" applyFont="1" applyBorder="1"/>
    <xf numFmtId="164" fontId="1" fillId="0" borderId="55" xfId="0" applyNumberFormat="1" applyFont="1" applyBorder="1"/>
    <xf numFmtId="164" fontId="1" fillId="0" borderId="3" xfId="0" applyNumberFormat="1" applyFont="1" applyBorder="1"/>
    <xf numFmtId="0" fontId="1" fillId="0" borderId="30" xfId="0" applyFont="1" applyBorder="1"/>
    <xf numFmtId="0" fontId="1" fillId="0" borderId="35" xfId="0" applyFont="1" applyBorder="1"/>
    <xf numFmtId="165" fontId="1" fillId="0" borderId="46" xfId="0" applyNumberFormat="1" applyFont="1" applyBorder="1"/>
    <xf numFmtId="165" fontId="2" fillId="2" borderId="46" xfId="0" applyNumberFormat="1" applyFont="1" applyFill="1" applyBorder="1"/>
    <xf numFmtId="164" fontId="1" fillId="0" borderId="46" xfId="0" applyNumberFormat="1" applyFont="1" applyBorder="1"/>
    <xf numFmtId="164" fontId="1" fillId="2" borderId="46" xfId="0" applyNumberFormat="1" applyFont="1" applyFill="1" applyBorder="1"/>
    <xf numFmtId="1" fontId="1" fillId="0" borderId="44" xfId="0" applyNumberFormat="1" applyFont="1" applyBorder="1"/>
    <xf numFmtId="165" fontId="0" fillId="0" borderId="18" xfId="0" applyNumberFormat="1" applyBorder="1"/>
    <xf numFmtId="166" fontId="1" fillId="0" borderId="49" xfId="0" applyNumberFormat="1" applyFont="1" applyBorder="1"/>
    <xf numFmtId="167" fontId="1" fillId="2" borderId="49" xfId="0" applyNumberFormat="1" applyFont="1" applyFill="1" applyBorder="1"/>
    <xf numFmtId="164" fontId="1" fillId="0" borderId="45" xfId="0" applyNumberFormat="1" applyFont="1" applyBorder="1"/>
    <xf numFmtId="164" fontId="1" fillId="0" borderId="44" xfId="0" applyNumberFormat="1" applyFont="1" applyBorder="1"/>
    <xf numFmtId="0" fontId="2" fillId="2" borderId="44" xfId="0" applyFont="1" applyFill="1" applyBorder="1"/>
    <xf numFmtId="165" fontId="0" fillId="0" borderId="13" xfId="0" applyNumberFormat="1" applyBorder="1"/>
    <xf numFmtId="166" fontId="1" fillId="0" borderId="50" xfId="0" applyNumberFormat="1" applyFont="1" applyBorder="1"/>
    <xf numFmtId="167" fontId="1" fillId="2" borderId="44" xfId="0" applyNumberFormat="1" applyFont="1" applyFill="1" applyBorder="1"/>
    <xf numFmtId="164" fontId="0" fillId="0" borderId="18" xfId="0" applyNumberFormat="1" applyBorder="1"/>
    <xf numFmtId="164" fontId="1" fillId="0" borderId="49" xfId="0" applyNumberFormat="1" applyFont="1" applyBorder="1"/>
    <xf numFmtId="164" fontId="0" fillId="0" borderId="7" xfId="0" applyNumberFormat="1" applyBorder="1"/>
    <xf numFmtId="167" fontId="1" fillId="2" borderId="51" xfId="0" applyNumberFormat="1" applyFont="1" applyFill="1" applyBorder="1"/>
    <xf numFmtId="170" fontId="1" fillId="0" borderId="0" xfId="0" applyNumberFormat="1" applyFont="1"/>
    <xf numFmtId="10" fontId="9" fillId="0" borderId="0" xfId="0" applyNumberFormat="1" applyFont="1"/>
    <xf numFmtId="0" fontId="1" fillId="0" borderId="13" xfId="0" applyFont="1" applyBorder="1"/>
    <xf numFmtId="169" fontId="0" fillId="0" borderId="0" xfId="0" applyNumberFormat="1"/>
    <xf numFmtId="10" fontId="1" fillId="0" borderId="0" xfId="0" applyNumberFormat="1" applyFont="1"/>
    <xf numFmtId="167" fontId="1" fillId="2" borderId="49" xfId="0" applyNumberFormat="1" applyFont="1" applyFill="1" applyBorder="1" applyAlignment="1">
      <alignment horizontal="right"/>
    </xf>
    <xf numFmtId="10" fontId="1" fillId="2" borderId="50" xfId="0" applyNumberFormat="1" applyFont="1" applyFill="1" applyBorder="1"/>
    <xf numFmtId="166" fontId="1" fillId="0" borderId="44" xfId="0" applyNumberFormat="1" applyFont="1" applyBorder="1"/>
    <xf numFmtId="1" fontId="4" fillId="0" borderId="9" xfId="0" applyNumberFormat="1" applyFont="1" applyBorder="1"/>
    <xf numFmtId="1" fontId="0" fillId="0" borderId="33" xfId="0" applyNumberFormat="1" applyBorder="1"/>
    <xf numFmtId="0" fontId="4" fillId="0" borderId="18" xfId="0" applyFont="1" applyBorder="1"/>
    <xf numFmtId="164" fontId="4" fillId="0" borderId="10" xfId="0" applyNumberFormat="1" applyFont="1" applyBorder="1"/>
    <xf numFmtId="164" fontId="4" fillId="0" borderId="12" xfId="0" applyNumberFormat="1" applyFont="1" applyBorder="1"/>
    <xf numFmtId="164" fontId="4" fillId="0" borderId="30" xfId="0" applyNumberFormat="1" applyFont="1" applyBorder="1"/>
    <xf numFmtId="15" fontId="0" fillId="0" borderId="0" xfId="0" applyNumberFormat="1"/>
    <xf numFmtId="164" fontId="1" fillId="2" borderId="9" xfId="0" applyNumberFormat="1" applyFont="1" applyFill="1" applyBorder="1"/>
    <xf numFmtId="164" fontId="1" fillId="0" borderId="50" xfId="0" applyNumberFormat="1" applyFont="1" applyBorder="1"/>
    <xf numFmtId="164" fontId="1" fillId="2" borderId="44" xfId="0" applyNumberFormat="1" applyFont="1" applyFill="1" applyBorder="1"/>
    <xf numFmtId="173" fontId="0" fillId="2" borderId="9" xfId="0" applyNumberFormat="1" applyFill="1" applyBorder="1"/>
    <xf numFmtId="0" fontId="1" fillId="0" borderId="49" xfId="0" applyFont="1" applyBorder="1"/>
    <xf numFmtId="164" fontId="1" fillId="0" borderId="57" xfId="0" applyNumberFormat="1" applyFont="1" applyBorder="1"/>
    <xf numFmtId="164" fontId="1" fillId="0" borderId="2" xfId="0" applyNumberFormat="1" applyFont="1" applyBorder="1"/>
    <xf numFmtId="164" fontId="1" fillId="0" borderId="58" xfId="0" applyNumberFormat="1" applyFont="1" applyBorder="1"/>
    <xf numFmtId="164" fontId="1" fillId="0" borderId="1" xfId="0" applyNumberFormat="1" applyFont="1" applyBorder="1"/>
    <xf numFmtId="0" fontId="1" fillId="0" borderId="22" xfId="0" applyFont="1" applyBorder="1"/>
    <xf numFmtId="0" fontId="1" fillId="0" borderId="59" xfId="0" applyFont="1" applyBorder="1"/>
    <xf numFmtId="164" fontId="1" fillId="0" borderId="12" xfId="0" applyNumberFormat="1" applyFont="1" applyBorder="1"/>
    <xf numFmtId="164" fontId="1" fillId="0" borderId="36" xfId="0" applyNumberFormat="1" applyFont="1" applyBorder="1"/>
    <xf numFmtId="0" fontId="1" fillId="5" borderId="18" xfId="0" applyFont="1" applyFill="1" applyBorder="1"/>
    <xf numFmtId="0" fontId="1" fillId="5" borderId="15" xfId="0" applyFont="1" applyFill="1" applyBorder="1"/>
    <xf numFmtId="164" fontId="1" fillId="5" borderId="15" xfId="0" applyNumberFormat="1" applyFont="1" applyFill="1" applyBorder="1"/>
    <xf numFmtId="164" fontId="0" fillId="5" borderId="15" xfId="0" applyNumberFormat="1" applyFill="1" applyBorder="1"/>
    <xf numFmtId="164" fontId="1" fillId="5" borderId="21" xfId="0" applyNumberFormat="1" applyFont="1" applyFill="1" applyBorder="1"/>
    <xf numFmtId="164" fontId="1" fillId="5" borderId="18" xfId="0" applyNumberFormat="1" applyFont="1" applyFill="1" applyBorder="1"/>
    <xf numFmtId="164" fontId="0" fillId="5" borderId="21" xfId="0" applyNumberFormat="1" applyFill="1" applyBorder="1"/>
    <xf numFmtId="0" fontId="1" fillId="0" borderId="31" xfId="0" applyFont="1" applyBorder="1"/>
    <xf numFmtId="0" fontId="1" fillId="0" borderId="32" xfId="0" applyFont="1" applyBorder="1"/>
    <xf numFmtId="164" fontId="1" fillId="0" borderId="32" xfId="0" applyNumberFormat="1" applyFon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1" fillId="0" borderId="31" xfId="0" applyNumberFormat="1" applyFont="1" applyBorder="1"/>
    <xf numFmtId="164" fontId="0" fillId="0" borderId="33" xfId="0" applyNumberFormat="1" applyBorder="1"/>
    <xf numFmtId="15" fontId="0" fillId="0" borderId="18" xfId="0" applyNumberFormat="1" applyBorder="1"/>
    <xf numFmtId="164" fontId="1" fillId="0" borderId="15" xfId="0" applyNumberFormat="1" applyFont="1" applyBorder="1"/>
    <xf numFmtId="1" fontId="1" fillId="0" borderId="15" xfId="0" applyNumberFormat="1" applyFont="1" applyBorder="1"/>
    <xf numFmtId="164" fontId="1" fillId="0" borderId="15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5" fontId="0" fillId="0" borderId="13" xfId="0" applyNumberFormat="1" applyBorder="1"/>
    <xf numFmtId="21" fontId="0" fillId="0" borderId="31" xfId="0" applyNumberFormat="1" applyBorder="1"/>
    <xf numFmtId="1" fontId="1" fillId="0" borderId="32" xfId="0" applyNumberFormat="1" applyFont="1" applyBorder="1"/>
    <xf numFmtId="164" fontId="1" fillId="0" borderId="32" xfId="0" applyNumberFormat="1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18" xfId="0" applyNumberFormat="1" applyFont="1" applyBorder="1"/>
    <xf numFmtId="1" fontId="1" fillId="0" borderId="21" xfId="0" applyNumberFormat="1" applyFont="1" applyBorder="1"/>
    <xf numFmtId="1" fontId="1" fillId="0" borderId="19" xfId="0" applyNumberFormat="1" applyFont="1" applyBorder="1"/>
    <xf numFmtId="1" fontId="1" fillId="0" borderId="33" xfId="0" applyNumberFormat="1" applyFont="1" applyBorder="1"/>
    <xf numFmtId="15" fontId="6" fillId="0" borderId="0" xfId="0" applyNumberFormat="1" applyFont="1"/>
    <xf numFmtId="0" fontId="3" fillId="4" borderId="18" xfId="0" applyFont="1" applyFill="1" applyBorder="1"/>
    <xf numFmtId="0" fontId="3" fillId="4" borderId="15" xfId="0" applyFont="1" applyFill="1" applyBorder="1"/>
    <xf numFmtId="164" fontId="0" fillId="4" borderId="15" xfId="0" applyNumberFormat="1" applyFill="1" applyBorder="1"/>
    <xf numFmtId="164" fontId="3" fillId="4" borderId="39" xfId="0" applyNumberFormat="1" applyFont="1" applyFill="1" applyBorder="1"/>
    <xf numFmtId="1" fontId="3" fillId="4" borderId="38" xfId="0" applyNumberFormat="1" applyFont="1" applyFill="1" applyBorder="1"/>
    <xf numFmtId="1" fontId="0" fillId="4" borderId="38" xfId="0" applyNumberFormat="1" applyFill="1" applyBorder="1"/>
    <xf numFmtId="11" fontId="0" fillId="0" borderId="0" xfId="0" applyNumberFormat="1"/>
    <xf numFmtId="164" fontId="4" fillId="0" borderId="40" xfId="0" applyNumberFormat="1" applyFont="1" applyBorder="1"/>
    <xf numFmtId="164" fontId="1" fillId="5" borderId="13" xfId="0" applyNumberFormat="1" applyFont="1" applyFill="1" applyBorder="1"/>
    <xf numFmtId="164" fontId="1" fillId="5" borderId="0" xfId="0" applyNumberFormat="1" applyFont="1" applyFill="1"/>
    <xf numFmtId="1" fontId="1" fillId="5" borderId="0" xfId="0" applyNumberFormat="1" applyFont="1" applyFill="1"/>
    <xf numFmtId="1" fontId="1" fillId="5" borderId="19" xfId="0" applyNumberFormat="1" applyFont="1" applyFill="1" applyBorder="1"/>
    <xf numFmtId="0" fontId="1" fillId="5" borderId="0" xfId="0" applyFont="1" applyFill="1"/>
    <xf numFmtId="164" fontId="0" fillId="5" borderId="0" xfId="0" applyNumberFormat="1" applyFill="1"/>
    <xf numFmtId="15" fontId="0" fillId="5" borderId="0" xfId="0" applyNumberFormat="1" applyFill="1"/>
    <xf numFmtId="1" fontId="1" fillId="5" borderId="15" xfId="0" applyNumberFormat="1" applyFont="1" applyFill="1" applyBorder="1"/>
    <xf numFmtId="1" fontId="1" fillId="5" borderId="21" xfId="0" applyNumberFormat="1" applyFont="1" applyFill="1" applyBorder="1"/>
    <xf numFmtId="164" fontId="1" fillId="5" borderId="15" xfId="0" applyNumberFormat="1" applyFon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1" fillId="5" borderId="2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33" xfId="0" applyFont="1" applyBorder="1"/>
    <xf numFmtId="21" fontId="0" fillId="5" borderId="13" xfId="0" applyNumberFormat="1" applyFill="1" applyBorder="1"/>
    <xf numFmtId="164" fontId="1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1" fillId="5" borderId="19" xfId="0" applyNumberFormat="1" applyFont="1" applyFill="1" applyBorder="1" applyAlignment="1">
      <alignment horizontal="center"/>
    </xf>
    <xf numFmtId="164" fontId="0" fillId="5" borderId="13" xfId="0" applyNumberFormat="1" applyFill="1" applyBorder="1"/>
    <xf numFmtId="1" fontId="0" fillId="5" borderId="0" xfId="0" applyNumberFormat="1" applyFill="1"/>
    <xf numFmtId="1" fontId="0" fillId="5" borderId="19" xfId="0" applyNumberFormat="1" applyFill="1" applyBorder="1"/>
    <xf numFmtId="15" fontId="0" fillId="5" borderId="13" xfId="0" applyNumberFormat="1" applyFill="1" applyBorder="1"/>
    <xf numFmtId="2" fontId="7" fillId="5" borderId="15" xfId="0" applyNumberFormat="1" applyFont="1" applyFill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173" fontId="7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10" fontId="7" fillId="0" borderId="29" xfId="0" applyNumberFormat="1" applyFont="1" applyBorder="1" applyAlignment="1">
      <alignment horizontal="center"/>
    </xf>
    <xf numFmtId="167" fontId="7" fillId="0" borderId="29" xfId="0" applyNumberFormat="1" applyFont="1" applyBorder="1" applyAlignment="1">
      <alignment horizontal="center"/>
    </xf>
    <xf numFmtId="10" fontId="7" fillId="0" borderId="14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19" xfId="0" applyFont="1" applyBorder="1"/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164" fontId="7" fillId="5" borderId="24" xfId="0" applyNumberFormat="1" applyFont="1" applyFill="1" applyBorder="1" applyAlignment="1">
      <alignment horizontal="left"/>
    </xf>
    <xf numFmtId="164" fontId="7" fillId="5" borderId="20" xfId="0" applyNumberFormat="1" applyFont="1" applyFill="1" applyBorder="1" applyAlignment="1">
      <alignment horizontal="left"/>
    </xf>
    <xf numFmtId="10" fontId="7" fillId="0" borderId="17" xfId="0" applyNumberFormat="1" applyFont="1" applyBorder="1" applyAlignment="1">
      <alignment horizontal="center"/>
    </xf>
    <xf numFmtId="10" fontId="7" fillId="0" borderId="25" xfId="0" applyNumberFormat="1" applyFont="1" applyBorder="1" applyAlignment="1">
      <alignment horizontal="center"/>
    </xf>
    <xf numFmtId="165" fontId="7" fillId="0" borderId="17" xfId="0" applyNumberFormat="1" applyFont="1" applyBorder="1" applyAlignment="1">
      <alignment horizontal="center"/>
    </xf>
    <xf numFmtId="165" fontId="7" fillId="0" borderId="25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7" fillId="0" borderId="25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164" fontId="7" fillId="0" borderId="35" xfId="0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10" fillId="4" borderId="7" xfId="0" applyNumberFormat="1" applyFon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7" fillId="5" borderId="26" xfId="0" applyNumberFormat="1" applyFont="1" applyFill="1" applyBorder="1" applyAlignment="1">
      <alignment horizontal="left"/>
    </xf>
    <xf numFmtId="164" fontId="7" fillId="5" borderId="54" xfId="0" applyNumberFormat="1" applyFont="1" applyFill="1" applyBorder="1" applyAlignment="1">
      <alignment horizontal="left"/>
    </xf>
    <xf numFmtId="164" fontId="7" fillId="0" borderId="42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2" fontId="7" fillId="5" borderId="7" xfId="0" applyNumberFormat="1" applyFont="1" applyFill="1" applyBorder="1" applyAlignment="1">
      <alignment horizontal="center"/>
    </xf>
    <xf numFmtId="2" fontId="7" fillId="5" borderId="9" xfId="0" applyNumberFormat="1" applyFont="1" applyFill="1" applyBorder="1" applyAlignment="1">
      <alignment horizontal="center"/>
    </xf>
    <xf numFmtId="173" fontId="7" fillId="0" borderId="17" xfId="0" applyNumberFormat="1" applyFont="1" applyBorder="1" applyAlignment="1">
      <alignment horizontal="center"/>
    </xf>
    <xf numFmtId="173" fontId="7" fillId="0" borderId="25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92D050"/>
      <color rgb="FFF37F5F"/>
      <color rgb="FFFF3737"/>
      <color rgb="FFFF9900"/>
      <color rgb="FF007FAC"/>
      <color rgb="FF4D7620"/>
      <color rgb="FFC0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89582485971875E-2"/>
          <c:y val="0.12052427013056935"/>
          <c:w val="0.91331041751402808"/>
          <c:h val="0.82619567658937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Overview!$T$27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92D050">
                <a:alpha val="85882"/>
              </a:srgbClr>
            </a:solidFill>
            <a:ln>
              <a:noFill/>
            </a:ln>
            <a:effectLst/>
          </c:spPr>
          <c:invertIfNegative val="0"/>
          <c:cat>
            <c:strRef>
              <c:f>Overview!$U$26:$AF$26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Overview!$U$27:$AF$27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B6E-A73F-6DFDB6088160}"/>
            </c:ext>
          </c:extLst>
        </c:ser>
        <c:ser>
          <c:idx val="1"/>
          <c:order val="1"/>
          <c:tx>
            <c:strRef>
              <c:f>Overview!$T$28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FF3300">
                <a:alpha val="58824"/>
              </a:srgbClr>
            </a:solidFill>
            <a:ln>
              <a:noFill/>
            </a:ln>
            <a:effectLst/>
          </c:spPr>
          <c:invertIfNegative val="0"/>
          <c:cat>
            <c:strRef>
              <c:f>Overview!$U$26:$AF$26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Overview!$U$28:$AF$28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A-4B6E-A73F-6DFDB6088160}"/>
            </c:ext>
          </c:extLst>
        </c:ser>
        <c:ser>
          <c:idx val="2"/>
          <c:order val="2"/>
          <c:tx>
            <c:strRef>
              <c:f>Overview!$T$29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C00000">
                <a:alpha val="72157"/>
              </a:srgbClr>
            </a:solidFill>
            <a:ln>
              <a:noFill/>
            </a:ln>
            <a:effectLst/>
          </c:spPr>
          <c:invertIfNegative val="0"/>
          <c:cat>
            <c:strRef>
              <c:f>Overview!$U$26:$AF$26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Overview!$U$29:$AF$29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A-4B6E-A73F-6DFDB608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35680936"/>
        <c:axId val="435684216"/>
      </c:barChart>
      <c:lineChart>
        <c:grouping val="standard"/>
        <c:varyColors val="0"/>
        <c:ser>
          <c:idx val="4"/>
          <c:order val="4"/>
          <c:tx>
            <c:strRef>
              <c:f>Overview!$T$31</c:f>
              <c:strCache>
                <c:ptCount val="1"/>
                <c:pt idx="0">
                  <c:v>Net $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1D-4453-B84B-C1B3AD9AB1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1D-4453-B84B-C1B3AD9AB1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1D-4453-B84B-C1B3AD9AB1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1D-4453-B84B-C1B3AD9AB1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D-4453-B84B-C1B3AD9AB1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1D-4453-B84B-C1B3AD9AB1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45-41C8-9744-9523FC22683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45-41C8-9744-9523FC22683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45-41C8-9744-9523FC22683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45-41C8-9744-9523FC226838}"/>
                </c:ext>
              </c:extLst>
            </c:dLbl>
            <c:dLbl>
              <c:idx val="11"/>
              <c:layout>
                <c:manualLayout>
                  <c:x val="-3.890671914955208E-3"/>
                  <c:y val="3.996003996003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93-4831-A148-E0241862A1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Overview!$U$26:$AF$26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Overview!$U$31:$AF$31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A-4B6E-A73F-6DFDB608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80936"/>
        <c:axId val="435684216"/>
      </c:lineChart>
      <c:scatterChart>
        <c:scatterStyle val="lineMarker"/>
        <c:varyColors val="0"/>
        <c:ser>
          <c:idx val="3"/>
          <c:order val="3"/>
          <c:tx>
            <c:strRef>
              <c:f>Overview!$T$30</c:f>
              <c:strCache>
                <c:ptCount val="1"/>
                <c:pt idx="0">
                  <c:v>Gross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1D-4453-B84B-C1B3AD9AB1A2}"/>
                </c:ext>
              </c:extLst>
            </c:dLbl>
            <c:dLbl>
              <c:idx val="7"/>
              <c:layout>
                <c:manualLayout>
                  <c:x val="8.1522824563305136E-3"/>
                  <c:y val="1.5807691589360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3A-4B6E-A73F-6DFDB6088160}"/>
                </c:ext>
              </c:extLst>
            </c:dLbl>
            <c:dLbl>
              <c:idx val="8"/>
              <c:layout>
                <c:manualLayout>
                  <c:x val="8.7791285635320238E-3"/>
                  <c:y val="1.0220266633094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2-44F9-9347-E884B546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Overview!$U$26:$AF$26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Overview!$U$30:$AF$30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A-4B6E-A73F-6DFDB608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80936"/>
        <c:axId val="435684216"/>
      </c:scatterChart>
      <c:catAx>
        <c:axId val="43568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4216"/>
        <c:crosses val="autoZero"/>
        <c:auto val="1"/>
        <c:lblAlgn val="ctr"/>
        <c:lblOffset val="100"/>
        <c:noMultiLvlLbl val="0"/>
      </c:catAx>
      <c:valAx>
        <c:axId val="4356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Overview!$X$33</c:f>
              <c:strCache>
                <c:ptCount val="1"/>
                <c:pt idx="0">
                  <c:v>Avg Comm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Overview!$X$34:$X$45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Overview!$Y$33</c:f>
              <c:strCache>
                <c:ptCount val="1"/>
                <c:pt idx="0">
                  <c:v>Avg Win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Overview!$Y$34:$Y$45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Overview!$Z$33</c:f>
              <c:strCache>
                <c:ptCount val="1"/>
                <c:pt idx="0">
                  <c:v>Avg Loss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Overview!$Z$34:$Z$45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Overview!$AA$33</c:f>
              <c:strCache>
                <c:ptCount val="1"/>
                <c:pt idx="0">
                  <c:v>Avg D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Overview!$AA$34:$AA$45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Overview!$AA$33</c:f>
              <c:strCache>
                <c:ptCount val="1"/>
                <c:pt idx="0">
                  <c:v>Avg D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Overview!$AA$34:$AA$45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Overview!$AB$33</c:f>
              <c:strCache>
                <c:ptCount val="1"/>
                <c:pt idx="0">
                  <c:v>Avg D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Overview!$AB$34:$AB$45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Overview!$AC$33</c:f>
              <c:strCache>
                <c:ptCount val="1"/>
                <c:pt idx="0">
                  <c:v>Day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Overview!$AC$34:$AC$45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Overview!$AD$33</c:f>
              <c:strCache>
                <c:ptCount val="1"/>
                <c:pt idx="0">
                  <c:v>Trade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Overview!$AD$34:$AD$45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Overview!$AD$33</c:f>
              <c:strCache>
                <c:ptCount val="1"/>
                <c:pt idx="0">
                  <c:v>Trade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Overview!$AD$34:$AD$45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Overview!$AE$33</c:f>
              <c:strCache>
                <c:ptCount val="1"/>
                <c:pt idx="0">
                  <c:v>Avg D Pt Gain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Overview!$AE$34:$AE$45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Overview!$R$1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(Overview!$P$2:$Q$4,Overview!$P$6:$Q$6)</c:f>
              <c:strCache>
                <c:ptCount val="4"/>
                <c:pt idx="0">
                  <c:v>Share Size Ratio</c:v>
                </c:pt>
                <c:pt idx="1">
                  <c:v>Gross P/L Ratio Avg</c:v>
                </c:pt>
                <c:pt idx="2">
                  <c:v>Net P/L Ratio Avg</c:v>
                </c:pt>
                <c:pt idx="3">
                  <c:v>Daily P/L Ratio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Overview!$R$2:$R$7</c15:sqref>
                  </c15:fullRef>
                </c:ext>
              </c:extLst>
              <c:f>(Overview!$R$2:$R$4,Overview!$R$6)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A1A-491B-AE40-7A4D349E3686}"/>
            </c:ext>
          </c:extLst>
        </c:ser>
        <c:ser>
          <c:idx val="2"/>
          <c:order val="2"/>
          <c:tx>
            <c:strRef>
              <c:f>Overview!$L$34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(Overview!$P$2:$Q$4,Overview!$P$6:$Q$6)</c:f>
              <c:strCache>
                <c:ptCount val="4"/>
                <c:pt idx="0">
                  <c:v>Share Size Ratio</c:v>
                </c:pt>
                <c:pt idx="1">
                  <c:v>Gross P/L Ratio Avg</c:v>
                </c:pt>
                <c:pt idx="2">
                  <c:v>Net P/L Ratio Avg</c:v>
                </c:pt>
                <c:pt idx="3">
                  <c:v>Daily P/L Ratio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Overview!$L$35:$L$40</c15:sqref>
                  </c15:fullRef>
                </c:ext>
              </c:extLst>
              <c:f>(Overview!$L$35:$L$37,Overview!$L$39)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A1A-491B-AE40-7A4D349E3686}"/>
            </c:ext>
          </c:extLst>
        </c:ser>
        <c:ser>
          <c:idx val="3"/>
          <c:order val="3"/>
          <c:tx>
            <c:strRef>
              <c:f>Overview!$M$34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(Overview!$P$2:$Q$4,Overview!$P$6:$Q$6)</c:f>
              <c:strCache>
                <c:ptCount val="4"/>
                <c:pt idx="0">
                  <c:v>Share Size Ratio</c:v>
                </c:pt>
                <c:pt idx="1">
                  <c:v>Gross P/L Ratio Avg</c:v>
                </c:pt>
                <c:pt idx="2">
                  <c:v>Net P/L Ratio Avg</c:v>
                </c:pt>
                <c:pt idx="3">
                  <c:v>Daily P/L Ratio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Overview!$M$35:$M$40</c15:sqref>
                  </c15:fullRef>
                </c:ext>
              </c:extLst>
              <c:f>(Overview!$M$35:$M$37,Overview!$M$39)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A-491B-AE40-7A4D349E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Overview!$S$1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Overview!$P$2:$Q$7</c15:sqref>
                        </c15:fullRef>
                        <c15:formulaRef>
                          <c15:sqref>(Overview!$P$2:$Q$4,Overview!$P$6:$Q$6)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 Avg</c:v>
                      </c:pt>
                      <c:pt idx="2">
                        <c:v>Net P/L Ratio Avg</c:v>
                      </c:pt>
                      <c:pt idx="3">
                        <c:v>Daily P/L Ratio 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Overview!$S$2:$S$7</c15:sqref>
                        </c15:fullRef>
                        <c15:formulaRef>
                          <c15:sqref>(Overview!$S$2:$S$4,Overview!$S$6)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1A-491B-AE40-7A4D349E3686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Overview!$AF$33</c:f>
              <c:strCache>
                <c:ptCount val="1"/>
                <c:pt idx="0">
                  <c:v>Avg D $ Gain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Overview!$AF$34:$AF$45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Overview!$N$34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Overview!$O$34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D8-4B01-BA3B-3AB379E49638}"/>
            </c:ext>
          </c:extLst>
        </c:ser>
        <c:ser>
          <c:idx val="1"/>
          <c:order val="1"/>
          <c:tx>
            <c:strRef>
              <c:f>Overview!$N$35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Overview!$O$35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D8-4B01-BA3B-3AB379E49638}"/>
            </c:ext>
          </c:extLst>
        </c:ser>
        <c:ser>
          <c:idx val="2"/>
          <c:order val="2"/>
          <c:tx>
            <c:strRef>
              <c:f>Overview!$N$36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Overview!$O$36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D8-4B01-BA3B-3AB379E4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F5-467A-BEA7-CB846F73EA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F5-467A-BEA7-CB846F73EA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F5-467A-BEA7-CB846F73EA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F5-467A-BEA7-CB846F73EAE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F5-467A-BEA7-CB846F73EAE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9F5-467A-BEA7-CB846F73EAE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9F5-467A-BEA7-CB846F73EAE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9F5-467A-BEA7-CB846F73EAE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9F5-467A-BEA7-CB846F73EAE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9F5-467A-BEA7-CB846F73EAE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9F5-467A-BEA7-CB846F73EAE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9F5-467A-BEA7-CB846F73EA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JAN!$P$69:$AA$69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JAN!$P$200:$AA$200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F5-467A-BEA7-CB846F73EA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JAN!$AB$64:$BF$64</c:f>
              <c:numCache>
                <c:formatCode>d\-mmm\-yy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JAN!$AB$65:$BF$65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DE0-4972-AAB3-3E8BEBE9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JAN!$AA$66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0-4972-AAB3-3E8BEBE938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0-4972-AAB3-3E8BEBE938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0-4972-AAB3-3E8BEBE938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E0-4972-AAB3-3E8BEBE938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E0-4972-AAB3-3E8BEBE938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E0-4972-AAB3-3E8BEBE938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E0-4972-AAB3-3E8BEBE938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E0-4972-AAB3-3E8BEBE938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E0-4972-AAB3-3E8BEBE938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E0-4972-AAB3-3E8BEBE938E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E0-4972-AAB3-3E8BEBE938E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E0-4972-AAB3-3E8BEBE938E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E0-4972-AAB3-3E8BEBE938E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E0-4972-AAB3-3E8BEBE938E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E0-4972-AAB3-3E8BEBE938E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E0-4972-AAB3-3E8BEBE938E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E0-4972-AAB3-3E8BEBE938E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E0-4972-AAB3-3E8BEBE938E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E0-4972-AAB3-3E8BEBE938E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E0-4972-AAB3-3E8BEBE938E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E0-4972-AAB3-3E8BEBE938E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E0-4972-AAB3-3E8BEBE938E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E0-4972-AAB3-3E8BEBE938E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E0-4972-AAB3-3E8BEBE938E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E0-4972-AAB3-3E8BEBE938E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E0-4972-AAB3-3E8BEBE938E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E0-4972-AAB3-3E8BEBE938E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E0-4972-AAB3-3E8BEBE938E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E0-4972-AAB3-3E8BEBE938E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E0-4972-AAB3-3E8BEBE938E8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E0-4972-AAB3-3E8BEBE938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JAN!$AB$64:$BF$64</c:f>
              <c:numCache>
                <c:formatCode>d\-mmm\-yy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JAN!$AB$66:$BF$66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DE0-4972-AAB3-3E8BEBE9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JAN!$C$38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(JAN!$A$39:$A$41,JAN!$A$43)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(JAN!$C$39:$C$41,JAN!$C$43)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8B1-8A6D-95BBE6A46632}"/>
            </c:ext>
          </c:extLst>
        </c:ser>
        <c:ser>
          <c:idx val="3"/>
          <c:order val="3"/>
          <c:tx>
            <c:strRef>
              <c:f>JAN!$G$38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(JAN!$A$39:$A$41,JAN!$A$43)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(JAN!$G$39:$G$41,JAN!$G$43)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8B1-8A6D-95BBE6A46632}"/>
            </c:ext>
          </c:extLst>
        </c:ser>
        <c:ser>
          <c:idx val="4"/>
          <c:order val="4"/>
          <c:tx>
            <c:strRef>
              <c:f>JAN!$H$38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(JAN!$A$39:$A$41,JAN!$A$43)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(JAN!$H$39:$H$41,JAN!$H$43)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3-48B1-8A6D-95BBE6A4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JAN!$B$38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(JAN!$A$39:$A$41,JAN!$A$43)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(JAN!$B$39:$B$41,JAN!$B$43)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D3-48B1-8A6D-95BBE6A466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(JAN!$A$39:$A$41,JAN!$A$43)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(JAN!$D$39:$D$41,JAN!$D$43)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D3-48B1-8A6D-95BBE6A46632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JAN!$C$38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JAN!$A$39:$A$44</c15:sqref>
                  </c15:fullRef>
                </c:ext>
              </c:extLst>
              <c:f>(JAN!$A$42,JAN!$A$44)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JAN!$C$39:$C$44</c15:sqref>
                  </c15:fullRef>
                </c:ext>
              </c:extLst>
              <c:f>(JAN!$C$42,JAN!$C$44)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9-4AFA-8902-AE3DA0259F39}"/>
            </c:ext>
          </c:extLst>
        </c:ser>
        <c:ser>
          <c:idx val="3"/>
          <c:order val="3"/>
          <c:tx>
            <c:strRef>
              <c:f>JAN!$G$38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JAN!$A$39:$A$44</c15:sqref>
                  </c15:fullRef>
                </c:ext>
              </c:extLst>
              <c:f>(JAN!$A$42,JAN!$A$44)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JAN!$G$39:$G$44</c15:sqref>
                  </c15:fullRef>
                </c:ext>
              </c:extLst>
              <c:f>(JAN!$G$42,JAN!$G$44)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9-4AFA-8902-AE3DA0259F39}"/>
            </c:ext>
          </c:extLst>
        </c:ser>
        <c:ser>
          <c:idx val="4"/>
          <c:order val="4"/>
          <c:tx>
            <c:strRef>
              <c:f>JAN!$H$38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JAN!$A$39:$A$44</c15:sqref>
                  </c15:fullRef>
                </c:ext>
              </c:extLst>
              <c:f>(JAN!$A$42,JAN!$A$44)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JAN!$H$39:$H$44</c15:sqref>
                  </c15:fullRef>
                </c:ext>
              </c:extLst>
              <c:f>(JAN!$H$42,JAN!$H$44)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9-4AFA-8902-AE3DA025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JAN!$B$38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JAN!$A$39:$A$44</c15:sqref>
                        </c15:fullRef>
                        <c15:formulaRef>
                          <c15:sqref>(JAN!$A$42,JAN!$A$44)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JAN!$B$39:$B$44</c15:sqref>
                        </c15:fullRef>
                        <c15:formulaRef>
                          <c15:sqref>(JAN!$B$42,JAN!$B$44)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609-4AFA-8902-AE3DA0259F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JAN!$A$39:$A$44</c15:sqref>
                        </c15:fullRef>
                        <c15:formulaRef>
                          <c15:sqref>(JAN!$A$42,JAN!$A$44)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JAN!$D$39:$D$44</c15:sqref>
                        </c15:fullRef>
                        <c15:formulaRef>
                          <c15:sqref>(JAN!$D$42,JAN!$D$44)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09-4AFA-8902-AE3DA0259F39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JAN!$V$39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2-408B-8D0F-A39213414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JAN!$W$39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2-408B-8D0F-A39213414263}"/>
            </c:ext>
          </c:extLst>
        </c:ser>
        <c:ser>
          <c:idx val="1"/>
          <c:order val="1"/>
          <c:tx>
            <c:strRef>
              <c:f>JAN!$V$40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JAN!$W$40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2-408B-8D0F-A39213414263}"/>
            </c:ext>
          </c:extLst>
        </c:ser>
        <c:ser>
          <c:idx val="2"/>
          <c:order val="2"/>
          <c:tx>
            <c:strRef>
              <c:f>JAN!$V$41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JAN!$W$41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2-408B-8D0F-A3921341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JAN!$AB$67:$BF$67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3-4F7E-A954-28AAA726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JAN!$AA$65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JAN!$AB$64:$BF$64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JAN!$AB$65:$BF$65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F253-4F7E-A954-28AAA7268E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F253-4F7E-A954-28AAA7268ECD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F253-4F7E-A954-28AAA7268ECD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F253-4F7E-A954-28AAA7268ECD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F253-4F7E-A954-28AAA7268ECD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F253-4F7E-A954-28AAA7268ECD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F253-4F7E-A954-28AAA7268ECD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F253-4F7E-A954-28AAA7268ECD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F253-4F7E-A954-28AAA7268ECD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F253-4F7E-A954-28AAA7268ECD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F253-4F7E-A954-28AAA7268ECD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F253-4F7E-A954-28AAA7268ECD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F253-4F7E-A954-28AAA7268ECD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F253-4F7E-A954-28AAA7268ECD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F253-4F7E-A954-28AAA7268ECD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F253-4F7E-A954-28AAA7268ECD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F253-4F7E-A954-28AAA7268ECD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F253-4F7E-A954-28AAA7268ECD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F253-4F7E-A954-28AAA7268ECD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F253-4F7E-A954-28AAA7268ECD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F253-4F7E-A954-28AAA7268ECD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F253-4F7E-A954-28AAA7268ECD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F253-4F7E-A954-28AAA7268ECD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F253-4F7E-A954-28AAA7268ECD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F253-4F7E-A954-28AAA7268ECD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F253-4F7E-A954-28AAA7268ECD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F253-4F7E-A954-28AAA7268ECD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F253-4F7E-A954-28AAA7268ECD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F253-4F7E-A954-28AAA7268ECD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F253-4F7E-A954-28AAA7268ECD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F253-4F7E-A954-28AAA7268ECD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F253-4F7E-A954-28AAA7268EC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253-4F7E-A954-28AAA7268EC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53-4F7E-A954-28AAA7268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JAN!$AB$68:$BF$68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3-4F7E-A954-28AAA726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24-4F47-B0C9-D5DAC33402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24-4F47-B0C9-D5DAC33402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24-4F47-B0C9-D5DAC33402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24-4F47-B0C9-D5DAC33402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24-4F47-B0C9-D5DAC334025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24-4F47-B0C9-D5DAC334025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D24-4F47-B0C9-D5DAC334025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D24-4F47-B0C9-D5DAC334025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D24-4F47-B0C9-D5DAC334025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D24-4F47-B0C9-D5DAC334025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D24-4F47-B0C9-D5DAC334025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D24-4F47-B0C9-D5DAC33402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FEB!$P$69:$AA$69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FEB!$P$200:$AA$200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24-4F47-B0C9-D5DAC33402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0B-490D-81E5-58CFDDB9AE5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B-490D-81E5-58CFDDB9AE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B-490D-81E5-58CFDDB9AE5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0B-490D-81E5-58CFDDB9AE5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B-490D-81E5-58CFDDB9AE5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B-490D-81E5-58CFDDB9AE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FEB!$AB$64:$BF$64</c:f>
              <c:numCache>
                <c:formatCode>d\-mmm\-yy</c:formatCode>
                <c:ptCount val="31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FEB!$AB$65:$BF$65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501-4034-B85C-4AEB102D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FEB!$AA$66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01-4034-B85C-4AEB102D80F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01-4034-B85C-4AEB102D80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01-4034-B85C-4AEB102D80F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01-4034-B85C-4AEB102D80F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01-4034-B85C-4AEB102D80F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01-4034-B85C-4AEB102D80F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01-4034-B85C-4AEB102D80F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01-4034-B85C-4AEB102D80F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01-4034-B85C-4AEB102D80F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501-4034-B85C-4AEB102D80F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01-4034-B85C-4AEB102D80F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501-4034-B85C-4AEB102D80F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501-4034-B85C-4AEB102D80F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501-4034-B85C-4AEB102D80F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501-4034-B85C-4AEB102D80F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501-4034-B85C-4AEB102D80F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01-4034-B85C-4AEB102D80F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501-4034-B85C-4AEB102D80F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01-4034-B85C-4AEB102D80F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501-4034-B85C-4AEB102D80F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01-4034-B85C-4AEB102D80F5}"/>
                </c:ext>
              </c:extLst>
            </c:dLbl>
            <c:dLbl>
              <c:idx val="27"/>
              <c:layout>
                <c:manualLayout>
                  <c:x val="0"/>
                  <c:y val="2.9785520797094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01-4E12-AE2E-1F6B9C969F34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501-4034-B85C-4AEB102D8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FEB!$AB$64:$BF$64</c:f>
              <c:numCache>
                <c:formatCode>d\-mmm\-yy</c:formatCode>
                <c:ptCount val="31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FEB!$AB$66:$BF$66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501-4034-B85C-4AEB102D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Overview!$R$1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(Overview!$P$5:$Q$5,Overview!$P$7:$Q$7)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Overview!$R$2:$R$7</c15:sqref>
                  </c15:fullRef>
                </c:ext>
              </c:extLst>
              <c:f>(Overview!$R$5,Overview!$R$7)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6D8-464B-A335-C9E455680348}"/>
            </c:ext>
          </c:extLst>
        </c:ser>
        <c:ser>
          <c:idx val="2"/>
          <c:order val="2"/>
          <c:tx>
            <c:strRef>
              <c:f>Overview!$L$34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(Overview!$P$5:$Q$5,Overview!$P$7:$Q$7)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Overview!$L$35:$L$40</c15:sqref>
                  </c15:fullRef>
                </c:ext>
              </c:extLst>
              <c:f>(Overview!$L$38,Overview!$L$40)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6D8-464B-A335-C9E455680348}"/>
            </c:ext>
          </c:extLst>
        </c:ser>
        <c:ser>
          <c:idx val="3"/>
          <c:order val="3"/>
          <c:tx>
            <c:strRef>
              <c:f>Overview!$M$34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Overview!$P$2:$Q$7</c15:sqref>
                  </c15:fullRef>
                </c:ext>
              </c:extLst>
              <c:f>(Overview!$P$5:$Q$5,Overview!$P$7:$Q$7)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Overview!$M$35:$M$40</c15:sqref>
                  </c15:fullRef>
                </c:ext>
              </c:extLst>
              <c:f>(Overview!$M$38,Overview!$M$40)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8-464B-A335-C9E45568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Overview!$S$1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Overview!$P$2:$Q$7</c15:sqref>
                        </c15:fullRef>
                        <c15:formulaRef>
                          <c15:sqref>(Overview!$P$5:$Q$5,Overview!$P$7:$Q$7)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Overview!$S$2:$S$7</c15:sqref>
                        </c15:fullRef>
                        <c15:formulaRef>
                          <c15:sqref>(Overview!$S$5,Overview!$S$7)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D8-464B-A335-C9E455680348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FEB!$C$38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(FEB!$A$39:$A$41,FEB!$A$43)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(FEB!$C$39:$C$41,FEB!$C$43)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3D9-A4F7-06DADFF32B89}"/>
            </c:ext>
          </c:extLst>
        </c:ser>
        <c:ser>
          <c:idx val="3"/>
          <c:order val="3"/>
          <c:tx>
            <c:strRef>
              <c:f>FEB!$G$38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(FEB!$A$39:$A$41,FEB!$A$43)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(FEB!$G$39:$G$41,FEB!$G$43)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3D9-A4F7-06DADFF32B89}"/>
            </c:ext>
          </c:extLst>
        </c:ser>
        <c:ser>
          <c:idx val="4"/>
          <c:order val="4"/>
          <c:tx>
            <c:strRef>
              <c:f>FEB!$H$38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(FEB!$A$39:$A$41,FEB!$A$43)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(FEB!$H$39:$H$41,FEB!$H$43)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3D9-A4F7-06DADFF3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FEB!$B$38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(FEB!$A$39:$A$41,FEB!$A$43)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(FEB!$B$39:$B$41,FEB!$B$43)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CA-43D9-A4F7-06DADFF32B8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(FEB!$A$39:$A$41,FEB!$A$43)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(FEB!$D$39:$D$41,FEB!$D$43)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CA-43D9-A4F7-06DADFF32B89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FEB!$C$38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FEB!$A$39:$A$44</c15:sqref>
                  </c15:fullRef>
                </c:ext>
              </c:extLst>
              <c:f>(FEB!$A$42,FEB!$A$44)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FEB!$C$39:$C$44</c15:sqref>
                  </c15:fullRef>
                </c:ext>
              </c:extLst>
              <c:f>(FEB!$C$42,FEB!$C$44)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0-4054-A41D-52E7CD205DC5}"/>
            </c:ext>
          </c:extLst>
        </c:ser>
        <c:ser>
          <c:idx val="3"/>
          <c:order val="3"/>
          <c:tx>
            <c:strRef>
              <c:f>FEB!$G$38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FEB!$A$39:$A$44</c15:sqref>
                  </c15:fullRef>
                </c:ext>
              </c:extLst>
              <c:f>(FEB!$A$42,FEB!$A$44)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FEB!$G$39:$G$44</c15:sqref>
                  </c15:fullRef>
                </c:ext>
              </c:extLst>
              <c:f>(FEB!$G$42,FEB!$G$44)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0-4054-A41D-52E7CD205DC5}"/>
            </c:ext>
          </c:extLst>
        </c:ser>
        <c:ser>
          <c:idx val="4"/>
          <c:order val="4"/>
          <c:tx>
            <c:strRef>
              <c:f>FEB!$H$38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FEB!$A$39:$A$44</c15:sqref>
                  </c15:fullRef>
                </c:ext>
              </c:extLst>
              <c:f>(FEB!$A$42,FEB!$A$44)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FEB!$H$39:$H$44</c15:sqref>
                  </c15:fullRef>
                </c:ext>
              </c:extLst>
              <c:f>(FEB!$H$42,FEB!$H$44)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0-4054-A41D-52E7CD20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FEB!$B$38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FEB!$A$39:$A$44</c15:sqref>
                        </c15:fullRef>
                        <c15:formulaRef>
                          <c15:sqref>(FEB!$A$42,FEB!$A$44)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FEB!$B$39:$B$44</c15:sqref>
                        </c15:fullRef>
                        <c15:formulaRef>
                          <c15:sqref>(FEB!$B$42,FEB!$B$44)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E0-4054-A41D-52E7CD205D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FEB!$A$39:$A$44</c15:sqref>
                        </c15:fullRef>
                        <c15:formulaRef>
                          <c15:sqref>(FEB!$A$42,FEB!$A$44)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FEB!$D$39:$D$44</c15:sqref>
                        </c15:fullRef>
                        <c15:formulaRef>
                          <c15:sqref>(FEB!$D$42,FEB!$D$44)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E0-4054-A41D-52E7CD205DC5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FEB!$V$39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D-4659-8DA8-772DACED40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FEB!$W$39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D-4659-8DA8-772DACED40D3}"/>
            </c:ext>
          </c:extLst>
        </c:ser>
        <c:ser>
          <c:idx val="1"/>
          <c:order val="1"/>
          <c:tx>
            <c:strRef>
              <c:f>FEB!$V$40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FEB!$W$40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D-4659-8DA8-772DACED40D3}"/>
            </c:ext>
          </c:extLst>
        </c:ser>
        <c:ser>
          <c:idx val="2"/>
          <c:order val="2"/>
          <c:tx>
            <c:strRef>
              <c:f>FEB!$V$41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FEB!$W$41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D-4659-8DA8-772DACED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3.2278592869773998E-2"/>
          <c:w val="0.97116222167689858"/>
          <c:h val="0.94405903262934743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F4C-980B-ED328C77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FEB!$AA$65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FEB!$AB$64:$BF$64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43497</c:v>
                      </c:pt>
                      <c:pt idx="1">
                        <c:v>43498</c:v>
                      </c:pt>
                      <c:pt idx="2">
                        <c:v>43499</c:v>
                      </c:pt>
                      <c:pt idx="3">
                        <c:v>43500</c:v>
                      </c:pt>
                      <c:pt idx="4">
                        <c:v>43501</c:v>
                      </c:pt>
                      <c:pt idx="5">
                        <c:v>43502</c:v>
                      </c:pt>
                      <c:pt idx="6">
                        <c:v>43503</c:v>
                      </c:pt>
                      <c:pt idx="7">
                        <c:v>43504</c:v>
                      </c:pt>
                      <c:pt idx="8">
                        <c:v>43505</c:v>
                      </c:pt>
                      <c:pt idx="9">
                        <c:v>43506</c:v>
                      </c:pt>
                      <c:pt idx="10">
                        <c:v>43507</c:v>
                      </c:pt>
                      <c:pt idx="11">
                        <c:v>43508</c:v>
                      </c:pt>
                      <c:pt idx="12">
                        <c:v>43509</c:v>
                      </c:pt>
                      <c:pt idx="13">
                        <c:v>43510</c:v>
                      </c:pt>
                      <c:pt idx="14">
                        <c:v>43511</c:v>
                      </c:pt>
                      <c:pt idx="15">
                        <c:v>43512</c:v>
                      </c:pt>
                      <c:pt idx="16">
                        <c:v>43513</c:v>
                      </c:pt>
                      <c:pt idx="17">
                        <c:v>43514</c:v>
                      </c:pt>
                      <c:pt idx="18">
                        <c:v>43515</c:v>
                      </c:pt>
                      <c:pt idx="19">
                        <c:v>43516</c:v>
                      </c:pt>
                      <c:pt idx="20">
                        <c:v>43517</c:v>
                      </c:pt>
                      <c:pt idx="21">
                        <c:v>43518</c:v>
                      </c:pt>
                      <c:pt idx="22">
                        <c:v>43519</c:v>
                      </c:pt>
                      <c:pt idx="23">
                        <c:v>43520</c:v>
                      </c:pt>
                      <c:pt idx="24">
                        <c:v>43521</c:v>
                      </c:pt>
                      <c:pt idx="25">
                        <c:v>43522</c:v>
                      </c:pt>
                      <c:pt idx="26">
                        <c:v>43523</c:v>
                      </c:pt>
                      <c:pt idx="27">
                        <c:v>43524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FEB!$AB$65:$BF$65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1CFC-4F4C-980B-ED328C7780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1CFC-4F4C-980B-ED328C7780F0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1CFC-4F4C-980B-ED328C7780F0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1CFC-4F4C-980B-ED328C7780F0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1CFC-4F4C-980B-ED328C7780F0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1CFC-4F4C-980B-ED328C7780F0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1CFC-4F4C-980B-ED328C7780F0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1CFC-4F4C-980B-ED328C7780F0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1CFC-4F4C-980B-ED328C7780F0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1CFC-4F4C-980B-ED328C7780F0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1CFC-4F4C-980B-ED328C7780F0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1CFC-4F4C-980B-ED328C7780F0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1CFC-4F4C-980B-ED328C7780F0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1CFC-4F4C-980B-ED328C7780F0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1CFC-4F4C-980B-ED328C7780F0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1CFC-4F4C-980B-ED328C7780F0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1CFC-4F4C-980B-ED328C7780F0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1CFC-4F4C-980B-ED328C7780F0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1CFC-4F4C-980B-ED328C7780F0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CFC-4F4C-980B-ED328C7780F0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1CFC-4F4C-980B-ED328C7780F0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1CFC-4F4C-980B-ED328C7780F0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1CFC-4F4C-980B-ED328C7780F0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1CFC-4F4C-980B-ED328C7780F0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1CFC-4F4C-980B-ED328C7780F0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1CFC-4F4C-980B-ED328C7780F0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1CFC-4F4C-980B-ED328C7780F0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1CFC-4F4C-980B-ED328C7780F0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1CFC-4F4C-980B-ED328C7780F0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1CFC-4F4C-980B-ED328C7780F0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1CFC-4F4C-980B-ED328C7780F0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1CFC-4F4C-980B-ED328C7780F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43497</c:v>
                      </c:pt>
                      <c:pt idx="1">
                        <c:v>43498</c:v>
                      </c:pt>
                      <c:pt idx="2">
                        <c:v>43499</c:v>
                      </c:pt>
                      <c:pt idx="3">
                        <c:v>43500</c:v>
                      </c:pt>
                      <c:pt idx="4">
                        <c:v>43501</c:v>
                      </c:pt>
                      <c:pt idx="5">
                        <c:v>43502</c:v>
                      </c:pt>
                      <c:pt idx="6">
                        <c:v>43503</c:v>
                      </c:pt>
                      <c:pt idx="7">
                        <c:v>43504</c:v>
                      </c:pt>
                      <c:pt idx="8">
                        <c:v>43505</c:v>
                      </c:pt>
                      <c:pt idx="9">
                        <c:v>43506</c:v>
                      </c:pt>
                      <c:pt idx="10">
                        <c:v>43507</c:v>
                      </c:pt>
                      <c:pt idx="11">
                        <c:v>43508</c:v>
                      </c:pt>
                      <c:pt idx="12">
                        <c:v>43509</c:v>
                      </c:pt>
                      <c:pt idx="13">
                        <c:v>43510</c:v>
                      </c:pt>
                      <c:pt idx="14">
                        <c:v>43511</c:v>
                      </c:pt>
                      <c:pt idx="15">
                        <c:v>43512</c:v>
                      </c:pt>
                      <c:pt idx="16">
                        <c:v>43513</c:v>
                      </c:pt>
                      <c:pt idx="17">
                        <c:v>43514</c:v>
                      </c:pt>
                      <c:pt idx="18">
                        <c:v>43515</c:v>
                      </c:pt>
                      <c:pt idx="19">
                        <c:v>43516</c:v>
                      </c:pt>
                      <c:pt idx="20">
                        <c:v>43517</c:v>
                      </c:pt>
                      <c:pt idx="21">
                        <c:v>43518</c:v>
                      </c:pt>
                      <c:pt idx="22">
                        <c:v>43519</c:v>
                      </c:pt>
                      <c:pt idx="23">
                        <c:v>43520</c:v>
                      </c:pt>
                      <c:pt idx="24">
                        <c:v>43521</c:v>
                      </c:pt>
                      <c:pt idx="25">
                        <c:v>43522</c:v>
                      </c:pt>
                      <c:pt idx="26">
                        <c:v>43523</c:v>
                      </c:pt>
                      <c:pt idx="27">
                        <c:v>43524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CFC-4F4C-980B-ED328C7780F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58D-44A6-8AFC-E09693A8FD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58D-44A6-8AFC-E09693A8FD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58D-44A6-8AFC-E09693A8FD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58D-44A6-8AFC-E09693A8FD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58D-44A6-8AFC-E09693A8FD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58D-44A6-8AFC-E09693A8FD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58D-44A6-8AFC-E09693A8FD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58D-44A6-8AFC-E09693A8FD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8D-44A6-8AFC-E09693A8FD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58D-44A6-8AFC-E09693A8FD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58D-44A6-8AFC-E09693A8FD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8D-44A6-8AFC-E09693A8FD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8D-44A6-8AFC-E09693A8FD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8D-44A6-8AFC-E09693A8FD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8D-44A6-8AFC-E09693A8FD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8D-44A6-8AFC-E09693A8FD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8D-44A6-8AFC-E09693A8FD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8D-44A6-8AFC-E09693A8FD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8D-44A6-8AFC-E09693A8FD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8D-44A6-8AFC-E09693A8FD4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8D-44A6-8AFC-E09693A8FD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8D-44A6-8AFC-E09693A8FD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8D-44A6-8AFC-E09693A8FD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8D-44A6-8AFC-E09693A8FD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8D-44A6-8AFC-E09693A8FD4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8D-44A6-8AFC-E09693A8FD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8D-44A6-8AFC-E09693A8FD4F}"/>
                </c:ext>
              </c:extLst>
            </c:dLbl>
            <c:dLbl>
              <c:idx val="27"/>
              <c:layout>
                <c:manualLayout>
                  <c:x val="-1.1392586856833149E-2"/>
                  <c:y val="7.32378561356124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58D-44A6-8AFC-E09693A8F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C-4F4C-980B-ED328C77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E2-4858-8D08-A90DCD62C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E2-4858-8D08-A90DCD62C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E2-4858-8D08-A90DCD62C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E2-4858-8D08-A90DCD62C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E2-4858-8D08-A90DCD62C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E2-4858-8D08-A90DCD62C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6E2-4858-8D08-A90DCD62C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6E2-4858-8D08-A90DCD62C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6E2-4858-8D08-A90DCD62C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6E2-4858-8D08-A90DCD62C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6E2-4858-8D08-A90DCD62C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6E2-4858-8D08-A90DCD62C9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MAR!$P$69:$AA$69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MAR!$P$200:$AA$200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E2-4858-8D08-A90DCD62C91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MAR!$AA$65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MAR!$AB$64:$BF$64</c:f>
              <c:numCache>
                <c:formatCode>d\-mmm\-yy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cat>
          <c:val>
            <c:numRef>
              <c:f>MAR!$AB$65:$BF$65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09E-497D-8239-3E90193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MAR!$AA$66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9E-497D-8239-3E90193CCB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9E-497D-8239-3E90193CCB0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9E-497D-8239-3E90193CCB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9E-497D-8239-3E90193CCB0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9E-497D-8239-3E90193CCB0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9E-497D-8239-3E90193CCB0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9E-497D-8239-3E90193CCB0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E-497D-8239-3E90193CCB0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9E-497D-8239-3E90193CCB0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9E-497D-8239-3E90193CCB0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9E-497D-8239-3E90193CCB0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9E-497D-8239-3E90193CCB0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9E-497D-8239-3E90193CCB0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9E-497D-8239-3E90193CCB0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9E-497D-8239-3E90193CCB0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9E-497D-8239-3E90193CCB0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09E-497D-8239-3E90193CCB0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09E-497D-8239-3E90193CCB0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09E-497D-8239-3E90193CCB0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09E-497D-8239-3E90193CCB0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09E-497D-8239-3E90193CCB0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09E-497D-8239-3E90193CCB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09E-497D-8239-3E90193CCB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09E-497D-8239-3E90193CCB0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09E-497D-8239-3E90193CCB0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09E-497D-8239-3E90193CCB0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09E-497D-8239-3E90193CCB0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09E-497D-8239-3E90193CCB0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09E-497D-8239-3E90193CCB0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09E-497D-8239-3E90193CCB04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09E-497D-8239-3E90193CC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MAR!$AB$64:$BF$64</c:f>
              <c:numCache>
                <c:formatCode>d\-mmm\-yy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cat>
          <c:val>
            <c:numRef>
              <c:f>MAR!$AB$66:$BF$66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09E-497D-8239-3E90193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MAR!$C$38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(MAR!$A$39:$A$41,MAR!$A$43)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(MAR!$C$39:$C$41,MAR!$C$43)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85D-AC25-066ED4C8471E}"/>
            </c:ext>
          </c:extLst>
        </c:ser>
        <c:ser>
          <c:idx val="3"/>
          <c:order val="3"/>
          <c:tx>
            <c:strRef>
              <c:f>MAR!$G$38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(MAR!$A$39:$A$41,MAR!$A$43)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(MAR!$G$39:$G$41,MAR!$G$43)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3-485D-AC25-066ED4C8471E}"/>
            </c:ext>
          </c:extLst>
        </c:ser>
        <c:ser>
          <c:idx val="4"/>
          <c:order val="4"/>
          <c:tx>
            <c:strRef>
              <c:f>MAR!$H$38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(MAR!$A$39:$A$41,MAR!$A$43)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(MAR!$H$39:$H$41,MAR!$H$43)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3-485D-AC25-066ED4C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(MAR!$A$39:$A$41,MAR!$A$43)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(MAR!$B$39:$B$41,MAR!$B$43)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83-485D-AC25-066ED4C847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(MAR!$A$39:$A$41,MAR!$A$43)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(MAR!$D$39:$D$41,MAR!$D$43)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3-485D-AC25-066ED4C8471E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MAR!$C$38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MAR!$A$39:$A$44</c15:sqref>
                  </c15:fullRef>
                </c:ext>
              </c:extLst>
              <c:f>(MAR!$A$42,MAR!$A$44)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MAR!$C$39:$C$44</c15:sqref>
                  </c15:fullRef>
                </c:ext>
              </c:extLst>
              <c:f>(MAR!$C$42,MAR!$C$44)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1-4D4D-BACA-F75780DFA53C}"/>
            </c:ext>
          </c:extLst>
        </c:ser>
        <c:ser>
          <c:idx val="3"/>
          <c:order val="3"/>
          <c:tx>
            <c:strRef>
              <c:f>MAR!$G$38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MAR!$A$39:$A$44</c15:sqref>
                  </c15:fullRef>
                </c:ext>
              </c:extLst>
              <c:f>(MAR!$A$42,MAR!$A$44)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MAR!$G$39:$G$44</c15:sqref>
                  </c15:fullRef>
                </c:ext>
              </c:extLst>
              <c:f>(MAR!$G$42,MAR!$G$44)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1-4D4D-BACA-F75780DFA53C}"/>
            </c:ext>
          </c:extLst>
        </c:ser>
        <c:ser>
          <c:idx val="4"/>
          <c:order val="4"/>
          <c:tx>
            <c:strRef>
              <c:f>MAR!$H$38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MAR!$A$39:$A$44</c15:sqref>
                  </c15:fullRef>
                </c:ext>
              </c:extLst>
              <c:f>(MAR!$A$42,MAR!$A$44)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MAR!$H$39:$H$44</c15:sqref>
                  </c15:fullRef>
                </c:ext>
              </c:extLst>
              <c:f>(MAR!$H$42,MAR!$H$44)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1-4D4D-BACA-F75780DF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MAR!$A$39:$A$44</c15:sqref>
                        </c15:fullRef>
                        <c15:formulaRef>
                          <c15:sqref>(MAR!$A$42,MAR!$A$44)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MAR!$B$39:$B$44</c15:sqref>
                        </c15:fullRef>
                        <c15:formulaRef>
                          <c15:sqref>(MAR!$B$42,MAR!$B$44)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81-4D4D-BACA-F75780DFA5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MAR!$A$39:$A$44</c15:sqref>
                        </c15:fullRef>
                        <c15:formulaRef>
                          <c15:sqref>(MAR!$A$42,MAR!$A$44)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MAR!$D$39:$D$44</c15:sqref>
                        </c15:fullRef>
                        <c15:formulaRef>
                          <c15:sqref>(MAR!$D$42,MAR!$D$44)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1-4D4D-BACA-F75780DFA53C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MAR!$V$39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4-4E01-8F0C-5F364D7DFD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MAR!$W$39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4-4E01-8F0C-5F364D7DFD51}"/>
            </c:ext>
          </c:extLst>
        </c:ser>
        <c:ser>
          <c:idx val="1"/>
          <c:order val="1"/>
          <c:tx>
            <c:strRef>
              <c:f>MAR!$V$40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MAR!$W$40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4-4E01-8F0C-5F364D7DFD51}"/>
            </c:ext>
          </c:extLst>
        </c:ser>
        <c:ser>
          <c:idx val="2"/>
          <c:order val="2"/>
          <c:tx>
            <c:strRef>
              <c:f>MAR!$V$41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MAR!$W$41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4-4E01-8F0C-5F364D7D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2-4B53-96BA-603D6014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MAR!$AB$64:$BF$64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43525</c:v>
                      </c:pt>
                      <c:pt idx="1">
                        <c:v>43526</c:v>
                      </c:pt>
                      <c:pt idx="2">
                        <c:v>43527</c:v>
                      </c:pt>
                      <c:pt idx="3">
                        <c:v>43528</c:v>
                      </c:pt>
                      <c:pt idx="4">
                        <c:v>43529</c:v>
                      </c:pt>
                      <c:pt idx="5">
                        <c:v>43530</c:v>
                      </c:pt>
                      <c:pt idx="6">
                        <c:v>43531</c:v>
                      </c:pt>
                      <c:pt idx="7">
                        <c:v>43532</c:v>
                      </c:pt>
                      <c:pt idx="8">
                        <c:v>43533</c:v>
                      </c:pt>
                      <c:pt idx="9">
                        <c:v>43534</c:v>
                      </c:pt>
                      <c:pt idx="10">
                        <c:v>43535</c:v>
                      </c:pt>
                      <c:pt idx="11">
                        <c:v>43536</c:v>
                      </c:pt>
                      <c:pt idx="12">
                        <c:v>43537</c:v>
                      </c:pt>
                      <c:pt idx="13">
                        <c:v>43538</c:v>
                      </c:pt>
                      <c:pt idx="14">
                        <c:v>43539</c:v>
                      </c:pt>
                      <c:pt idx="15">
                        <c:v>43540</c:v>
                      </c:pt>
                      <c:pt idx="16">
                        <c:v>43541</c:v>
                      </c:pt>
                      <c:pt idx="17">
                        <c:v>43542</c:v>
                      </c:pt>
                      <c:pt idx="18">
                        <c:v>43543</c:v>
                      </c:pt>
                      <c:pt idx="19">
                        <c:v>43544</c:v>
                      </c:pt>
                      <c:pt idx="20">
                        <c:v>43545</c:v>
                      </c:pt>
                      <c:pt idx="21">
                        <c:v>43546</c:v>
                      </c:pt>
                      <c:pt idx="22">
                        <c:v>43547</c:v>
                      </c:pt>
                      <c:pt idx="23">
                        <c:v>43548</c:v>
                      </c:pt>
                      <c:pt idx="24">
                        <c:v>43549</c:v>
                      </c:pt>
                      <c:pt idx="25">
                        <c:v>43550</c:v>
                      </c:pt>
                      <c:pt idx="26">
                        <c:v>43551</c:v>
                      </c:pt>
                      <c:pt idx="27">
                        <c:v>43552</c:v>
                      </c:pt>
                      <c:pt idx="28">
                        <c:v>43553</c:v>
                      </c:pt>
                      <c:pt idx="29">
                        <c:v>43554</c:v>
                      </c:pt>
                      <c:pt idx="30">
                        <c:v>43555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MAR!$AB$65:$BF$65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0922-4B53-96BA-603D601435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0922-4B53-96BA-603D601435CF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0922-4B53-96BA-603D601435CF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0922-4B53-96BA-603D601435CF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0922-4B53-96BA-603D601435CF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0922-4B53-96BA-603D601435CF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0922-4B53-96BA-603D601435CF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0922-4B53-96BA-603D601435CF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0922-4B53-96BA-603D601435CF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0922-4B53-96BA-603D601435CF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0922-4B53-96BA-603D601435CF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0922-4B53-96BA-603D601435CF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0922-4B53-96BA-603D601435CF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0922-4B53-96BA-603D601435CF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0922-4B53-96BA-603D601435CF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0922-4B53-96BA-603D601435CF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0922-4B53-96BA-603D601435CF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0922-4B53-96BA-603D601435CF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0922-4B53-96BA-603D601435CF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0922-4B53-96BA-603D601435CF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0922-4B53-96BA-603D601435CF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0922-4B53-96BA-603D601435CF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0922-4B53-96BA-603D601435CF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0922-4B53-96BA-603D601435CF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0922-4B53-96BA-603D601435CF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0922-4B53-96BA-603D601435CF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0922-4B53-96BA-603D601435CF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0922-4B53-96BA-603D601435CF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0922-4B53-96BA-603D601435CF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0922-4B53-96BA-603D601435CF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0922-4B53-96BA-603D601435CF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0922-4B53-96BA-603D601435C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43525</c:v>
                      </c:pt>
                      <c:pt idx="1">
                        <c:v>43526</c:v>
                      </c:pt>
                      <c:pt idx="2">
                        <c:v>43527</c:v>
                      </c:pt>
                      <c:pt idx="3">
                        <c:v>43528</c:v>
                      </c:pt>
                      <c:pt idx="4">
                        <c:v>43529</c:v>
                      </c:pt>
                      <c:pt idx="5">
                        <c:v>43530</c:v>
                      </c:pt>
                      <c:pt idx="6">
                        <c:v>43531</c:v>
                      </c:pt>
                      <c:pt idx="7">
                        <c:v>43532</c:v>
                      </c:pt>
                      <c:pt idx="8">
                        <c:v>43533</c:v>
                      </c:pt>
                      <c:pt idx="9">
                        <c:v>43534</c:v>
                      </c:pt>
                      <c:pt idx="10">
                        <c:v>43535</c:v>
                      </c:pt>
                      <c:pt idx="11">
                        <c:v>43536</c:v>
                      </c:pt>
                      <c:pt idx="12">
                        <c:v>43537</c:v>
                      </c:pt>
                      <c:pt idx="13">
                        <c:v>43538</c:v>
                      </c:pt>
                      <c:pt idx="14">
                        <c:v>43539</c:v>
                      </c:pt>
                      <c:pt idx="15">
                        <c:v>43540</c:v>
                      </c:pt>
                      <c:pt idx="16">
                        <c:v>43541</c:v>
                      </c:pt>
                      <c:pt idx="17">
                        <c:v>43542</c:v>
                      </c:pt>
                      <c:pt idx="18">
                        <c:v>43543</c:v>
                      </c:pt>
                      <c:pt idx="19">
                        <c:v>43544</c:v>
                      </c:pt>
                      <c:pt idx="20">
                        <c:v>43545</c:v>
                      </c:pt>
                      <c:pt idx="21">
                        <c:v>43546</c:v>
                      </c:pt>
                      <c:pt idx="22">
                        <c:v>43547</c:v>
                      </c:pt>
                      <c:pt idx="23">
                        <c:v>43548</c:v>
                      </c:pt>
                      <c:pt idx="24">
                        <c:v>43549</c:v>
                      </c:pt>
                      <c:pt idx="25">
                        <c:v>43550</c:v>
                      </c:pt>
                      <c:pt idx="26">
                        <c:v>43551</c:v>
                      </c:pt>
                      <c:pt idx="27">
                        <c:v>43552</c:v>
                      </c:pt>
                      <c:pt idx="28">
                        <c:v>43553</c:v>
                      </c:pt>
                      <c:pt idx="29">
                        <c:v>43554</c:v>
                      </c:pt>
                      <c:pt idx="30">
                        <c:v>43555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922-4B53-96BA-603D601435C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22-4B53-96BA-603D60143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2-4B53-96BA-603D6014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Bullish/Bearish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380190042020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85-4453-8B07-0B3FBDF819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85-4453-8B07-0B3FBDF81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'Strategies Master'!$AC$1:$AD$1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'Strategies Master'!$AC$5:$AD$5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E-48A1-B089-C087242DD7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13-438C-87E8-2D48B13B6D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13-438C-87E8-2D48B13B6D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13-438C-87E8-2D48B13B6D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13-438C-87E8-2D48B13B6D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13-438C-87E8-2D48B13B6D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13-438C-87E8-2D48B13B6DC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13-438C-87E8-2D48B13B6DC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13-438C-87E8-2D48B13B6DC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13-438C-87E8-2D48B13B6DC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13-438C-87E8-2D48B13B6DC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13-438C-87E8-2D48B13B6DC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13-438C-87E8-2D48B13B6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APR!$P$69:$AA$69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APR!$P$200:$AA$200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A13-438C-87E8-2D48B13B6D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APR!$AA$65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APR!$AB$64:$BF$64</c:f>
              <c:numCache>
                <c:formatCode>d\-mmm\-yy</c:formatCode>
                <c:ptCount val="3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APR!$AB$65:$BF$65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A2-43BA-B70D-5A0F79C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APR!$AA$66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A2-43BA-B70D-5A0F79CDFCD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2-43BA-B70D-5A0F79CDFCD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2-43BA-B70D-5A0F79CDFCD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A2-43BA-B70D-5A0F79CDFC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2-43BA-B70D-5A0F79CDFC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A2-43BA-B70D-5A0F79CDFCD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A2-43BA-B70D-5A0F79CDFCD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A2-43BA-B70D-5A0F79CDFCD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A2-43BA-B70D-5A0F79CDFCD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2-43BA-B70D-5A0F79CDFCD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A2-43BA-B70D-5A0F79CDFCD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A2-43BA-B70D-5A0F79CDFCD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A2-43BA-B70D-5A0F79CDFCD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A2-43BA-B70D-5A0F79CDFCD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A2-43BA-B70D-5A0F79CDFCD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A2-43BA-B70D-5A0F79CDFCD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2-43BA-B70D-5A0F79CDFCD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2-43BA-B70D-5A0F79CDFCD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2-43BA-B70D-5A0F79CDFCD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2-43BA-B70D-5A0F79CDFCD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2-43BA-B70D-5A0F79CDFCD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2-43BA-B70D-5A0F79CDFCD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2-43BA-B70D-5A0F79CDFCD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A2-43BA-B70D-5A0F79CDFCD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A2-43BA-B70D-5A0F79CDFCD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A2-43BA-B70D-5A0F79CDFCD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A2-43BA-B70D-5A0F79CDFCD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A2-43BA-B70D-5A0F79CDFCD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CA2-43BA-B70D-5A0F79CDFCD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CA2-43BA-B70D-5A0F79CDFCDA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CA2-43BA-B70D-5A0F79CDF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APR!$AB$64:$BF$64</c:f>
              <c:numCache>
                <c:formatCode>d\-mmm\-yy</c:formatCode>
                <c:ptCount val="31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APR!$AB$66:$BF$66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CA2-43BA-B70D-5A0F79C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APR!$C$38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(APR!$A$39:$A$41,APR!$A$43)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(APR!$C$39:$C$41,APR!$C$43)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1-444A-8EF4-5FBB656B5D72}"/>
            </c:ext>
          </c:extLst>
        </c:ser>
        <c:ser>
          <c:idx val="3"/>
          <c:order val="3"/>
          <c:tx>
            <c:strRef>
              <c:f>APR!$G$38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(APR!$A$39:$A$41,APR!$A$43)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(APR!$G$39:$G$41,APR!$G$43)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1-444A-8EF4-5FBB656B5D72}"/>
            </c:ext>
          </c:extLst>
        </c:ser>
        <c:ser>
          <c:idx val="4"/>
          <c:order val="4"/>
          <c:tx>
            <c:strRef>
              <c:f>APR!$H$38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(APR!$A$39:$A$41,APR!$A$43)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(APR!$H$39:$H$41,APR!$H$43)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1-444A-8EF4-5FBB656B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APR!$B$38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(APR!$A$39:$A$41,APR!$A$43)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(APR!$B$39:$B$41,APR!$B$43)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51-444A-8EF4-5FBB656B5D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(APR!$A$39:$A$41,APR!$A$43)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(APR!$D$39:$D$41,APR!$D$43)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1-444A-8EF4-5FBB656B5D72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APR!$C$38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APR!$A$39:$A$44</c15:sqref>
                  </c15:fullRef>
                </c:ext>
              </c:extLst>
              <c:f>(APR!$A$42,APR!$A$44)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APR!$C$39:$C$44</c15:sqref>
                  </c15:fullRef>
                </c:ext>
              </c:extLst>
              <c:f>(APR!$C$42,APR!$C$44)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C91-8A7B-4702DC545E2E}"/>
            </c:ext>
          </c:extLst>
        </c:ser>
        <c:ser>
          <c:idx val="3"/>
          <c:order val="3"/>
          <c:tx>
            <c:strRef>
              <c:f>APR!$G$38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APR!$A$39:$A$44</c15:sqref>
                  </c15:fullRef>
                </c:ext>
              </c:extLst>
              <c:f>(APR!$A$42,APR!$A$44)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APR!$G$39:$G$44</c15:sqref>
                  </c15:fullRef>
                </c:ext>
              </c:extLst>
              <c:f>(APR!$G$42,APR!$G$44)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7-4C91-8A7B-4702DC545E2E}"/>
            </c:ext>
          </c:extLst>
        </c:ser>
        <c:ser>
          <c:idx val="4"/>
          <c:order val="4"/>
          <c:tx>
            <c:strRef>
              <c:f>APR!$H$38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APR!$A$39:$A$44</c15:sqref>
                  </c15:fullRef>
                </c:ext>
              </c:extLst>
              <c:f>(APR!$A$42,APR!$A$44)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APR!$H$39:$H$44</c15:sqref>
                  </c15:fullRef>
                </c:ext>
              </c:extLst>
              <c:f>(APR!$H$42,APR!$H$44)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7-4C91-8A7B-4702DC54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APR!$B$38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APR!$A$39:$A$44</c15:sqref>
                        </c15:fullRef>
                        <c15:formulaRef>
                          <c15:sqref>(APR!$A$42,APR!$A$44)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APR!$B$39:$B$44</c15:sqref>
                        </c15:fullRef>
                        <c15:formulaRef>
                          <c15:sqref>(APR!$B$42,APR!$B$44)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17-4C91-8A7B-4702DC545E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APR!$A$39:$A$44</c15:sqref>
                        </c15:fullRef>
                        <c15:formulaRef>
                          <c15:sqref>(APR!$A$42,APR!$A$44)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APR!$D$39:$D$44</c15:sqref>
                        </c15:fullRef>
                        <c15:formulaRef>
                          <c15:sqref>(APR!$D$42,APR!$D$44)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17-4C91-8A7B-4702DC545E2E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APR!$V$39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0-4966-A5BB-739B9F362E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APR!$W$39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0-4966-A5BB-739B9F362E4B}"/>
            </c:ext>
          </c:extLst>
        </c:ser>
        <c:ser>
          <c:idx val="1"/>
          <c:order val="1"/>
          <c:tx>
            <c:strRef>
              <c:f>APR!$V$40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APR!$W$40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40-4966-A5BB-739B9F362E4B}"/>
            </c:ext>
          </c:extLst>
        </c:ser>
        <c:ser>
          <c:idx val="2"/>
          <c:order val="2"/>
          <c:tx>
            <c:strRef>
              <c:f>APR!$V$41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APR!$W$41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40-4966-A5BB-739B9F36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APR!$AB$67:$BF$67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658-A5EC-8139D6AB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APR!$AA$65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APR!$AB$64:$BF$64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43556</c:v>
                      </c:pt>
                      <c:pt idx="1">
                        <c:v>43557</c:v>
                      </c:pt>
                      <c:pt idx="2">
                        <c:v>43558</c:v>
                      </c:pt>
                      <c:pt idx="3">
                        <c:v>43559</c:v>
                      </c:pt>
                      <c:pt idx="4">
                        <c:v>43560</c:v>
                      </c:pt>
                      <c:pt idx="5">
                        <c:v>43561</c:v>
                      </c:pt>
                      <c:pt idx="6">
                        <c:v>43562</c:v>
                      </c:pt>
                      <c:pt idx="7">
                        <c:v>43563</c:v>
                      </c:pt>
                      <c:pt idx="8">
                        <c:v>43564</c:v>
                      </c:pt>
                      <c:pt idx="9">
                        <c:v>43565</c:v>
                      </c:pt>
                      <c:pt idx="10">
                        <c:v>43566</c:v>
                      </c:pt>
                      <c:pt idx="11">
                        <c:v>43567</c:v>
                      </c:pt>
                      <c:pt idx="12">
                        <c:v>43568</c:v>
                      </c:pt>
                      <c:pt idx="13">
                        <c:v>43569</c:v>
                      </c:pt>
                      <c:pt idx="14">
                        <c:v>43570</c:v>
                      </c:pt>
                      <c:pt idx="15">
                        <c:v>43571</c:v>
                      </c:pt>
                      <c:pt idx="16">
                        <c:v>43572</c:v>
                      </c:pt>
                      <c:pt idx="17">
                        <c:v>43573</c:v>
                      </c:pt>
                      <c:pt idx="18">
                        <c:v>43574</c:v>
                      </c:pt>
                      <c:pt idx="19">
                        <c:v>43575</c:v>
                      </c:pt>
                      <c:pt idx="20">
                        <c:v>43576</c:v>
                      </c:pt>
                      <c:pt idx="21">
                        <c:v>43577</c:v>
                      </c:pt>
                      <c:pt idx="22">
                        <c:v>43578</c:v>
                      </c:pt>
                      <c:pt idx="23">
                        <c:v>43579</c:v>
                      </c:pt>
                      <c:pt idx="24">
                        <c:v>43580</c:v>
                      </c:pt>
                      <c:pt idx="25">
                        <c:v>43581</c:v>
                      </c:pt>
                      <c:pt idx="26">
                        <c:v>43582</c:v>
                      </c:pt>
                      <c:pt idx="27">
                        <c:v>43583</c:v>
                      </c:pt>
                      <c:pt idx="28">
                        <c:v>43584</c:v>
                      </c:pt>
                      <c:pt idx="29">
                        <c:v>43585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APR!$AB$65:$BF$65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9F37-4658-A5EC-8139D6AB9B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9F37-4658-A5EC-8139D6AB9BF2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9F37-4658-A5EC-8139D6AB9BF2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9F37-4658-A5EC-8139D6AB9BF2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9F37-4658-A5EC-8139D6AB9BF2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9F37-4658-A5EC-8139D6AB9BF2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9F37-4658-A5EC-8139D6AB9BF2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9F37-4658-A5EC-8139D6AB9BF2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9F37-4658-A5EC-8139D6AB9BF2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9F37-4658-A5EC-8139D6AB9BF2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9F37-4658-A5EC-8139D6AB9BF2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9F37-4658-A5EC-8139D6AB9BF2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9F37-4658-A5EC-8139D6AB9BF2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9F37-4658-A5EC-8139D6AB9BF2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9F37-4658-A5EC-8139D6AB9BF2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9F37-4658-A5EC-8139D6AB9BF2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9F37-4658-A5EC-8139D6AB9BF2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9F37-4658-A5EC-8139D6AB9BF2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9F37-4658-A5EC-8139D6AB9BF2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9F37-4658-A5EC-8139D6AB9BF2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9F37-4658-A5EC-8139D6AB9BF2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9F37-4658-A5EC-8139D6AB9BF2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9F37-4658-A5EC-8139D6AB9BF2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9F37-4658-A5EC-8139D6AB9BF2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9F37-4658-A5EC-8139D6AB9BF2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9F37-4658-A5EC-8139D6AB9BF2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9F37-4658-A5EC-8139D6AB9BF2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9F37-4658-A5EC-8139D6AB9BF2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9F37-4658-A5EC-8139D6AB9BF2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9F37-4658-A5EC-8139D6AB9BF2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9F37-4658-A5EC-8139D6AB9BF2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9F37-4658-A5EC-8139D6AB9BF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43556</c:v>
                      </c:pt>
                      <c:pt idx="1">
                        <c:v>43557</c:v>
                      </c:pt>
                      <c:pt idx="2">
                        <c:v>43558</c:v>
                      </c:pt>
                      <c:pt idx="3">
                        <c:v>43559</c:v>
                      </c:pt>
                      <c:pt idx="4">
                        <c:v>43560</c:v>
                      </c:pt>
                      <c:pt idx="5">
                        <c:v>43561</c:v>
                      </c:pt>
                      <c:pt idx="6">
                        <c:v>43562</c:v>
                      </c:pt>
                      <c:pt idx="7">
                        <c:v>43563</c:v>
                      </c:pt>
                      <c:pt idx="8">
                        <c:v>43564</c:v>
                      </c:pt>
                      <c:pt idx="9">
                        <c:v>43565</c:v>
                      </c:pt>
                      <c:pt idx="10">
                        <c:v>43566</c:v>
                      </c:pt>
                      <c:pt idx="11">
                        <c:v>43567</c:v>
                      </c:pt>
                      <c:pt idx="12">
                        <c:v>43568</c:v>
                      </c:pt>
                      <c:pt idx="13">
                        <c:v>43569</c:v>
                      </c:pt>
                      <c:pt idx="14">
                        <c:v>43570</c:v>
                      </c:pt>
                      <c:pt idx="15">
                        <c:v>43571</c:v>
                      </c:pt>
                      <c:pt idx="16">
                        <c:v>43572</c:v>
                      </c:pt>
                      <c:pt idx="17">
                        <c:v>43573</c:v>
                      </c:pt>
                      <c:pt idx="18">
                        <c:v>43574</c:v>
                      </c:pt>
                      <c:pt idx="19">
                        <c:v>43575</c:v>
                      </c:pt>
                      <c:pt idx="20">
                        <c:v>43576</c:v>
                      </c:pt>
                      <c:pt idx="21">
                        <c:v>43577</c:v>
                      </c:pt>
                      <c:pt idx="22">
                        <c:v>43578</c:v>
                      </c:pt>
                      <c:pt idx="23">
                        <c:v>43579</c:v>
                      </c:pt>
                      <c:pt idx="24">
                        <c:v>43580</c:v>
                      </c:pt>
                      <c:pt idx="25">
                        <c:v>43581</c:v>
                      </c:pt>
                      <c:pt idx="26">
                        <c:v>43582</c:v>
                      </c:pt>
                      <c:pt idx="27">
                        <c:v>43583</c:v>
                      </c:pt>
                      <c:pt idx="28">
                        <c:v>43584</c:v>
                      </c:pt>
                      <c:pt idx="29">
                        <c:v>43585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F37-4658-A5EC-8139D6AB9B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37-4658-A5EC-8139D6AB9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APR!$AB$68:$BF$68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7-4658-A5EC-8139D6AB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A4-4192-B308-8916B00848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A4-4192-B308-8916B00848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A4-4192-B308-8916B00848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A4-4192-B308-8916B00848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A4-4192-B308-8916B00848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5A4-4192-B308-8916B00848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5A4-4192-B308-8916B00848D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A4-4192-B308-8916B00848D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5A4-4192-B308-8916B00848D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5A4-4192-B308-8916B00848D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5A4-4192-B308-8916B00848D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5A4-4192-B308-8916B00848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MAY!$P$69:$AA$69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MAY!$P$200:$AA$200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A4-4192-B308-8916B00848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MAY!$AB$64:$BF$64</c:f>
              <c:numCache>
                <c:formatCode>d\-mmm\-yy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cat>
          <c:val>
            <c:numRef>
              <c:f>MAY!$AB$65:$BF$65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254-4C4E-BDCA-99A9BB38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MAY!$AA$66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4-4C4E-BDCA-99A9BB38D6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4-4C4E-BDCA-99A9BB38D6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54-4C4E-BDCA-99A9BB38D67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54-4C4E-BDCA-99A9BB38D67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54-4C4E-BDCA-99A9BB38D6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54-4C4E-BDCA-99A9BB38D6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54-4C4E-BDCA-99A9BB38D67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54-4C4E-BDCA-99A9BB38D67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54-4C4E-BDCA-99A9BB38D67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54-4C4E-BDCA-99A9BB38D67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54-4C4E-BDCA-99A9BB38D67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54-4C4E-BDCA-99A9BB38D67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54-4C4E-BDCA-99A9BB38D67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54-4C4E-BDCA-99A9BB38D67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54-4C4E-BDCA-99A9BB38D67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54-4C4E-BDCA-99A9BB38D67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54-4C4E-BDCA-99A9BB38D67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54-4C4E-BDCA-99A9BB38D67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54-4C4E-BDCA-99A9BB38D67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54-4C4E-BDCA-99A9BB38D67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54-4C4E-BDCA-99A9BB38D67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54-4C4E-BDCA-99A9BB38D67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54-4C4E-BDCA-99A9BB38D67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54-4C4E-BDCA-99A9BB38D67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54-4C4E-BDCA-99A9BB38D67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54-4C4E-BDCA-99A9BB38D67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254-4C4E-BDCA-99A9BB38D675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254-4C4E-BDCA-99A9BB38D67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254-4C4E-BDCA-99A9BB38D675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254-4C4E-BDCA-99A9BB38D675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254-4C4E-BDCA-99A9BB38D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MAY!$AB$64:$BF$64</c:f>
              <c:numCache>
                <c:formatCode>d\-mmm\-yy</c:formatCode>
                <c:ptCount val="31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43605</c:v>
                </c:pt>
                <c:pt idx="20">
                  <c:v>43606</c:v>
                </c:pt>
                <c:pt idx="21">
                  <c:v>43607</c:v>
                </c:pt>
                <c:pt idx="22">
                  <c:v>43608</c:v>
                </c:pt>
                <c:pt idx="23">
                  <c:v>43609</c:v>
                </c:pt>
                <c:pt idx="24">
                  <c:v>43610</c:v>
                </c:pt>
                <c:pt idx="25">
                  <c:v>43611</c:v>
                </c:pt>
                <c:pt idx="26">
                  <c:v>43612</c:v>
                </c:pt>
                <c:pt idx="27">
                  <c:v>43613</c:v>
                </c:pt>
                <c:pt idx="28">
                  <c:v>43614</c:v>
                </c:pt>
                <c:pt idx="29">
                  <c:v>43615</c:v>
                </c:pt>
                <c:pt idx="30">
                  <c:v>43616</c:v>
                </c:pt>
              </c:numCache>
            </c:numRef>
          </c:cat>
          <c:val>
            <c:numRef>
              <c:f>MAY!$AB$66:$BF$66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254-4C4E-BDCA-99A9BB38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0"/>
        <c:lblAlgn val="ctr"/>
        <c:lblOffset val="100"/>
        <c:noMultiLvlLbl val="0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MAY!$C$38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(MAY!$A$39:$A$41,MAY!$A$43)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(MAY!$C$39:$C$41,MAY!$C$43)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0-4BA0-BB1D-0B45F708BC59}"/>
            </c:ext>
          </c:extLst>
        </c:ser>
        <c:ser>
          <c:idx val="3"/>
          <c:order val="3"/>
          <c:tx>
            <c:strRef>
              <c:f>MAY!$G$38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(MAY!$A$39:$A$41,MAY!$A$43)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(MAY!$G$39:$G$41,MAY!$G$43)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0-4BA0-BB1D-0B45F708BC59}"/>
            </c:ext>
          </c:extLst>
        </c:ser>
        <c:ser>
          <c:idx val="4"/>
          <c:order val="4"/>
          <c:tx>
            <c:strRef>
              <c:f>MAY!$H$38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(MAY!$A$39:$A$41,MAY!$A$43)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(MAY!$H$39:$H$41,MAY!$H$43)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0-4BA0-BB1D-0B45F708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MAY!$B$38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(MAY!$A$39:$A$41,MAY!$A$43)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(MAY!$B$39:$B$41,MAY!$B$43)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F0-4BA0-BB1D-0B45F708BC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(MAY!$A$39:$A$41,MAY!$A$43)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(MAY!$D$39:$D$41,MAY!$D$43)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F0-4BA0-BB1D-0B45F708BC59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MAY!$C$38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MAY!$A$39:$A$44</c15:sqref>
                  </c15:fullRef>
                </c:ext>
              </c:extLst>
              <c:f>(MAY!$A$42,MAY!$A$44)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MAY!$C$39:$C$44</c15:sqref>
                  </c15:fullRef>
                </c:ext>
              </c:extLst>
              <c:f>(MAY!$C$42,MAY!$C$44)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0-47A1-9E2F-7CBA8B3EEF7D}"/>
            </c:ext>
          </c:extLst>
        </c:ser>
        <c:ser>
          <c:idx val="3"/>
          <c:order val="3"/>
          <c:tx>
            <c:strRef>
              <c:f>MAY!$G$38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MAY!$A$39:$A$44</c15:sqref>
                  </c15:fullRef>
                </c:ext>
              </c:extLst>
              <c:f>(MAY!$A$42,MAY!$A$44)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MAY!$G$39:$G$44</c15:sqref>
                  </c15:fullRef>
                </c:ext>
              </c:extLst>
              <c:f>(MAY!$G$42,MAY!$G$44)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0-47A1-9E2F-7CBA8B3EEF7D}"/>
            </c:ext>
          </c:extLst>
        </c:ser>
        <c:ser>
          <c:idx val="4"/>
          <c:order val="4"/>
          <c:tx>
            <c:strRef>
              <c:f>MAY!$H$38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MAY!$A$39:$A$44</c15:sqref>
                  </c15:fullRef>
                </c:ext>
              </c:extLst>
              <c:f>(MAY!$A$42,MAY!$A$44)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MAY!$H$39:$H$44</c15:sqref>
                  </c15:fullRef>
                </c:ext>
              </c:extLst>
              <c:f>(MAY!$H$42,MAY!$H$44)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0-47A1-9E2F-7CBA8B3E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MAY!$B$38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MAY!$A$39:$A$44</c15:sqref>
                        </c15:fullRef>
                        <c15:formulaRef>
                          <c15:sqref>(MAY!$A$42,MAY!$A$44)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MAY!$B$39:$B$44</c15:sqref>
                        </c15:fullRef>
                        <c15:formulaRef>
                          <c15:sqref>(MAY!$B$42,MAY!$B$44)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90-47A1-9E2F-7CBA8B3EEF7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MAY!$A$39:$A$44</c15:sqref>
                        </c15:fullRef>
                        <c15:formulaRef>
                          <c15:sqref>(MAY!$A$42,MAY!$A$44)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MAY!$D$39:$D$44</c15:sqref>
                        </c15:fullRef>
                        <c15:formulaRef>
                          <c15:sqref>(MAY!$D$42,MAY!$D$44)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90-47A1-9E2F-7CBA8B3EEF7D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Strategy Profits</a:t>
            </a:r>
          </a:p>
        </c:rich>
      </c:tx>
      <c:layout>
        <c:manualLayout>
          <c:xMode val="edge"/>
          <c:yMode val="edge"/>
          <c:x val="0.1236635271344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95-4DEF-8A66-34A0E2D68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95-4DEF-8A66-34A0E2D689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95-4DEF-8A66-34A0E2D689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95-4DEF-8A66-34A0E2D689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95-4DEF-8A66-34A0E2D689E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95-4DEF-8A66-34A0E2D689E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95-4DEF-8A66-34A0E2D689E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D95-4DEF-8A66-34A0E2D689E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D95-4DEF-8A66-34A0E2D689E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D95-4DEF-8A66-34A0E2D689E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D95-4DEF-8A66-34A0E2D689E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D95-4DEF-8A66-34A0E2D68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'Strategies Master'!$AE$1:$AP$1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'Strategies Master'!$AE$8:$AP$8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0-45FE-9E17-0C6D5CA5C3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MAY!$V$39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E-466A-8644-36DB5ECA3D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MAY!$W$39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E-466A-8644-36DB5ECA3D0A}"/>
            </c:ext>
          </c:extLst>
        </c:ser>
        <c:ser>
          <c:idx val="1"/>
          <c:order val="1"/>
          <c:tx>
            <c:strRef>
              <c:f>MAY!$V$40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MAY!$W$40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E-466A-8644-36DB5ECA3D0A}"/>
            </c:ext>
          </c:extLst>
        </c:ser>
        <c:ser>
          <c:idx val="2"/>
          <c:order val="2"/>
          <c:tx>
            <c:strRef>
              <c:f>MAY!$V$41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MAY!$W$41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E-466A-8644-36DB5ECA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11C-B6C2-29F51A17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MAY!$AA$65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MAY!$AB$64:$BF$64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43586</c:v>
                      </c:pt>
                      <c:pt idx="1">
                        <c:v>43587</c:v>
                      </c:pt>
                      <c:pt idx="2">
                        <c:v>43588</c:v>
                      </c:pt>
                      <c:pt idx="3">
                        <c:v>43589</c:v>
                      </c:pt>
                      <c:pt idx="4">
                        <c:v>43590</c:v>
                      </c:pt>
                      <c:pt idx="5">
                        <c:v>43591</c:v>
                      </c:pt>
                      <c:pt idx="6">
                        <c:v>43592</c:v>
                      </c:pt>
                      <c:pt idx="7">
                        <c:v>43593</c:v>
                      </c:pt>
                      <c:pt idx="8">
                        <c:v>43594</c:v>
                      </c:pt>
                      <c:pt idx="9">
                        <c:v>43595</c:v>
                      </c:pt>
                      <c:pt idx="10">
                        <c:v>43596</c:v>
                      </c:pt>
                      <c:pt idx="11">
                        <c:v>43597</c:v>
                      </c:pt>
                      <c:pt idx="12">
                        <c:v>43598</c:v>
                      </c:pt>
                      <c:pt idx="13">
                        <c:v>43599</c:v>
                      </c:pt>
                      <c:pt idx="14">
                        <c:v>43600</c:v>
                      </c:pt>
                      <c:pt idx="15">
                        <c:v>43601</c:v>
                      </c:pt>
                      <c:pt idx="16">
                        <c:v>43602</c:v>
                      </c:pt>
                      <c:pt idx="17">
                        <c:v>43603</c:v>
                      </c:pt>
                      <c:pt idx="18">
                        <c:v>43604</c:v>
                      </c:pt>
                      <c:pt idx="19">
                        <c:v>43605</c:v>
                      </c:pt>
                      <c:pt idx="20">
                        <c:v>43606</c:v>
                      </c:pt>
                      <c:pt idx="21">
                        <c:v>43607</c:v>
                      </c:pt>
                      <c:pt idx="22">
                        <c:v>43608</c:v>
                      </c:pt>
                      <c:pt idx="23">
                        <c:v>43609</c:v>
                      </c:pt>
                      <c:pt idx="24">
                        <c:v>43610</c:v>
                      </c:pt>
                      <c:pt idx="25">
                        <c:v>43611</c:v>
                      </c:pt>
                      <c:pt idx="26">
                        <c:v>43612</c:v>
                      </c:pt>
                      <c:pt idx="27">
                        <c:v>43613</c:v>
                      </c:pt>
                      <c:pt idx="28">
                        <c:v>43614</c:v>
                      </c:pt>
                      <c:pt idx="29">
                        <c:v>43615</c:v>
                      </c:pt>
                      <c:pt idx="30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MAY!$AB$65:$BF$65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C3E8-411C-B6C2-29F51A1721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C3E8-411C-B6C2-29F51A17215F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C3E8-411C-B6C2-29F51A17215F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C3E8-411C-B6C2-29F51A17215F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C3E8-411C-B6C2-29F51A17215F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C3E8-411C-B6C2-29F51A17215F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C3E8-411C-B6C2-29F51A17215F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C3E8-411C-B6C2-29F51A17215F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C3E8-411C-B6C2-29F51A17215F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C3E8-411C-B6C2-29F51A17215F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C3E8-411C-B6C2-29F51A17215F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C3E8-411C-B6C2-29F51A17215F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C3E8-411C-B6C2-29F51A17215F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C3E8-411C-B6C2-29F51A17215F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C3E8-411C-B6C2-29F51A17215F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C3E8-411C-B6C2-29F51A17215F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C3E8-411C-B6C2-29F51A17215F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C3E8-411C-B6C2-29F51A17215F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C3E8-411C-B6C2-29F51A17215F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C3E8-411C-B6C2-29F51A17215F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C3E8-411C-B6C2-29F51A17215F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C3E8-411C-B6C2-29F51A17215F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C3E8-411C-B6C2-29F51A17215F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C3E8-411C-B6C2-29F51A17215F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C3E8-411C-B6C2-29F51A17215F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C3E8-411C-B6C2-29F51A17215F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C3E8-411C-B6C2-29F51A17215F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C3E8-411C-B6C2-29F51A17215F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C3E8-411C-B6C2-29F51A17215F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C3E8-411C-B6C2-29F51A17215F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C3E8-411C-B6C2-29F51A17215F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C3E8-411C-B6C2-29F51A17215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43586</c:v>
                      </c:pt>
                      <c:pt idx="1">
                        <c:v>43587</c:v>
                      </c:pt>
                      <c:pt idx="2">
                        <c:v>43588</c:v>
                      </c:pt>
                      <c:pt idx="3">
                        <c:v>43589</c:v>
                      </c:pt>
                      <c:pt idx="4">
                        <c:v>43590</c:v>
                      </c:pt>
                      <c:pt idx="5">
                        <c:v>43591</c:v>
                      </c:pt>
                      <c:pt idx="6">
                        <c:v>43592</c:v>
                      </c:pt>
                      <c:pt idx="7">
                        <c:v>43593</c:v>
                      </c:pt>
                      <c:pt idx="8">
                        <c:v>43594</c:v>
                      </c:pt>
                      <c:pt idx="9">
                        <c:v>43595</c:v>
                      </c:pt>
                      <c:pt idx="10">
                        <c:v>43596</c:v>
                      </c:pt>
                      <c:pt idx="11">
                        <c:v>43597</c:v>
                      </c:pt>
                      <c:pt idx="12">
                        <c:v>43598</c:v>
                      </c:pt>
                      <c:pt idx="13">
                        <c:v>43599</c:v>
                      </c:pt>
                      <c:pt idx="14">
                        <c:v>43600</c:v>
                      </c:pt>
                      <c:pt idx="15">
                        <c:v>43601</c:v>
                      </c:pt>
                      <c:pt idx="16">
                        <c:v>43602</c:v>
                      </c:pt>
                      <c:pt idx="17">
                        <c:v>43603</c:v>
                      </c:pt>
                      <c:pt idx="18">
                        <c:v>43604</c:v>
                      </c:pt>
                      <c:pt idx="19">
                        <c:v>43605</c:v>
                      </c:pt>
                      <c:pt idx="20">
                        <c:v>43606</c:v>
                      </c:pt>
                      <c:pt idx="21">
                        <c:v>43607</c:v>
                      </c:pt>
                      <c:pt idx="22">
                        <c:v>43608</c:v>
                      </c:pt>
                      <c:pt idx="23">
                        <c:v>43609</c:v>
                      </c:pt>
                      <c:pt idx="24">
                        <c:v>43610</c:v>
                      </c:pt>
                      <c:pt idx="25">
                        <c:v>43611</c:v>
                      </c:pt>
                      <c:pt idx="26">
                        <c:v>43612</c:v>
                      </c:pt>
                      <c:pt idx="27">
                        <c:v>43613</c:v>
                      </c:pt>
                      <c:pt idx="28">
                        <c:v>43614</c:v>
                      </c:pt>
                      <c:pt idx="29">
                        <c:v>43615</c:v>
                      </c:pt>
                      <c:pt idx="30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3E8-411C-B6C2-29F51A17215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E8-411C-B6C2-29F51A172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8-411C-B6C2-29F51A17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61-4D3C-8F4B-74C287D0F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61-4D3C-8F4B-74C287D0FA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61-4D3C-8F4B-74C287D0FA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61-4D3C-8F4B-74C287D0FA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61-4D3C-8F4B-74C287D0FAF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61-4D3C-8F4B-74C287D0FAF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61-4D3C-8F4B-74C287D0FAF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61-4D3C-8F4B-74C287D0FAF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261-4D3C-8F4B-74C287D0FAF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261-4D3C-8F4B-74C287D0FAF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261-4D3C-8F4B-74C287D0FAF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261-4D3C-8F4B-74C287D0FA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JUN!$P$69:$AA$69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JUN!$P$200:$AA$200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61-4D3C-8F4B-74C287D0FAF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JUN!$AB$64:$BF$64</c:f>
              <c:numCache>
                <c:formatCode>d\-mmm\-yy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JUN!$AB$65:$BF$65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ED0-4AFB-BFE5-F22DD92F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JUN!$AA$66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D0-4AFB-BFE5-F22DD92F10E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D0-4AFB-BFE5-F22DD92F10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D0-4AFB-BFE5-F22DD92F10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D0-4AFB-BFE5-F22DD92F10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D0-4AFB-BFE5-F22DD92F10E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D0-4AFB-BFE5-F22DD92F10E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D0-4AFB-BFE5-F22DD92F10E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D0-4AFB-BFE5-F22DD92F10E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D0-4AFB-BFE5-F22DD92F10E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D0-4AFB-BFE5-F22DD92F10E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D0-4AFB-BFE5-F22DD92F10E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D0-4AFB-BFE5-F22DD92F10E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D0-4AFB-BFE5-F22DD92F10E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D0-4AFB-BFE5-F22DD92F10E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ED0-4AFB-BFE5-F22DD92F10E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D0-4AFB-BFE5-F22DD92F10E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D0-4AFB-BFE5-F22DD92F10E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D0-4AFB-BFE5-F22DD92F10E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D0-4AFB-BFE5-F22DD92F10E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ED0-4AFB-BFE5-F22DD92F10E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D0-4AFB-BFE5-F22DD92F10E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ED0-4AFB-BFE5-F22DD92F10E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D0-4AFB-BFE5-F22DD92F10E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D0-4AFB-BFE5-F22DD92F10E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D0-4AFB-BFE5-F22DD92F10E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ED0-4AFB-BFE5-F22DD92F10E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ED0-4AFB-BFE5-F22DD92F10E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D0-4AFB-BFE5-F22DD92F10E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D0-4AFB-BFE5-F22DD92F10E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ED0-4AFB-BFE5-F22DD92F10E7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D0-4AFB-BFE5-F22DD92F1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JUN!$AB$64:$BF$64</c:f>
              <c:numCache>
                <c:formatCode>d\-mmm\-yy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JUN!$AB$66:$BF$66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D0-4AFB-BFE5-F22DD92F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JUN!$C$38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(JUN!$A$39:$A$41,JUN!$A$43)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(JUN!$C$39:$C$41,JUN!$C$43)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D1A-B8A5-D0D43F4813B8}"/>
            </c:ext>
          </c:extLst>
        </c:ser>
        <c:ser>
          <c:idx val="3"/>
          <c:order val="3"/>
          <c:tx>
            <c:strRef>
              <c:f>JUN!$G$38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(JUN!$A$39:$A$41,JUN!$A$43)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(JUN!$G$39:$G$41,JUN!$G$43)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3-4D1A-B8A5-D0D43F4813B8}"/>
            </c:ext>
          </c:extLst>
        </c:ser>
        <c:ser>
          <c:idx val="4"/>
          <c:order val="4"/>
          <c:tx>
            <c:strRef>
              <c:f>JUN!$H$38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(JUN!$A$39:$A$41,JUN!$A$43)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(JUN!$H$39:$H$41,JUN!$H$43)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3-4D1A-B8A5-D0D43F48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JUN!$B$38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(JUN!$A$39:$A$41,JUN!$A$43)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(JUN!$B$39:$B$41,JUN!$B$43)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FF3-4D1A-B8A5-D0D43F4813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JUN!$D$38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(JUN!$A$39:$A$41,JUN!$A$43)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(JUN!$D$39:$D$41,JUN!$D$43)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F3-4D1A-B8A5-D0D43F4813B8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JUN!$C$38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JUN!$A$39:$A$44</c15:sqref>
                  </c15:fullRef>
                </c:ext>
              </c:extLst>
              <c:f>(JUN!$A$42,JUN!$A$44)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JUN!$C$39:$C$44</c15:sqref>
                  </c15:fullRef>
                </c:ext>
              </c:extLst>
              <c:f>(JUN!$C$42,JUN!$C$44)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C-47A2-97E0-ED99B0C2935E}"/>
            </c:ext>
          </c:extLst>
        </c:ser>
        <c:ser>
          <c:idx val="3"/>
          <c:order val="3"/>
          <c:tx>
            <c:strRef>
              <c:f>JUN!$G$38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JUN!$A$39:$A$44</c15:sqref>
                  </c15:fullRef>
                </c:ext>
              </c:extLst>
              <c:f>(JUN!$A$42,JUN!$A$44)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JUN!$G$39:$G$44</c15:sqref>
                  </c15:fullRef>
                </c:ext>
              </c:extLst>
              <c:f>(JUN!$G$42,JUN!$G$44)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C-47A2-97E0-ED99B0C2935E}"/>
            </c:ext>
          </c:extLst>
        </c:ser>
        <c:ser>
          <c:idx val="4"/>
          <c:order val="4"/>
          <c:tx>
            <c:strRef>
              <c:f>JUN!$H$38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JUN!$A$39:$A$44</c15:sqref>
                  </c15:fullRef>
                </c:ext>
              </c:extLst>
              <c:f>(JUN!$A$42,JUN!$A$44)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JUN!$H$39:$H$44</c15:sqref>
                  </c15:fullRef>
                </c:ext>
              </c:extLst>
              <c:f>(JUN!$H$42,JUN!$H$44)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C-47A2-97E0-ED99B0C2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JUN!$B$38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JUN!$A$39:$A$44</c15:sqref>
                        </c15:fullRef>
                        <c15:formulaRef>
                          <c15:sqref>(JUN!$A$42,JUN!$A$44)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JUN!$B$39:$B$44</c15:sqref>
                        </c15:fullRef>
                        <c15:formulaRef>
                          <c15:sqref>(JUN!$B$42,JUN!$B$44)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9C-47A2-97E0-ED99B0C293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JUN!$D$38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JUN!$A$39:$A$44</c15:sqref>
                        </c15:fullRef>
                        <c15:formulaRef>
                          <c15:sqref>(JUN!$A$42,JUN!$A$44)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JUN!$D$39:$D$44</c15:sqref>
                        </c15:fullRef>
                        <c15:formulaRef>
                          <c15:sqref>(JUN!$D$42,JUN!$D$44)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9C-47A2-97E0-ED99B0C2935E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JUN!$V$39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D-4F54-B9B6-7BE4D825DE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JUN!$W$39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D-4F54-B9B6-7BE4D825DECE}"/>
            </c:ext>
          </c:extLst>
        </c:ser>
        <c:ser>
          <c:idx val="1"/>
          <c:order val="1"/>
          <c:tx>
            <c:strRef>
              <c:f>JUN!$V$40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JUN!$W$40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D-4F54-B9B6-7BE4D825DECE}"/>
            </c:ext>
          </c:extLst>
        </c:ser>
        <c:ser>
          <c:idx val="2"/>
          <c:order val="2"/>
          <c:tx>
            <c:strRef>
              <c:f>JUN!$V$41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JUN!$W$41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D-4F54-B9B6-7BE4D825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36C-A171-F1E2BD3A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JUN!$AA$65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JUN!$AB$64:$BF$64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43617</c:v>
                      </c:pt>
                      <c:pt idx="1">
                        <c:v>43618</c:v>
                      </c:pt>
                      <c:pt idx="2">
                        <c:v>43619</c:v>
                      </c:pt>
                      <c:pt idx="3">
                        <c:v>43620</c:v>
                      </c:pt>
                      <c:pt idx="4">
                        <c:v>43621</c:v>
                      </c:pt>
                      <c:pt idx="5">
                        <c:v>43622</c:v>
                      </c:pt>
                      <c:pt idx="6">
                        <c:v>43623</c:v>
                      </c:pt>
                      <c:pt idx="7">
                        <c:v>43624</c:v>
                      </c:pt>
                      <c:pt idx="8">
                        <c:v>43625</c:v>
                      </c:pt>
                      <c:pt idx="9">
                        <c:v>43626</c:v>
                      </c:pt>
                      <c:pt idx="10">
                        <c:v>43627</c:v>
                      </c:pt>
                      <c:pt idx="11">
                        <c:v>43628</c:v>
                      </c:pt>
                      <c:pt idx="12">
                        <c:v>43629</c:v>
                      </c:pt>
                      <c:pt idx="13">
                        <c:v>43630</c:v>
                      </c:pt>
                      <c:pt idx="14">
                        <c:v>43631</c:v>
                      </c:pt>
                      <c:pt idx="15">
                        <c:v>43632</c:v>
                      </c:pt>
                      <c:pt idx="16">
                        <c:v>43633</c:v>
                      </c:pt>
                      <c:pt idx="17">
                        <c:v>43634</c:v>
                      </c:pt>
                      <c:pt idx="18">
                        <c:v>43635</c:v>
                      </c:pt>
                      <c:pt idx="19">
                        <c:v>43636</c:v>
                      </c:pt>
                      <c:pt idx="20">
                        <c:v>43637</c:v>
                      </c:pt>
                      <c:pt idx="21">
                        <c:v>43638</c:v>
                      </c:pt>
                      <c:pt idx="22">
                        <c:v>43639</c:v>
                      </c:pt>
                      <c:pt idx="23">
                        <c:v>43640</c:v>
                      </c:pt>
                      <c:pt idx="24">
                        <c:v>43641</c:v>
                      </c:pt>
                      <c:pt idx="25">
                        <c:v>43642</c:v>
                      </c:pt>
                      <c:pt idx="26">
                        <c:v>43643</c:v>
                      </c:pt>
                      <c:pt idx="27">
                        <c:v>43644</c:v>
                      </c:pt>
                      <c:pt idx="28">
                        <c:v>43645</c:v>
                      </c:pt>
                      <c:pt idx="29">
                        <c:v>43646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JUN!$AB$65:$BF$65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3D92-436C-A171-F1E2BD3AC5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JUN!$AA$66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3D92-436C-A171-F1E2BD3AC574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3D92-436C-A171-F1E2BD3AC574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3D92-436C-A171-F1E2BD3AC574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3D92-436C-A171-F1E2BD3AC574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3D92-436C-A171-F1E2BD3AC574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3D92-436C-A171-F1E2BD3AC574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3D92-436C-A171-F1E2BD3AC574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3D92-436C-A171-F1E2BD3AC574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3D92-436C-A171-F1E2BD3AC574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3D92-436C-A171-F1E2BD3AC574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3D92-436C-A171-F1E2BD3AC574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3D92-436C-A171-F1E2BD3AC574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3D92-436C-A171-F1E2BD3AC574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3D92-436C-A171-F1E2BD3AC574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3D92-436C-A171-F1E2BD3AC574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3D92-436C-A171-F1E2BD3AC574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3D92-436C-A171-F1E2BD3AC574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3D92-436C-A171-F1E2BD3AC574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3D92-436C-A171-F1E2BD3AC574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3D92-436C-A171-F1E2BD3AC574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3D92-436C-A171-F1E2BD3AC574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3D92-436C-A171-F1E2BD3AC574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3D92-436C-A171-F1E2BD3AC574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3D92-436C-A171-F1E2BD3AC574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3D92-436C-A171-F1E2BD3AC574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3D92-436C-A171-F1E2BD3AC574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3D92-436C-A171-F1E2BD3AC574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3D92-436C-A171-F1E2BD3AC574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3D92-436C-A171-F1E2BD3AC574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3D92-436C-A171-F1E2BD3AC574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3D92-436C-A171-F1E2BD3AC5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JUN!$AB$64:$BF$64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43617</c:v>
                      </c:pt>
                      <c:pt idx="1">
                        <c:v>43618</c:v>
                      </c:pt>
                      <c:pt idx="2">
                        <c:v>43619</c:v>
                      </c:pt>
                      <c:pt idx="3">
                        <c:v>43620</c:v>
                      </c:pt>
                      <c:pt idx="4">
                        <c:v>43621</c:v>
                      </c:pt>
                      <c:pt idx="5">
                        <c:v>43622</c:v>
                      </c:pt>
                      <c:pt idx="6">
                        <c:v>43623</c:v>
                      </c:pt>
                      <c:pt idx="7">
                        <c:v>43624</c:v>
                      </c:pt>
                      <c:pt idx="8">
                        <c:v>43625</c:v>
                      </c:pt>
                      <c:pt idx="9">
                        <c:v>43626</c:v>
                      </c:pt>
                      <c:pt idx="10">
                        <c:v>43627</c:v>
                      </c:pt>
                      <c:pt idx="11">
                        <c:v>43628</c:v>
                      </c:pt>
                      <c:pt idx="12">
                        <c:v>43629</c:v>
                      </c:pt>
                      <c:pt idx="13">
                        <c:v>43630</c:v>
                      </c:pt>
                      <c:pt idx="14">
                        <c:v>43631</c:v>
                      </c:pt>
                      <c:pt idx="15">
                        <c:v>43632</c:v>
                      </c:pt>
                      <c:pt idx="16">
                        <c:v>43633</c:v>
                      </c:pt>
                      <c:pt idx="17">
                        <c:v>43634</c:v>
                      </c:pt>
                      <c:pt idx="18">
                        <c:v>43635</c:v>
                      </c:pt>
                      <c:pt idx="19">
                        <c:v>43636</c:v>
                      </c:pt>
                      <c:pt idx="20">
                        <c:v>43637</c:v>
                      </c:pt>
                      <c:pt idx="21">
                        <c:v>43638</c:v>
                      </c:pt>
                      <c:pt idx="22">
                        <c:v>43639</c:v>
                      </c:pt>
                      <c:pt idx="23">
                        <c:v>43640</c:v>
                      </c:pt>
                      <c:pt idx="24">
                        <c:v>43641</c:v>
                      </c:pt>
                      <c:pt idx="25">
                        <c:v>43642</c:v>
                      </c:pt>
                      <c:pt idx="26">
                        <c:v>43643</c:v>
                      </c:pt>
                      <c:pt idx="27">
                        <c:v>43644</c:v>
                      </c:pt>
                      <c:pt idx="28">
                        <c:v>43645</c:v>
                      </c:pt>
                      <c:pt idx="29">
                        <c:v>43646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JUN!$AB$66:$BF$66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D92-436C-A171-F1E2BD3AC5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92-436C-A171-F1E2BD3AC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2-436C-A171-F1E2BD3A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92-4008-B71B-8F25F0B598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92-4008-B71B-8F25F0B598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92-4008-B71B-8F25F0B598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92-4008-B71B-8F25F0B598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92-4008-B71B-8F25F0B598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92-4008-B71B-8F25F0B598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92-4008-B71B-8F25F0B598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92-4008-B71B-8F25F0B598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92-4008-B71B-8F25F0B598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92-4008-B71B-8F25F0B598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92-4008-B71B-8F25F0B598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392-4008-B71B-8F25F0B59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JUL!$P$69:$AA$69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JUL!$P$200:$AA$200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92-4008-B71B-8F25F0B5986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JUL!$AB$64:$BF$64</c:f>
              <c:numCache>
                <c:formatCode>d\-mmm\-yy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JUL!$AB$65:$BF$65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F88-4737-9111-73D0046A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JUL!$AA$66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8-4737-9111-73D0046AE0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8-4737-9111-73D0046AE0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8-4737-9111-73D0046AE0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8-4737-9111-73D0046AE0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8-4737-9111-73D0046AE0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8-4737-9111-73D0046AE0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88-4737-9111-73D0046AE0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88-4737-9111-73D0046AE0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88-4737-9111-73D0046AE0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88-4737-9111-73D0046AE0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88-4737-9111-73D0046AE0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88-4737-9111-73D0046AE0B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88-4737-9111-73D0046AE0B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88-4737-9111-73D0046AE0B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88-4737-9111-73D0046AE0B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88-4737-9111-73D0046AE0B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88-4737-9111-73D0046AE0B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88-4737-9111-73D0046AE0B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88-4737-9111-73D0046AE0B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88-4737-9111-73D0046AE0B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88-4737-9111-73D0046AE0B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88-4737-9111-73D0046AE0B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88-4737-9111-73D0046AE0B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88-4737-9111-73D0046AE0B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88-4737-9111-73D0046AE0B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88-4737-9111-73D0046AE0B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88-4737-9111-73D0046AE0B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88-4737-9111-73D0046AE0B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F88-4737-9111-73D0046AE0B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F88-4737-9111-73D0046AE0B1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F88-4737-9111-73D0046AE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JUL!$AB$64:$BF$64</c:f>
              <c:numCache>
                <c:formatCode>d\-mmm\-yy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JUL!$AB$66:$BF$66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F88-4737-9111-73D0046A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Overview!$U$33</c:f>
              <c:strCache>
                <c:ptCount val="1"/>
                <c:pt idx="0">
                  <c:v>Avg ShrSize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Overview!$U$34:$U$45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JUL!$C$38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(JUL!$A$39:$A$41,JUL!$A$43)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(JUL!$C$39:$C$41,JUL!$C$43)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9-4ED8-A3BA-AE4D0A0F6571}"/>
            </c:ext>
          </c:extLst>
        </c:ser>
        <c:ser>
          <c:idx val="3"/>
          <c:order val="3"/>
          <c:tx>
            <c:strRef>
              <c:f>JUL!$G$38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(JUL!$A$39:$A$41,JUL!$A$43)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(JUL!$G$39:$G$41,JUL!$G$43)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9-4ED8-A3BA-AE4D0A0F6571}"/>
            </c:ext>
          </c:extLst>
        </c:ser>
        <c:ser>
          <c:idx val="4"/>
          <c:order val="4"/>
          <c:tx>
            <c:strRef>
              <c:f>JUL!$H$38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(JUL!$A$39:$A$41,JUL!$A$43)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(JUL!$H$39:$H$41,JUL!$H$43)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9-4ED8-A3BA-AE4D0A0F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JUL!$B$38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(JUL!$A$39:$A$41,JUL!$A$43)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(JUL!$B$39:$B$41,JUL!$B$43)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A89-4ED8-A3BA-AE4D0A0F65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(JUL!$A$39:$A$41,JUL!$A$43)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(JUL!$D$39:$D$41,JUL!$D$43)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9-4ED8-A3BA-AE4D0A0F6571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JUL!$C$38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JUL!$A$39:$A$44</c15:sqref>
                  </c15:fullRef>
                </c:ext>
              </c:extLst>
              <c:f>(JUL!$A$42,JUL!$A$44)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JUL!$C$39:$C$44</c15:sqref>
                  </c15:fullRef>
                </c:ext>
              </c:extLst>
              <c:f>(JUL!$C$42,JUL!$C$44)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1-4C53-A3FD-888DDDA2FFA1}"/>
            </c:ext>
          </c:extLst>
        </c:ser>
        <c:ser>
          <c:idx val="3"/>
          <c:order val="3"/>
          <c:tx>
            <c:strRef>
              <c:f>JUL!$G$38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JUL!$A$39:$A$44</c15:sqref>
                  </c15:fullRef>
                </c:ext>
              </c:extLst>
              <c:f>(JUL!$A$42,JUL!$A$44)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JUL!$G$39:$G$44</c15:sqref>
                  </c15:fullRef>
                </c:ext>
              </c:extLst>
              <c:f>(JUL!$G$42,JUL!$G$44)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1-4C53-A3FD-888DDDA2FFA1}"/>
            </c:ext>
          </c:extLst>
        </c:ser>
        <c:ser>
          <c:idx val="4"/>
          <c:order val="4"/>
          <c:tx>
            <c:strRef>
              <c:f>JUL!$H$38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JUL!$A$39:$A$44</c15:sqref>
                  </c15:fullRef>
                </c:ext>
              </c:extLst>
              <c:f>(JUL!$A$42,JUL!$A$44)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JUL!$H$39:$H$44</c15:sqref>
                  </c15:fullRef>
                </c:ext>
              </c:extLst>
              <c:f>(JUL!$H$42,JUL!$H$44)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1-4C53-A3FD-888DDDA2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JUL!$B$38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JUL!$A$39:$A$44</c15:sqref>
                        </c15:fullRef>
                        <c15:formulaRef>
                          <c15:sqref>(JUL!$A$42,JUL!$A$44)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JUL!$B$39:$B$44</c15:sqref>
                        </c15:fullRef>
                        <c15:formulaRef>
                          <c15:sqref>(JUL!$B$42,JUL!$B$44)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E1-4C53-A3FD-888DDDA2FF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JUL!$A$39:$A$44</c15:sqref>
                        </c15:fullRef>
                        <c15:formulaRef>
                          <c15:sqref>(JUL!$A$42,JUL!$A$44)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JUL!$D$39:$D$44</c15:sqref>
                        </c15:fullRef>
                        <c15:formulaRef>
                          <c15:sqref>(JUL!$D$42,JUL!$D$44)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E1-4C53-A3FD-888DDDA2FFA1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JUL!$V$39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90-48A6-ABD4-6EA812C8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JUL!$W$39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0-48A6-ABD4-6EA812C8E3AD}"/>
            </c:ext>
          </c:extLst>
        </c:ser>
        <c:ser>
          <c:idx val="1"/>
          <c:order val="1"/>
          <c:tx>
            <c:strRef>
              <c:f>JUL!$V$40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JUL!$W$40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90-48A6-ABD4-6EA812C8E3AD}"/>
            </c:ext>
          </c:extLst>
        </c:ser>
        <c:ser>
          <c:idx val="2"/>
          <c:order val="2"/>
          <c:tx>
            <c:strRef>
              <c:f>JUL!$V$41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JUL!$W$41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90-48A6-ABD4-6EA812C8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3FB-8D74-916BFE04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JUL!$AA$65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JUL!$AB$64:$BF$64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43647</c:v>
                      </c:pt>
                      <c:pt idx="1">
                        <c:v>43648</c:v>
                      </c:pt>
                      <c:pt idx="2">
                        <c:v>43649</c:v>
                      </c:pt>
                      <c:pt idx="3">
                        <c:v>43650</c:v>
                      </c:pt>
                      <c:pt idx="4">
                        <c:v>43651</c:v>
                      </c:pt>
                      <c:pt idx="5">
                        <c:v>43652</c:v>
                      </c:pt>
                      <c:pt idx="6">
                        <c:v>43653</c:v>
                      </c:pt>
                      <c:pt idx="7">
                        <c:v>43654</c:v>
                      </c:pt>
                      <c:pt idx="8">
                        <c:v>43655</c:v>
                      </c:pt>
                      <c:pt idx="9">
                        <c:v>43656</c:v>
                      </c:pt>
                      <c:pt idx="10">
                        <c:v>43657</c:v>
                      </c:pt>
                      <c:pt idx="11">
                        <c:v>43658</c:v>
                      </c:pt>
                      <c:pt idx="12">
                        <c:v>43659</c:v>
                      </c:pt>
                      <c:pt idx="13">
                        <c:v>43660</c:v>
                      </c:pt>
                      <c:pt idx="14">
                        <c:v>43661</c:v>
                      </c:pt>
                      <c:pt idx="15">
                        <c:v>43662</c:v>
                      </c:pt>
                      <c:pt idx="16">
                        <c:v>43663</c:v>
                      </c:pt>
                      <c:pt idx="17">
                        <c:v>43664</c:v>
                      </c:pt>
                      <c:pt idx="18">
                        <c:v>43665</c:v>
                      </c:pt>
                      <c:pt idx="19">
                        <c:v>43666</c:v>
                      </c:pt>
                      <c:pt idx="20">
                        <c:v>43667</c:v>
                      </c:pt>
                      <c:pt idx="21">
                        <c:v>43668</c:v>
                      </c:pt>
                      <c:pt idx="22">
                        <c:v>43669</c:v>
                      </c:pt>
                      <c:pt idx="23">
                        <c:v>43670</c:v>
                      </c:pt>
                      <c:pt idx="24">
                        <c:v>43671</c:v>
                      </c:pt>
                      <c:pt idx="25">
                        <c:v>43672</c:v>
                      </c:pt>
                      <c:pt idx="26">
                        <c:v>43673</c:v>
                      </c:pt>
                      <c:pt idx="27">
                        <c:v>43674</c:v>
                      </c:pt>
                      <c:pt idx="28">
                        <c:v>43675</c:v>
                      </c:pt>
                      <c:pt idx="29">
                        <c:v>43676</c:v>
                      </c:pt>
                      <c:pt idx="30">
                        <c:v>43677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JUL!$AB$65:$BF$65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D535-43FB-8D74-916BFE0449B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D535-43FB-8D74-916BFE0449BE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D535-43FB-8D74-916BFE0449BE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D535-43FB-8D74-916BFE0449BE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D535-43FB-8D74-916BFE0449BE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D535-43FB-8D74-916BFE0449BE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D535-43FB-8D74-916BFE0449BE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D535-43FB-8D74-916BFE0449BE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D535-43FB-8D74-916BFE0449BE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D535-43FB-8D74-916BFE0449BE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D535-43FB-8D74-916BFE0449BE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D535-43FB-8D74-916BFE0449BE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D535-43FB-8D74-916BFE0449BE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D535-43FB-8D74-916BFE0449BE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D535-43FB-8D74-916BFE0449BE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D535-43FB-8D74-916BFE0449BE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D535-43FB-8D74-916BFE0449BE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D535-43FB-8D74-916BFE0449BE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D535-43FB-8D74-916BFE0449BE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D535-43FB-8D74-916BFE0449BE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D535-43FB-8D74-916BFE0449BE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D535-43FB-8D74-916BFE0449BE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D535-43FB-8D74-916BFE0449BE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D535-43FB-8D74-916BFE0449BE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D535-43FB-8D74-916BFE0449BE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D535-43FB-8D74-916BFE0449BE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D535-43FB-8D74-916BFE0449BE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D535-43FB-8D74-916BFE0449BE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D535-43FB-8D74-916BFE0449BE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D535-43FB-8D74-916BFE0449BE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D535-43FB-8D74-916BFE0449BE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D535-43FB-8D74-916BFE0449B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43647</c:v>
                      </c:pt>
                      <c:pt idx="1">
                        <c:v>43648</c:v>
                      </c:pt>
                      <c:pt idx="2">
                        <c:v>43649</c:v>
                      </c:pt>
                      <c:pt idx="3">
                        <c:v>43650</c:v>
                      </c:pt>
                      <c:pt idx="4">
                        <c:v>43651</c:v>
                      </c:pt>
                      <c:pt idx="5">
                        <c:v>43652</c:v>
                      </c:pt>
                      <c:pt idx="6">
                        <c:v>43653</c:v>
                      </c:pt>
                      <c:pt idx="7">
                        <c:v>43654</c:v>
                      </c:pt>
                      <c:pt idx="8">
                        <c:v>43655</c:v>
                      </c:pt>
                      <c:pt idx="9">
                        <c:v>43656</c:v>
                      </c:pt>
                      <c:pt idx="10">
                        <c:v>43657</c:v>
                      </c:pt>
                      <c:pt idx="11">
                        <c:v>43658</c:v>
                      </c:pt>
                      <c:pt idx="12">
                        <c:v>43659</c:v>
                      </c:pt>
                      <c:pt idx="13">
                        <c:v>43660</c:v>
                      </c:pt>
                      <c:pt idx="14">
                        <c:v>43661</c:v>
                      </c:pt>
                      <c:pt idx="15">
                        <c:v>43662</c:v>
                      </c:pt>
                      <c:pt idx="16">
                        <c:v>43663</c:v>
                      </c:pt>
                      <c:pt idx="17">
                        <c:v>43664</c:v>
                      </c:pt>
                      <c:pt idx="18">
                        <c:v>43665</c:v>
                      </c:pt>
                      <c:pt idx="19">
                        <c:v>43666</c:v>
                      </c:pt>
                      <c:pt idx="20">
                        <c:v>43667</c:v>
                      </c:pt>
                      <c:pt idx="21">
                        <c:v>43668</c:v>
                      </c:pt>
                      <c:pt idx="22">
                        <c:v>43669</c:v>
                      </c:pt>
                      <c:pt idx="23">
                        <c:v>43670</c:v>
                      </c:pt>
                      <c:pt idx="24">
                        <c:v>43671</c:v>
                      </c:pt>
                      <c:pt idx="25">
                        <c:v>43672</c:v>
                      </c:pt>
                      <c:pt idx="26">
                        <c:v>43673</c:v>
                      </c:pt>
                      <c:pt idx="27">
                        <c:v>43674</c:v>
                      </c:pt>
                      <c:pt idx="28">
                        <c:v>43675</c:v>
                      </c:pt>
                      <c:pt idx="29">
                        <c:v>43676</c:v>
                      </c:pt>
                      <c:pt idx="30">
                        <c:v>43677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535-43FB-8D74-916BFE0449B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35-43FB-8D74-916BFE044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5-43FB-8D74-916BFE04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DB-4E58-BCC2-5B59A02CA5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DB-4E58-BCC2-5B59A02CA5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DB-4E58-BCC2-5B59A02CA5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DB-4E58-BCC2-5B59A02CA5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DB-4E58-BCC2-5B59A02CA5A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DB-4E58-BCC2-5B59A02CA5A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DB-4E58-BCC2-5B59A02CA5A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DB-4E58-BCC2-5B59A02CA5A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1DB-4E58-BCC2-5B59A02CA5A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1DB-4E58-BCC2-5B59A02CA5A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1DB-4E58-BCC2-5B59A02CA5A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1DB-4E58-BCC2-5B59A02CA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AUG!$P$69:$AA$69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AUG!$P$200:$AA$200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DB-4E58-BCC2-5B59A02CA5A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AUG!$AB$64:$BF$64</c:f>
              <c:numCache>
                <c:formatCode>d\-mmm\-yy</c:formatCode>
                <c:ptCount val="31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</c:numCache>
            </c:numRef>
          </c:cat>
          <c:val>
            <c:numRef>
              <c:f>AUG!$AB$65:$BF$65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0AD-4CF2-86CE-79BA0A8B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AUG!$AA$66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AD-4CF2-86CE-79BA0A8B1B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AD-4CF2-86CE-79BA0A8B1B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AD-4CF2-86CE-79BA0A8B1B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AD-4CF2-86CE-79BA0A8B1B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D-4CF2-86CE-79BA0A8B1B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AD-4CF2-86CE-79BA0A8B1B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D-4CF2-86CE-79BA0A8B1B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AD-4CF2-86CE-79BA0A8B1B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AD-4CF2-86CE-79BA0A8B1B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AD-4CF2-86CE-79BA0A8B1B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AD-4CF2-86CE-79BA0A8B1B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AD-4CF2-86CE-79BA0A8B1B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AD-4CF2-86CE-79BA0A8B1B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AD-4CF2-86CE-79BA0A8B1B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AD-4CF2-86CE-79BA0A8B1B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0AD-4CF2-86CE-79BA0A8B1B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AD-4CF2-86CE-79BA0A8B1B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AD-4CF2-86CE-79BA0A8B1B6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AD-4CF2-86CE-79BA0A8B1B6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0AD-4CF2-86CE-79BA0A8B1B6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AD-4CF2-86CE-79BA0A8B1B6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0AD-4CF2-86CE-79BA0A8B1B6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0AD-4CF2-86CE-79BA0A8B1B6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0AD-4CF2-86CE-79BA0A8B1B6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0AD-4CF2-86CE-79BA0A8B1B6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0AD-4CF2-86CE-79BA0A8B1B6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0AD-4CF2-86CE-79BA0A8B1B6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0AD-4CF2-86CE-79BA0A8B1B6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0AD-4CF2-86CE-79BA0A8B1B6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0AD-4CF2-86CE-79BA0A8B1B60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0AD-4CF2-86CE-79BA0A8B1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AUG!$AB$64:$BF$64</c:f>
              <c:numCache>
                <c:formatCode>d\-mmm\-yy</c:formatCode>
                <c:ptCount val="31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</c:numCache>
            </c:numRef>
          </c:cat>
          <c:val>
            <c:numRef>
              <c:f>AUG!$AB$66:$BF$66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AD-4CF2-86CE-79BA0A8B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AUG!$C$38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(AUG!$A$39:$A$41,AUG!$A$43)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(AUG!$C$39:$C$41,AUG!$C$43)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B-4BD7-9524-80B1BE7F29D1}"/>
            </c:ext>
          </c:extLst>
        </c:ser>
        <c:ser>
          <c:idx val="3"/>
          <c:order val="3"/>
          <c:tx>
            <c:strRef>
              <c:f>AUG!$G$38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(AUG!$A$39:$A$41,AUG!$A$43)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(AUG!$G$39:$G$41,AUG!$G$43)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B-4BD7-9524-80B1BE7F29D1}"/>
            </c:ext>
          </c:extLst>
        </c:ser>
        <c:ser>
          <c:idx val="4"/>
          <c:order val="4"/>
          <c:tx>
            <c:strRef>
              <c:f>AUG!$H$38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(AUG!$A$39:$A$41,AUG!$A$43)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(AUG!$H$39:$H$41,AUG!$H$43)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B-4BD7-9524-80B1BE7F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AUG!$B$38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(AUG!$A$39:$A$41,AUG!$A$43)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(AUG!$B$39:$B$41,AUG!$B$43)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A1B-4BD7-9524-80B1BE7F29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AUG!$D$38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(AUG!$A$39:$A$41,AUG!$A$43)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(AUG!$D$39:$D$41,AUG!$D$43)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1B-4BD7-9524-80B1BE7F29D1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AUG!$C$38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AUG!$A$39:$A$44</c15:sqref>
                  </c15:fullRef>
                </c:ext>
              </c:extLst>
              <c:f>(AUG!$A$42,AUG!$A$44)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AUG!$C$39:$C$44</c15:sqref>
                  </c15:fullRef>
                </c:ext>
              </c:extLst>
              <c:f>(AUG!$C$42,AUG!$C$44)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7-4F47-8321-1EBBD5CB71CB}"/>
            </c:ext>
          </c:extLst>
        </c:ser>
        <c:ser>
          <c:idx val="3"/>
          <c:order val="3"/>
          <c:tx>
            <c:strRef>
              <c:f>AUG!$G$38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AUG!$A$39:$A$44</c15:sqref>
                  </c15:fullRef>
                </c:ext>
              </c:extLst>
              <c:f>(AUG!$A$42,AUG!$A$44)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AUG!$G$39:$G$44</c15:sqref>
                  </c15:fullRef>
                </c:ext>
              </c:extLst>
              <c:f>(AUG!$G$42,AUG!$G$44)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7-4F47-8321-1EBBD5CB71CB}"/>
            </c:ext>
          </c:extLst>
        </c:ser>
        <c:ser>
          <c:idx val="4"/>
          <c:order val="4"/>
          <c:tx>
            <c:strRef>
              <c:f>AUG!$H$38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AUG!$A$39:$A$44</c15:sqref>
                  </c15:fullRef>
                </c:ext>
              </c:extLst>
              <c:f>(AUG!$A$42,AUG!$A$44)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AUG!$H$39:$H$44</c15:sqref>
                  </c15:fullRef>
                </c:ext>
              </c:extLst>
              <c:f>(AUG!$H$42,AUG!$H$44)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7-4F47-8321-1EBBD5CB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AUG!$B$38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AUG!$A$39:$A$44</c15:sqref>
                        </c15:fullRef>
                        <c15:formulaRef>
                          <c15:sqref>(AUG!$A$42,AUG!$A$44)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AUG!$B$39:$B$44</c15:sqref>
                        </c15:fullRef>
                        <c15:formulaRef>
                          <c15:sqref>(AUG!$B$42,AUG!$B$44)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A7-4F47-8321-1EBBD5CB71C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AUG!$D$38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AUG!$A$39:$A$44</c15:sqref>
                        </c15:fullRef>
                        <c15:formulaRef>
                          <c15:sqref>(AUG!$A$42,AUG!$A$44)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AUG!$D$39:$D$44</c15:sqref>
                        </c15:fullRef>
                        <c15:formulaRef>
                          <c15:sqref>(AUG!$D$42,AUG!$D$44)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A7-4F47-8321-1EBBD5CB71CB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AUG!$V$39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3-410A-AD9D-632134C92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AUG!$W$39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3-410A-AD9D-632134C92D26}"/>
            </c:ext>
          </c:extLst>
        </c:ser>
        <c:ser>
          <c:idx val="1"/>
          <c:order val="1"/>
          <c:tx>
            <c:strRef>
              <c:f>AUG!$V$40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AUG!$W$40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3-410A-AD9D-632134C92D26}"/>
            </c:ext>
          </c:extLst>
        </c:ser>
        <c:ser>
          <c:idx val="2"/>
          <c:order val="2"/>
          <c:tx>
            <c:strRef>
              <c:f>AUG!$V$41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AUG!$W$41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3-410A-AD9D-632134C9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AUG!$AB$67:$BF$67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E-490F-A0C5-59965023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AUG!$AA$65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AUG!$AB$64:$BF$64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43678</c:v>
                      </c:pt>
                      <c:pt idx="1">
                        <c:v>43679</c:v>
                      </c:pt>
                      <c:pt idx="2">
                        <c:v>43680</c:v>
                      </c:pt>
                      <c:pt idx="3">
                        <c:v>43681</c:v>
                      </c:pt>
                      <c:pt idx="4">
                        <c:v>43682</c:v>
                      </c:pt>
                      <c:pt idx="5">
                        <c:v>43683</c:v>
                      </c:pt>
                      <c:pt idx="6">
                        <c:v>43684</c:v>
                      </c:pt>
                      <c:pt idx="7">
                        <c:v>43685</c:v>
                      </c:pt>
                      <c:pt idx="8">
                        <c:v>43686</c:v>
                      </c:pt>
                      <c:pt idx="9">
                        <c:v>43687</c:v>
                      </c:pt>
                      <c:pt idx="10">
                        <c:v>43688</c:v>
                      </c:pt>
                      <c:pt idx="11">
                        <c:v>43689</c:v>
                      </c:pt>
                      <c:pt idx="12">
                        <c:v>43690</c:v>
                      </c:pt>
                      <c:pt idx="13">
                        <c:v>43691</c:v>
                      </c:pt>
                      <c:pt idx="14">
                        <c:v>43692</c:v>
                      </c:pt>
                      <c:pt idx="15">
                        <c:v>43693</c:v>
                      </c:pt>
                      <c:pt idx="16">
                        <c:v>43694</c:v>
                      </c:pt>
                      <c:pt idx="17">
                        <c:v>43695</c:v>
                      </c:pt>
                      <c:pt idx="18">
                        <c:v>43696</c:v>
                      </c:pt>
                      <c:pt idx="19">
                        <c:v>43697</c:v>
                      </c:pt>
                      <c:pt idx="20">
                        <c:v>43698</c:v>
                      </c:pt>
                      <c:pt idx="21">
                        <c:v>43699</c:v>
                      </c:pt>
                      <c:pt idx="22">
                        <c:v>43700</c:v>
                      </c:pt>
                      <c:pt idx="23">
                        <c:v>43701</c:v>
                      </c:pt>
                      <c:pt idx="24">
                        <c:v>43702</c:v>
                      </c:pt>
                      <c:pt idx="25">
                        <c:v>43703</c:v>
                      </c:pt>
                      <c:pt idx="26">
                        <c:v>43704</c:v>
                      </c:pt>
                      <c:pt idx="27">
                        <c:v>43705</c:v>
                      </c:pt>
                      <c:pt idx="28">
                        <c:v>43706</c:v>
                      </c:pt>
                      <c:pt idx="29">
                        <c:v>43707</c:v>
                      </c:pt>
                      <c:pt idx="30">
                        <c:v>43708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AUG!$AB$65:$BF$65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87AE-490F-A0C5-59965023307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AUG!$AA$66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87AE-490F-A0C5-599650233070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87AE-490F-A0C5-599650233070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87AE-490F-A0C5-599650233070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87AE-490F-A0C5-599650233070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87AE-490F-A0C5-599650233070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87AE-490F-A0C5-599650233070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87AE-490F-A0C5-599650233070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87AE-490F-A0C5-599650233070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87AE-490F-A0C5-599650233070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87AE-490F-A0C5-599650233070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87AE-490F-A0C5-599650233070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87AE-490F-A0C5-599650233070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87AE-490F-A0C5-599650233070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87AE-490F-A0C5-599650233070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87AE-490F-A0C5-599650233070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87AE-490F-A0C5-599650233070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87AE-490F-A0C5-599650233070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87AE-490F-A0C5-599650233070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87AE-490F-A0C5-599650233070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87AE-490F-A0C5-599650233070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87AE-490F-A0C5-599650233070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87AE-490F-A0C5-599650233070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87AE-490F-A0C5-599650233070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87AE-490F-A0C5-599650233070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87AE-490F-A0C5-599650233070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87AE-490F-A0C5-599650233070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87AE-490F-A0C5-599650233070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87AE-490F-A0C5-599650233070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87AE-490F-A0C5-599650233070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87AE-490F-A0C5-599650233070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87AE-490F-A0C5-5996502330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AUG!$AB$64:$BF$64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43678</c:v>
                      </c:pt>
                      <c:pt idx="1">
                        <c:v>43679</c:v>
                      </c:pt>
                      <c:pt idx="2">
                        <c:v>43680</c:v>
                      </c:pt>
                      <c:pt idx="3">
                        <c:v>43681</c:v>
                      </c:pt>
                      <c:pt idx="4">
                        <c:v>43682</c:v>
                      </c:pt>
                      <c:pt idx="5">
                        <c:v>43683</c:v>
                      </c:pt>
                      <c:pt idx="6">
                        <c:v>43684</c:v>
                      </c:pt>
                      <c:pt idx="7">
                        <c:v>43685</c:v>
                      </c:pt>
                      <c:pt idx="8">
                        <c:v>43686</c:v>
                      </c:pt>
                      <c:pt idx="9">
                        <c:v>43687</c:v>
                      </c:pt>
                      <c:pt idx="10">
                        <c:v>43688</c:v>
                      </c:pt>
                      <c:pt idx="11">
                        <c:v>43689</c:v>
                      </c:pt>
                      <c:pt idx="12">
                        <c:v>43690</c:v>
                      </c:pt>
                      <c:pt idx="13">
                        <c:v>43691</c:v>
                      </c:pt>
                      <c:pt idx="14">
                        <c:v>43692</c:v>
                      </c:pt>
                      <c:pt idx="15">
                        <c:v>43693</c:v>
                      </c:pt>
                      <c:pt idx="16">
                        <c:v>43694</c:v>
                      </c:pt>
                      <c:pt idx="17">
                        <c:v>43695</c:v>
                      </c:pt>
                      <c:pt idx="18">
                        <c:v>43696</c:v>
                      </c:pt>
                      <c:pt idx="19">
                        <c:v>43697</c:v>
                      </c:pt>
                      <c:pt idx="20">
                        <c:v>43698</c:v>
                      </c:pt>
                      <c:pt idx="21">
                        <c:v>43699</c:v>
                      </c:pt>
                      <c:pt idx="22">
                        <c:v>43700</c:v>
                      </c:pt>
                      <c:pt idx="23">
                        <c:v>43701</c:v>
                      </c:pt>
                      <c:pt idx="24">
                        <c:v>43702</c:v>
                      </c:pt>
                      <c:pt idx="25">
                        <c:v>43703</c:v>
                      </c:pt>
                      <c:pt idx="26">
                        <c:v>43704</c:v>
                      </c:pt>
                      <c:pt idx="27">
                        <c:v>43705</c:v>
                      </c:pt>
                      <c:pt idx="28">
                        <c:v>43706</c:v>
                      </c:pt>
                      <c:pt idx="29">
                        <c:v>43707</c:v>
                      </c:pt>
                      <c:pt idx="30">
                        <c:v>43708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AUG!$AB$66:$BF$66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7AE-490F-A0C5-5996502330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AE-490F-A0C5-599650233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AUG!$AB$68:$BF$68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E-490F-A0C5-59965023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Overview!$V$33</c:f>
              <c:strCache>
                <c:ptCount val="1"/>
                <c:pt idx="0">
                  <c:v>Avg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Overview!$V$34:$V$45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4E-4466-A5DC-9EA1AB25C2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4E-4466-A5DC-9EA1AB25C2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4E-4466-A5DC-9EA1AB25C2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4E-4466-A5DC-9EA1AB25C2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4E-4466-A5DC-9EA1AB25C2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4E-4466-A5DC-9EA1AB25C2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4E-4466-A5DC-9EA1AB25C2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4E-4466-A5DC-9EA1AB25C2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4E-4466-A5DC-9EA1AB25C2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4E-4466-A5DC-9EA1AB25C2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4E-4466-A5DC-9EA1AB25C2F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4E-4466-A5DC-9EA1AB25C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SEP!$P$69:$AA$69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SEP!$P$200:$AA$200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4E-4466-A5DC-9EA1AB25C2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SEP!$AB$64:$BF$64</c:f>
              <c:numCache>
                <c:formatCode>d\-mmm\-yy</c:formatCode>
                <c:ptCount val="31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SEP!$AB$65:$BF$65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DD9-425E-B3B9-362A4646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SEP!$AA$66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D9-425E-B3B9-362A4646A34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D9-425E-B3B9-362A4646A34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9-425E-B3B9-362A4646A34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D9-425E-B3B9-362A4646A3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D9-425E-B3B9-362A4646A34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D9-425E-B3B9-362A4646A34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D9-425E-B3B9-362A4646A34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D9-425E-B3B9-362A4646A34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D9-425E-B3B9-362A4646A34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D9-425E-B3B9-362A4646A34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D9-425E-B3B9-362A4646A34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D9-425E-B3B9-362A4646A34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D9-425E-B3B9-362A4646A34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D9-425E-B3B9-362A4646A34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D9-425E-B3B9-362A4646A34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DD9-425E-B3B9-362A4646A34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D9-425E-B3B9-362A4646A34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DD9-425E-B3B9-362A4646A34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D9-425E-B3B9-362A4646A34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DD9-425E-B3B9-362A4646A34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D9-425E-B3B9-362A4646A34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DD9-425E-B3B9-362A4646A34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DD9-425E-B3B9-362A4646A34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DD9-425E-B3B9-362A4646A34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DD9-425E-B3B9-362A4646A34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DD9-425E-B3B9-362A4646A34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DD9-425E-B3B9-362A4646A34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DD9-425E-B3B9-362A4646A348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DD9-425E-B3B9-362A4646A34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DD9-425E-B3B9-362A4646A348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DD9-425E-B3B9-362A4646A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SEP!$AB$64:$BF$64</c:f>
              <c:numCache>
                <c:formatCode>d\-mmm\-yy</c:formatCode>
                <c:ptCount val="31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SEP!$AB$66:$BF$66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D9-425E-B3B9-362A4646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SEP!$C$38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(SEP!$A$39:$A$41,SEP!$A$43)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(SEP!$C$39:$C$41,SEP!$C$43)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4816-85FD-42C232F970DA}"/>
            </c:ext>
          </c:extLst>
        </c:ser>
        <c:ser>
          <c:idx val="3"/>
          <c:order val="3"/>
          <c:tx>
            <c:strRef>
              <c:f>SEP!$G$38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(SEP!$A$39:$A$41,SEP!$A$43)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(SEP!$G$39:$G$41,SEP!$G$43)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0-4816-85FD-42C232F970DA}"/>
            </c:ext>
          </c:extLst>
        </c:ser>
        <c:ser>
          <c:idx val="4"/>
          <c:order val="4"/>
          <c:tx>
            <c:strRef>
              <c:f>SEP!$H$38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(SEP!$A$39:$A$41,SEP!$A$43)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(SEP!$H$39:$H$41,SEP!$H$43)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0-4816-85FD-42C232F9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(SEP!$A$39:$A$41,SEP!$A$43)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(SEP!$B$39:$B$41,SEP!$B$43)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50-4816-85FD-42C232F970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(SEP!$A$39:$A$41,SEP!$A$43)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(SEP!$D$39:$D$41,SEP!$D$43)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50-4816-85FD-42C232F970DA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SEP!$C$38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SEP!$A$39:$A$44</c15:sqref>
                  </c15:fullRef>
                </c:ext>
              </c:extLst>
              <c:f>(SEP!$A$42,SEP!$A$44)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SEP!$C$39:$C$44</c15:sqref>
                  </c15:fullRef>
                </c:ext>
              </c:extLst>
              <c:f>(SEP!$C$42,SEP!$C$44)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BC0-8677-B899382049E3}"/>
            </c:ext>
          </c:extLst>
        </c:ser>
        <c:ser>
          <c:idx val="3"/>
          <c:order val="3"/>
          <c:tx>
            <c:strRef>
              <c:f>SEP!$G$38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SEP!$A$39:$A$44</c15:sqref>
                  </c15:fullRef>
                </c:ext>
              </c:extLst>
              <c:f>(SEP!$A$42,SEP!$A$44)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SEP!$G$39:$G$44</c15:sqref>
                  </c15:fullRef>
                </c:ext>
              </c:extLst>
              <c:f>(SEP!$G$42,SEP!$G$44)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A-4BC0-8677-B899382049E3}"/>
            </c:ext>
          </c:extLst>
        </c:ser>
        <c:ser>
          <c:idx val="4"/>
          <c:order val="4"/>
          <c:tx>
            <c:strRef>
              <c:f>SEP!$H$38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SEP!$A$39:$A$44</c15:sqref>
                  </c15:fullRef>
                </c:ext>
              </c:extLst>
              <c:f>(SEP!$A$42,SEP!$A$44)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SEP!$H$39:$H$44</c15:sqref>
                  </c15:fullRef>
                </c:ext>
              </c:extLst>
              <c:f>(SEP!$H$42,SEP!$H$44)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A-4BC0-8677-B8993820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SEP!$A$39:$A$44</c15:sqref>
                        </c15:fullRef>
                        <c15:formulaRef>
                          <c15:sqref>(SEP!$A$42,SEP!$A$44)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SEP!$B$39:$B$44</c15:sqref>
                        </c15:fullRef>
                        <c15:formulaRef>
                          <c15:sqref>(SEP!$B$42,SEP!$B$44)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9A-4BC0-8677-B899382049E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SEP!$A$39:$A$44</c15:sqref>
                        </c15:fullRef>
                        <c15:formulaRef>
                          <c15:sqref>(SEP!$A$42,SEP!$A$44)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SEP!$D$39:$D$44</c15:sqref>
                        </c15:fullRef>
                        <c15:formulaRef>
                          <c15:sqref>(SEP!$D$42,SEP!$D$44)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9A-4BC0-8677-B899382049E3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SEP!$V$39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B-4535-8162-EC46749F8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SEP!$W$39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535-8162-EC46749F8FB7}"/>
            </c:ext>
          </c:extLst>
        </c:ser>
        <c:ser>
          <c:idx val="1"/>
          <c:order val="1"/>
          <c:tx>
            <c:strRef>
              <c:f>SEP!$V$40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SEP!$W$40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B-4535-8162-EC46749F8FB7}"/>
            </c:ext>
          </c:extLst>
        </c:ser>
        <c:ser>
          <c:idx val="2"/>
          <c:order val="2"/>
          <c:tx>
            <c:strRef>
              <c:f>SEP!$V$41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SEP!$W$41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B-4535-8162-EC46749F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0-4388-BD48-4FD68F2E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SEP!$AB$64:$BF$64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43709</c:v>
                      </c:pt>
                      <c:pt idx="1">
                        <c:v>43710</c:v>
                      </c:pt>
                      <c:pt idx="2">
                        <c:v>43711</c:v>
                      </c:pt>
                      <c:pt idx="3">
                        <c:v>43712</c:v>
                      </c:pt>
                      <c:pt idx="4">
                        <c:v>43713</c:v>
                      </c:pt>
                      <c:pt idx="5">
                        <c:v>43714</c:v>
                      </c:pt>
                      <c:pt idx="6">
                        <c:v>43715</c:v>
                      </c:pt>
                      <c:pt idx="7">
                        <c:v>43716</c:v>
                      </c:pt>
                      <c:pt idx="8">
                        <c:v>43717</c:v>
                      </c:pt>
                      <c:pt idx="9">
                        <c:v>43718</c:v>
                      </c:pt>
                      <c:pt idx="10">
                        <c:v>43719</c:v>
                      </c:pt>
                      <c:pt idx="11">
                        <c:v>43720</c:v>
                      </c:pt>
                      <c:pt idx="12">
                        <c:v>43721</c:v>
                      </c:pt>
                      <c:pt idx="13">
                        <c:v>43722</c:v>
                      </c:pt>
                      <c:pt idx="14">
                        <c:v>43723</c:v>
                      </c:pt>
                      <c:pt idx="15">
                        <c:v>43724</c:v>
                      </c:pt>
                      <c:pt idx="16">
                        <c:v>43725</c:v>
                      </c:pt>
                      <c:pt idx="17">
                        <c:v>43726</c:v>
                      </c:pt>
                      <c:pt idx="18">
                        <c:v>43727</c:v>
                      </c:pt>
                      <c:pt idx="19">
                        <c:v>43728</c:v>
                      </c:pt>
                      <c:pt idx="20">
                        <c:v>43729</c:v>
                      </c:pt>
                      <c:pt idx="21">
                        <c:v>43730</c:v>
                      </c:pt>
                      <c:pt idx="22">
                        <c:v>43731</c:v>
                      </c:pt>
                      <c:pt idx="23">
                        <c:v>43732</c:v>
                      </c:pt>
                      <c:pt idx="24">
                        <c:v>43733</c:v>
                      </c:pt>
                      <c:pt idx="25">
                        <c:v>43734</c:v>
                      </c:pt>
                      <c:pt idx="26">
                        <c:v>43735</c:v>
                      </c:pt>
                      <c:pt idx="27">
                        <c:v>43736</c:v>
                      </c:pt>
                      <c:pt idx="28">
                        <c:v>43737</c:v>
                      </c:pt>
                      <c:pt idx="29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SEP!$AB$65:$BF$65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A100-4388-BD48-4FD68F2E5F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A100-4388-BD48-4FD68F2E5F28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A100-4388-BD48-4FD68F2E5F28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A100-4388-BD48-4FD68F2E5F28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A100-4388-BD48-4FD68F2E5F28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A100-4388-BD48-4FD68F2E5F28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A100-4388-BD48-4FD68F2E5F28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A100-4388-BD48-4FD68F2E5F28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A100-4388-BD48-4FD68F2E5F28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A100-4388-BD48-4FD68F2E5F28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A100-4388-BD48-4FD68F2E5F28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100-4388-BD48-4FD68F2E5F28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100-4388-BD48-4FD68F2E5F28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100-4388-BD48-4FD68F2E5F28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A100-4388-BD48-4FD68F2E5F28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A100-4388-BD48-4FD68F2E5F28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A100-4388-BD48-4FD68F2E5F28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A100-4388-BD48-4FD68F2E5F28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A100-4388-BD48-4FD68F2E5F28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A100-4388-BD48-4FD68F2E5F28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A100-4388-BD48-4FD68F2E5F28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A100-4388-BD48-4FD68F2E5F28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A100-4388-BD48-4FD68F2E5F28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A100-4388-BD48-4FD68F2E5F28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A100-4388-BD48-4FD68F2E5F28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A100-4388-BD48-4FD68F2E5F28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A100-4388-BD48-4FD68F2E5F28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A100-4388-BD48-4FD68F2E5F28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A100-4388-BD48-4FD68F2E5F28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A100-4388-BD48-4FD68F2E5F28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A100-4388-BD48-4FD68F2E5F28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A100-4388-BD48-4FD68F2E5F2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43709</c:v>
                      </c:pt>
                      <c:pt idx="1">
                        <c:v>43710</c:v>
                      </c:pt>
                      <c:pt idx="2">
                        <c:v>43711</c:v>
                      </c:pt>
                      <c:pt idx="3">
                        <c:v>43712</c:v>
                      </c:pt>
                      <c:pt idx="4">
                        <c:v>43713</c:v>
                      </c:pt>
                      <c:pt idx="5">
                        <c:v>43714</c:v>
                      </c:pt>
                      <c:pt idx="6">
                        <c:v>43715</c:v>
                      </c:pt>
                      <c:pt idx="7">
                        <c:v>43716</c:v>
                      </c:pt>
                      <c:pt idx="8">
                        <c:v>43717</c:v>
                      </c:pt>
                      <c:pt idx="9">
                        <c:v>43718</c:v>
                      </c:pt>
                      <c:pt idx="10">
                        <c:v>43719</c:v>
                      </c:pt>
                      <c:pt idx="11">
                        <c:v>43720</c:v>
                      </c:pt>
                      <c:pt idx="12">
                        <c:v>43721</c:v>
                      </c:pt>
                      <c:pt idx="13">
                        <c:v>43722</c:v>
                      </c:pt>
                      <c:pt idx="14">
                        <c:v>43723</c:v>
                      </c:pt>
                      <c:pt idx="15">
                        <c:v>43724</c:v>
                      </c:pt>
                      <c:pt idx="16">
                        <c:v>43725</c:v>
                      </c:pt>
                      <c:pt idx="17">
                        <c:v>43726</c:v>
                      </c:pt>
                      <c:pt idx="18">
                        <c:v>43727</c:v>
                      </c:pt>
                      <c:pt idx="19">
                        <c:v>43728</c:v>
                      </c:pt>
                      <c:pt idx="20">
                        <c:v>43729</c:v>
                      </c:pt>
                      <c:pt idx="21">
                        <c:v>43730</c:v>
                      </c:pt>
                      <c:pt idx="22">
                        <c:v>43731</c:v>
                      </c:pt>
                      <c:pt idx="23">
                        <c:v>43732</c:v>
                      </c:pt>
                      <c:pt idx="24">
                        <c:v>43733</c:v>
                      </c:pt>
                      <c:pt idx="25">
                        <c:v>43734</c:v>
                      </c:pt>
                      <c:pt idx="26">
                        <c:v>43735</c:v>
                      </c:pt>
                      <c:pt idx="27">
                        <c:v>43736</c:v>
                      </c:pt>
                      <c:pt idx="28">
                        <c:v>43737</c:v>
                      </c:pt>
                      <c:pt idx="29">
                        <c:v>43738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100-4388-BD48-4FD68F2E5F2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0-4388-BD48-4FD68F2E5F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0-4388-BD48-4FD68F2E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50-4265-846E-BD2416C3AB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50-4265-846E-BD2416C3AB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50-4265-846E-BD2416C3AB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50-4265-846E-BD2416C3AB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50-4265-846E-BD2416C3AB6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50-4265-846E-BD2416C3AB6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50-4265-846E-BD2416C3AB6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50-4265-846E-BD2416C3AB6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50-4265-846E-BD2416C3AB6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50-4265-846E-BD2416C3AB6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C50-4265-846E-BD2416C3AB6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C50-4265-846E-BD2416C3A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OCT!$P$69:$AA$69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OCT!$P$200:$AA$200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50-4265-846E-BD2416C3AB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OCT!$AB$64:$BF$64</c:f>
              <c:numCache>
                <c:formatCode>d\-mmm\-yy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cat>
          <c:val>
            <c:numRef>
              <c:f>OCT!$AB$65:$BF$65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DF4-4694-86A5-C07F4DA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OCT!$AA$66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4-4694-86A5-C07F4DA7AC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4-4694-86A5-C07F4DA7AC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F4-4694-86A5-C07F4DA7AC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F4-4694-86A5-C07F4DA7AC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F4-4694-86A5-C07F4DA7AC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F4-4694-86A5-C07F4DA7AC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F4-4694-86A5-C07F4DA7AC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F4-4694-86A5-C07F4DA7AC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F4-4694-86A5-C07F4DA7AC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F4-4694-86A5-C07F4DA7AC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F4-4694-86A5-C07F4DA7AC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F4-4694-86A5-C07F4DA7AC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F4-4694-86A5-C07F4DA7AC5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F4-4694-86A5-C07F4DA7AC5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F4-4694-86A5-C07F4DA7AC5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F4-4694-86A5-C07F4DA7AC5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F4-4694-86A5-C07F4DA7AC5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F4-4694-86A5-C07F4DA7AC5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F4-4694-86A5-C07F4DA7AC5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F4-4694-86A5-C07F4DA7AC5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DF4-4694-86A5-C07F4DA7AC5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DF4-4694-86A5-C07F4DA7AC5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DF4-4694-86A5-C07F4DA7AC5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DF4-4694-86A5-C07F4DA7AC5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F4-4694-86A5-C07F4DA7AC5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DF4-4694-86A5-C07F4DA7AC5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DF4-4694-86A5-C07F4DA7AC5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DF4-4694-86A5-C07F4DA7AC5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DF4-4694-86A5-C07F4DA7AC5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DF4-4694-86A5-C07F4DA7AC5D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DF4-4694-86A5-C07F4DA7A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OCT!$AB$64:$BF$64</c:f>
              <c:numCache>
                <c:formatCode>d\-mmm\-yy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cat>
          <c:val>
            <c:numRef>
              <c:f>OCT!$AB$66:$BF$66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DF4-4694-86A5-C07F4DA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OCT!$C$38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(OCT!$A$39:$A$41,OCT!$A$43)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(OCT!$C$39:$C$41,OCT!$C$43)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2-48A3-A9AD-7337F16A1971}"/>
            </c:ext>
          </c:extLst>
        </c:ser>
        <c:ser>
          <c:idx val="3"/>
          <c:order val="3"/>
          <c:tx>
            <c:strRef>
              <c:f>OCT!$G$38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(OCT!$A$39:$A$41,OCT!$A$43)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(OCT!$G$39:$G$41,OCT!$G$43)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2-48A3-A9AD-7337F16A1971}"/>
            </c:ext>
          </c:extLst>
        </c:ser>
        <c:ser>
          <c:idx val="4"/>
          <c:order val="4"/>
          <c:tx>
            <c:strRef>
              <c:f>OCT!$H$38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(OCT!$A$39:$A$41,OCT!$A$43)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(OCT!$H$39:$H$41,OCT!$H$43)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2-48A3-A9AD-7337F16A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(OCT!$A$39:$A$41,OCT!$A$43)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(OCT!$B$39:$B$41,OCT!$B$43)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12-48A3-A9AD-7337F16A19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(OCT!$A$39:$A$41,OCT!$A$43)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(OCT!$D$39:$D$41,OCT!$D$43)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12-48A3-A9AD-7337F16A1971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OCT!$C$38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OCT!$A$39:$A$44</c15:sqref>
                  </c15:fullRef>
                </c:ext>
              </c:extLst>
              <c:f>(OCT!$A$42,OCT!$A$44)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OCT!$C$39:$C$44</c15:sqref>
                  </c15:fullRef>
                </c:ext>
              </c:extLst>
              <c:f>(OCT!$C$42,OCT!$C$44)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5-40AC-B2B3-42996A9EA115}"/>
            </c:ext>
          </c:extLst>
        </c:ser>
        <c:ser>
          <c:idx val="3"/>
          <c:order val="3"/>
          <c:tx>
            <c:strRef>
              <c:f>OCT!$G$38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OCT!$A$39:$A$44</c15:sqref>
                  </c15:fullRef>
                </c:ext>
              </c:extLst>
              <c:f>(OCT!$A$42,OCT!$A$44)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OCT!$G$39:$G$44</c15:sqref>
                  </c15:fullRef>
                </c:ext>
              </c:extLst>
              <c:f>(OCT!$G$42,OCT!$G$44)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5-40AC-B2B3-42996A9EA115}"/>
            </c:ext>
          </c:extLst>
        </c:ser>
        <c:ser>
          <c:idx val="4"/>
          <c:order val="4"/>
          <c:tx>
            <c:strRef>
              <c:f>OCT!$H$38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OCT!$A$39:$A$44</c15:sqref>
                  </c15:fullRef>
                </c:ext>
              </c:extLst>
              <c:f>(OCT!$A$42,OCT!$A$44)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OCT!$H$39:$H$44</c15:sqref>
                  </c15:fullRef>
                </c:ext>
              </c:extLst>
              <c:f>(OCT!$H$42,OCT!$H$44)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5-40AC-B2B3-42996A9E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OCT!$A$39:$A$44</c15:sqref>
                        </c15:fullRef>
                        <c15:formulaRef>
                          <c15:sqref>(OCT!$A$42,OCT!$A$44)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OCT!$B$39:$B$44</c15:sqref>
                        </c15:fullRef>
                        <c15:formulaRef>
                          <c15:sqref>(OCT!$B$42,OCT!$B$44)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255-40AC-B2B3-42996A9EA1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OCT!$A$39:$A$44</c15:sqref>
                        </c15:fullRef>
                        <c15:formulaRef>
                          <c15:sqref>(OCT!$A$42,OCT!$A$44)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OCT!$D$39:$D$44</c15:sqref>
                        </c15:fullRef>
                        <c15:formulaRef>
                          <c15:sqref>(OCT!$D$42,OCT!$D$44)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55-40AC-B2B3-42996A9EA115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Overview!$W$33</c:f>
              <c:strCache>
                <c:ptCount val="1"/>
                <c:pt idx="0">
                  <c:v>Avg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Overview!$W$34:$W$45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OCT!$V$39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3-4D60-9E87-CB135A119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OCT!$W$39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3-4D60-9E87-CB135A1194F1}"/>
            </c:ext>
          </c:extLst>
        </c:ser>
        <c:ser>
          <c:idx val="1"/>
          <c:order val="1"/>
          <c:tx>
            <c:strRef>
              <c:f>OCT!$V$40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OCT!$W$40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3-4D60-9E87-CB135A1194F1}"/>
            </c:ext>
          </c:extLst>
        </c:ser>
        <c:ser>
          <c:idx val="2"/>
          <c:order val="2"/>
          <c:tx>
            <c:strRef>
              <c:f>OCT!$V$41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OCT!$W$41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3-4D60-9E87-CB135A11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2-40A6-A0C5-6EE6C074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OCT!$AB$64:$BF$64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43739</c:v>
                      </c:pt>
                      <c:pt idx="1">
                        <c:v>43740</c:v>
                      </c:pt>
                      <c:pt idx="2">
                        <c:v>43741</c:v>
                      </c:pt>
                      <c:pt idx="3">
                        <c:v>43742</c:v>
                      </c:pt>
                      <c:pt idx="4">
                        <c:v>43743</c:v>
                      </c:pt>
                      <c:pt idx="5">
                        <c:v>43744</c:v>
                      </c:pt>
                      <c:pt idx="6">
                        <c:v>43745</c:v>
                      </c:pt>
                      <c:pt idx="7">
                        <c:v>43746</c:v>
                      </c:pt>
                      <c:pt idx="8">
                        <c:v>43747</c:v>
                      </c:pt>
                      <c:pt idx="9">
                        <c:v>43748</c:v>
                      </c:pt>
                      <c:pt idx="10">
                        <c:v>43749</c:v>
                      </c:pt>
                      <c:pt idx="11">
                        <c:v>43750</c:v>
                      </c:pt>
                      <c:pt idx="12">
                        <c:v>43751</c:v>
                      </c:pt>
                      <c:pt idx="13">
                        <c:v>43752</c:v>
                      </c:pt>
                      <c:pt idx="14">
                        <c:v>43753</c:v>
                      </c:pt>
                      <c:pt idx="15">
                        <c:v>43754</c:v>
                      </c:pt>
                      <c:pt idx="16">
                        <c:v>43755</c:v>
                      </c:pt>
                      <c:pt idx="17">
                        <c:v>43756</c:v>
                      </c:pt>
                      <c:pt idx="18">
                        <c:v>43757</c:v>
                      </c:pt>
                      <c:pt idx="19">
                        <c:v>43758</c:v>
                      </c:pt>
                      <c:pt idx="20">
                        <c:v>43759</c:v>
                      </c:pt>
                      <c:pt idx="21">
                        <c:v>43760</c:v>
                      </c:pt>
                      <c:pt idx="22">
                        <c:v>43761</c:v>
                      </c:pt>
                      <c:pt idx="23">
                        <c:v>43762</c:v>
                      </c:pt>
                      <c:pt idx="24">
                        <c:v>43763</c:v>
                      </c:pt>
                      <c:pt idx="25">
                        <c:v>43764</c:v>
                      </c:pt>
                      <c:pt idx="26">
                        <c:v>43765</c:v>
                      </c:pt>
                      <c:pt idx="27">
                        <c:v>43766</c:v>
                      </c:pt>
                      <c:pt idx="28">
                        <c:v>43767</c:v>
                      </c:pt>
                      <c:pt idx="29">
                        <c:v>43768</c:v>
                      </c:pt>
                      <c:pt idx="30">
                        <c:v>43769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OCT!$AB$65:$BF$65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2D92-40A6-A0C5-6EE6C07407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2D92-40A6-A0C5-6EE6C074077C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2D92-40A6-A0C5-6EE6C074077C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2D92-40A6-A0C5-6EE6C074077C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2D92-40A6-A0C5-6EE6C074077C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2D92-40A6-A0C5-6EE6C074077C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2D92-40A6-A0C5-6EE6C074077C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2D92-40A6-A0C5-6EE6C074077C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2D92-40A6-A0C5-6EE6C074077C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2D92-40A6-A0C5-6EE6C074077C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2D92-40A6-A0C5-6EE6C074077C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2D92-40A6-A0C5-6EE6C074077C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2D92-40A6-A0C5-6EE6C074077C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2D92-40A6-A0C5-6EE6C074077C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2D92-40A6-A0C5-6EE6C074077C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2D92-40A6-A0C5-6EE6C074077C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2D92-40A6-A0C5-6EE6C074077C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2D92-40A6-A0C5-6EE6C074077C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2D92-40A6-A0C5-6EE6C074077C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2D92-40A6-A0C5-6EE6C074077C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2D92-40A6-A0C5-6EE6C074077C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2D92-40A6-A0C5-6EE6C074077C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2D92-40A6-A0C5-6EE6C074077C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2D92-40A6-A0C5-6EE6C074077C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2D92-40A6-A0C5-6EE6C074077C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2D92-40A6-A0C5-6EE6C074077C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2D92-40A6-A0C5-6EE6C074077C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2D92-40A6-A0C5-6EE6C074077C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2D92-40A6-A0C5-6EE6C074077C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2D92-40A6-A0C5-6EE6C074077C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2D92-40A6-A0C5-6EE6C074077C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2D92-40A6-A0C5-6EE6C074077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43739</c:v>
                      </c:pt>
                      <c:pt idx="1">
                        <c:v>43740</c:v>
                      </c:pt>
                      <c:pt idx="2">
                        <c:v>43741</c:v>
                      </c:pt>
                      <c:pt idx="3">
                        <c:v>43742</c:v>
                      </c:pt>
                      <c:pt idx="4">
                        <c:v>43743</c:v>
                      </c:pt>
                      <c:pt idx="5">
                        <c:v>43744</c:v>
                      </c:pt>
                      <c:pt idx="6">
                        <c:v>43745</c:v>
                      </c:pt>
                      <c:pt idx="7">
                        <c:v>43746</c:v>
                      </c:pt>
                      <c:pt idx="8">
                        <c:v>43747</c:v>
                      </c:pt>
                      <c:pt idx="9">
                        <c:v>43748</c:v>
                      </c:pt>
                      <c:pt idx="10">
                        <c:v>43749</c:v>
                      </c:pt>
                      <c:pt idx="11">
                        <c:v>43750</c:v>
                      </c:pt>
                      <c:pt idx="12">
                        <c:v>43751</c:v>
                      </c:pt>
                      <c:pt idx="13">
                        <c:v>43752</c:v>
                      </c:pt>
                      <c:pt idx="14">
                        <c:v>43753</c:v>
                      </c:pt>
                      <c:pt idx="15">
                        <c:v>43754</c:v>
                      </c:pt>
                      <c:pt idx="16">
                        <c:v>43755</c:v>
                      </c:pt>
                      <c:pt idx="17">
                        <c:v>43756</c:v>
                      </c:pt>
                      <c:pt idx="18">
                        <c:v>43757</c:v>
                      </c:pt>
                      <c:pt idx="19">
                        <c:v>43758</c:v>
                      </c:pt>
                      <c:pt idx="20">
                        <c:v>43759</c:v>
                      </c:pt>
                      <c:pt idx="21">
                        <c:v>43760</c:v>
                      </c:pt>
                      <c:pt idx="22">
                        <c:v>43761</c:v>
                      </c:pt>
                      <c:pt idx="23">
                        <c:v>43762</c:v>
                      </c:pt>
                      <c:pt idx="24">
                        <c:v>43763</c:v>
                      </c:pt>
                      <c:pt idx="25">
                        <c:v>43764</c:v>
                      </c:pt>
                      <c:pt idx="26">
                        <c:v>43765</c:v>
                      </c:pt>
                      <c:pt idx="27">
                        <c:v>43766</c:v>
                      </c:pt>
                      <c:pt idx="28">
                        <c:v>43767</c:v>
                      </c:pt>
                      <c:pt idx="29">
                        <c:v>43768</c:v>
                      </c:pt>
                      <c:pt idx="30">
                        <c:v>43769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92-40A6-A0C5-6EE6C074077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2-40A6-A0C5-6EE6C0740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2-40A6-A0C5-6EE6C074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B8-497B-AE52-4D82B59DBC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B8-497B-AE52-4D82B59DBC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B8-497B-AE52-4D82B59DBC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B8-497B-AE52-4D82B59DBC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B8-497B-AE52-4D82B59DBCC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B8-497B-AE52-4D82B59DBCC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B8-497B-AE52-4D82B59DBCC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DB8-497B-AE52-4D82B59DBCC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DB8-497B-AE52-4D82B59DBCC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DB8-497B-AE52-4D82B59DBCC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DB8-497B-AE52-4D82B59DBCC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DB8-497B-AE52-4D82B59DB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NOV!$P$69:$AA$69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NOV!$P$200:$AA$200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B8-497B-AE52-4D82B59DBCC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NOV!$AB$64:$BF$64</c:f>
              <c:numCache>
                <c:formatCode>d\-mmm\-yy</c:formatCode>
                <c:ptCount val="3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NOV!$AB$65:$BF$65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6A4-4B51-9148-C9F030A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NOV!$AA$66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A4-4B51-9148-C9F030A596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A4-4B51-9148-C9F030A596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A4-4B51-9148-C9F030A5967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A4-4B51-9148-C9F030A5967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A4-4B51-9148-C9F030A596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A4-4B51-9148-C9F030A5967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A4-4B51-9148-C9F030A5967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A4-4B51-9148-C9F030A5967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A4-4B51-9148-C9F030A5967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A4-4B51-9148-C9F030A5967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A4-4B51-9148-C9F030A5967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A4-4B51-9148-C9F030A5967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A4-4B51-9148-C9F030A5967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A4-4B51-9148-C9F030A5967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A4-4B51-9148-C9F030A5967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A4-4B51-9148-C9F030A5967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A4-4B51-9148-C9F030A5967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6A4-4B51-9148-C9F030A5967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6A4-4B51-9148-C9F030A5967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6A4-4B51-9148-C9F030A5967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6A4-4B51-9148-C9F030A5967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6A4-4B51-9148-C9F030A5967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6A4-4B51-9148-C9F030A5967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6A4-4B51-9148-C9F030A5967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6A4-4B51-9148-C9F030A5967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6A4-4B51-9148-C9F030A5967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6A4-4B51-9148-C9F030A5967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6A4-4B51-9148-C9F030A5967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6A4-4B51-9148-C9F030A5967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6A4-4B51-9148-C9F030A5967C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6A4-4B51-9148-C9F030A59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NOV!$AB$64:$BF$64</c:f>
              <c:numCache>
                <c:formatCode>d\-mmm\-yy</c:formatCode>
                <c:ptCount val="3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NOV!$AB$66:$BF$66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6A4-4B51-9148-C9F030A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NOV!$C$38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(NOV!$A$39:$A$41,NOV!$A$43)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(NOV!$C$39:$C$41,NOV!$C$43)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2-458B-9BE3-69BCEBACA726}"/>
            </c:ext>
          </c:extLst>
        </c:ser>
        <c:ser>
          <c:idx val="3"/>
          <c:order val="3"/>
          <c:tx>
            <c:strRef>
              <c:f>NOV!$G$38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(NOV!$A$39:$A$41,NOV!$A$43)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(NOV!$G$39:$G$41,NOV!$G$43)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458B-9BE3-69BCEBACA726}"/>
            </c:ext>
          </c:extLst>
        </c:ser>
        <c:ser>
          <c:idx val="4"/>
          <c:order val="4"/>
          <c:tx>
            <c:strRef>
              <c:f>NOV!$H$38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(NOV!$A$39:$A$41,NOV!$A$43)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(NOV!$H$39:$H$41,NOV!$H$43)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2-458B-9BE3-69BCEBAC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NOV!$B$38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(NOV!$A$39:$A$41,NOV!$A$43)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(NOV!$B$39:$B$41,NOV!$B$43)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D2-458B-9BE3-69BCEBACA7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(NOV!$A$39:$A$41,NOV!$A$43)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(NOV!$D$39:$D$41,NOV!$D$43)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D2-458B-9BE3-69BCEBACA726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NOV!$C$38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NOV!$A$39:$A$44</c15:sqref>
                  </c15:fullRef>
                </c:ext>
              </c:extLst>
              <c:f>(NOV!$A$42,NOV!$A$44)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NOV!$C$39:$C$44</c15:sqref>
                  </c15:fullRef>
                </c:ext>
              </c:extLst>
              <c:f>(NOV!$C$42,NOV!$C$44)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023-B006-63626135705B}"/>
            </c:ext>
          </c:extLst>
        </c:ser>
        <c:ser>
          <c:idx val="3"/>
          <c:order val="3"/>
          <c:tx>
            <c:strRef>
              <c:f>NOV!$G$38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NOV!$A$39:$A$44</c15:sqref>
                  </c15:fullRef>
                </c:ext>
              </c:extLst>
              <c:f>(NOV!$A$42,NOV!$A$44)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NOV!$G$39:$G$44</c15:sqref>
                  </c15:fullRef>
                </c:ext>
              </c:extLst>
              <c:f>(NOV!$G$42,NOV!$G$44)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023-B006-63626135705B}"/>
            </c:ext>
          </c:extLst>
        </c:ser>
        <c:ser>
          <c:idx val="4"/>
          <c:order val="4"/>
          <c:tx>
            <c:strRef>
              <c:f>NOV!$H$38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NOV!$A$39:$A$44</c15:sqref>
                  </c15:fullRef>
                </c:ext>
              </c:extLst>
              <c:f>(NOV!$A$42,NOV!$A$44)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NOV!$H$39:$H$44</c15:sqref>
                  </c15:fullRef>
                </c:ext>
              </c:extLst>
              <c:f>(NOV!$H$42,NOV!$H$44)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D-4023-B006-63626135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NOV!$B$38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NOV!$A$39:$A$44</c15:sqref>
                        </c15:fullRef>
                        <c15:formulaRef>
                          <c15:sqref>(NOV!$A$42,NOV!$A$44)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NOV!$B$39:$B$44</c15:sqref>
                        </c15:fullRef>
                        <c15:formulaRef>
                          <c15:sqref>(NOV!$B$42,NOV!$B$44)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4D-4023-B006-6362613570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NOV!$A$39:$A$44</c15:sqref>
                        </c15:fullRef>
                        <c15:formulaRef>
                          <c15:sqref>(NOV!$A$42,NOV!$A$44)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NOV!$D$39:$D$44</c15:sqref>
                        </c15:fullRef>
                        <c15:formulaRef>
                          <c15:sqref>(NOV!$D$42,NOV!$D$44)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D-4023-B006-63626135705B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NOV!$V$39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2-4B67-A63C-DD1FD6CA10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NOV!$W$39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2-4B67-A63C-DD1FD6CA1025}"/>
            </c:ext>
          </c:extLst>
        </c:ser>
        <c:ser>
          <c:idx val="1"/>
          <c:order val="1"/>
          <c:tx>
            <c:strRef>
              <c:f>NOV!$V$40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NOV!$W$40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2-4B67-A63C-DD1FD6CA1025}"/>
            </c:ext>
          </c:extLst>
        </c:ser>
        <c:ser>
          <c:idx val="2"/>
          <c:order val="2"/>
          <c:tx>
            <c:strRef>
              <c:f>NOV!$V$41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NOV!$W$41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2-4B67-A63C-DD1FD6CA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2-488D-874F-49F3B59F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NOV!$AA$65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NOV!$AB$64:$BF$64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43770</c:v>
                      </c:pt>
                      <c:pt idx="1">
                        <c:v>43771</c:v>
                      </c:pt>
                      <c:pt idx="2">
                        <c:v>43772</c:v>
                      </c:pt>
                      <c:pt idx="3">
                        <c:v>43773</c:v>
                      </c:pt>
                      <c:pt idx="4">
                        <c:v>43774</c:v>
                      </c:pt>
                      <c:pt idx="5">
                        <c:v>43775</c:v>
                      </c:pt>
                      <c:pt idx="6">
                        <c:v>43776</c:v>
                      </c:pt>
                      <c:pt idx="7">
                        <c:v>43777</c:v>
                      </c:pt>
                      <c:pt idx="8">
                        <c:v>43778</c:v>
                      </c:pt>
                      <c:pt idx="9">
                        <c:v>43779</c:v>
                      </c:pt>
                      <c:pt idx="10">
                        <c:v>43780</c:v>
                      </c:pt>
                      <c:pt idx="11">
                        <c:v>43781</c:v>
                      </c:pt>
                      <c:pt idx="12">
                        <c:v>43782</c:v>
                      </c:pt>
                      <c:pt idx="13">
                        <c:v>43783</c:v>
                      </c:pt>
                      <c:pt idx="14">
                        <c:v>43784</c:v>
                      </c:pt>
                      <c:pt idx="15">
                        <c:v>43785</c:v>
                      </c:pt>
                      <c:pt idx="16">
                        <c:v>43786</c:v>
                      </c:pt>
                      <c:pt idx="17">
                        <c:v>43787</c:v>
                      </c:pt>
                      <c:pt idx="18">
                        <c:v>43788</c:v>
                      </c:pt>
                      <c:pt idx="19">
                        <c:v>43789</c:v>
                      </c:pt>
                      <c:pt idx="20">
                        <c:v>43790</c:v>
                      </c:pt>
                      <c:pt idx="21">
                        <c:v>43791</c:v>
                      </c:pt>
                      <c:pt idx="22">
                        <c:v>43792</c:v>
                      </c:pt>
                      <c:pt idx="23">
                        <c:v>43793</c:v>
                      </c:pt>
                      <c:pt idx="24">
                        <c:v>43794</c:v>
                      </c:pt>
                      <c:pt idx="25">
                        <c:v>43795</c:v>
                      </c:pt>
                      <c:pt idx="26">
                        <c:v>43796</c:v>
                      </c:pt>
                      <c:pt idx="27">
                        <c:v>43797</c:v>
                      </c:pt>
                      <c:pt idx="28">
                        <c:v>43798</c:v>
                      </c:pt>
                      <c:pt idx="29">
                        <c:v>43799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NOV!$AB$65:$BF$65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3522-488D-874F-49F3B59FF3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3522-488D-874F-49F3B59FF36E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3522-488D-874F-49F3B59FF36E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3522-488D-874F-49F3B59FF36E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3522-488D-874F-49F3B59FF36E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3522-488D-874F-49F3B59FF36E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3522-488D-874F-49F3B59FF36E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3522-488D-874F-49F3B59FF36E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3522-488D-874F-49F3B59FF36E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3522-488D-874F-49F3B59FF36E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3522-488D-874F-49F3B59FF36E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3522-488D-874F-49F3B59FF36E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3522-488D-874F-49F3B59FF36E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3522-488D-874F-49F3B59FF36E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3522-488D-874F-49F3B59FF36E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3522-488D-874F-49F3B59FF36E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3522-488D-874F-49F3B59FF36E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3522-488D-874F-49F3B59FF36E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3522-488D-874F-49F3B59FF36E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3522-488D-874F-49F3B59FF36E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3522-488D-874F-49F3B59FF36E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3522-488D-874F-49F3B59FF36E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3522-488D-874F-49F3B59FF36E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3522-488D-874F-49F3B59FF36E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3522-488D-874F-49F3B59FF36E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3522-488D-874F-49F3B59FF36E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3522-488D-874F-49F3B59FF36E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3522-488D-874F-49F3B59FF36E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3522-488D-874F-49F3B59FF36E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3522-488D-874F-49F3B59FF36E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3522-488D-874F-49F3B59FF36E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3522-488D-874F-49F3B59FF36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43770</c:v>
                      </c:pt>
                      <c:pt idx="1">
                        <c:v>43771</c:v>
                      </c:pt>
                      <c:pt idx="2">
                        <c:v>43772</c:v>
                      </c:pt>
                      <c:pt idx="3">
                        <c:v>43773</c:v>
                      </c:pt>
                      <c:pt idx="4">
                        <c:v>43774</c:v>
                      </c:pt>
                      <c:pt idx="5">
                        <c:v>43775</c:v>
                      </c:pt>
                      <c:pt idx="6">
                        <c:v>43776</c:v>
                      </c:pt>
                      <c:pt idx="7">
                        <c:v>43777</c:v>
                      </c:pt>
                      <c:pt idx="8">
                        <c:v>43778</c:v>
                      </c:pt>
                      <c:pt idx="9">
                        <c:v>43779</c:v>
                      </c:pt>
                      <c:pt idx="10">
                        <c:v>43780</c:v>
                      </c:pt>
                      <c:pt idx="11">
                        <c:v>43781</c:v>
                      </c:pt>
                      <c:pt idx="12">
                        <c:v>43782</c:v>
                      </c:pt>
                      <c:pt idx="13">
                        <c:v>43783</c:v>
                      </c:pt>
                      <c:pt idx="14">
                        <c:v>43784</c:v>
                      </c:pt>
                      <c:pt idx="15">
                        <c:v>43785</c:v>
                      </c:pt>
                      <c:pt idx="16">
                        <c:v>43786</c:v>
                      </c:pt>
                      <c:pt idx="17">
                        <c:v>43787</c:v>
                      </c:pt>
                      <c:pt idx="18">
                        <c:v>43788</c:v>
                      </c:pt>
                      <c:pt idx="19">
                        <c:v>43789</c:v>
                      </c:pt>
                      <c:pt idx="20">
                        <c:v>43790</c:v>
                      </c:pt>
                      <c:pt idx="21">
                        <c:v>43791</c:v>
                      </c:pt>
                      <c:pt idx="22">
                        <c:v>43792</c:v>
                      </c:pt>
                      <c:pt idx="23">
                        <c:v>43793</c:v>
                      </c:pt>
                      <c:pt idx="24">
                        <c:v>43794</c:v>
                      </c:pt>
                      <c:pt idx="25">
                        <c:v>43795</c:v>
                      </c:pt>
                      <c:pt idx="26">
                        <c:v>43796</c:v>
                      </c:pt>
                      <c:pt idx="27">
                        <c:v>43797</c:v>
                      </c:pt>
                      <c:pt idx="28">
                        <c:v>43798</c:v>
                      </c:pt>
                      <c:pt idx="29">
                        <c:v>43799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NOV!$AB$66:$BF$66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522-488D-874F-49F3B59FF36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2-488D-874F-49F3B59FF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2-488D-874F-49F3B59F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0C-4FC8-99DB-F50DEF65E1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0C-4FC8-99DB-F50DEF65E1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0C-4FC8-99DB-F50DEF65E1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0C-4FC8-99DB-F50DEF65E1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0C-4FC8-99DB-F50DEF65E1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0C-4FC8-99DB-F50DEF65E15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0C-4FC8-99DB-F50DEF65E15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0C-4FC8-99DB-F50DEF65E15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0C-4FC8-99DB-F50DEF65E15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0C-4FC8-99DB-F50DEF65E15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0C-4FC8-99DB-F50DEF65E15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0C-4FC8-99DB-F50DEF65E1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DEC!$P$69:$AA$69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DEC!$P$200:$AA$200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0C-4FC8-99DB-F50DEF65E1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DEC!$AA$65</c:f>
              <c:strCache>
                <c:ptCount val="1"/>
                <c:pt idx="0">
                  <c:v>Net PL</c:v>
                </c:pt>
              </c:strCache>
            </c:strRef>
          </c:tx>
          <c:spPr>
            <a:solidFill>
              <a:srgbClr val="00B050">
                <a:alpha val="65490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DEC!$AB$64:$BF$64</c:f>
              <c:numCache>
                <c:formatCode>d\-mmm\-yy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cat>
          <c:val>
            <c:numRef>
              <c:f>DEC!$AB$65:$BF$65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&quot;$&quot;#,##0.00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37F5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9CB-4B66-B115-DC0EDB64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2104"/>
        <c:axId val="518048496"/>
      </c:barChart>
      <c:lineChart>
        <c:grouping val="standard"/>
        <c:varyColors val="0"/>
        <c:ser>
          <c:idx val="1"/>
          <c:order val="1"/>
          <c:tx>
            <c:strRef>
              <c:f>DEC!$AA$66</c:f>
              <c:strCache>
                <c:ptCount val="1"/>
                <c:pt idx="0">
                  <c:v>Gross $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CB-4B66-B115-DC0EDB645C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CB-4B66-B115-DC0EDB645C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CB-4B66-B115-DC0EDB645C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CB-4B66-B115-DC0EDB645C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CB-4B66-B115-DC0EDB645C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CB-4B66-B115-DC0EDB645C6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CB-4B66-B115-DC0EDB645C6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CB-4B66-B115-DC0EDB645C6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CB-4B66-B115-DC0EDB645C6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CB-4B66-B115-DC0EDB645C6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CB-4B66-B115-DC0EDB645C6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CB-4B66-B115-DC0EDB645C6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CB-4B66-B115-DC0EDB645C6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9CB-4B66-B115-DC0EDB645C6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CB-4B66-B115-DC0EDB645C6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9CB-4B66-B115-DC0EDB645C6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9CB-4B66-B115-DC0EDB645C6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9CB-4B66-B115-DC0EDB645C6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9CB-4B66-B115-DC0EDB645C6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9CB-4B66-B115-DC0EDB645C6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9CB-4B66-B115-DC0EDB645C6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9CB-4B66-B115-DC0EDB645C6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9CB-4B66-B115-DC0EDB645C6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9CB-4B66-B115-DC0EDB645C6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9CB-4B66-B115-DC0EDB645C6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9CB-4B66-B115-DC0EDB645C6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9CB-4B66-B115-DC0EDB645C6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9CB-4B66-B115-DC0EDB645C6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9CB-4B66-B115-DC0EDB645C6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9CB-4B66-B115-DC0EDB645C63}"/>
                </c:ext>
              </c:extLst>
            </c:dLbl>
            <c:dLbl>
              <c:idx val="30"/>
              <c:layout>
                <c:manualLayout>
                  <c:x val="-1.1201296045200981E-16"/>
                  <c:y val="-3.337748135511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9CB-4B66-B115-DC0EDB645C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DEC!$AB$64:$BF$64</c:f>
              <c:numCache>
                <c:formatCode>d\-mmm\-yy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cat>
          <c:val>
            <c:numRef>
              <c:f>DEC!$AB$66:$BF$66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9CB-4B66-B115-DC0EDB64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dateAx>
        <c:axId val="51805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8496"/>
        <c:crosses val="autoZero"/>
        <c:auto val="1"/>
        <c:lblOffset val="100"/>
        <c:baseTimeUnit val="days"/>
      </c:date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Overview!$X$33</c:f>
              <c:strCache>
                <c:ptCount val="1"/>
                <c:pt idx="0">
                  <c:v>Avg Comm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Overview!$T$34:$T$45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Overview!$X$34:$X$45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0AC-AF5C-0AAB5089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7936"/>
        <c:axId val="558214656"/>
      </c:barChart>
      <c:catAx>
        <c:axId val="55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4656"/>
        <c:crosses val="autoZero"/>
        <c:auto val="1"/>
        <c:lblAlgn val="ctr"/>
        <c:lblOffset val="100"/>
        <c:noMultiLvlLbl val="0"/>
      </c:catAx>
      <c:valAx>
        <c:axId val="558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P/L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DEC!$C$38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(DEC!$A$39:$A$41,DEC!$A$43)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(DEC!$C$39:$C$41,DEC!$C$43)</c:f>
              <c:numCache>
                <c:formatCode>0.00;[Red]0.00</c:formatCode>
                <c:ptCount val="4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#,##0.00;[Red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C-43B1-8394-174A13BB1EBA}"/>
            </c:ext>
          </c:extLst>
        </c:ser>
        <c:ser>
          <c:idx val="3"/>
          <c:order val="3"/>
          <c:tx>
            <c:strRef>
              <c:f>DEC!$G$38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(DEC!$A$39:$A$41,DEC!$A$43)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(DEC!$G$39:$G$41,DEC!$G$43)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C-43B1-8394-174A13BB1EBA}"/>
            </c:ext>
          </c:extLst>
        </c:ser>
        <c:ser>
          <c:idx val="4"/>
          <c:order val="4"/>
          <c:tx>
            <c:strRef>
              <c:f>DEC!$H$38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(DEC!$A$39:$A$41,DEC!$A$43)</c:f>
              <c:strCache>
                <c:ptCount val="4"/>
                <c:pt idx="0">
                  <c:v>Share Size Ratio</c:v>
                </c:pt>
                <c:pt idx="1">
                  <c:v>Gross P/L Ratio</c:v>
                </c:pt>
                <c:pt idx="2">
                  <c:v>Net P/L Ratio</c:v>
                </c:pt>
                <c:pt idx="3">
                  <c:v>Daily P/L Ratio</c:v>
                </c:pt>
              </c:strCache>
            </c:strRef>
          </c:cat>
          <c:val>
            <c:numRef>
              <c:f>(DEC!$H$39:$H$41,DEC!$H$43)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C-43B1-8394-174A13BB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407552"/>
        <c:axId val="52541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(DEC!$A$39:$A$41,DEC!$A$43)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(DEC!$B$39:$B$41,DEC!$B$43)</c15:sqref>
                        </c15:formulaRef>
                      </c:ext>
                    </c:extLst>
                    <c:numCache>
                      <c:formatCode>"$"#,##0.00;[Red]"$"#,##0.00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0C-43B1-8394-174A13BB1E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(DEC!$A$39:$A$41,DEC!$A$43)</c15:sqref>
                        </c15:formulaRef>
                      </c:ext>
                    </c:extLst>
                    <c:strCache>
                      <c:ptCount val="4"/>
                      <c:pt idx="0">
                        <c:v>Share Size Ratio</c:v>
                      </c:pt>
                      <c:pt idx="1">
                        <c:v>Gross P/L Ratio</c:v>
                      </c:pt>
                      <c:pt idx="2">
                        <c:v>Net P/L Ratio</c:v>
                      </c:pt>
                      <c:pt idx="3">
                        <c:v>Daily P/L Ratio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(DEC!$D$39:$D$41,DEC!$D$43)</c15:sqref>
                        </c15:formulaRef>
                      </c:ext>
                    </c:extLst>
                    <c:numCache>
                      <c:formatCode>0.00;[Red]0.00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3B1-8394-174A13BB1EBA}"/>
                  </c:ext>
                </c:extLst>
              </c15:ser>
            </c15:filteredBarSeries>
          </c:ext>
        </c:extLst>
      </c:barChart>
      <c:catAx>
        <c:axId val="5254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10504"/>
        <c:crosses val="autoZero"/>
        <c:auto val="1"/>
        <c:lblAlgn val="ctr"/>
        <c:lblOffset val="100"/>
        <c:noMultiLvlLbl val="0"/>
      </c:catAx>
      <c:valAx>
        <c:axId val="525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7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DEC!$C$38</c:f>
              <c:strCache>
                <c:ptCount val="1"/>
                <c:pt idx="0">
                  <c:v>My Stats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DEC!$A$39:$A$44</c15:sqref>
                  </c15:fullRef>
                </c:ext>
              </c:extLst>
              <c:f>(DEC!$A$42,DEC!$A$44)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DEC!$C$39:$C$44</c15:sqref>
                  </c15:fullRef>
                </c:ext>
              </c:extLst>
              <c:f>(DEC!$C$42,DEC!$C$44)</c:f>
              <c:numCache>
                <c:formatCode>0.00;[Red]0.00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9-4326-8EBC-70B9F76D9622}"/>
            </c:ext>
          </c:extLst>
        </c:ser>
        <c:ser>
          <c:idx val="3"/>
          <c:order val="3"/>
          <c:tx>
            <c:strRef>
              <c:f>DEC!$G$38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DEC!$A$39:$A$44</c15:sqref>
                  </c15:fullRef>
                </c:ext>
              </c:extLst>
              <c:f>(DEC!$A$42,DEC!$A$44)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DEC!$G$39:$G$44</c15:sqref>
                  </c15:fullRef>
                </c:ext>
              </c:extLst>
              <c:f>(DEC!$G$42,DEC!$G$44)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9-4326-8EBC-70B9F76D9622}"/>
            </c:ext>
          </c:extLst>
        </c:ser>
        <c:ser>
          <c:idx val="4"/>
          <c:order val="4"/>
          <c:tx>
            <c:strRef>
              <c:f>DEC!$H$38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DEC!$A$39:$A$44</c15:sqref>
                  </c15:fullRef>
                </c:ext>
              </c:extLst>
              <c:f>(DEC!$A$42,DEC!$A$44)</c:f>
              <c:strCache>
                <c:ptCount val="2"/>
                <c:pt idx="0">
                  <c:v>Accuracy</c:v>
                </c:pt>
                <c:pt idx="1">
                  <c:v>Daily Accuracy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DEC!$H$39:$H$44</c15:sqref>
                  </c15:fullRef>
                </c:ext>
              </c:extLst>
              <c:f>(DEC!$H$42,DEC!$H$44)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9-4326-8EBC-70B9F76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8368"/>
        <c:axId val="62538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DEC!$B$38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DEC!$A$39:$A$44</c15:sqref>
                        </c15:fullRef>
                        <c15:formulaRef>
                          <c15:sqref>(DEC!$A$42,DEC!$A$44)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DEC!$B$39:$B$44</c15:sqref>
                        </c15:fullRef>
                        <c15:formulaRef>
                          <c15:sqref>(DEC!$B$42,DEC!$B$44)</c15:sqref>
                        </c15:formulaRef>
                      </c:ext>
                    </c:extLst>
                    <c:numCache>
                      <c:formatCode>"$"#,##0.00;[Red]"$"#,##0.00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89-4326-8EBC-70B9F76D96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DEC!$A$39:$A$44</c15:sqref>
                        </c15:fullRef>
                        <c15:formulaRef>
                          <c15:sqref>(DEC!$A$42,DEC!$A$44)</c15:sqref>
                        </c15:formulaRef>
                      </c:ext>
                    </c:extLst>
                    <c:strCache>
                      <c:ptCount val="2"/>
                      <c:pt idx="0">
                        <c:v>Accuracy</c:v>
                      </c:pt>
                      <c:pt idx="1">
                        <c:v>Daily Accuracy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DEC!$D$39:$D$44</c15:sqref>
                        </c15:fullRef>
                        <c15:formulaRef>
                          <c15:sqref>(DEC!$D$42,DEC!$D$44)</c15:sqref>
                        </c15:formulaRef>
                      </c:ext>
                    </c:extLst>
                    <c:numCache>
                      <c:formatCode>0.00;[Red]0.00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89-4326-8EBC-70B9F76D9622}"/>
                  </c:ext>
                </c:extLst>
              </c15:ser>
            </c15:filteredBarSeries>
          </c:ext>
        </c:extLst>
      </c:barChart>
      <c:catAx>
        <c:axId val="625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136"/>
        <c:crosses val="autoZero"/>
        <c:auto val="1"/>
        <c:lblAlgn val="ctr"/>
        <c:lblOffset val="100"/>
        <c:noMultiLvlLbl val="0"/>
      </c:catAx>
      <c:valAx>
        <c:axId val="6253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DEC!$V$39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67-47DD-9729-67AF7A54D3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DEC!$W$39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7-47DD-9729-67AF7A54D325}"/>
            </c:ext>
          </c:extLst>
        </c:ser>
        <c:ser>
          <c:idx val="1"/>
          <c:order val="1"/>
          <c:tx>
            <c:strRef>
              <c:f>DEC!$V$40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DEC!$W$40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7-47DD-9729-67AF7A54D325}"/>
            </c:ext>
          </c:extLst>
        </c:ser>
        <c:ser>
          <c:idx val="2"/>
          <c:order val="2"/>
          <c:tx>
            <c:strRef>
              <c:f>DEC!$V$41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% by $ Amt</c:v>
              </c:pt>
            </c:strLit>
          </c:cat>
          <c:val>
            <c:numRef>
              <c:f>DEC!$W$41</c:f>
              <c:numCache>
                <c:formatCode>"$"#,##0.00;[Red]"$"#,##0.00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7-47DD-9729-67AF7A54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84480"/>
        <c:axId val="90872192"/>
      </c:barChart>
      <c:catAx>
        <c:axId val="352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92"/>
        <c:crossesAt val="0"/>
        <c:auto val="1"/>
        <c:lblAlgn val="ctr"/>
        <c:lblOffset val="100"/>
        <c:noMultiLvlLbl val="0"/>
      </c:catAx>
      <c:valAx>
        <c:axId val="9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Point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7781298081139E-2"/>
          <c:y val="7.4912279284161346E-2"/>
          <c:w val="0.96320315087170327"/>
          <c:h val="0.87651145949335585"/>
        </c:manualLayout>
      </c:layout>
      <c:barChart>
        <c:barDir val="col"/>
        <c:grouping val="clustered"/>
        <c:varyColors val="0"/>
        <c:ser>
          <c:idx val="2"/>
          <c:order val="2"/>
          <c:tx>
            <c:v>Pt Gain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DEC!$AB$67:$BF$67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7E7-9C3A-11D334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052104"/>
        <c:axId val="51804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DEC!$AA$65</c15:sqref>
                        </c15:formulaRef>
                      </c:ext>
                    </c:extLst>
                    <c:strCache>
                      <c:ptCount val="1"/>
                      <c:pt idx="0">
                        <c:v>Net PL</c:v>
                      </c:pt>
                    </c:strCache>
                  </c:strRef>
                </c:tx>
                <c:spPr>
                  <a:solidFill>
                    <a:srgbClr val="00B050">
                      <a:alpha val="65490"/>
                    </a:srgbClr>
                  </a:solidFill>
                  <a:ln>
                    <a:noFill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DEC!$AB$64:$BF$64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43800</c:v>
                      </c:pt>
                      <c:pt idx="1">
                        <c:v>43801</c:v>
                      </c:pt>
                      <c:pt idx="2">
                        <c:v>43802</c:v>
                      </c:pt>
                      <c:pt idx="3">
                        <c:v>43803</c:v>
                      </c:pt>
                      <c:pt idx="4">
                        <c:v>43804</c:v>
                      </c:pt>
                      <c:pt idx="5">
                        <c:v>43805</c:v>
                      </c:pt>
                      <c:pt idx="6">
                        <c:v>43806</c:v>
                      </c:pt>
                      <c:pt idx="7">
                        <c:v>43807</c:v>
                      </c:pt>
                      <c:pt idx="8">
                        <c:v>43808</c:v>
                      </c:pt>
                      <c:pt idx="9">
                        <c:v>43809</c:v>
                      </c:pt>
                      <c:pt idx="10">
                        <c:v>43810</c:v>
                      </c:pt>
                      <c:pt idx="11">
                        <c:v>43811</c:v>
                      </c:pt>
                      <c:pt idx="12">
                        <c:v>43812</c:v>
                      </c:pt>
                      <c:pt idx="13">
                        <c:v>43813</c:v>
                      </c:pt>
                      <c:pt idx="14">
                        <c:v>43814</c:v>
                      </c:pt>
                      <c:pt idx="15">
                        <c:v>43815</c:v>
                      </c:pt>
                      <c:pt idx="16">
                        <c:v>43816</c:v>
                      </c:pt>
                      <c:pt idx="17">
                        <c:v>43817</c:v>
                      </c:pt>
                      <c:pt idx="18">
                        <c:v>43818</c:v>
                      </c:pt>
                      <c:pt idx="19">
                        <c:v>43819</c:v>
                      </c:pt>
                      <c:pt idx="20">
                        <c:v>43820</c:v>
                      </c:pt>
                      <c:pt idx="21">
                        <c:v>43821</c:v>
                      </c:pt>
                      <c:pt idx="22">
                        <c:v>43822</c:v>
                      </c:pt>
                      <c:pt idx="23">
                        <c:v>43823</c:v>
                      </c:pt>
                      <c:pt idx="24">
                        <c:v>43824</c:v>
                      </c:pt>
                      <c:pt idx="25">
                        <c:v>43825</c:v>
                      </c:pt>
                      <c:pt idx="26">
                        <c:v>43826</c:v>
                      </c:pt>
                      <c:pt idx="27">
                        <c:v>43827</c:v>
                      </c:pt>
                      <c:pt idx="28">
                        <c:v>43828</c:v>
                      </c:pt>
                      <c:pt idx="29">
                        <c:v>43829</c:v>
                      </c:pt>
                      <c:pt idx="30">
                        <c:v>43830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DEC!$AB$65:$BF$65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 formatCode="&quot;$&quot;#,##0.0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0000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608E-47E7-9C3A-11D334B4850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DEC!$AA$66</c15:sqref>
                        </c15:formulaRef>
                      </c:ext>
                    </c:extLst>
                    <c:strCache>
                      <c:ptCount val="1"/>
                      <c:pt idx="0">
                        <c:v>Gross 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608E-47E7-9C3A-11D334B4850F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608E-47E7-9C3A-11D334B4850F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608E-47E7-9C3A-11D334B4850F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608E-47E7-9C3A-11D334B4850F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8-608E-47E7-9C3A-11D334B4850F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608E-47E7-9C3A-11D334B4850F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608E-47E7-9C3A-11D334B4850F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608E-47E7-9C3A-11D334B4850F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608E-47E7-9C3A-11D334B4850F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608E-47E7-9C3A-11D334B4850F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608E-47E7-9C3A-11D334B4850F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608E-47E7-9C3A-11D334B4850F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608E-47E7-9C3A-11D334B4850F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608E-47E7-9C3A-11D334B4850F}"/>
                      </c:ext>
                    </c:extLst>
                  </c:dLbl>
                  <c:dLbl>
                    <c:idx val="1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608E-47E7-9C3A-11D334B4850F}"/>
                      </c:ext>
                    </c:extLst>
                  </c:dLbl>
                  <c:dLbl>
                    <c:idx val="1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608E-47E7-9C3A-11D334B4850F}"/>
                      </c:ext>
                    </c:extLst>
                  </c:dLbl>
                  <c:dLbl>
                    <c:idx val="1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608E-47E7-9C3A-11D334B4850F}"/>
                      </c:ext>
                    </c:extLst>
                  </c:dLbl>
                  <c:dLbl>
                    <c:idx val="1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608E-47E7-9C3A-11D334B4850F}"/>
                      </c:ext>
                    </c:extLst>
                  </c:dLbl>
                  <c:dLbl>
                    <c:idx val="1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608E-47E7-9C3A-11D334B4850F}"/>
                      </c:ext>
                    </c:extLst>
                  </c:dLbl>
                  <c:dLbl>
                    <c:idx val="1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608E-47E7-9C3A-11D334B4850F}"/>
                      </c:ext>
                    </c:extLst>
                  </c:dLbl>
                  <c:dLbl>
                    <c:idx val="2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608E-47E7-9C3A-11D334B4850F}"/>
                      </c:ext>
                    </c:extLst>
                  </c:dLbl>
                  <c:dLbl>
                    <c:idx val="2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608E-47E7-9C3A-11D334B4850F}"/>
                      </c:ext>
                    </c:extLst>
                  </c:dLbl>
                  <c:dLbl>
                    <c:idx val="2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608E-47E7-9C3A-11D334B4850F}"/>
                      </c:ext>
                    </c:extLst>
                  </c:dLbl>
                  <c:dLbl>
                    <c:idx val="2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B-608E-47E7-9C3A-11D334B4850F}"/>
                      </c:ext>
                    </c:extLst>
                  </c:dLbl>
                  <c:dLbl>
                    <c:idx val="2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608E-47E7-9C3A-11D334B4850F}"/>
                      </c:ext>
                    </c:extLst>
                  </c:dLbl>
                  <c:dLbl>
                    <c:idx val="2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608E-47E7-9C3A-11D334B4850F}"/>
                      </c:ext>
                    </c:extLst>
                  </c:dLbl>
                  <c:dLbl>
                    <c:idx val="2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E-608E-47E7-9C3A-11D334B4850F}"/>
                      </c:ext>
                    </c:extLst>
                  </c:dLbl>
                  <c:dLbl>
                    <c:idx val="2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608E-47E7-9C3A-11D334B4850F}"/>
                      </c:ext>
                    </c:extLst>
                  </c:dLbl>
                  <c:dLbl>
                    <c:idx val="2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608E-47E7-9C3A-11D334B4850F}"/>
                      </c:ext>
                    </c:extLst>
                  </c:dLbl>
                  <c:dLbl>
                    <c:idx val="2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608E-47E7-9C3A-11D334B4850F}"/>
                      </c:ext>
                    </c:extLst>
                  </c:dLbl>
                  <c:dLbl>
                    <c:idx val="30"/>
                    <c:layout>
                      <c:manualLayout>
                        <c:x val="-1.1201296045200981E-16"/>
                        <c:y val="-3.33774813551141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2-608E-47E7-9C3A-11D334B485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DEC!$AB$64:$BF$64</c15:sqref>
                        </c15:formulaRef>
                      </c:ext>
                    </c:extLst>
                    <c:numCache>
                      <c:formatCode>d\-mmm\-yy</c:formatCode>
                      <c:ptCount val="31"/>
                      <c:pt idx="0">
                        <c:v>43800</c:v>
                      </c:pt>
                      <c:pt idx="1">
                        <c:v>43801</c:v>
                      </c:pt>
                      <c:pt idx="2">
                        <c:v>43802</c:v>
                      </c:pt>
                      <c:pt idx="3">
                        <c:v>43803</c:v>
                      </c:pt>
                      <c:pt idx="4">
                        <c:v>43804</c:v>
                      </c:pt>
                      <c:pt idx="5">
                        <c:v>43805</c:v>
                      </c:pt>
                      <c:pt idx="6">
                        <c:v>43806</c:v>
                      </c:pt>
                      <c:pt idx="7">
                        <c:v>43807</c:v>
                      </c:pt>
                      <c:pt idx="8">
                        <c:v>43808</c:v>
                      </c:pt>
                      <c:pt idx="9">
                        <c:v>43809</c:v>
                      </c:pt>
                      <c:pt idx="10">
                        <c:v>43810</c:v>
                      </c:pt>
                      <c:pt idx="11">
                        <c:v>43811</c:v>
                      </c:pt>
                      <c:pt idx="12">
                        <c:v>43812</c:v>
                      </c:pt>
                      <c:pt idx="13">
                        <c:v>43813</c:v>
                      </c:pt>
                      <c:pt idx="14">
                        <c:v>43814</c:v>
                      </c:pt>
                      <c:pt idx="15">
                        <c:v>43815</c:v>
                      </c:pt>
                      <c:pt idx="16">
                        <c:v>43816</c:v>
                      </c:pt>
                      <c:pt idx="17">
                        <c:v>43817</c:v>
                      </c:pt>
                      <c:pt idx="18">
                        <c:v>43818</c:v>
                      </c:pt>
                      <c:pt idx="19">
                        <c:v>43819</c:v>
                      </c:pt>
                      <c:pt idx="20">
                        <c:v>43820</c:v>
                      </c:pt>
                      <c:pt idx="21">
                        <c:v>43821</c:v>
                      </c:pt>
                      <c:pt idx="22">
                        <c:v>43822</c:v>
                      </c:pt>
                      <c:pt idx="23">
                        <c:v>43823</c:v>
                      </c:pt>
                      <c:pt idx="24">
                        <c:v>43824</c:v>
                      </c:pt>
                      <c:pt idx="25">
                        <c:v>43825</c:v>
                      </c:pt>
                      <c:pt idx="26">
                        <c:v>43826</c:v>
                      </c:pt>
                      <c:pt idx="27">
                        <c:v>43827</c:v>
                      </c:pt>
                      <c:pt idx="28">
                        <c:v>43828</c:v>
                      </c:pt>
                      <c:pt idx="29">
                        <c:v>43829</c:v>
                      </c:pt>
                      <c:pt idx="30">
                        <c:v>43830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DEC!$AB$66:$BF$66</c15:sqref>
                        </c15:formulaRef>
                      </c:ext>
                    </c:extLst>
                    <c:numCache>
                      <c:formatCode>"$"#,##0.00;[Red]"$"#,##0.00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08E-47E7-9C3A-11D334B4850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Gross Pt Gain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8E-47E7-9C3A-11D334B48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DEC!$AB$68:$BF$68</c:f>
              <c:numCache>
                <c:formatCode>"$"#,##0.00;[Red]"$"#,##0.00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E-47E7-9C3A-11D334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2104"/>
        <c:axId val="518048496"/>
      </c:lineChart>
      <c:catAx>
        <c:axId val="51805210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8048496"/>
        <c:crosses val="autoZero"/>
        <c:auto val="1"/>
        <c:lblAlgn val="ctr"/>
        <c:lblOffset val="100"/>
        <c:noMultiLvlLbl val="1"/>
      </c:catAx>
      <c:valAx>
        <c:axId val="518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Bullish/Bearish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715157346292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C7-4DC5-90F0-76F5530083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C7-4DC5-90F0-76F5530083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'Strategies Master'!$AC$1:$AD$1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'Strategies Master'!$AC$5:$AD$5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B-4E1A-BA40-23B03486FEF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Strategy Profits</a:t>
            </a:r>
          </a:p>
        </c:rich>
      </c:tx>
      <c:layout>
        <c:manualLayout>
          <c:xMode val="edge"/>
          <c:yMode val="edge"/>
          <c:x val="0.22490108799732592"/>
          <c:y val="6.64589866940735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CE-453C-9E52-965C07E7B6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CE-453C-9E52-965C07E7B6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CE-453C-9E52-965C07E7B6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CE-453C-9E52-965C07E7B6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CE-453C-9E52-965C07E7B6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CE-453C-9E52-965C07E7B6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CE-453C-9E52-965C07E7B6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CE-453C-9E52-965C07E7B6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CE-453C-9E52-965C07E7B6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2CE-453C-9E52-965C07E7B62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2CE-453C-9E52-965C07E7B62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2CE-453C-9E52-965C07E7B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'Strategies Master'!$AE$1:$AP$1</c:f>
              <c:strCache>
                <c:ptCount val="12"/>
                <c:pt idx="0">
                  <c:v>Gap n Go</c:v>
                </c:pt>
                <c:pt idx="1">
                  <c:v>Gap n Fail</c:v>
                </c:pt>
                <c:pt idx="2">
                  <c:v>R to G</c:v>
                </c:pt>
                <c:pt idx="3">
                  <c:v>5min Ext</c:v>
                </c:pt>
                <c:pt idx="4">
                  <c:v>5min EMA</c:v>
                </c:pt>
                <c:pt idx="5">
                  <c:v>1min Ext</c:v>
                </c:pt>
                <c:pt idx="6">
                  <c:v>1min EMA</c:v>
                </c:pt>
                <c:pt idx="7">
                  <c:v>1min Rev</c:v>
                </c:pt>
                <c:pt idx="8">
                  <c:v>5min Rev</c:v>
                </c:pt>
                <c:pt idx="9">
                  <c:v>Dip Buy</c:v>
                </c:pt>
                <c:pt idx="10">
                  <c:v>5min BD</c:v>
                </c:pt>
                <c:pt idx="11">
                  <c:v>1min BD</c:v>
                </c:pt>
              </c:strCache>
            </c:strRef>
          </c:cat>
          <c:val>
            <c:numRef>
              <c:f>'Strategies Master'!$AE$8:$AP$8</c:f>
              <c:numCache>
                <c:formatCode>"$"#,##0.00;[Red]"$"#,##0.00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10-4BE7-B3D2-FCFEFDFE8A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</xdr:rowOff>
    </xdr:from>
    <xdr:to>
      <xdr:col>14</xdr:col>
      <xdr:colOff>681990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F61F8-2986-43FB-8A44-B0881F60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14286</xdr:colOff>
      <xdr:row>28</xdr:row>
      <xdr:rowOff>4762</xdr:rowOff>
    </xdr:from>
    <xdr:to>
      <xdr:col>7</xdr:col>
      <xdr:colOff>321467</xdr:colOff>
      <xdr:row>45</xdr:row>
      <xdr:rowOff>169718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98634-9B17-4D9E-A02A-235FDDEE1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333373</xdr:colOff>
      <xdr:row>28</xdr:row>
      <xdr:rowOff>18097</xdr:rowOff>
    </xdr:from>
    <xdr:to>
      <xdr:col>12</xdr:col>
      <xdr:colOff>47624</xdr:colOff>
      <xdr:row>45</xdr:row>
      <xdr:rowOff>171622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3688B-E1B4-440B-8BA9-4C63E7D14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685801</xdr:colOff>
      <xdr:row>28</xdr:row>
      <xdr:rowOff>14287</xdr:rowOff>
    </xdr:from>
    <xdr:to>
      <xdr:col>18</xdr:col>
      <xdr:colOff>589416</xdr:colOff>
      <xdr:row>45</xdr:row>
      <xdr:rowOff>159428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D1D34D-982C-4866-9540-4942ED6CE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738187</xdr:colOff>
      <xdr:row>10</xdr:row>
      <xdr:rowOff>42864</xdr:rowOff>
    </xdr:from>
    <xdr:to>
      <xdr:col>18</xdr:col>
      <xdr:colOff>604838</xdr:colOff>
      <xdr:row>27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FFA007-620D-4949-8E0A-86175A13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121102</xdr:colOff>
      <xdr:row>46</xdr:row>
      <xdr:rowOff>67162</xdr:rowOff>
    </xdr:from>
    <xdr:to>
      <xdr:col>6</xdr:col>
      <xdr:colOff>320938</xdr:colOff>
      <xdr:row>58</xdr:row>
      <xdr:rowOff>62811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70CF6-FDA0-4D07-9550-355347D2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48986</xdr:colOff>
      <xdr:row>46</xdr:row>
      <xdr:rowOff>51565</xdr:rowOff>
    </xdr:from>
    <xdr:to>
      <xdr:col>18</xdr:col>
      <xdr:colOff>573095</xdr:colOff>
      <xdr:row>58</xdr:row>
      <xdr:rowOff>81030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D9CC48-716E-4D48-9303-4C095A7A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449716</xdr:colOff>
      <xdr:row>46</xdr:row>
      <xdr:rowOff>32865</xdr:rowOff>
    </xdr:from>
    <xdr:to>
      <xdr:col>12</xdr:col>
      <xdr:colOff>592480</xdr:colOff>
      <xdr:row>58</xdr:row>
      <xdr:rowOff>43543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2DE483-9D16-48D6-AEC8-0B17BA0A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63273</xdr:colOff>
      <xdr:row>58</xdr:row>
      <xdr:rowOff>71640</xdr:rowOff>
    </xdr:from>
    <xdr:to>
      <xdr:col>6</xdr:col>
      <xdr:colOff>253662</xdr:colOff>
      <xdr:row>70</xdr:row>
      <xdr:rowOff>93053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37FE8-79D5-4A02-B132-A4C8ED82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77</xdr:row>
      <xdr:rowOff>76201</xdr:rowOff>
    </xdr:from>
    <xdr:to>
      <xdr:col>0</xdr:col>
      <xdr:colOff>0</xdr:colOff>
      <xdr:row>92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D40C2A-EF33-41A4-80E2-6D8B875D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374879</xdr:colOff>
      <xdr:row>58</xdr:row>
      <xdr:rowOff>94890</xdr:rowOff>
    </xdr:from>
    <xdr:to>
      <xdr:col>12</xdr:col>
      <xdr:colOff>565268</xdr:colOff>
      <xdr:row>70</xdr:row>
      <xdr:rowOff>121201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69471C-7B85-421D-9BD6-D91A5DC0A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52387</xdr:colOff>
      <xdr:row>58</xdr:row>
      <xdr:rowOff>71639</xdr:rowOff>
    </xdr:from>
    <xdr:to>
      <xdr:col>18</xdr:col>
      <xdr:colOff>608886</xdr:colOff>
      <xdr:row>70</xdr:row>
      <xdr:rowOff>93052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8CDB4B-A896-4DA7-BD5A-95B8D5DC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76200</xdr:colOff>
      <xdr:row>71</xdr:row>
      <xdr:rowOff>47623</xdr:rowOff>
    </xdr:from>
    <xdr:to>
      <xdr:col>6</xdr:col>
      <xdr:colOff>266589</xdr:colOff>
      <xdr:row>83</xdr:row>
      <xdr:rowOff>69575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710768-9A8D-4503-B1A6-9B40AF8D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19052</xdr:rowOff>
    </xdr:from>
    <xdr:to>
      <xdr:col>0</xdr:col>
      <xdr:colOff>0</xdr:colOff>
      <xdr:row>108</xdr:row>
      <xdr:rowOff>85726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3673F3-29DC-4A5E-9B50-5BF15D94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375557</xdr:colOff>
      <xdr:row>71</xdr:row>
      <xdr:rowOff>37419</xdr:rowOff>
    </xdr:from>
    <xdr:to>
      <xdr:col>12</xdr:col>
      <xdr:colOff>565946</xdr:colOff>
      <xdr:row>83</xdr:row>
      <xdr:rowOff>59371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9F928E1-C13B-45F8-9BB2-4B6BD4E1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48984</xdr:colOff>
      <xdr:row>71</xdr:row>
      <xdr:rowOff>34015</xdr:rowOff>
    </xdr:from>
    <xdr:to>
      <xdr:col>18</xdr:col>
      <xdr:colOff>601434</xdr:colOff>
      <xdr:row>83</xdr:row>
      <xdr:rowOff>55967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D4D607-FCDF-4296-9434-29A15CB00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115661</xdr:colOff>
      <xdr:row>83</xdr:row>
      <xdr:rowOff>102734</xdr:rowOff>
    </xdr:from>
    <xdr:to>
      <xdr:col>6</xdr:col>
      <xdr:colOff>306050</xdr:colOff>
      <xdr:row>95</xdr:row>
      <xdr:rowOff>124685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64BFCF-BEAA-4CA2-9CEB-E25907AA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108</xdr:row>
      <xdr:rowOff>80963</xdr:rowOff>
    </xdr:from>
    <xdr:to>
      <xdr:col>0</xdr:col>
      <xdr:colOff>0</xdr:colOff>
      <xdr:row>123</xdr:row>
      <xdr:rowOff>147637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6F5D6C-016F-4F94-9381-6B52EDEA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391884</xdr:colOff>
      <xdr:row>83</xdr:row>
      <xdr:rowOff>108858</xdr:rowOff>
    </xdr:from>
    <xdr:to>
      <xdr:col>12</xdr:col>
      <xdr:colOff>582273</xdr:colOff>
      <xdr:row>95</xdr:row>
      <xdr:rowOff>130809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E7A9E2-4760-4DE8-9F9F-5D6C0C8B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8164</xdr:colOff>
      <xdr:row>83</xdr:row>
      <xdr:rowOff>82323</xdr:rowOff>
    </xdr:from>
    <xdr:to>
      <xdr:col>18</xdr:col>
      <xdr:colOff>560614</xdr:colOff>
      <xdr:row>95</xdr:row>
      <xdr:rowOff>104274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1D3183-D074-4F9B-86FE-B90D6F3C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35720</xdr:colOff>
      <xdr:row>28</xdr:row>
      <xdr:rowOff>11908</xdr:rowOff>
    </xdr:from>
    <xdr:to>
      <xdr:col>14</xdr:col>
      <xdr:colOff>680246</xdr:colOff>
      <xdr:row>45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965882-E657-4A86-A3A4-918D27889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478C9-2B61-466A-8A74-AB64A1551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95829-8967-4360-AC80-39E074DE1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91A3A1-B95E-4D5D-9BAD-96980D57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1332E4-82B9-4C40-8AC4-44DB9115C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6F845-7083-41D5-8CC3-A00A2D59A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C1E83D-5F18-4057-A227-EEF747C7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4EFAF-D6C1-4DC9-A74A-3CFDA0AA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CF962-1004-4A94-8B5B-E18635D8E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35719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16479-019F-4DFA-8DE6-EDDBDFD38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42953-CDBE-42B4-B7D4-ABB7EA5A8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D443E2-C012-4061-B1C6-B73B689C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1A3699-1A69-41E0-92AB-FCF55703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6693A-2939-4D03-A504-F5DD3926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37FCA-99EF-44F6-9ED8-3E817172A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52CFC-555B-4E35-8DCB-5F0186FC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18CB8-B4E8-48F2-9AC1-C8C56EE6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9B339-6126-4B62-9350-1C35E1E25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4810A7-77D3-4FEB-A39C-C232634B2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9AF7E-F7A3-423F-812D-400EA4BC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3DEDC-1C96-4A23-88CB-6F566D4E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5E4F7-CCD6-4F52-9EAA-42C3346C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63E16-120F-4929-AB77-050857296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56823-11B5-43F2-85CC-FFF8107A6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4BEE5F-78A8-4EC3-BD6C-EF79FDAAB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690561</xdr:colOff>
      <xdr:row>28</xdr:row>
      <xdr:rowOff>11907</xdr:rowOff>
    </xdr:from>
    <xdr:to>
      <xdr:col>31</xdr:col>
      <xdr:colOff>773905</xdr:colOff>
      <xdr:row>52</xdr:row>
      <xdr:rowOff>11907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42EE3-05A6-49E6-BCC1-65B46408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11905</xdr:colOff>
      <xdr:row>7</xdr:row>
      <xdr:rowOff>178593</xdr:rowOff>
    </xdr:from>
    <xdr:to>
      <xdr:col>31</xdr:col>
      <xdr:colOff>744438</xdr:colOff>
      <xdr:row>27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84DF5-098D-4094-AEE8-AF2230DE6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75B48-18D8-475E-9835-42FED1855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2DB46-A4AC-4CCE-B4FB-0C3614DE5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DDC4-8879-4E51-A524-D747FE388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0E737-A194-4F12-A38A-1BDC1457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B36B8B-02FC-4576-89EF-40BE440FD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EA670-E8F8-4487-A898-53F76DB0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59944-1D4A-4D06-963A-9CC7554A7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E8733-D37B-4BE4-B4B5-B91564CB5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37440</xdr:colOff>
      <xdr:row>36</xdr:row>
      <xdr:rowOff>144732</xdr:rowOff>
    </xdr:from>
    <xdr:to>
      <xdr:col>13</xdr:col>
      <xdr:colOff>0</xdr:colOff>
      <xdr:row>67</xdr:row>
      <xdr:rowOff>195531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B9B98-8220-4C11-8356-6542EC3E8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36</xdr:row>
      <xdr:rowOff>188851</xdr:rowOff>
    </xdr:from>
    <xdr:to>
      <xdr:col>19</xdr:col>
      <xdr:colOff>296882</xdr:colOff>
      <xdr:row>68</xdr:row>
      <xdr:rowOff>9978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C9706-3FE6-4645-85F0-C9D607B3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346364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F05E2-E263-45AB-93B9-340867DA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48647</xdr:colOff>
      <xdr:row>20</xdr:row>
      <xdr:rowOff>178594</xdr:rowOff>
    </xdr:from>
    <xdr:to>
      <xdr:col>26</xdr:col>
      <xdr:colOff>346364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649E3-46AD-4473-9952-D921103FA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01DB8-C6C4-4E5D-9EDC-E7F374F27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3B730-EB83-4C5E-ADDE-B1375E2D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36</xdr:row>
      <xdr:rowOff>108858</xdr:rowOff>
    </xdr:from>
    <xdr:to>
      <xdr:col>14</xdr:col>
      <xdr:colOff>272143</xdr:colOff>
      <xdr:row>67</xdr:row>
      <xdr:rowOff>159657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054C7-C75D-41C4-90DC-BA8A10D0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333829</xdr:colOff>
      <xdr:row>36</xdr:row>
      <xdr:rowOff>127001</xdr:rowOff>
    </xdr:from>
    <xdr:to>
      <xdr:col>20</xdr:col>
      <xdr:colOff>435429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E96E4-D2EB-422A-9F08-7491ACA5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F0996-FB2E-44B8-91AC-1BFE39A03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CE6AE-2D96-4457-98C4-06FC7BDD9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AB682-D361-439B-8DAB-D336C2DD4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BC774-B884-4E1F-B60D-3463DF89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34540-3EEB-4088-9D06-2073A6E6E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66DB4-6CB0-486B-98E0-230B897BD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D9233-557E-4DD8-9B3F-FF85A5AA9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8C197-8BD4-4C49-8B00-68F12BF6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C3E41-7793-41C2-B0D2-AF457382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9F3CF-A78C-4F8E-96F7-B7517935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1DFA5-9BBC-4406-88D0-D5508776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AD292-55D5-40B8-A202-CDF2B6C30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A55A4-AADF-4363-8D6B-5E264256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3DB86-5C76-498B-85AA-DAA434212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34A42-5F4C-473B-B4F7-02524CAC1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539C8-94E6-4081-A133-CC1BEA770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B8D50-9048-466D-AE4F-8692E53D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1C272-E2FF-448D-8078-FCEE6E674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4ACF54-A331-4967-80AA-B60A7DEBE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28DB5D-7C5E-4EB1-A508-1F8B024D2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B9335-5E31-48E8-85A4-F4B39A85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9284A-1914-43DE-969F-4B0BA6D2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35719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E00A2-A31E-415A-B8B6-68995FE1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8163C-0E6D-4838-AEED-6695755E1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15128-A55A-43F8-9C14-F812125A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2CC142-739A-4288-A7FB-09371DA13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29936</xdr:colOff>
      <xdr:row>46</xdr:row>
      <xdr:rowOff>63500</xdr:rowOff>
    </xdr:from>
    <xdr:to>
      <xdr:col>3</xdr:col>
      <xdr:colOff>723900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099D0-AEE7-48C9-AA7F-A411CDC51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21771</xdr:rowOff>
    </xdr:from>
    <xdr:to>
      <xdr:col>23</xdr:col>
      <xdr:colOff>654050</xdr:colOff>
      <xdr:row>20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68669-4325-41DA-A12B-EE05390EE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</xdr:colOff>
      <xdr:row>36</xdr:row>
      <xdr:rowOff>95251</xdr:rowOff>
    </xdr:from>
    <xdr:to>
      <xdr:col>14</xdr:col>
      <xdr:colOff>165100</xdr:colOff>
      <xdr:row>67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357C2-FCE7-4D25-A311-CD18827D4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279400</xdr:colOff>
      <xdr:row>36</xdr:row>
      <xdr:rowOff>127001</xdr:rowOff>
    </xdr:from>
    <xdr:to>
      <xdr:col>20</xdr:col>
      <xdr:colOff>381000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E345C-E2AB-446A-83CD-8E960EC89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482600</xdr:colOff>
      <xdr:row>36</xdr:row>
      <xdr:rowOff>114300</xdr:rowOff>
    </xdr:from>
    <xdr:to>
      <xdr:col>23</xdr:col>
      <xdr:colOff>565151</xdr:colOff>
      <xdr:row>67</xdr:row>
      <xdr:rowOff>139699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EF4A30-BCB8-427A-AA72-C2ED8FABC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48645</xdr:colOff>
      <xdr:row>20</xdr:row>
      <xdr:rowOff>178594</xdr:rowOff>
    </xdr:from>
    <xdr:to>
      <xdr:col>23</xdr:col>
      <xdr:colOff>675481</xdr:colOff>
      <xdr:row>36</xdr:row>
      <xdr:rowOff>157692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4ACC25-E407-402F-9C0C-4F0A24B49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BFE121-4DC6-40E8-9E46-4FCA5B0920CF}">
  <we:reference id="wa104379220" version="6.0.0.0" store="en-US" storeType="OMEX"/>
  <we:alternateReferences>
    <we:reference id="wa104379220" version="6.0.0.0" store="WA104379220" storeType="OMEX"/>
  </we:alternateReferences>
  <we:properties>
    <we:property name="updateIntervalIndex" value="0"/>
    <we:property name="stocksSources" value="{}"/>
    <we:property name="stocksOrder" value="[]"/>
    <we:property name="stocksChange" value="{}"/>
    <we:property name="stocks" value="{}"/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H1:AH47"/>
  <sheetViews>
    <sheetView topLeftCell="H1" zoomScaleNormal="100" zoomScaleSheetLayoutView="70" workbookViewId="0">
      <selection activeCell="X68" sqref="X68"/>
    </sheetView>
  </sheetViews>
  <sheetFormatPr defaultColWidth="8.85546875" defaultRowHeight="15" x14ac:dyDescent="0.25"/>
  <cols>
    <col min="1" max="13" width="8.85546875" style="8"/>
    <col min="14" max="14" width="10.85546875" style="8" customWidth="1"/>
    <col min="15" max="15" width="10.28515625" style="8" customWidth="1"/>
    <col min="16" max="16" width="9.140625" style="8" bestFit="1" customWidth="1"/>
    <col min="17" max="19" width="8.85546875" style="8"/>
    <col min="20" max="20" width="9.5703125" style="8" customWidth="1"/>
    <col min="21" max="21" width="10.28515625" style="8" customWidth="1"/>
    <col min="22" max="22" width="11" style="8" customWidth="1"/>
    <col min="23" max="23" width="12.28515625" style="8" customWidth="1"/>
    <col min="24" max="24" width="12" style="8" customWidth="1"/>
    <col min="25" max="25" width="12.5703125" style="8" customWidth="1"/>
    <col min="26" max="26" width="13" style="8" customWidth="1"/>
    <col min="27" max="27" width="11" style="8" customWidth="1"/>
    <col min="28" max="28" width="12.28515625" style="8" customWidth="1"/>
    <col min="29" max="29" width="12.42578125" style="8" customWidth="1"/>
    <col min="30" max="30" width="12.7109375" style="8" customWidth="1"/>
    <col min="31" max="31" width="11.85546875" style="8" customWidth="1"/>
    <col min="32" max="32" width="12.28515625" style="8" customWidth="1"/>
    <col min="33" max="33" width="10.7109375" style="8" customWidth="1"/>
    <col min="34" max="34" width="10.85546875" style="8" customWidth="1"/>
    <col min="35" max="16384" width="8.85546875" style="8"/>
  </cols>
  <sheetData>
    <row r="1" spans="16:23" ht="16.149999999999999" customHeight="1" thickBot="1" x14ac:dyDescent="0.3">
      <c r="P1" s="4"/>
      <c r="Q1" s="4"/>
      <c r="R1" s="285" t="s">
        <v>63</v>
      </c>
      <c r="S1" s="286"/>
    </row>
    <row r="2" spans="16:23" ht="19.149999999999999" customHeight="1" thickBot="1" x14ac:dyDescent="0.35">
      <c r="P2" s="59" t="s">
        <v>58</v>
      </c>
      <c r="Q2" s="60"/>
      <c r="R2" s="287" t="e">
        <f>AVERAGE(U34:U45)</f>
        <v>#DIV/0!</v>
      </c>
      <c r="S2" s="288"/>
    </row>
    <row r="3" spans="16:23" ht="19.5" thickBot="1" x14ac:dyDescent="0.35">
      <c r="P3" s="61" t="s">
        <v>105</v>
      </c>
      <c r="Q3" s="62"/>
      <c r="R3" s="290" t="e">
        <f>ROUND((V46)/(W46*-1),2)</f>
        <v>#DIV/0!</v>
      </c>
      <c r="S3" s="291"/>
      <c r="T3" s="269" t="s">
        <v>77</v>
      </c>
      <c r="U3" s="270"/>
      <c r="V3" s="270"/>
      <c r="W3" s="271"/>
    </row>
    <row r="4" spans="16:23" ht="18.75" x14ac:dyDescent="0.3">
      <c r="P4" s="61" t="s">
        <v>106</v>
      </c>
      <c r="Q4" s="62"/>
      <c r="R4" s="280" t="e">
        <f>ROUND((Y46)/((Z46+X46)*-1),2)</f>
        <v>#DIV/0!</v>
      </c>
      <c r="S4" s="281"/>
    </row>
    <row r="5" spans="16:23" ht="16.149999999999999" customHeight="1" x14ac:dyDescent="0.3">
      <c r="P5" s="63" t="s">
        <v>34</v>
      </c>
      <c r="Q5" s="64"/>
      <c r="R5" s="274" t="e">
        <f>SUM(U11/U13)</f>
        <v>#DIV/0!</v>
      </c>
      <c r="S5" s="275"/>
    </row>
    <row r="6" spans="16:23" ht="16.149999999999999" customHeight="1" x14ac:dyDescent="0.3">
      <c r="P6" s="61" t="s">
        <v>107</v>
      </c>
      <c r="Q6" s="62"/>
      <c r="R6" s="278" t="e">
        <f>ROUND((AA46)/(AB46*-1),2)</f>
        <v>#DIV/0!</v>
      </c>
      <c r="S6" s="279"/>
    </row>
    <row r="7" spans="16:23" ht="16.149999999999999" customHeight="1" x14ac:dyDescent="0.3">
      <c r="P7" s="61" t="s">
        <v>60</v>
      </c>
      <c r="Q7" s="62"/>
      <c r="R7" s="274" t="e">
        <f>AC46/AD46</f>
        <v>#DIV/0!</v>
      </c>
      <c r="S7" s="275"/>
    </row>
    <row r="8" spans="16:23" ht="16.149999999999999" customHeight="1" x14ac:dyDescent="0.3">
      <c r="P8" s="272" t="s">
        <v>75</v>
      </c>
      <c r="Q8" s="273"/>
      <c r="R8" s="276" t="e">
        <f>AE46</f>
        <v>#DIV/0!</v>
      </c>
      <c r="S8" s="277"/>
    </row>
    <row r="9" spans="16:23" ht="16.149999999999999" customHeight="1" x14ac:dyDescent="0.3">
      <c r="P9" s="272" t="s">
        <v>76</v>
      </c>
      <c r="Q9" s="273"/>
      <c r="R9" s="276" t="e">
        <f>AF46</f>
        <v>#DIV/0!</v>
      </c>
      <c r="S9" s="277"/>
      <c r="T9" s="4"/>
    </row>
    <row r="10" spans="16:23" ht="17.100000000000001" customHeight="1" thickBot="1" x14ac:dyDescent="0.35">
      <c r="P10" s="65" t="s">
        <v>100</v>
      </c>
      <c r="Q10" s="66"/>
      <c r="R10" s="282" t="str">
        <f>AF31</f>
        <v/>
      </c>
      <c r="S10" s="283"/>
    </row>
    <row r="11" spans="16:23" ht="17.100000000000001" customHeight="1" thickBot="1" x14ac:dyDescent="0.3">
      <c r="T11" s="9" t="s">
        <v>37</v>
      </c>
      <c r="U11" s="179">
        <f>SUM(JAN!O200,FEB!O200,MAR!O200,APR!O200,MAY!O200,JUN!O200,JUL!O200,AUG!O200,SEP!O200,OCT!O200,NOV!O200,DEC!O200)</f>
        <v>0</v>
      </c>
    </row>
    <row r="12" spans="16:23" ht="17.100000000000001" customHeight="1" thickBot="1" x14ac:dyDescent="0.3">
      <c r="T12" s="10" t="s">
        <v>36</v>
      </c>
      <c r="U12" s="180">
        <f>SUM(JAN!N200,FEB!N200,MAR!N200,APR!N200,MAY!N200,JUN!N200,JUL!N200,AUG!N200,SEP!N200,OCT!N200,NOV!N200,DEC!N200)</f>
        <v>0</v>
      </c>
    </row>
    <row r="13" spans="16:23" ht="17.100000000000001" customHeight="1" thickBot="1" x14ac:dyDescent="0.3">
      <c r="T13" s="10" t="s">
        <v>35</v>
      </c>
      <c r="U13" s="11">
        <f>SUM(U11:U12)</f>
        <v>0</v>
      </c>
    </row>
    <row r="14" spans="16:23" ht="17.100000000000001" customHeight="1" thickBot="1" x14ac:dyDescent="0.3">
      <c r="T14" s="284" t="s">
        <v>83</v>
      </c>
      <c r="U14" s="289"/>
    </row>
    <row r="15" spans="16:23" ht="17.100000000000001" customHeight="1" x14ac:dyDescent="0.25">
      <c r="T15" s="3" t="s">
        <v>81</v>
      </c>
      <c r="U15" s="80" t="e">
        <f>V46/2</f>
        <v>#DIV/0!</v>
      </c>
    </row>
    <row r="16" spans="16:23" x14ac:dyDescent="0.25">
      <c r="T16" s="3" t="s">
        <v>80</v>
      </c>
      <c r="U16" s="80" t="e">
        <f>AA46/2</f>
        <v>#DIV/0!</v>
      </c>
    </row>
    <row r="17" spans="8:33" ht="15.75" thickBot="1" x14ac:dyDescent="0.3">
      <c r="T17" s="31" t="s">
        <v>82</v>
      </c>
      <c r="U17" s="81" t="e">
        <f>U16*10</f>
        <v>#DIV/0!</v>
      </c>
    </row>
    <row r="18" spans="8:33" ht="15.6" customHeight="1" x14ac:dyDescent="0.25"/>
    <row r="19" spans="8:33" ht="15.6" customHeight="1" x14ac:dyDescent="0.25"/>
    <row r="20" spans="8:33" ht="15.6" customHeight="1" x14ac:dyDescent="0.25"/>
    <row r="21" spans="8:33" ht="15.6" customHeight="1" x14ac:dyDescent="0.25"/>
    <row r="22" spans="8:33" ht="15.6" customHeight="1" x14ac:dyDescent="0.25"/>
    <row r="23" spans="8:33" ht="15.6" customHeight="1" x14ac:dyDescent="0.25"/>
    <row r="25" spans="8:33" ht="15.75" thickBot="1" x14ac:dyDescent="0.3"/>
    <row r="26" spans="8:33" ht="15.75" thickBot="1" x14ac:dyDescent="0.3">
      <c r="U26" s="93" t="s">
        <v>20</v>
      </c>
      <c r="V26" s="94" t="s">
        <v>21</v>
      </c>
      <c r="W26" s="94" t="s">
        <v>22</v>
      </c>
      <c r="X26" s="94" t="s">
        <v>23</v>
      </c>
      <c r="Y26" s="94" t="s">
        <v>24</v>
      </c>
      <c r="Z26" s="94" t="s">
        <v>25</v>
      </c>
      <c r="AA26" s="94" t="s">
        <v>26</v>
      </c>
      <c r="AB26" s="94" t="s">
        <v>27</v>
      </c>
      <c r="AC26" s="94" t="s">
        <v>28</v>
      </c>
      <c r="AD26" s="94" t="s">
        <v>29</v>
      </c>
      <c r="AE26" s="94" t="s">
        <v>30</v>
      </c>
      <c r="AF26" s="95" t="s">
        <v>31</v>
      </c>
      <c r="AG26" s="108" t="s">
        <v>8</v>
      </c>
    </row>
    <row r="27" spans="8:33" ht="15.75" thickBot="1" x14ac:dyDescent="0.3">
      <c r="T27" s="12" t="s">
        <v>5</v>
      </c>
      <c r="U27" s="182" t="str">
        <f>IF(JAN!L200=0,"",JAN!L200)</f>
        <v/>
      </c>
      <c r="V27" s="13" t="str">
        <f>IF(FEB!L200=0,"",FEB!L200)</f>
        <v/>
      </c>
      <c r="W27" s="13" t="str">
        <f>IF(MAR!L200=0,"",MAR!L200)</f>
        <v/>
      </c>
      <c r="X27" s="13" t="str">
        <f>IF(APR!L200=0,"",APR!L200)</f>
        <v/>
      </c>
      <c r="Y27" s="13" t="str">
        <f>IF(MAY!L200=0,"",MAY!L200)</f>
        <v/>
      </c>
      <c r="Z27" s="13" t="str">
        <f>IF(JUN!L200=0,"",JUN!L200)</f>
        <v/>
      </c>
      <c r="AA27" s="13" t="str">
        <f>IF(JUL!L200=0,"",JUL!L200)</f>
        <v/>
      </c>
      <c r="AB27" s="13" t="str">
        <f>IF(AUG!L200=0,"",AUG!L200)</f>
        <v/>
      </c>
      <c r="AC27" s="13" t="str">
        <f>IF(SEP!L200=0,"",SEP!L200)</f>
        <v/>
      </c>
      <c r="AD27" s="13" t="str">
        <f>IF(OCT!L200=0,"",OCT!L200)</f>
        <v/>
      </c>
      <c r="AE27" s="85" t="str">
        <f>IF(NOV!L200=0,"",NOV!L200)</f>
        <v/>
      </c>
      <c r="AF27" s="89" t="str">
        <f>IF(DEC!L200=0,"",DEC!L200)</f>
        <v/>
      </c>
      <c r="AG27" s="109">
        <f>SUMIF(U27:AF27,"&gt;0",U27:AF27)</f>
        <v>0</v>
      </c>
    </row>
    <row r="28" spans="8:33" ht="15.75" thickBot="1" x14ac:dyDescent="0.3">
      <c r="T28" s="14" t="s">
        <v>6</v>
      </c>
      <c r="U28" s="183" t="str">
        <f>IF(JAN!M200=0,"",JAN!M200)</f>
        <v/>
      </c>
      <c r="V28" s="15" t="str">
        <f>IF(FEB!M200=0,"",FEB!M200)</f>
        <v/>
      </c>
      <c r="W28" s="15" t="str">
        <f>IF(MAR!M200=0,"",MAR!M200)</f>
        <v/>
      </c>
      <c r="X28" s="236" t="str">
        <f>IF(APR!M200=0,"",APR!M200)</f>
        <v/>
      </c>
      <c r="Y28" s="15" t="str">
        <f>IF(MAY!M200=0,"",MAY!M200)</f>
        <v/>
      </c>
      <c r="Z28" s="15" t="str">
        <f>IF(JUN!M200=0,"",JUN!M200)</f>
        <v/>
      </c>
      <c r="AA28" s="15" t="str">
        <f>IF(JUL!M200=0,"",JUL!M200)</f>
        <v/>
      </c>
      <c r="AB28" s="15" t="str">
        <f>IF(AUG!M200=0,"",AUG!M200)</f>
        <v/>
      </c>
      <c r="AC28" s="15" t="str">
        <f>IF(SEP!M200=0,"",SEP!M200)</f>
        <v/>
      </c>
      <c r="AD28" s="15" t="str">
        <f>IF(OCT!M200=0,"",OCT!M200)</f>
        <v/>
      </c>
      <c r="AE28" s="86" t="str">
        <f>IF(NOV!M200=0,"",NOV!M200)</f>
        <v/>
      </c>
      <c r="AF28" s="90" t="str">
        <f>IF(DEC!M200=0,"",DEC!M200)</f>
        <v/>
      </c>
      <c r="AG28" s="109">
        <f>SUMIF(U28:AF28,"&lt;0",U28:AF28)</f>
        <v>0</v>
      </c>
    </row>
    <row r="29" spans="8:33" ht="15.75" thickBot="1" x14ac:dyDescent="0.3">
      <c r="T29" s="14" t="s">
        <v>32</v>
      </c>
      <c r="U29" s="183" t="str">
        <f>IF(JAN!E200=0,"",JAN!E200)</f>
        <v/>
      </c>
      <c r="V29" s="15" t="str">
        <f>IF(FEB!E200=0,"",FEB!E200)</f>
        <v/>
      </c>
      <c r="W29" s="15" t="str">
        <f>IF(MAR!E200=0,"",MAR!E200)</f>
        <v/>
      </c>
      <c r="X29" s="15" t="str">
        <f>IF(APR!E200=0,"",APR!E200)</f>
        <v/>
      </c>
      <c r="Y29" s="15" t="str">
        <f>IF(MAY!E200=0,"",MAY!E200)</f>
        <v/>
      </c>
      <c r="Z29" s="15" t="str">
        <f>IF(JUN!E200=0,"",JUN!E200)</f>
        <v/>
      </c>
      <c r="AA29" s="15" t="str">
        <f>IF(JUL!E200=0,"",JUL!E200)</f>
        <v/>
      </c>
      <c r="AB29" s="15" t="str">
        <f>IF(AUG!E200=0,"",AUG!E200)</f>
        <v/>
      </c>
      <c r="AC29" s="15" t="str">
        <f>IF(SEP!E200=0,"",SEP!E200)</f>
        <v/>
      </c>
      <c r="AD29" s="15" t="str">
        <f>IF(OCT!E200=0,"",OCT!E200)</f>
        <v/>
      </c>
      <c r="AE29" s="86" t="str">
        <f>IF(NOV!E200=0,"",NOV!E200)</f>
        <v/>
      </c>
      <c r="AF29" s="90" t="str">
        <f>IF(DEC!E200=0,"",DEC!E200)</f>
        <v/>
      </c>
      <c r="AG29" s="111">
        <f>SUMIF(U29:AF29,"&lt;0",U29:AF29)</f>
        <v>0</v>
      </c>
    </row>
    <row r="30" spans="8:33" ht="15.75" thickBot="1" x14ac:dyDescent="0.3">
      <c r="T30" s="26" t="s">
        <v>33</v>
      </c>
      <c r="U30" s="184" t="str">
        <f>IF(JAN!F200=0,"",JAN!F200)</f>
        <v/>
      </c>
      <c r="V30" s="49" t="str">
        <f>IF(FEB!F200=0,"",FEB!F200)</f>
        <v/>
      </c>
      <c r="W30" s="49" t="str">
        <f>IF(MAR!F200=0,"",MAR!F200)</f>
        <v/>
      </c>
      <c r="X30" s="49" t="str">
        <f>IF(APR!F200=0,"",APR!F200)</f>
        <v/>
      </c>
      <c r="Y30" s="49" t="str">
        <f>IF(MAY!F200=0,"",MAY!F200)</f>
        <v/>
      </c>
      <c r="Z30" s="49" t="str">
        <f>IF(JUN!F200=0,"",JUN!F200)</f>
        <v/>
      </c>
      <c r="AA30" s="49" t="str">
        <f>IF(JUL!F200=0,"",JUL!F200)</f>
        <v/>
      </c>
      <c r="AB30" s="49" t="str">
        <f>IF(AUG!F200=0,"",AUG!F200)</f>
        <v/>
      </c>
      <c r="AC30" s="49" t="str">
        <f>IF(SEP!F200=0,"",SEP!F200)</f>
        <v/>
      </c>
      <c r="AD30" s="49" t="str">
        <f>IF(OCT!F200=0,"",OCT!F200)</f>
        <v/>
      </c>
      <c r="AE30" s="91" t="str">
        <f>IF(NOV!F200=0,"",NOV!F200)</f>
        <v/>
      </c>
      <c r="AF30" s="50" t="str">
        <f>IF(DEC!F200=0,"",DEC!F200)</f>
        <v/>
      </c>
      <c r="AG30" s="110"/>
    </row>
    <row r="31" spans="8:33" ht="15.75" thickBot="1" x14ac:dyDescent="0.3">
      <c r="H31"/>
      <c r="T31" s="25" t="s">
        <v>109</v>
      </c>
      <c r="U31" s="88" t="str">
        <f>U30</f>
        <v/>
      </c>
      <c r="V31" s="87" t="str">
        <f>IF(V30="",(U31),SUM(V30,U31))</f>
        <v/>
      </c>
      <c r="W31" s="87" t="str">
        <f t="shared" ref="W31" si="0">IF(W30="",(V31),SUM(W30,V31))</f>
        <v/>
      </c>
      <c r="X31" s="87" t="str">
        <f t="shared" ref="X31" si="1">IF(X30="",(W31),SUM(X30,W31))</f>
        <v/>
      </c>
      <c r="Y31" s="87" t="str">
        <f t="shared" ref="Y31:Z31" si="2">IF(Y30="",(X31),SUM(Y30,X31))</f>
        <v/>
      </c>
      <c r="Z31" s="87" t="str">
        <f t="shared" si="2"/>
        <v/>
      </c>
      <c r="AA31" s="87" t="str">
        <f t="shared" ref="AA31:AB31" si="3">IF(AA30="",(Z31),SUM(AA30,Z31))</f>
        <v/>
      </c>
      <c r="AB31" s="87" t="str">
        <f t="shared" si="3"/>
        <v/>
      </c>
      <c r="AC31" s="87" t="str">
        <f t="shared" ref="AC31" si="4">IF(AC30="",(AB31),SUM(AC30,AB31))</f>
        <v/>
      </c>
      <c r="AD31" s="87" t="str">
        <f t="shared" ref="AD31" si="5">IF(AD30="",(AC31),SUM(AD30,AC31))</f>
        <v/>
      </c>
      <c r="AE31" s="87" t="str">
        <f t="shared" ref="AE31" si="6">IF(AE30="",(AD31),SUM(AE30,AD31))</f>
        <v/>
      </c>
      <c r="AF31" s="92" t="str">
        <f t="shared" ref="AF31" si="7">IF(AF30="",(AE31),SUM(AF30,AE31))</f>
        <v/>
      </c>
    </row>
    <row r="32" spans="8:33" ht="15.75" thickBot="1" x14ac:dyDescent="0.3"/>
    <row r="33" spans="12:34" ht="15.75" thickBot="1" x14ac:dyDescent="0.3">
      <c r="U33" s="83" t="s">
        <v>108</v>
      </c>
      <c r="V33" s="83" t="s">
        <v>38</v>
      </c>
      <c r="W33" s="83" t="s">
        <v>39</v>
      </c>
      <c r="X33" s="83" t="s">
        <v>65</v>
      </c>
      <c r="Y33" s="83" t="s">
        <v>66</v>
      </c>
      <c r="Z33" s="83" t="s">
        <v>67</v>
      </c>
      <c r="AA33" s="83" t="s">
        <v>68</v>
      </c>
      <c r="AB33" s="83" t="s">
        <v>69</v>
      </c>
      <c r="AC33" s="83" t="s">
        <v>70</v>
      </c>
      <c r="AD33" s="83" t="s">
        <v>71</v>
      </c>
      <c r="AE33" s="83" t="s">
        <v>73</v>
      </c>
      <c r="AF33" s="84" t="s">
        <v>74</v>
      </c>
    </row>
    <row r="34" spans="12:34" ht="19.5" thickBot="1" x14ac:dyDescent="0.35">
      <c r="L34" s="37" t="s">
        <v>72</v>
      </c>
      <c r="M34" s="38" t="s">
        <v>62</v>
      </c>
      <c r="N34" t="s">
        <v>7</v>
      </c>
      <c r="O34" s="112">
        <f>AG27</f>
        <v>0</v>
      </c>
      <c r="T34" s="54" t="s">
        <v>20</v>
      </c>
      <c r="U34" s="12" t="str">
        <f>IF((COUNTIF(JAN!D204,"&lt;&gt;#DIV/0!"))=0,"",JAN!D204)</f>
        <v/>
      </c>
      <c r="V34" s="12" t="str">
        <f>IF((COUNTIF(JAN!I201,"&lt;&gt;#DIV/0!"))=0,"",JAN!I201)</f>
        <v/>
      </c>
      <c r="W34" s="12" t="str">
        <f>IF((COUNTIF(JAN!J201,"&lt;&gt;#DIV/0!"))=0,"",JAN!J201)</f>
        <v/>
      </c>
      <c r="X34" s="12" t="str">
        <f>IF((COUNTIF(JAN!E201,"&lt;&gt;#DIV/0!"))=0,"",JAN!E201)</f>
        <v/>
      </c>
      <c r="Y34" s="14" t="str">
        <f>IF((COUNTIF(JAN!L201,"&lt;&gt;#DIV/0!"))=0,"",JAN!L201)</f>
        <v/>
      </c>
      <c r="Z34" s="14" t="str">
        <f>IF((COUNTIF(JAN!M201,"&lt;&gt;#DIV/0!"))=0,"",JAN!M201)</f>
        <v/>
      </c>
      <c r="AA34" s="14" t="str">
        <f>IF((COUNTIF(JAN!F203,"&lt;&gt;#DIV/0!"))=0,"",JAN!F203)</f>
        <v/>
      </c>
      <c r="AB34" s="14" t="str">
        <f>IF((COUNTIF(JAN!F204,"&lt;&gt;#DIV/0!"))=0,"",JAN!F204)</f>
        <v/>
      </c>
      <c r="AC34" s="14" t="str">
        <f>IF(JAN!F210=0,"",JAN!F210)</f>
        <v/>
      </c>
      <c r="AD34" s="14" t="str">
        <f>IF(JAN!F211=0,"",JAN!F211)</f>
        <v/>
      </c>
      <c r="AE34" s="181" t="str">
        <f>IF((COUNTIF(JAN!K201,"&lt;&gt;#DIV/0!"))=0,"",JAN!K201)</f>
        <v/>
      </c>
      <c r="AF34" s="12" t="str">
        <f>IF((COUNTIF(JAN!F201,"&lt;&gt;#DIV/0!"))=0,"",JAN!F201)</f>
        <v/>
      </c>
    </row>
    <row r="35" spans="12:34" x14ac:dyDescent="0.25">
      <c r="L35" s="40" t="e">
        <f>IF(1-R2&lt;0,"0",1-R2)</f>
        <v>#DIV/0!</v>
      </c>
      <c r="M35" s="39" t="e">
        <f>IF(2-R2&lt;0,"0",2-R2-L35)</f>
        <v>#DIV/0!</v>
      </c>
      <c r="N35" t="s">
        <v>6</v>
      </c>
      <c r="O35" s="112">
        <f>AG28*-1</f>
        <v>0</v>
      </c>
      <c r="T35" s="26" t="s">
        <v>64</v>
      </c>
      <c r="U35" s="14" t="str">
        <f>IF((COUNTIF(FEB!D204,"&lt;&gt;#DIV/0!"))=0,"",FEB!D204)</f>
        <v/>
      </c>
      <c r="V35" s="14" t="str">
        <f>IF((COUNTIF(FEB!I201,"&lt;&gt;#DIV/0!"))=0,"",FEB!I201)</f>
        <v/>
      </c>
      <c r="W35" s="14" t="str">
        <f>IF((COUNTIF(FEB!J201,"&lt;&gt;#DIV/0!"))=0,"",FEB!J201)</f>
        <v/>
      </c>
      <c r="X35" s="14" t="str">
        <f>IF((COUNTIF(FEB!E201,"&lt;&gt;#DIV/0!"))=0,"",FEB!E201)</f>
        <v/>
      </c>
      <c r="Y35" s="14" t="str">
        <f>IF((COUNTIF(FEB!L201,"&lt;&gt;#DIV/0!"))=0,"",FEB!L201)</f>
        <v/>
      </c>
      <c r="Z35" s="14" t="str">
        <f>IF((COUNTIF(FEB!M201,"&lt;&gt;#DIV/0!"))=0,"",FEB!M201)</f>
        <v/>
      </c>
      <c r="AA35" s="14" t="str">
        <f>IF((COUNTIF(FEB!F203,"&lt;&gt;#DIV/0!"))=0,"",FEB!F203)</f>
        <v/>
      </c>
      <c r="AB35" s="14" t="str">
        <f>IF((COUNTIF(FEB!F204,"&lt;&gt;#DIV/0!"))=0,"",FEB!F204)</f>
        <v/>
      </c>
      <c r="AC35" s="14" t="str">
        <f>IF(FEB!F210=0,"",FEB!F210)</f>
        <v/>
      </c>
      <c r="AD35" s="14" t="str">
        <f>IF(FEB!F211=0,"",FEB!F211)</f>
        <v/>
      </c>
      <c r="AE35" s="17" t="str">
        <f>IF((COUNTIF(FEB!K201,"&lt;&gt;#DIV/0!"))=0,"",FEB!K201)</f>
        <v/>
      </c>
      <c r="AF35" s="14" t="str">
        <f>IF((COUNTIF(FEB!F201,"&lt;&gt;#DIV/0!"))=0,"",FEB!F201)</f>
        <v/>
      </c>
    </row>
    <row r="36" spans="12:34" x14ac:dyDescent="0.25">
      <c r="L36" s="35" t="e">
        <f>IF(1.5-R3&lt;0,0,1.5-R3)</f>
        <v>#DIV/0!</v>
      </c>
      <c r="M36" s="36" t="e">
        <f>IF(2-R3&lt;0,0,2-R3-L36)</f>
        <v>#DIV/0!</v>
      </c>
      <c r="N36" t="s">
        <v>11</v>
      </c>
      <c r="O36" s="16">
        <f>AG29*-1</f>
        <v>0</v>
      </c>
      <c r="T36" s="26" t="s">
        <v>22</v>
      </c>
      <c r="U36" s="14" t="str">
        <f>IF((COUNTIF(MAR!D204,"&lt;&gt;#DIV/0!"))=0,"",MAR!D204)</f>
        <v/>
      </c>
      <c r="V36" s="14" t="str">
        <f>IF((COUNTIF(MAR!I201,"&lt;&gt;#DIV/0!"))=0,"",MAR!I201)</f>
        <v/>
      </c>
      <c r="W36" s="14" t="str">
        <f>IF((COUNTIF(MAR!J201,"&lt;&gt;#DIV/0!"))=0,"",MAR!J201)</f>
        <v/>
      </c>
      <c r="X36" s="14" t="str">
        <f>IF((COUNTIF(MAR!E201,"&lt;&gt;#DIV/0!"))=0,"",MAR!E201)</f>
        <v/>
      </c>
      <c r="Y36" s="14" t="str">
        <f>IF((COUNTIF(MAR!L201,"&lt;&gt;#DIV/0!"))=0,"",MAR!L201)</f>
        <v/>
      </c>
      <c r="Z36" s="14" t="str">
        <f>IF((COUNTIF(MAR!M201,"&lt;&gt;#DIV/0!"))=0,"",MAR!M201)</f>
        <v/>
      </c>
      <c r="AA36" s="14" t="str">
        <f>IF((COUNTIF(MAR!F203,"&lt;&gt;#DIV/0!"))=0,"",MAR!F203)</f>
        <v/>
      </c>
      <c r="AB36" s="14" t="str">
        <f>IF((COUNTIF(MAR!F204,"&lt;&gt;#DIV/0!"))=0,"",MAR!F204)</f>
        <v/>
      </c>
      <c r="AC36" s="14" t="str">
        <f>IF(MAR!F210=0,"",MAR!F210)</f>
        <v/>
      </c>
      <c r="AD36" s="14" t="str">
        <f>IF(MAR!F211=0,"",MAR!F211)</f>
        <v/>
      </c>
      <c r="AE36" s="17" t="str">
        <f>IF((COUNTIF(MAR!K201,"&lt;&gt;#DIV/0!"))=0,"",MAR!K201)</f>
        <v/>
      </c>
      <c r="AF36" s="14" t="str">
        <f>IF((COUNTIF(MAR!F201,"&lt;&gt;#DIV/0!"))=0,"",MAR!F201)</f>
        <v/>
      </c>
    </row>
    <row r="37" spans="12:34" x14ac:dyDescent="0.25">
      <c r="L37" s="35" t="e">
        <f>IF(1-R4&lt;0,0,1-R4)</f>
        <v>#DIV/0!</v>
      </c>
      <c r="M37" s="36" t="e">
        <f>IF(1.5-R4&lt;0,0,1.5-R4-L37)</f>
        <v>#DIV/0!</v>
      </c>
      <c r="T37" s="26" t="s">
        <v>23</v>
      </c>
      <c r="U37" s="14" t="str">
        <f>IF((COUNTIF(APR!D204,"&lt;&gt;#DIV/0!"))=0,"",APR!D204)</f>
        <v/>
      </c>
      <c r="V37" s="14" t="str">
        <f>IF((COUNTIF(APR!I201,"&lt;&gt;#DIV/0!"))=0,"",APR!I201)</f>
        <v/>
      </c>
      <c r="W37" s="14" t="str">
        <f>IF((COUNTIF(APR!J201,"&lt;&gt;#DIV/0!"))=0,"",APR!J201)</f>
        <v/>
      </c>
      <c r="X37" s="14" t="str">
        <f>IF((COUNTIF(APR!E201,"&lt;&gt;#DIV/0!"))=0,"",APR!E201)</f>
        <v/>
      </c>
      <c r="Y37" s="14" t="str">
        <f>IF((COUNTIF(APR!L201,"&lt;&gt;#DIV/0!"))=0,"",APR!L201)</f>
        <v/>
      </c>
      <c r="Z37" s="14" t="str">
        <f>IF((COUNTIF(APR!M201,"&lt;&gt;#DIV/0!"))=0,"",APR!M201)</f>
        <v/>
      </c>
      <c r="AA37" s="14" t="str">
        <f>IF((COUNTIF(APR!F203,"&lt;&gt;#DIV/0!"))=0,"",APR!F203)</f>
        <v/>
      </c>
      <c r="AB37" s="14" t="str">
        <f>IF((COUNTIF(APR!F204,"&lt;&gt;#DIV/0!"))=0,"",APR!F204)</f>
        <v/>
      </c>
      <c r="AC37" s="14" t="str">
        <f>IF(APR!F210=0,"",APR!F210)</f>
        <v/>
      </c>
      <c r="AD37" s="14" t="str">
        <f>IF(APR!F211=0,"",APR!F211)</f>
        <v/>
      </c>
      <c r="AE37" s="17" t="str">
        <f>IF((COUNTIF(APR!K201,"&lt;&gt;#DIV/0!"))=0,"",APR!K201)</f>
        <v/>
      </c>
      <c r="AF37" s="14" t="str">
        <f>IF((COUNTIF(APR!F201,"&lt;&gt;#DIV/0!"))=0,"",APR!F201)</f>
        <v/>
      </c>
    </row>
    <row r="38" spans="12:34" x14ac:dyDescent="0.25">
      <c r="L38" s="41" t="e">
        <f>IF(0.5-R5&lt;0,0,0.5-R5)</f>
        <v>#DIV/0!</v>
      </c>
      <c r="M38" s="42" t="e">
        <f>IF(0.6-R5&lt;0,0,0.6-R5-L38)</f>
        <v>#DIV/0!</v>
      </c>
      <c r="T38" s="26" t="s">
        <v>24</v>
      </c>
      <c r="U38" s="26" t="str">
        <f>IF((COUNTIF(MAY!D204,"&lt;&gt;#DIV/0!"))=0,"",MAY!D204)</f>
        <v/>
      </c>
      <c r="V38" s="14" t="str">
        <f>IF((COUNTIF(MAY!I201,"&lt;&gt;#DIV/0!"))=0,"",MAY!I201)</f>
        <v/>
      </c>
      <c r="W38" s="14" t="str">
        <f>IF((COUNTIF(MAY!J201,"&lt;&gt;#DIV/0!"))=0,"",MAY!J201)</f>
        <v/>
      </c>
      <c r="X38" s="14" t="str">
        <f>IF((COUNTIF(MAY!E201,"&lt;&gt;#DIV/0!"))=0,"",MAY!E201)</f>
        <v/>
      </c>
      <c r="Y38" s="14" t="str">
        <f>IF((COUNTIF(MAY!L201,"&lt;&gt;#DIV/0!"))=0,"",MAY!L201)</f>
        <v/>
      </c>
      <c r="Z38" s="14" t="str">
        <f>IF((COUNTIF(MAY!M201,"&lt;&gt;#DIV/0!"))=0,"",MAY!M201)</f>
        <v/>
      </c>
      <c r="AA38" s="14" t="str">
        <f>IF((COUNTIF(MAY!F203,"&lt;&gt;#DIV/0!"))=0,"",MAY!F203)</f>
        <v/>
      </c>
      <c r="AB38" s="14" t="str">
        <f>IF((COUNTIF(MAY!F204,"&lt;&gt;#DIV/0!"))=0,"",MAY!F204)</f>
        <v/>
      </c>
      <c r="AC38" s="14" t="str">
        <f>IF(MAY!F210=0,"",MAY!F210)</f>
        <v/>
      </c>
      <c r="AD38" s="14" t="str">
        <f>IF(MAY!F211=0,"",MAY!F211)</f>
        <v/>
      </c>
      <c r="AE38" s="17" t="str">
        <f>IF((COUNTIF(MAY!K201,"&lt;&gt;#DIV/0!"))=0,"",MAY!K201)</f>
        <v/>
      </c>
      <c r="AF38" s="14" t="str">
        <f>IF((COUNTIF(MAY!F201,"&lt;&gt;#DIV/0!"))=0,"",MAY!F201)</f>
        <v/>
      </c>
    </row>
    <row r="39" spans="12:34" x14ac:dyDescent="0.25">
      <c r="L39" s="35" t="e">
        <f>IF(1.5-R6&lt;0,0,1.5-R6)</f>
        <v>#DIV/0!</v>
      </c>
      <c r="M39" s="36" t="e">
        <f>IF(2-R6&lt;0,0,2-R6-L39)</f>
        <v>#DIV/0!</v>
      </c>
      <c r="T39" s="26" t="s">
        <v>25</v>
      </c>
      <c r="U39" s="14" t="str">
        <f>IF((COUNTIF(JUN!D204,"&lt;&gt;#DIV/0!"))=0,"",JUN!D204)</f>
        <v/>
      </c>
      <c r="V39" s="14" t="str">
        <f>IF((COUNTIF(JUN!I201,"&lt;&gt;#DIV/0!"))=0,"",JUN!I201)</f>
        <v/>
      </c>
      <c r="W39" s="14" t="str">
        <f>IF((COUNTIF(JUN!J201,"&lt;&gt;#DIV/0!"))=0,"",JUN!J201)</f>
        <v/>
      </c>
      <c r="X39" s="14" t="str">
        <f>IF((COUNTIF(JUN!E201,"&lt;&gt;#DIV/0!"))=0,"",JUN!E201)</f>
        <v/>
      </c>
      <c r="Y39" s="14" t="str">
        <f>IF((COUNTIF(JUN!L201,"&lt;&gt;#DIV/0!"))=0,"",JUN!L201)</f>
        <v/>
      </c>
      <c r="Z39" s="14" t="str">
        <f>IF((COUNTIF(JUN!M201,"&lt;&gt;#DIV/0!"))=0,"",JUN!M201)</f>
        <v/>
      </c>
      <c r="AA39" s="14" t="str">
        <f>IF((COUNTIF(JUN!F203,"&lt;&gt;#DIV/0!"))=0,"",JUN!F203)</f>
        <v/>
      </c>
      <c r="AB39" s="14" t="str">
        <f>IF((COUNTIF(JUN!F204,"&lt;&gt;#DIV/0!"))=0,"",JUN!F204)</f>
        <v/>
      </c>
      <c r="AC39" s="14" t="str">
        <f>IF(JUN!F210=0,"",JUN!F210)</f>
        <v/>
      </c>
      <c r="AD39" s="14" t="str">
        <f>IF(JUN!F211=0,"",JUN!F211)</f>
        <v/>
      </c>
      <c r="AE39" s="17" t="str">
        <f>IF((COUNTIF(JUN!K201,"&lt;&gt;#DIV/0!"))=0,"",JUN!K201)</f>
        <v/>
      </c>
      <c r="AF39" s="14" t="str">
        <f>IF((COUNTIF(JUN!F201,"&lt;&gt;#DIV/0!"))=0,"",JUN!F201)</f>
        <v/>
      </c>
    </row>
    <row r="40" spans="12:34" ht="15.75" thickBot="1" x14ac:dyDescent="0.3">
      <c r="L40" s="43" t="e">
        <f>IF(0.5-R7&lt;0,0,0.5-R7)</f>
        <v>#DIV/0!</v>
      </c>
      <c r="M40" s="44" t="e">
        <f>IF(0.6-R7&lt;0,0,0.6-R7-L40)</f>
        <v>#DIV/0!</v>
      </c>
      <c r="T40" s="26" t="s">
        <v>26</v>
      </c>
      <c r="U40" s="14" t="str">
        <f>IF((COUNTIF(JUL!D204,"&lt;&gt;#DIV/0!"))=0,"",JUL!D204)</f>
        <v/>
      </c>
      <c r="V40" s="14" t="str">
        <f>IF((COUNTIF(JUL!I201,"&lt;&gt;#DIV/0!"))=0,"",JUL!I201)</f>
        <v/>
      </c>
      <c r="W40" s="14" t="str">
        <f>IF((COUNTIF(JUL!J201,"&lt;&gt;#DIV/0!"))=0,"",JUL!J201)</f>
        <v/>
      </c>
      <c r="X40" s="14" t="str">
        <f>IF((COUNTIF(JUL!E201,"&lt;&gt;#DIV/0!"))=0,"",JUL!E201)</f>
        <v/>
      </c>
      <c r="Y40" s="14" t="str">
        <f>IF((COUNTIF(JUL!L201,"&lt;&gt;#DIV/0!"))=0,"",JUL!L201)</f>
        <v/>
      </c>
      <c r="Z40" s="14" t="str">
        <f>IF((COUNTIF(JUL!M201,"&lt;&gt;#DIV/0!"))=0,"",JUL!M201)</f>
        <v/>
      </c>
      <c r="AA40" s="14" t="str">
        <f>IF((COUNTIF(JUL!F203,"&lt;&gt;#DIV/0!"))=0,"",JUL!F203)</f>
        <v/>
      </c>
      <c r="AB40" s="14" t="str">
        <f>IF((COUNTIF(JUL!F204,"&lt;&gt;#DIV/0!"))=0,"",JUL!F204)</f>
        <v/>
      </c>
      <c r="AC40" s="14" t="str">
        <f>IF(JUL!F210=0,"",JUL!F210)</f>
        <v/>
      </c>
      <c r="AD40" s="14" t="str">
        <f>IF(JUL!F211=0,"",JUL!F211)</f>
        <v/>
      </c>
      <c r="AE40" s="17" t="str">
        <f>IF((COUNTIF(JUL!K201,"&lt;&gt;#DIV/0!"))=0,"",JUL!K201)</f>
        <v/>
      </c>
      <c r="AF40" s="14" t="str">
        <f>IF((COUNTIF(JUL!F201,"&lt;&gt;#DIV/0!"))=0,"",JUL!F201)</f>
        <v/>
      </c>
      <c r="AH40"/>
    </row>
    <row r="41" spans="12:34" x14ac:dyDescent="0.25">
      <c r="T41" s="26" t="s">
        <v>27</v>
      </c>
      <c r="U41" s="14" t="str">
        <f>IF((COUNTIF(AUG!D204,"&lt;&gt;#DIV/0!"))=0,"",AUG!D204)</f>
        <v/>
      </c>
      <c r="V41" s="14" t="str">
        <f>IF((COUNTIF(AUG!I201,"&lt;&gt;#DIV/0!"))=0,"",AUG!I201)</f>
        <v/>
      </c>
      <c r="W41" s="14" t="str">
        <f>IF((COUNTIF(AUG!J201,"&lt;&gt;#DIV/0!"))=0,"",AUG!J201)</f>
        <v/>
      </c>
      <c r="X41" s="14" t="str">
        <f>IF((COUNTIF(AUG!E201,"&lt;&gt;#DIV/0!"))=0,"",AUG!E201)</f>
        <v/>
      </c>
      <c r="Y41" s="14" t="str">
        <f>IF((COUNTIF(AUG!L201,"&lt;&gt;#DIV/0!"))=0,"",AUG!L201)</f>
        <v/>
      </c>
      <c r="Z41" s="14" t="str">
        <f>IF((COUNTIF(AUG!M201,"&lt;&gt;#DIV/0!"))=0,"",AUG!M201)</f>
        <v/>
      </c>
      <c r="AA41" s="14" t="str">
        <f>IF((COUNTIF(AUG!F203,"&lt;&gt;#DIV/0!"))=0,"",AUG!F203)</f>
        <v/>
      </c>
      <c r="AB41" s="14" t="str">
        <f>IF((COUNTIF(AUG!F204,"&lt;&gt;#DIV/0!"))=0,"",AUG!F204)</f>
        <v/>
      </c>
      <c r="AC41" s="14" t="str">
        <f>IF(AUG!F210=0,"",AUG!F210)</f>
        <v/>
      </c>
      <c r="AD41" s="14" t="str">
        <f>IF(AUG!F211=0,"",AUG!F211)</f>
        <v/>
      </c>
      <c r="AE41" s="17" t="str">
        <f>IF((COUNTIF(AUG!K201,"&lt;&gt;#DIV/0!"))=0,"",AUG!K201)</f>
        <v/>
      </c>
      <c r="AF41" s="14" t="str">
        <f>IF((COUNTIF(AUG!F201,"&lt;&gt;#DIV/0!"))=0,"",AUG!F201)</f>
        <v/>
      </c>
    </row>
    <row r="42" spans="12:34" x14ac:dyDescent="0.25">
      <c r="T42" s="26" t="s">
        <v>28</v>
      </c>
      <c r="U42" s="14" t="str">
        <f>IF((COUNTIF(SEP!D204,"&lt;&gt;#DIV/0!"))=0,"",SEP!D204)</f>
        <v/>
      </c>
      <c r="V42" s="14" t="str">
        <f>IF((COUNTIF(SEP!I201,"&lt;&gt;#DIV/0!"))=0,"",SEP!I201)</f>
        <v/>
      </c>
      <c r="W42" s="14" t="str">
        <f>IF((COUNTIF(SEP!J201,"&lt;&gt;#DIV/0!"))=0,"",SEP!J201)</f>
        <v/>
      </c>
      <c r="X42" s="14" t="str">
        <f>IF((COUNTIF(SEP!E201,"&lt;&gt;#DIV/0!"))=0,"",SEP!E201)</f>
        <v/>
      </c>
      <c r="Y42" s="14" t="str">
        <f>IF((COUNTIF(SEP!L201,"&lt;&gt;#DIV/0!"))=0,"",SEP!L201)</f>
        <v/>
      </c>
      <c r="Z42" s="14" t="str">
        <f>IF((COUNTIF(SEP!M201,"&lt;&gt;#DIV/0!"))=0,"",SEP!M201)</f>
        <v/>
      </c>
      <c r="AA42" s="14" t="str">
        <f>IF((COUNTIF(SEP!F203,"&lt;&gt;#DIV/0!"))=0,"",SEP!F203)</f>
        <v/>
      </c>
      <c r="AB42" s="14" t="str">
        <f>IF((COUNTIF(SEP!F204,"&lt;&gt;#DIV/0!"))=0,"",SEP!F204)</f>
        <v/>
      </c>
      <c r="AC42" s="14" t="str">
        <f>IF(SEP!F210=0,"",SEP!F210)</f>
        <v/>
      </c>
      <c r="AD42" s="14" t="str">
        <f>IF(SEP!F211=0,"",SEP!F211)</f>
        <v/>
      </c>
      <c r="AE42" s="17" t="str">
        <f>IF((COUNTIF(SEP!K201,"&lt;&gt;#DIV/0!"))=0,"",SEP!K201)</f>
        <v/>
      </c>
      <c r="AF42" s="14" t="str">
        <f>IF((COUNTIF(SEP!F201,"&lt;&gt;#DIV/0!"))=0,"",SEP!F201)</f>
        <v/>
      </c>
    </row>
    <row r="43" spans="12:34" x14ac:dyDescent="0.25">
      <c r="T43" s="26" t="s">
        <v>29</v>
      </c>
      <c r="U43" s="14" t="str">
        <f>IF((COUNTIF(OCT!D204,"&lt;&gt;#DIV/0!"))=0,"",OCT!D204)</f>
        <v/>
      </c>
      <c r="V43" s="14" t="str">
        <f>IF((COUNTIF(OCT!I201,"&lt;&gt;#DIV/0!"))=0,"",OCT!I201)</f>
        <v/>
      </c>
      <c r="W43" s="14" t="str">
        <f>IF((COUNTIF(OCT!J201,"&lt;&gt;#DIV/0!"))=0,"",OCT!J201)</f>
        <v/>
      </c>
      <c r="X43" s="14" t="str">
        <f>IF((COUNTIF(OCT!E201,"&lt;&gt;#DIV/0!"))=0,"",OCT!E201)</f>
        <v/>
      </c>
      <c r="Y43" s="14" t="str">
        <f>IF((COUNTIF(OCT!L201,"&lt;&gt;#DIV/0!"))=0,"",OCT!L201)</f>
        <v/>
      </c>
      <c r="Z43" s="14" t="str">
        <f>IF((COUNTIF(OCT!M201,"&lt;&gt;#DIV/0!"))=0,"",OCT!M201)</f>
        <v/>
      </c>
      <c r="AA43" s="14" t="str">
        <f>IF((COUNTIF(OCT!F203,"&lt;&gt;#DIV/0!"))=0,"",OCT!F203)</f>
        <v/>
      </c>
      <c r="AB43" s="14" t="str">
        <f>IF((COUNTIF(OCT!F204,"&lt;&gt;#DIV/0!"))=0,"",OCT!F204)</f>
        <v/>
      </c>
      <c r="AC43" s="14" t="str">
        <f>IF(OCT!F210=0,"",OCT!F210)</f>
        <v/>
      </c>
      <c r="AD43" s="14" t="str">
        <f>IF(OCT!F211=0,"",OCT!F211)</f>
        <v/>
      </c>
      <c r="AE43" s="17" t="str">
        <f>IF((COUNTIF(OCT!K201,"&lt;&gt;#DIV/0!"))=0,"",OCT!K201)</f>
        <v/>
      </c>
      <c r="AF43" s="14" t="str">
        <f>IF((COUNTIF(OCT!F201,"&lt;&gt;#DIV/0!"))=0,"",OCT!F201)</f>
        <v/>
      </c>
    </row>
    <row r="44" spans="12:34" x14ac:dyDescent="0.25">
      <c r="T44" s="26" t="s">
        <v>30</v>
      </c>
      <c r="U44" s="14" t="str">
        <f>IF((COUNTIF(NOV!D204,"&lt;&gt;#DIV/0!"))=0,"",NOV!D204)</f>
        <v/>
      </c>
      <c r="V44" s="14" t="str">
        <f>IF((COUNTIF(NOV!I201,"&lt;&gt;#DIV/0!"))=0,"",NOV!I201)</f>
        <v/>
      </c>
      <c r="W44" s="14" t="str">
        <f>IF((COUNTIF(NOV!J201,"&lt;&gt;#DIV/0!"))=0,"",NOV!J201)</f>
        <v/>
      </c>
      <c r="X44" s="14" t="str">
        <f>IF((COUNTIF(NOV!E201,"&lt;&gt;#DIV/0!"))=0,"",NOV!E201)</f>
        <v/>
      </c>
      <c r="Y44" s="14" t="str">
        <f>IF((COUNTIF(NOV!L201,"&lt;&gt;#DIV/0!"))=0,"",NOV!L201)</f>
        <v/>
      </c>
      <c r="Z44" s="14" t="str">
        <f>IF((COUNTIF(NOV!M201,"&lt;&gt;#DIV/0!"))=0,"",NOV!M201)</f>
        <v/>
      </c>
      <c r="AA44" s="14" t="str">
        <f>IF((COUNTIF(NOV!F203,"&lt;&gt;#DIV/0!"))=0,"",NOV!F203)</f>
        <v/>
      </c>
      <c r="AB44" s="14" t="str">
        <f>IF((COUNTIF(NOV!F204,"&lt;&gt;#DIV/0!"))=0,"",NOV!F204)</f>
        <v/>
      </c>
      <c r="AC44" s="14" t="str">
        <f>IF(NOV!F210=0,"",NOV!F210)</f>
        <v/>
      </c>
      <c r="AD44" s="14" t="str">
        <f>IF(NOV!F211=0,"",NOV!F211)</f>
        <v/>
      </c>
      <c r="AE44" s="17" t="str">
        <f>IF((COUNTIF(NOV!K201,"&lt;&gt;#DIV/0!"))=0,"",NOV!K201)</f>
        <v/>
      </c>
      <c r="AF44" s="14" t="str">
        <f>IF((COUNTIF(NOV!F201,"&lt;&gt;#DIV/0!"))=0,"",NOV!F201)</f>
        <v/>
      </c>
    </row>
    <row r="45" spans="12:34" ht="15.75" thickBot="1" x14ac:dyDescent="0.3">
      <c r="T45" s="28" t="s">
        <v>31</v>
      </c>
      <c r="U45" s="53" t="str">
        <f>IF((COUNTIF(DEC!D204,"&lt;&gt;#DIV/0!"))=0,"",DEC!D204)</f>
        <v/>
      </c>
      <c r="V45" s="53" t="str">
        <f>IF((COUNTIF(DEC!I201,"&lt;&gt;#DIV/0!"))=0,"",DEC!I201)</f>
        <v/>
      </c>
      <c r="W45" s="53" t="str">
        <f>IF((COUNTIF(DEC!J201,"&lt;&gt;#DIV/0!"))=0,"",DEC!J201)</f>
        <v/>
      </c>
      <c r="X45" s="53" t="str">
        <f>IF((COUNTIF(DEC!E201,"&lt;&gt;#DIV/0!"))=0,"",DEC!E201)</f>
        <v/>
      </c>
      <c r="Y45" s="53" t="str">
        <f>IF((COUNTIF(DEC!L201,"&lt;&gt;#DIV/0!"))=0,"",DEC!L201)</f>
        <v/>
      </c>
      <c r="Z45" s="53" t="str">
        <f>IF((COUNTIF(DEC!M201,"&lt;&gt;#DIV/0!"))=0,"",DEC!M201)</f>
        <v/>
      </c>
      <c r="AA45" s="53" t="str">
        <f>IF((COUNTIF(DEC!F203,"&lt;&gt;#DIV/0!"))=0,"",DEC!F203)</f>
        <v/>
      </c>
      <c r="AB45" s="53" t="str">
        <f>IF((COUNTIF(DEC!F204,"&lt;&gt;#DIV/0!"))=0,"",DEC!F204)</f>
        <v/>
      </c>
      <c r="AC45" s="53" t="str">
        <f>IF(DEC!F210=0,"",DEC!F210)</f>
        <v/>
      </c>
      <c r="AD45" s="53" t="str">
        <f>IF(DEC!F211=0,"",DEC!F211)</f>
        <v/>
      </c>
      <c r="AE45" s="82" t="str">
        <f>IF((COUNTIF(DEC!K201,"&lt;&gt;#DIV/0!"))=0,"",DEC!K201)</f>
        <v/>
      </c>
      <c r="AF45" s="53" t="str">
        <f>IF((COUNTIF(DEC!F201,"&lt;&gt;#DIV/0!"))=0,"",DEC!F201)</f>
        <v/>
      </c>
    </row>
    <row r="46" spans="12:34" ht="15.75" thickBot="1" x14ac:dyDescent="0.3">
      <c r="U46" s="55" t="e">
        <f t="shared" ref="U46:AB46" si="8">AVERAGE(U34:U45)</f>
        <v>#DIV/0!</v>
      </c>
      <c r="V46" s="56" t="e">
        <f t="shared" si="8"/>
        <v>#DIV/0!</v>
      </c>
      <c r="W46" s="56" t="e">
        <f t="shared" si="8"/>
        <v>#DIV/0!</v>
      </c>
      <c r="X46" s="56" t="e">
        <f t="shared" si="8"/>
        <v>#DIV/0!</v>
      </c>
      <c r="Y46" s="24" t="e">
        <f t="shared" si="8"/>
        <v>#DIV/0!</v>
      </c>
      <c r="Z46" s="24" t="e">
        <f t="shared" si="8"/>
        <v>#DIV/0!</v>
      </c>
      <c r="AA46" s="24" t="e">
        <f t="shared" si="8"/>
        <v>#DIV/0!</v>
      </c>
      <c r="AB46" s="24" t="e">
        <f t="shared" si="8"/>
        <v>#DIV/0!</v>
      </c>
      <c r="AC46" s="24">
        <f>SUM(AC34:AC45)</f>
        <v>0</v>
      </c>
      <c r="AD46" s="24">
        <f>SUM(AD34:AD45)</f>
        <v>0</v>
      </c>
      <c r="AE46" s="57" t="e">
        <f>AVERAGE(AE34:AE45)</f>
        <v>#DIV/0!</v>
      </c>
      <c r="AF46" s="58" t="e">
        <f>AVERAGE(AF34:AF45)</f>
        <v>#DIV/0!</v>
      </c>
    </row>
    <row r="47" spans="12:34" x14ac:dyDescent="0.25">
      <c r="T47"/>
    </row>
  </sheetData>
  <mergeCells count="14">
    <mergeCell ref="R1:S1"/>
    <mergeCell ref="R2:S2"/>
    <mergeCell ref="T14:U14"/>
    <mergeCell ref="R3:S3"/>
    <mergeCell ref="R5:S5"/>
    <mergeCell ref="R4:S4"/>
    <mergeCell ref="R10:S10"/>
    <mergeCell ref="R9:S9"/>
    <mergeCell ref="P8:Q8"/>
    <mergeCell ref="R7:S7"/>
    <mergeCell ref="R8:S8"/>
    <mergeCell ref="R6:S6"/>
    <mergeCell ref="P9:Q9"/>
    <mergeCell ref="T3:W3"/>
  </mergeCells>
  <conditionalFormatting sqref="R4">
    <cfRule type="iconSet" priority="6">
      <iconSet iconSet="3Symbols">
        <cfvo type="percent" val="0"/>
        <cfvo type="num" val="1"/>
        <cfvo type="num" val="2"/>
      </iconSet>
    </cfRule>
  </conditionalFormatting>
  <conditionalFormatting sqref="R3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R6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R7">
    <cfRule type="iconSet" priority="1">
      <iconSet iconSet="3Symbols">
        <cfvo type="percent" val="0"/>
        <cfvo type="num" val="0.5"/>
        <cfvo type="num" val="0.6"/>
      </iconSet>
    </cfRule>
  </conditionalFormatting>
  <pageMargins left="0.7" right="0.7" top="0.75" bottom="0.75" header="0.3" footer="0.3"/>
  <pageSetup scale="70" fitToWidth="0" fitToHeight="0" orientation="landscape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688E0D2-4380-4315-81B5-24BC8D5B80C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3" id="{0355331E-9702-4E26-9F28-D50B777CCDB4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R5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6663-5412-41D6-99C7-C90B8AA4E0DA}">
  <dimension ref="A24:BF212"/>
  <sheetViews>
    <sheetView topLeftCell="A43" zoomScale="80" zoomScaleNormal="80" zoomScalePageLayoutView="60" workbookViewId="0">
      <selection activeCell="N43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43709</v>
      </c>
      <c r="AC64" s="126">
        <v>43710</v>
      </c>
      <c r="AD64" s="126">
        <v>43711</v>
      </c>
      <c r="AE64" s="126">
        <v>43712</v>
      </c>
      <c r="AF64" s="126">
        <v>43713</v>
      </c>
      <c r="AG64" s="126">
        <v>43714</v>
      </c>
      <c r="AH64" s="126">
        <v>43715</v>
      </c>
      <c r="AI64" s="126">
        <v>43716</v>
      </c>
      <c r="AJ64" s="126">
        <v>43717</v>
      </c>
      <c r="AK64" s="126">
        <v>43718</v>
      </c>
      <c r="AL64" s="126">
        <v>43719</v>
      </c>
      <c r="AM64" s="126">
        <v>43720</v>
      </c>
      <c r="AN64" s="126">
        <v>43721</v>
      </c>
      <c r="AO64" s="126">
        <v>43722</v>
      </c>
      <c r="AP64" s="126">
        <v>43723</v>
      </c>
      <c r="AQ64" s="126">
        <v>43724</v>
      </c>
      <c r="AR64" s="126">
        <v>43725</v>
      </c>
      <c r="AS64" s="126">
        <v>43726</v>
      </c>
      <c r="AT64" s="126">
        <v>43727</v>
      </c>
      <c r="AU64" s="126">
        <v>43728</v>
      </c>
      <c r="AV64" s="126">
        <v>43729</v>
      </c>
      <c r="AW64" s="126">
        <v>43730</v>
      </c>
      <c r="AX64" s="126">
        <v>43731</v>
      </c>
      <c r="AY64" s="126">
        <v>43732</v>
      </c>
      <c r="AZ64" s="126">
        <v>43733</v>
      </c>
      <c r="BA64" s="126">
        <v>43734</v>
      </c>
      <c r="BB64" s="126">
        <v>43735</v>
      </c>
      <c r="BC64" s="126">
        <v>43736</v>
      </c>
      <c r="BD64" s="126">
        <v>43737</v>
      </c>
      <c r="BE64" s="127">
        <v>43738</v>
      </c>
      <c r="BF64" s="228"/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31" t="str">
        <f>_xlfn.IFNA(INDEX(F70:F156,MATCH(BE64,A70:A156,0)),"")</f>
        <v/>
      </c>
      <c r="BF65" s="114"/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E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3">
        <f t="shared" si="0"/>
        <v>0</v>
      </c>
      <c r="BF66" s="114"/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8" t="str">
        <f>_xlfn.IFNA(INDEX(K70:K156,MATCH(BE64,A70:A156,0)),"")</f>
        <v/>
      </c>
      <c r="BF67" s="114"/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4">
        <f t="shared" si="0"/>
        <v>0</v>
      </c>
      <c r="BF68" s="114"/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C7FE08B-1A74-4662-88A7-4EBF6F7655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7DFA87AD-D3B3-4475-AF9E-BD425FD45E77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9A678BE9-FAAD-4A0D-961D-D7B4710B2E4D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3472-611B-4655-B118-C595FBA6B441}">
  <dimension ref="A24:BF212"/>
  <sheetViews>
    <sheetView topLeftCell="A51" zoomScale="80" zoomScaleNormal="80" zoomScalePageLayoutView="60" workbookViewId="0">
      <selection activeCell="N51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43739</v>
      </c>
      <c r="AC64" s="126">
        <v>43740</v>
      </c>
      <c r="AD64" s="126">
        <v>43741</v>
      </c>
      <c r="AE64" s="126">
        <v>43742</v>
      </c>
      <c r="AF64" s="126">
        <v>43743</v>
      </c>
      <c r="AG64" s="126">
        <v>43744</v>
      </c>
      <c r="AH64" s="126">
        <v>43745</v>
      </c>
      <c r="AI64" s="126">
        <v>43746</v>
      </c>
      <c r="AJ64" s="126">
        <v>43747</v>
      </c>
      <c r="AK64" s="126">
        <v>43748</v>
      </c>
      <c r="AL64" s="126">
        <v>43749</v>
      </c>
      <c r="AM64" s="126">
        <v>43750</v>
      </c>
      <c r="AN64" s="126">
        <v>43751</v>
      </c>
      <c r="AO64" s="126">
        <v>43752</v>
      </c>
      <c r="AP64" s="126">
        <v>43753</v>
      </c>
      <c r="AQ64" s="126">
        <v>43754</v>
      </c>
      <c r="AR64" s="126">
        <v>43755</v>
      </c>
      <c r="AS64" s="126">
        <v>43756</v>
      </c>
      <c r="AT64" s="126">
        <v>43757</v>
      </c>
      <c r="AU64" s="126">
        <v>43758</v>
      </c>
      <c r="AV64" s="126">
        <v>43759</v>
      </c>
      <c r="AW64" s="126">
        <v>43760</v>
      </c>
      <c r="AX64" s="126">
        <v>43761</v>
      </c>
      <c r="AY64" s="126">
        <v>43762</v>
      </c>
      <c r="AZ64" s="126">
        <v>43763</v>
      </c>
      <c r="BA64" s="126">
        <v>43764</v>
      </c>
      <c r="BB64" s="126">
        <v>43765</v>
      </c>
      <c r="BC64" s="126">
        <v>43766</v>
      </c>
      <c r="BD64" s="126">
        <v>43767</v>
      </c>
      <c r="BE64" s="126">
        <v>43768</v>
      </c>
      <c r="BF64" s="126">
        <v>43769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D7394C0-6181-4B48-B7AA-765766E3C3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5A5C2057-A725-4135-8926-3E51EB6C6211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80AE003F-643C-45C3-8FD0-13B966E9BE2B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12EF-587B-4D71-8016-B302BE2A3B4D}">
  <dimension ref="A24:BF212"/>
  <sheetViews>
    <sheetView topLeftCell="A44" zoomScale="80" zoomScaleNormal="80" zoomScalePageLayoutView="60" workbookViewId="0">
      <selection activeCell="N44" sqref="N1:N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43770</v>
      </c>
      <c r="AC64" s="126">
        <v>43771</v>
      </c>
      <c r="AD64" s="126">
        <v>43772</v>
      </c>
      <c r="AE64" s="126">
        <v>43773</v>
      </c>
      <c r="AF64" s="126">
        <v>43774</v>
      </c>
      <c r="AG64" s="126">
        <v>43775</v>
      </c>
      <c r="AH64" s="126">
        <v>43776</v>
      </c>
      <c r="AI64" s="126">
        <v>43777</v>
      </c>
      <c r="AJ64" s="126">
        <v>43778</v>
      </c>
      <c r="AK64" s="126">
        <v>43779</v>
      </c>
      <c r="AL64" s="126">
        <v>43780</v>
      </c>
      <c r="AM64" s="126">
        <v>43781</v>
      </c>
      <c r="AN64" s="126">
        <v>43782</v>
      </c>
      <c r="AO64" s="126">
        <v>43783</v>
      </c>
      <c r="AP64" s="126">
        <v>43784</v>
      </c>
      <c r="AQ64" s="126">
        <v>43785</v>
      </c>
      <c r="AR64" s="126">
        <v>43786</v>
      </c>
      <c r="AS64" s="126">
        <v>43787</v>
      </c>
      <c r="AT64" s="126">
        <v>43788</v>
      </c>
      <c r="AU64" s="126">
        <v>43789</v>
      </c>
      <c r="AV64" s="126">
        <v>43790</v>
      </c>
      <c r="AW64" s="126">
        <v>43791</v>
      </c>
      <c r="AX64" s="126">
        <v>43792</v>
      </c>
      <c r="AY64" s="126">
        <v>43793</v>
      </c>
      <c r="AZ64" s="126">
        <v>43794</v>
      </c>
      <c r="BA64" s="126">
        <v>43795</v>
      </c>
      <c r="BB64" s="126">
        <v>43796</v>
      </c>
      <c r="BC64" s="126">
        <v>43797</v>
      </c>
      <c r="BD64" s="126">
        <v>43798</v>
      </c>
      <c r="BE64" s="127">
        <v>43799</v>
      </c>
      <c r="BF64" s="228"/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31" t="str">
        <f>_xlfn.IFNA(INDEX(F70:F156,MATCH(BE64,A70:A156,0)),"")</f>
        <v/>
      </c>
      <c r="BF65" s="114"/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E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3">
        <f t="shared" si="0"/>
        <v>0</v>
      </c>
      <c r="BF66" s="114"/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8" t="str">
        <f>_xlfn.IFNA(INDEX(K70:K156,MATCH(BE64,A70:A156,0)),"")</f>
        <v/>
      </c>
      <c r="BF67" s="114"/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4">
        <f t="shared" si="0"/>
        <v>0</v>
      </c>
      <c r="BF68" s="114"/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C4F16B4-67AA-42F2-8E22-1DA5FA082E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2340209C-74BE-4F06-A1A6-0F7BD2A7DEF4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1829F40D-B498-4BAD-A5E7-07E487D5D481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D4C8-6957-4FC3-BAD0-C14ED1D3ACCD}">
  <dimension ref="A24:BF212"/>
  <sheetViews>
    <sheetView topLeftCell="A49" zoomScale="80" zoomScaleNormal="80" zoomScalePageLayoutView="60" workbookViewId="0">
      <selection activeCell="N52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43800</v>
      </c>
      <c r="AC64" s="126">
        <v>43801</v>
      </c>
      <c r="AD64" s="126">
        <v>43802</v>
      </c>
      <c r="AE64" s="126">
        <v>43803</v>
      </c>
      <c r="AF64" s="126">
        <v>43804</v>
      </c>
      <c r="AG64" s="126">
        <v>43805</v>
      </c>
      <c r="AH64" s="126">
        <v>43806</v>
      </c>
      <c r="AI64" s="126">
        <v>43807</v>
      </c>
      <c r="AJ64" s="126">
        <v>43808</v>
      </c>
      <c r="AK64" s="126">
        <v>43809</v>
      </c>
      <c r="AL64" s="126">
        <v>43810</v>
      </c>
      <c r="AM64" s="126">
        <v>43811</v>
      </c>
      <c r="AN64" s="126">
        <v>43812</v>
      </c>
      <c r="AO64" s="126">
        <v>43813</v>
      </c>
      <c r="AP64" s="126">
        <v>43814</v>
      </c>
      <c r="AQ64" s="126">
        <v>43815</v>
      </c>
      <c r="AR64" s="126">
        <v>43816</v>
      </c>
      <c r="AS64" s="126">
        <v>43817</v>
      </c>
      <c r="AT64" s="126">
        <v>43818</v>
      </c>
      <c r="AU64" s="126">
        <v>43819</v>
      </c>
      <c r="AV64" s="126">
        <v>43820</v>
      </c>
      <c r="AW64" s="126">
        <v>43821</v>
      </c>
      <c r="AX64" s="126">
        <v>43822</v>
      </c>
      <c r="AY64" s="126">
        <v>43823</v>
      </c>
      <c r="AZ64" s="126">
        <v>43824</v>
      </c>
      <c r="BA64" s="126">
        <v>43825</v>
      </c>
      <c r="BB64" s="126">
        <v>43826</v>
      </c>
      <c r="BC64" s="126">
        <v>43827</v>
      </c>
      <c r="BD64" s="126">
        <v>43828</v>
      </c>
      <c r="BE64" s="126">
        <v>43829</v>
      </c>
      <c r="BF64" s="126">
        <v>43830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0759959-720C-467C-82E1-34A29A5CA35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1D202001-5698-4DBD-BBE7-34452865C1C8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70592A56-34B4-4F3D-A54B-28709EF4C998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0C4F-6132-4178-98B2-1708225CF472}">
  <sheetPr codeName="Sheet22"/>
  <dimension ref="A1:AP484"/>
  <sheetViews>
    <sheetView tabSelected="1" zoomScale="80" zoomScaleNormal="80" workbookViewId="0">
      <selection activeCell="E19" sqref="E19"/>
    </sheetView>
  </sheetViews>
  <sheetFormatPr defaultRowHeight="15" x14ac:dyDescent="0.25"/>
  <cols>
    <col min="1" max="15" width="10.28515625" customWidth="1"/>
    <col min="16" max="27" width="10.28515625" style="2" customWidth="1"/>
    <col min="28" max="29" width="10.28515625" customWidth="1"/>
    <col min="30" max="30" width="10.7109375" customWidth="1"/>
    <col min="31" max="32" width="11.5703125" customWidth="1"/>
    <col min="33" max="33" width="13.28515625" customWidth="1"/>
    <col min="34" max="34" width="11.28515625" customWidth="1"/>
    <col min="35" max="35" width="11" customWidth="1"/>
    <col min="36" max="36" width="12.28515625" customWidth="1"/>
    <col min="37" max="37" width="11.28515625" customWidth="1"/>
    <col min="38" max="38" width="10.7109375" customWidth="1"/>
    <col min="39" max="39" width="11.140625" customWidth="1"/>
    <col min="40" max="40" width="12.140625" customWidth="1"/>
    <col min="41" max="41" width="9.140625" customWidth="1"/>
    <col min="44" max="44" width="10" customWidth="1"/>
  </cols>
  <sheetData>
    <row r="1" spans="1:42" ht="15.75" thickBot="1" x14ac:dyDescent="0.3">
      <c r="AC1" s="74" t="s">
        <v>78</v>
      </c>
      <c r="AD1" s="75" t="s">
        <v>79</v>
      </c>
      <c r="AE1" s="100" t="s">
        <v>18</v>
      </c>
      <c r="AF1" s="100" t="s">
        <v>88</v>
      </c>
      <c r="AG1" s="100" t="s">
        <v>19</v>
      </c>
      <c r="AH1" s="100" t="s">
        <v>40</v>
      </c>
      <c r="AI1" s="100" t="s">
        <v>41</v>
      </c>
      <c r="AJ1" s="100" t="s">
        <v>42</v>
      </c>
      <c r="AK1" s="100" t="s">
        <v>43</v>
      </c>
      <c r="AL1" s="100" t="s">
        <v>44</v>
      </c>
      <c r="AM1" s="100" t="s">
        <v>45</v>
      </c>
      <c r="AN1" s="101" t="s">
        <v>85</v>
      </c>
      <c r="AO1" s="2" t="s">
        <v>86</v>
      </c>
      <c r="AP1" s="2" t="s">
        <v>87</v>
      </c>
    </row>
    <row r="2" spans="1:42" x14ac:dyDescent="0.25">
      <c r="AB2" s="72" t="s">
        <v>34</v>
      </c>
      <c r="AC2" s="97" t="e">
        <f t="shared" ref="AC2:AP2" si="0">AC4/AC5</f>
        <v>#DIV/0!</v>
      </c>
      <c r="AD2" s="97" t="e">
        <f t="shared" si="0"/>
        <v>#DIV/0!</v>
      </c>
      <c r="AE2" s="98" t="e">
        <f t="shared" si="0"/>
        <v>#DIV/0!</v>
      </c>
      <c r="AF2" s="98" t="e">
        <f t="shared" si="0"/>
        <v>#DIV/0!</v>
      </c>
      <c r="AG2" s="99" t="e">
        <f t="shared" si="0"/>
        <v>#DIV/0!</v>
      </c>
      <c r="AH2" s="97" t="e">
        <f t="shared" si="0"/>
        <v>#DIV/0!</v>
      </c>
      <c r="AI2" s="99" t="e">
        <f t="shared" si="0"/>
        <v>#DIV/0!</v>
      </c>
      <c r="AJ2" s="97" t="e">
        <f t="shared" si="0"/>
        <v>#DIV/0!</v>
      </c>
      <c r="AK2" s="99" t="e">
        <f t="shared" si="0"/>
        <v>#DIV/0!</v>
      </c>
      <c r="AL2" s="97" t="e">
        <f t="shared" si="0"/>
        <v>#DIV/0!</v>
      </c>
      <c r="AM2" s="96" t="e">
        <f t="shared" si="0"/>
        <v>#DIV/0!</v>
      </c>
      <c r="AN2" s="96" t="e">
        <f t="shared" si="0"/>
        <v>#DIV/0!</v>
      </c>
      <c r="AO2" s="96" t="e">
        <f t="shared" si="0"/>
        <v>#DIV/0!</v>
      </c>
      <c r="AP2" s="96" t="e">
        <f t="shared" si="0"/>
        <v>#DIV/0!</v>
      </c>
    </row>
    <row r="3" spans="1:42" x14ac:dyDescent="0.25">
      <c r="AB3" s="3" t="s">
        <v>89</v>
      </c>
      <c r="AC3" s="104" t="e">
        <f>ROUND((AVERAGEIFS(I:I,I:I,"&gt;0",C:C,"SS"))/(AVERAGEIFS(J:J,J:J,"&lt;0",C:C,"SS")*-1),2)</f>
        <v>#DIV/0!</v>
      </c>
      <c r="AD3" s="104" t="e">
        <f>ROUND((AVERAGEIFS(I:I,I:I,"&gt;0",C:C,"B"))/(AVERAGEIFS(J:J,J:J,"&lt;0",C:C,"B")*-1),2)</f>
        <v>#DIV/0!</v>
      </c>
      <c r="AE3" s="105" t="e">
        <f>ROUND((AVERAGEIFS(I:I,I:I,"&gt;0",P:P,"x"))/(AVERAGEIFS(J:J,J:J,"&lt;0",P:P,"x")*-1),2)</f>
        <v>#DIV/0!</v>
      </c>
      <c r="AF3" s="105" t="e">
        <f>ROUND((AVERAGEIFS(I:I,I:I,"&gt;0",Q:Q,"x"))/(AVERAGEIFS(J:J,J:J,"&lt;0",Q:Q,"x")*-1),2)</f>
        <v>#DIV/0!</v>
      </c>
      <c r="AG3" s="106" t="e">
        <f>ROUND((AVERAGEIFS(I:I,I:I,"&gt;0",R:R,"x"))/(AVERAGEIFS(J:J,J:J,"&lt;0",R:R,"x")*-1),2)</f>
        <v>#DIV/0!</v>
      </c>
      <c r="AH3" s="104" t="e">
        <f>ROUND((AVERAGEIFS(I:I,I:I,"&gt;0",S:S,"x"))/(AVERAGEIFS(J:J,J:J,"&lt;0",S:S,"x")*-1),2)</f>
        <v>#DIV/0!</v>
      </c>
      <c r="AI3" s="106" t="e">
        <f>ROUND((AVERAGEIFS(I:I,I:I,"&gt;0",T:T,"x"))/(AVERAGEIFS(J:J,J:J,"&lt;0",T:T,"x")*-1),2)</f>
        <v>#DIV/0!</v>
      </c>
      <c r="AJ3" s="104" t="e">
        <f>ROUND((AVERAGEIFS(I:I,I:I,"&gt;0",U:U,"x"))/(AVERAGEIFS(J:J,J:J,"&lt;0",U:U,"x")*-1),2)</f>
        <v>#DIV/0!</v>
      </c>
      <c r="AK3" s="106" t="e">
        <f>ROUND((AVERAGEIFS(I:I,I:I,"&gt;0",V:V,"x"))/(AVERAGEIFS(J:J,J:J,"&lt;0",V:V,"x")*-1),2)</f>
        <v>#DIV/0!</v>
      </c>
      <c r="AL3" s="104" t="e">
        <f>ROUND((AVERAGEIFS(I:I,I:I,"&gt;0",W:W,"x"))/(AVERAGEIFS(J:J,J:J,"&lt;0",W:W,"x")*-1),2)</f>
        <v>#DIV/0!</v>
      </c>
      <c r="AM3" s="107" t="e">
        <f>ROUND((AVERAGEIFS(I:I,I:I,"&gt;0",X:X,"x"))/(AVERAGEIFS(J:J,J:J,"&lt;0",X:X,"x")*-1),2)</f>
        <v>#DIV/0!</v>
      </c>
      <c r="AN3" s="107" t="e">
        <f>ROUND((AVERAGEIFS(I:I,I:I,"&gt;0",Y:Y,"x"))/(AVERAGEIFS(J:J,J:J,"&lt;0",Y:Y,"x")*-1),2)</f>
        <v>#DIV/0!</v>
      </c>
      <c r="AO3" s="107" t="e">
        <f>ROUND((AVERAGEIFS(I:I,I:I,"&gt;0",Z:Z,"x"))/(AVERAGEIFS(J:J,J:J,"&lt;0",Z:Z,"x")*-1),2)</f>
        <v>#DIV/0!</v>
      </c>
      <c r="AP3" s="107" t="e">
        <f>ROUND((AVERAGEIFS(I:I,I:I,"&gt;0",AA:AA,"x"))/(AVERAGEIFS(J:J,J:J,"&lt;0",AA:AA,"x")*-1),2)</f>
        <v>#DIV/0!</v>
      </c>
    </row>
    <row r="4" spans="1:42" x14ac:dyDescent="0.25">
      <c r="AB4" s="3" t="s">
        <v>49</v>
      </c>
      <c r="AC4" s="26">
        <f>COUNTIFS(L:L,"&gt;0",C:C,"SS")</f>
        <v>0</v>
      </c>
      <c r="AD4" s="26">
        <f>COUNTIFS(L:L,"&gt;0",C:C,"B")</f>
        <v>0</v>
      </c>
      <c r="AE4" s="21">
        <f>COUNTIFS(P:P,"x",L:L,"&gt;=0")</f>
        <v>0</v>
      </c>
      <c r="AF4" s="21">
        <f>COUNTIFS(Q:Q,"x",L:L,"&gt;=0")</f>
        <v>0</v>
      </c>
      <c r="AG4" s="2">
        <f>COUNTIFS(R:R,"x",L:L,"&gt;=0")</f>
        <v>0</v>
      </c>
      <c r="AH4" s="73">
        <f>COUNTIFS(S:S,"x",L:L,"&gt;=0")</f>
        <v>0</v>
      </c>
      <c r="AI4" s="2">
        <f>COUNTIFS(T:T,"x",L:L,"&gt;=0")</f>
        <v>0</v>
      </c>
      <c r="AJ4" s="73">
        <f>COUNTIFS(U:U,"x",L:L,"&gt;=0")</f>
        <v>0</v>
      </c>
      <c r="AK4" s="2">
        <f>COUNTIFS(V:V,"x",L:L,"&gt;=0")</f>
        <v>0</v>
      </c>
      <c r="AL4" s="73">
        <f>COUNTIFS(W:W,"x",L:L,"&gt;=0")</f>
        <v>0</v>
      </c>
      <c r="AM4" s="77">
        <f>COUNTIFS(X:X,"x",L:L,"&gt;=0")</f>
        <v>0</v>
      </c>
      <c r="AN4" s="77">
        <f>COUNTIFS(Y:Y,"x",L:L,"&gt;=0")</f>
        <v>0</v>
      </c>
      <c r="AO4" s="77">
        <f>COUNTIFS(Z:Z,"x",L:L,"&gt;=0")</f>
        <v>0</v>
      </c>
      <c r="AP4" s="77">
        <f>COUNTIFS(AA:AA,"x",L:L,"&gt;=0")</f>
        <v>0</v>
      </c>
    </row>
    <row r="5" spans="1:42" x14ac:dyDescent="0.25">
      <c r="X5" s="32"/>
      <c r="AB5" s="3" t="s">
        <v>35</v>
      </c>
      <c r="AC5" s="26">
        <f>COUNTIF(C:C,"SS")</f>
        <v>0</v>
      </c>
      <c r="AD5" s="26">
        <f>COUNTIF(C:C,"B")</f>
        <v>0</v>
      </c>
      <c r="AE5" s="3">
        <f>COUNTIF(P:P,"x")</f>
        <v>0</v>
      </c>
      <c r="AF5" s="3">
        <f>COUNTIF(Q:Q,"x")</f>
        <v>0</v>
      </c>
      <c r="AG5">
        <f>COUNTIF(R:R,"x")</f>
        <v>0</v>
      </c>
      <c r="AH5" s="26">
        <f>COUNTIF(S:S,"x")</f>
        <v>0</v>
      </c>
      <c r="AI5">
        <f>COUNTIF(T:T,"x")</f>
        <v>0</v>
      </c>
      <c r="AJ5" s="26">
        <f>COUNTIF(U:U,"x")</f>
        <v>0</v>
      </c>
      <c r="AK5">
        <f>COUNTIF(V:V,"x")</f>
        <v>0</v>
      </c>
      <c r="AL5" s="26">
        <f>COUNTIF(W:W,"x")</f>
        <v>0</v>
      </c>
      <c r="AM5" s="78">
        <f>COUNTIF(X:X,"x")</f>
        <v>0</v>
      </c>
      <c r="AN5" s="78">
        <f>COUNTIF(Y:Y,"x")</f>
        <v>0</v>
      </c>
      <c r="AO5" s="78">
        <f>COUNTIF(Z:Z,"x")</f>
        <v>0</v>
      </c>
      <c r="AP5" s="78">
        <f>COUNTIF(AA:AA,"x")</f>
        <v>0</v>
      </c>
    </row>
    <row r="6" spans="1:42" x14ac:dyDescent="0.25">
      <c r="AB6" s="3" t="s">
        <v>38</v>
      </c>
      <c r="AC6" s="76" t="e">
        <f>(SUMIFS(L:L,C:C,"SS")+SUMIFS(M:M,C:C,"SS"))/AC5</f>
        <v>#DIV/0!</v>
      </c>
      <c r="AD6" s="76" t="e">
        <f>(SUMIFS(L:L,C:C,"B")+SUMIFS(M:M,C:C,"B"))/AC5</f>
        <v>#DIV/0!</v>
      </c>
      <c r="AE6" s="22" t="e">
        <f>((SUMIFS(L:L,P:P,"x"))+(SUMIFS(M:M,P:P,"x")))/COUNTIF(P:P,"x")</f>
        <v>#DIV/0!</v>
      </c>
      <c r="AF6" s="22" t="e">
        <f>((SUMIFS(L:L,Q:Q,"x"))+(SUMIFS(M:M,Q:Q,"x")))/COUNTIF(Q:Q,"x")</f>
        <v>#DIV/0!</v>
      </c>
      <c r="AG6" s="22" t="e">
        <f>((SUMIFS(L:L,R:R,"x"))+(SUMIFS(M:M,R:R,"x")))/COUNTIF(R:R,"x")</f>
        <v>#DIV/0!</v>
      </c>
      <c r="AH6" s="22" t="e">
        <f>((SUMIFS(L:L,S:S,"x"))+(SUMIFS(M:M,S:S,"x")))/COUNTIF(S:S,"x")</f>
        <v>#DIV/0!</v>
      </c>
      <c r="AI6" s="22" t="e">
        <f>((SUMIFS(L:L,T:T,"x"))+(SUMIFS(M:M,T:T,"x")))/COUNTIF(T:T,"x")</f>
        <v>#DIV/0!</v>
      </c>
      <c r="AJ6" s="22" t="e">
        <f>((SUMIFS(L:L,U:U,"x"))+(SUMIFS(M:M,U:U,"x")))/COUNTIF(U:U,"x")</f>
        <v>#DIV/0!</v>
      </c>
      <c r="AK6" s="22" t="e">
        <f>((SUMIFS(L:L,V:V,"x"))+(SUMIFS(M:M,V:V,"x")))/COUNTIF(V:V,"x")</f>
        <v>#DIV/0!</v>
      </c>
      <c r="AL6" s="22" t="e">
        <f>((SUMIFS(L:L,W:W,"x"))+(SUMIFS(M:M,W:W,"x")))/COUNTIF(W:W,"x")</f>
        <v>#DIV/0!</v>
      </c>
      <c r="AM6" s="76" t="e">
        <f>((SUMIFS(L:L,X:X,"x"))+(SUMIFS(M:M,X:X,"x")))/COUNTIF(X:X,"x")</f>
        <v>#DIV/0!</v>
      </c>
      <c r="AN6" s="76" t="e">
        <f>((SUMIFS(L:L,Y:Y,"x"))+(SUMIFS(M:M,Y:Y,"x")))/COUNTIF(Y:Y,"x")</f>
        <v>#DIV/0!</v>
      </c>
      <c r="AO6" s="76" t="e">
        <f>((SUMIFS(L:L,Z:Z,"x"))+(SUMIFS(M:M,Z:Z,"x")))/COUNTIF(Z:Z,"x")</f>
        <v>#DIV/0!</v>
      </c>
      <c r="AP6" s="76" t="e">
        <f>((SUMIFS(L:L,AA:AA,"x"))+(SUMIFS(M:M,AA:AA,"x")))/COUNTIF(AA:AA,"x")</f>
        <v>#DIV/0!</v>
      </c>
    </row>
    <row r="7" spans="1:42" ht="15.75" thickBot="1" x14ac:dyDescent="0.3">
      <c r="AB7" s="3" t="s">
        <v>50</v>
      </c>
      <c r="AC7" s="76">
        <f>(SUMIFS(L:L,C:C,"SS")+SUMIFS(M:M,C:C,"SS"))</f>
        <v>0</v>
      </c>
      <c r="AD7" s="76">
        <f>(SUMIFS(L:L,C:C,"B")+SUMIFS(M:M,C:C,"B"))</f>
        <v>0</v>
      </c>
      <c r="AE7" s="22">
        <f>((SUMIFS(L:L,P:P,"x"))+(SUMIFS(M:M,P:P,"x")))</f>
        <v>0</v>
      </c>
      <c r="AF7" s="22">
        <f>((SUMIFS(L:L,Q:Q,"x"))+(SUMIFS(M:M,Q:Q,"x")))</f>
        <v>0</v>
      </c>
      <c r="AG7" s="16">
        <f>((SUMIFS(L:L,R:R,"x"))+(SUMIFS(M:M,R:R,"x")))</f>
        <v>0</v>
      </c>
      <c r="AH7" s="76">
        <f>((SUMIFS(L:L,S:S,"x"))+(SUMIFS(M:M,S:S,"x")))</f>
        <v>0</v>
      </c>
      <c r="AI7" s="16">
        <f>((SUMIFS(L:L,T:T,"x"))+(SUMIFS(M:M,T:T,"x")))</f>
        <v>0</v>
      </c>
      <c r="AJ7" s="76">
        <f>((SUMIFS(L:L,U:U,"x"))+(SUMIFS(M:M,U:U,"x")))</f>
        <v>0</v>
      </c>
      <c r="AK7" s="16">
        <f>((SUMIFS(L:L,V:V,"x"))+(SUMIFS(M:M,V:V,"x")))</f>
        <v>0</v>
      </c>
      <c r="AL7" s="76">
        <f>((SUMIFS(L:L,W:W,"x"))+(SUMIFS(M:M,W:W,"x")))</f>
        <v>0</v>
      </c>
      <c r="AM7" s="20">
        <f>((SUMIFS(L:L,X:X,"x"))+(SUMIFS(M:M,X:X,"x")))</f>
        <v>0</v>
      </c>
      <c r="AN7" s="20">
        <f>((SUMIFS(L:L,Y:Y,"x"))+(SUMIFS(M:M,Y:Y,"x")))</f>
        <v>0</v>
      </c>
      <c r="AO7" s="20">
        <f>((SUMIFS(L:L,Z:Z,"x"))+(SUMIFS(M:M,Z:Z,"x")))</f>
        <v>0</v>
      </c>
      <c r="AP7" s="20">
        <f>((SUMIFS(L:L,AA:AA,"x"))+(SUMIFS(M:M,AA:AA,"x")))</f>
        <v>0</v>
      </c>
    </row>
    <row r="8" spans="1:42" x14ac:dyDescent="0.25">
      <c r="A8" s="229" t="s">
        <v>0</v>
      </c>
      <c r="B8" s="230" t="s">
        <v>1</v>
      </c>
      <c r="C8" s="230" t="s">
        <v>12</v>
      </c>
      <c r="D8" s="230" t="s">
        <v>2</v>
      </c>
      <c r="E8" s="231" t="s">
        <v>11</v>
      </c>
      <c r="F8" s="67" t="s">
        <v>13</v>
      </c>
      <c r="G8" s="67" t="s">
        <v>3</v>
      </c>
      <c r="H8" s="67" t="s">
        <v>4</v>
      </c>
      <c r="I8" s="67" t="s">
        <v>15</v>
      </c>
      <c r="J8" s="67" t="s">
        <v>16</v>
      </c>
      <c r="K8" s="67" t="s">
        <v>10</v>
      </c>
      <c r="L8" s="67" t="s">
        <v>7</v>
      </c>
      <c r="M8" s="67" t="s">
        <v>6</v>
      </c>
      <c r="N8" s="67" t="s">
        <v>6</v>
      </c>
      <c r="O8" s="232" t="s">
        <v>14</v>
      </c>
      <c r="P8" s="68" t="s">
        <v>18</v>
      </c>
      <c r="Q8" s="103" t="s">
        <v>88</v>
      </c>
      <c r="R8" s="68" t="s">
        <v>19</v>
      </c>
      <c r="S8" s="68" t="s">
        <v>40</v>
      </c>
      <c r="T8" s="68" t="s">
        <v>41</v>
      </c>
      <c r="U8" s="68" t="s">
        <v>42</v>
      </c>
      <c r="V8" s="68" t="s">
        <v>43</v>
      </c>
      <c r="W8" s="68" t="s">
        <v>44</v>
      </c>
      <c r="X8" s="233" t="s">
        <v>45</v>
      </c>
      <c r="Y8" s="234" t="s">
        <v>85</v>
      </c>
      <c r="Z8" s="103" t="s">
        <v>86</v>
      </c>
      <c r="AA8" s="103" t="s">
        <v>87</v>
      </c>
      <c r="AB8" s="3" t="s">
        <v>48</v>
      </c>
      <c r="AC8" s="76">
        <f>(SUMIFS(I:I,C:C,"SS")+SUMIFS(J:J,C:C,"SS"))</f>
        <v>0</v>
      </c>
      <c r="AD8" s="76">
        <f>(SUMIFS(I:I,C:C,"B")+SUMIFS(J:J,C:C,"B"))</f>
        <v>0</v>
      </c>
      <c r="AE8" s="22">
        <f>((SUMIFS(I:I,P:P,"x"))+(SUMIFS(J:J,P:P,"x")))</f>
        <v>0</v>
      </c>
      <c r="AF8" s="22">
        <f>((SUMIFS(I:I,Q:Q,"x"))+(SUMIFS(J:J,Q:Q,"x")))</f>
        <v>0</v>
      </c>
      <c r="AG8" s="16">
        <f>((SUMIFS(I:I,R:R,"x"))+(SUMIFS(J:J,R:R,"x")))</f>
        <v>0</v>
      </c>
      <c r="AH8" s="76">
        <f>((SUMIFS(I:I,S:S,"x"))+(SUMIFS(J:J,S:S,"x")))</f>
        <v>0</v>
      </c>
      <c r="AI8" s="16">
        <f>((SUMIFS(I:I,T:T,"x"))+(SUMIFS(J:J,T:T,"x")))</f>
        <v>0</v>
      </c>
      <c r="AJ8" s="76">
        <f>((SUMIFS(I:I,U:U,"x"))+(SUMIFS(J:J,U:U,"x")))</f>
        <v>0</v>
      </c>
      <c r="AK8" s="16">
        <f>((SUMIFS(I:I,V:V,"x"))+(SUMIFS(J:J,V:V,"x")))</f>
        <v>0</v>
      </c>
      <c r="AL8" s="76">
        <f>((SUMIFS(I:I,W:W,"x"))+(SUMIFS(J:J,W:W,"x")))</f>
        <v>0</v>
      </c>
      <c r="AM8" s="20">
        <f>((SUMIFS(I:I,X:X,"x"))+(SUMIFS(J:J,X:X,"x")))</f>
        <v>0</v>
      </c>
      <c r="AN8" s="20">
        <f>((SUMIFS(I:I,Y:Y,"x"))+(SUMIFS(J:J,Y:Y,"x")))</f>
        <v>0</v>
      </c>
      <c r="AO8" s="20">
        <f>((SUMIFS(I:I,Z:Z,"x"))+(SUMIFS(J:J,Z:Z,"x")))</f>
        <v>0</v>
      </c>
      <c r="AP8" s="20">
        <f>((SUMIFS(I:I,AA:AA,"x"))+(SUMIFS(J:J,AA:AA,"x")))</f>
        <v>0</v>
      </c>
    </row>
    <row r="9" spans="1:42" s="113" customFormat="1" x14ac:dyDescent="0.25">
      <c r="A9" s="1"/>
      <c r="B9"/>
      <c r="C9"/>
      <c r="D9"/>
      <c r="E9" s="114"/>
      <c r="F9" s="114"/>
      <c r="G9"/>
      <c r="H9"/>
      <c r="I9"/>
      <c r="J9"/>
      <c r="K9"/>
      <c r="L9" s="138"/>
      <c r="M9" s="114"/>
      <c r="N9" s="135"/>
      <c r="O9" s="226"/>
      <c r="P9" s="136"/>
      <c r="Q9" s="136"/>
      <c r="R9" s="136"/>
      <c r="S9" s="136"/>
      <c r="T9" s="69"/>
      <c r="U9" s="69"/>
      <c r="V9" s="69"/>
      <c r="W9" s="136"/>
      <c r="X9" s="136"/>
      <c r="Y9" s="136"/>
      <c r="Z9" s="136"/>
      <c r="AA9" s="137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</row>
    <row r="10" spans="1:42" s="113" customFormat="1" ht="16.5" customHeight="1" x14ac:dyDescent="0.25">
      <c r="A10" s="1"/>
      <c r="B10"/>
      <c r="C10"/>
      <c r="D10"/>
      <c r="E10" s="114"/>
      <c r="F10" s="114"/>
      <c r="G10"/>
      <c r="H10"/>
      <c r="I10"/>
      <c r="J10"/>
      <c r="K10"/>
      <c r="L10" s="138"/>
      <c r="M10" s="114"/>
      <c r="N10" s="135"/>
      <c r="O10" s="226"/>
      <c r="P10" s="136"/>
      <c r="Q10" s="136"/>
      <c r="R10" s="69"/>
      <c r="S10" s="136"/>
      <c r="T10" s="69"/>
      <c r="U10" s="69"/>
      <c r="V10" s="69"/>
      <c r="W10" s="69"/>
      <c r="X10" s="136"/>
      <c r="Y10" s="136"/>
      <c r="Z10" s="136"/>
      <c r="AA10" s="137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</row>
    <row r="11" spans="1:42" s="113" customFormat="1" x14ac:dyDescent="0.25">
      <c r="A11" s="1"/>
      <c r="B11"/>
      <c r="C11"/>
      <c r="D11"/>
      <c r="E11" s="114"/>
      <c r="F11" s="114"/>
      <c r="G11"/>
      <c r="H11"/>
      <c r="I11"/>
      <c r="J11"/>
      <c r="K11"/>
      <c r="L11" s="138"/>
      <c r="M11" s="114"/>
      <c r="N11" s="135"/>
      <c r="O11" s="226"/>
      <c r="U11"/>
      <c r="AA11" s="268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</row>
    <row r="12" spans="1:42" s="113" customFormat="1" x14ac:dyDescent="0.25">
      <c r="A12" s="1"/>
      <c r="B12"/>
      <c r="C12"/>
      <c r="D12"/>
      <c r="E12" s="114"/>
      <c r="F12" s="114"/>
      <c r="G12"/>
      <c r="H12"/>
      <c r="I12"/>
      <c r="J12"/>
      <c r="K12"/>
      <c r="L12" s="138"/>
      <c r="M12" s="114"/>
      <c r="N12" s="135"/>
      <c r="O12" s="226"/>
      <c r="P12" s="136"/>
      <c r="Q12" s="136"/>
      <c r="R12" s="69"/>
      <c r="S12" s="136"/>
      <c r="T12" s="69"/>
      <c r="U12" s="136"/>
      <c r="V12" s="69"/>
      <c r="W12" s="69"/>
      <c r="X12" s="136"/>
      <c r="Y12" s="136"/>
      <c r="Z12" s="136"/>
      <c r="AA12" s="137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</row>
    <row r="13" spans="1:42" s="113" customFormat="1" x14ac:dyDescent="0.25">
      <c r="A13" s="1"/>
      <c r="B13"/>
      <c r="C13"/>
      <c r="D13"/>
      <c r="E13" s="114"/>
      <c r="F13" s="114"/>
      <c r="G13"/>
      <c r="H13"/>
      <c r="I13"/>
      <c r="J13"/>
      <c r="K13"/>
      <c r="L13" s="138"/>
      <c r="M13" s="114"/>
      <c r="N13" s="135"/>
      <c r="O13" s="226"/>
      <c r="P13" s="16"/>
      <c r="Q13" s="16"/>
      <c r="R13" s="114"/>
      <c r="S13" s="114"/>
      <c r="T13" s="114"/>
      <c r="U13" s="114"/>
      <c r="V13" s="114"/>
      <c r="W13" s="114"/>
      <c r="X13" s="114"/>
      <c r="Y13" s="16"/>
      <c r="Z13" s="16"/>
      <c r="AA13" s="20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</row>
    <row r="14" spans="1:42" s="113" customFormat="1" x14ac:dyDescent="0.25">
      <c r="A14" s="1"/>
      <c r="B14"/>
      <c r="C14"/>
      <c r="D14"/>
      <c r="E14" s="114"/>
      <c r="F14" s="114"/>
      <c r="G14"/>
      <c r="H14"/>
      <c r="I14"/>
      <c r="J14"/>
      <c r="K14"/>
      <c r="L14" s="138"/>
      <c r="M14" s="114"/>
      <c r="N14" s="135"/>
      <c r="O14" s="226"/>
      <c r="P14" s="114"/>
      <c r="Q14" s="16"/>
      <c r="R14" s="114"/>
      <c r="S14" s="114"/>
      <c r="T14" s="114"/>
      <c r="U14" s="114"/>
      <c r="V14" s="114"/>
      <c r="W14" s="114"/>
      <c r="X14" s="114"/>
      <c r="Y14" s="16"/>
      <c r="Z14" s="16"/>
      <c r="AA14" s="20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</row>
    <row r="15" spans="1:42" s="113" customFormat="1" x14ac:dyDescent="0.25">
      <c r="A15" s="1"/>
      <c r="B15"/>
      <c r="C15"/>
      <c r="D15"/>
      <c r="E15" s="114"/>
      <c r="F15" s="114"/>
      <c r="G15"/>
      <c r="H15"/>
      <c r="I15"/>
      <c r="J15"/>
      <c r="K15"/>
      <c r="L15" s="138"/>
      <c r="M15" s="114"/>
      <c r="N15" s="135"/>
      <c r="O15" s="226"/>
      <c r="P15" s="136"/>
      <c r="Q15" s="136"/>
      <c r="R15" s="136"/>
      <c r="S15" s="136"/>
      <c r="T15" s="69"/>
      <c r="U15" s="69"/>
      <c r="V15" s="69"/>
      <c r="W15" s="136"/>
      <c r="X15" s="136"/>
      <c r="Y15" s="136"/>
      <c r="Z15" s="136"/>
      <c r="AA15" s="137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</row>
    <row r="16" spans="1:42" s="113" customFormat="1" x14ac:dyDescent="0.25">
      <c r="A16" s="1"/>
      <c r="B16"/>
      <c r="C16"/>
      <c r="D16"/>
      <c r="E16" s="114"/>
      <c r="F16" s="114"/>
      <c r="G16"/>
      <c r="H16"/>
      <c r="I16"/>
      <c r="J16"/>
      <c r="K16"/>
      <c r="L16" s="138"/>
      <c r="M16" s="114"/>
      <c r="N16" s="135"/>
      <c r="O16" s="226"/>
      <c r="P16" s="114"/>
      <c r="Q16" s="16"/>
      <c r="R16" s="114"/>
      <c r="S16" s="114"/>
      <c r="T16" s="114"/>
      <c r="U16" s="114"/>
      <c r="V16" s="16"/>
      <c r="W16" s="114"/>
      <c r="X16" s="114"/>
      <c r="Y16" s="16"/>
      <c r="Z16" s="16"/>
      <c r="AA16" s="20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</row>
    <row r="17" spans="1:42" s="113" customFormat="1" x14ac:dyDescent="0.25">
      <c r="A17" s="1"/>
      <c r="B17"/>
      <c r="C17"/>
      <c r="D17"/>
      <c r="E17" s="114"/>
      <c r="F17" s="114"/>
      <c r="G17"/>
      <c r="H17"/>
      <c r="I17"/>
      <c r="J17"/>
      <c r="K17"/>
      <c r="L17" s="138"/>
      <c r="M17" s="114"/>
      <c r="N17" s="135"/>
      <c r="O17" s="226"/>
      <c r="P17" s="136"/>
      <c r="Q17" s="136"/>
      <c r="R17" s="136"/>
      <c r="S17" s="136"/>
      <c r="T17" s="69"/>
      <c r="U17" s="136"/>
      <c r="V17" s="69"/>
      <c r="W17" s="136"/>
      <c r="X17" s="136"/>
      <c r="Y17" s="136"/>
      <c r="Z17" s="136"/>
      <c r="AA17" s="137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</row>
    <row r="18" spans="1:42" x14ac:dyDescent="0.25">
      <c r="A18" s="1"/>
      <c r="E18" s="114"/>
      <c r="F18" s="114"/>
      <c r="L18" s="138"/>
      <c r="M18" s="114"/>
      <c r="N18" s="135"/>
      <c r="O18" s="226"/>
      <c r="P18" s="136"/>
      <c r="Q18" s="136"/>
      <c r="R18" s="136"/>
      <c r="S18" s="69"/>
      <c r="T18" s="136"/>
      <c r="U18" s="136"/>
      <c r="V18" s="69"/>
      <c r="W18" s="69"/>
      <c r="X18" s="136"/>
      <c r="Y18" s="136"/>
      <c r="Z18" s="136"/>
      <c r="AA18" s="137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</row>
    <row r="19" spans="1:42" s="113" customFormat="1" x14ac:dyDescent="0.25">
      <c r="A19" s="1"/>
      <c r="B19"/>
      <c r="C19"/>
      <c r="D19"/>
      <c r="E19" s="114"/>
      <c r="F19" s="114"/>
      <c r="G19"/>
      <c r="H19"/>
      <c r="I19"/>
      <c r="J19"/>
      <c r="K19"/>
      <c r="L19" s="138"/>
      <c r="M19" s="114"/>
      <c r="N19" s="135"/>
      <c r="O19" s="226"/>
      <c r="P19" s="136"/>
      <c r="Q19" s="136"/>
      <c r="R19" s="136"/>
      <c r="S19" s="136"/>
      <c r="T19" s="136"/>
      <c r="U19" s="136"/>
      <c r="V19" s="69"/>
      <c r="W19" s="136"/>
      <c r="X19" s="136"/>
      <c r="Y19" s="136"/>
      <c r="Z19" s="136"/>
      <c r="AA19" s="137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</row>
    <row r="20" spans="1:42" s="113" customFormat="1" x14ac:dyDescent="0.25">
      <c r="A20" s="1"/>
      <c r="B20"/>
      <c r="C20"/>
      <c r="D20"/>
      <c r="E20" s="114"/>
      <c r="F20" s="114"/>
      <c r="G20"/>
      <c r="H20"/>
      <c r="I20"/>
      <c r="J20"/>
      <c r="K20"/>
      <c r="L20" s="138"/>
      <c r="M20" s="114"/>
      <c r="N20" s="135"/>
      <c r="O20" s="226"/>
      <c r="P20" s="114"/>
      <c r="Q20" s="16"/>
      <c r="R20" s="114"/>
      <c r="S20" s="114"/>
      <c r="T20" s="114"/>
      <c r="U20" s="16"/>
      <c r="V20" s="114"/>
      <c r="W20" s="114"/>
      <c r="X20" s="114"/>
      <c r="Y20" s="16"/>
      <c r="Z20" s="16"/>
      <c r="AA20" s="20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</row>
    <row r="21" spans="1:42" s="113" customFormat="1" x14ac:dyDescent="0.25">
      <c r="A21" s="1"/>
      <c r="B21"/>
      <c r="C21"/>
      <c r="D21"/>
      <c r="E21" s="114"/>
      <c r="F21" s="114"/>
      <c r="G21"/>
      <c r="H21"/>
      <c r="I21"/>
      <c r="J21"/>
      <c r="K21"/>
      <c r="L21" s="138"/>
      <c r="M21" s="114"/>
      <c r="N21" s="135"/>
      <c r="O21" s="226"/>
      <c r="P21" s="136"/>
      <c r="Q21" s="136"/>
      <c r="R21" s="136"/>
      <c r="S21" s="69"/>
      <c r="T21" s="69"/>
      <c r="U21" s="69"/>
      <c r="V21" s="69"/>
      <c r="W21" s="69"/>
      <c r="X21" s="136"/>
      <c r="Y21" s="136"/>
      <c r="Z21" s="136"/>
      <c r="AA21" s="137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</row>
    <row r="22" spans="1:42" s="113" customFormat="1" x14ac:dyDescent="0.25">
      <c r="A22" s="1"/>
      <c r="B22"/>
      <c r="C22"/>
      <c r="D22"/>
      <c r="E22" s="114"/>
      <c r="F22" s="114"/>
      <c r="G22"/>
      <c r="H22"/>
      <c r="I22"/>
      <c r="J22"/>
      <c r="K22"/>
      <c r="L22" s="138"/>
      <c r="M22" s="114"/>
      <c r="N22" s="135"/>
      <c r="O22" s="226"/>
      <c r="P22" s="136"/>
      <c r="Q22" s="136"/>
      <c r="R22" s="136"/>
      <c r="S22" s="69"/>
      <c r="T22" s="69"/>
      <c r="U22" s="136"/>
      <c r="V22" s="69"/>
      <c r="W22" s="136"/>
      <c r="X22" s="136"/>
      <c r="Y22" s="136"/>
      <c r="Z22" s="136"/>
      <c r="AA22" s="137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</row>
    <row r="23" spans="1:42" s="113" customFormat="1" x14ac:dyDescent="0.25">
      <c r="A23" s="1"/>
      <c r="B23"/>
      <c r="C23"/>
      <c r="D23"/>
      <c r="E23" s="114"/>
      <c r="F23" s="114"/>
      <c r="G23"/>
      <c r="H23"/>
      <c r="I23"/>
      <c r="J23"/>
      <c r="K23"/>
      <c r="L23" s="138"/>
      <c r="M23" s="114"/>
      <c r="N23" s="135"/>
      <c r="O23" s="226"/>
      <c r="P23" s="69"/>
      <c r="Q23" s="136"/>
      <c r="R23" s="136"/>
      <c r="S23" s="69"/>
      <c r="T23" s="69"/>
      <c r="U23" s="136"/>
      <c r="V23" s="69"/>
      <c r="W23" s="136"/>
      <c r="X23" s="136"/>
      <c r="Y23" s="136"/>
      <c r="Z23" s="136"/>
      <c r="AA23" s="137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</row>
    <row r="24" spans="1:42" s="113" customFormat="1" x14ac:dyDescent="0.25">
      <c r="A24" s="1"/>
      <c r="B24"/>
      <c r="C24"/>
      <c r="D24"/>
      <c r="E24" s="114"/>
      <c r="F24" s="114"/>
      <c r="G24"/>
      <c r="H24"/>
      <c r="I24"/>
      <c r="J24"/>
      <c r="K24"/>
      <c r="L24" s="138"/>
      <c r="M24" s="114"/>
      <c r="N24" s="135"/>
      <c r="O24" s="226"/>
      <c r="P24" s="136"/>
      <c r="Q24" s="136"/>
      <c r="R24" s="69"/>
      <c r="S24" s="69"/>
      <c r="T24" s="136"/>
      <c r="U24" s="136"/>
      <c r="V24" s="69"/>
      <c r="W24" s="136"/>
      <c r="X24" s="69"/>
      <c r="Y24" s="136"/>
      <c r="Z24" s="136"/>
      <c r="AA24" s="137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</row>
    <row r="25" spans="1:42" s="113" customFormat="1" x14ac:dyDescent="0.25">
      <c r="A25" s="1"/>
      <c r="B25"/>
      <c r="C25"/>
      <c r="D25"/>
      <c r="E25" s="114"/>
      <c r="F25" s="114"/>
      <c r="G25"/>
      <c r="H25"/>
      <c r="I25"/>
      <c r="J25"/>
      <c r="K25"/>
      <c r="L25" s="138"/>
      <c r="M25" s="114"/>
      <c r="N25" s="135"/>
      <c r="O25" s="226"/>
      <c r="P25" s="136"/>
      <c r="Q25" s="136"/>
      <c r="R25" s="136"/>
      <c r="S25" s="136"/>
      <c r="T25" s="69"/>
      <c r="U25" s="136"/>
      <c r="V25" s="69"/>
      <c r="W25" s="69"/>
      <c r="X25" s="136"/>
      <c r="Y25" s="136"/>
      <c r="Z25" s="136"/>
      <c r="AA25" s="137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</row>
    <row r="26" spans="1:42" s="113" customFormat="1" x14ac:dyDescent="0.25">
      <c r="A26" s="1"/>
      <c r="B26"/>
      <c r="C26"/>
      <c r="D26"/>
      <c r="E26" s="114"/>
      <c r="F26" s="114"/>
      <c r="G26"/>
      <c r="H26"/>
      <c r="I26"/>
      <c r="J26"/>
      <c r="K26"/>
      <c r="L26" s="138"/>
      <c r="M26" s="114"/>
      <c r="N26" s="135"/>
      <c r="O26" s="226"/>
      <c r="P26" s="69"/>
      <c r="Q26" s="136"/>
      <c r="R26" s="136"/>
      <c r="S26" s="136"/>
      <c r="T26" s="136"/>
      <c r="U26" s="69"/>
      <c r="V26" s="69"/>
      <c r="W26" s="136"/>
      <c r="X26" s="136"/>
      <c r="Y26" s="136"/>
      <c r="Z26" s="136"/>
      <c r="AA26" s="79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</row>
    <row r="27" spans="1:42" s="113" customFormat="1" x14ac:dyDescent="0.25">
      <c r="A27" s="1"/>
      <c r="B27"/>
      <c r="C27"/>
      <c r="D27"/>
      <c r="E27" s="114"/>
      <c r="F27" s="114"/>
      <c r="G27"/>
      <c r="H27"/>
      <c r="I27"/>
      <c r="J27"/>
      <c r="K27"/>
      <c r="L27" s="138"/>
      <c r="M27" s="114"/>
      <c r="N27" s="135"/>
      <c r="O27" s="226"/>
      <c r="P27" s="136"/>
      <c r="Q27" s="136"/>
      <c r="R27" s="69"/>
      <c r="S27" s="69"/>
      <c r="T27" s="136"/>
      <c r="U27" s="69"/>
      <c r="V27" s="69"/>
      <c r="W27" s="69"/>
      <c r="X27" s="136"/>
      <c r="Y27" s="69"/>
      <c r="Z27" s="136"/>
      <c r="AA27" s="79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</row>
    <row r="28" spans="1:42" s="113" customFormat="1" x14ac:dyDescent="0.25">
      <c r="A28" s="1"/>
      <c r="B28"/>
      <c r="C28"/>
      <c r="D28"/>
      <c r="E28" s="114"/>
      <c r="F28" s="114"/>
      <c r="G28"/>
      <c r="H28"/>
      <c r="I28"/>
      <c r="J28"/>
      <c r="K28"/>
      <c r="L28" s="138"/>
      <c r="M28" s="114"/>
      <c r="N28" s="135"/>
      <c r="O28" s="226"/>
      <c r="P28" s="136"/>
      <c r="Q28" s="136"/>
      <c r="R28" s="69"/>
      <c r="S28" s="136"/>
      <c r="T28" s="69"/>
      <c r="U28" s="69"/>
      <c r="V28" s="69"/>
      <c r="W28" s="136"/>
      <c r="X28" s="136"/>
      <c r="Y28" s="69"/>
      <c r="Z28" s="136"/>
      <c r="AA28" s="137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</row>
    <row r="29" spans="1:42" s="113" customFormat="1" x14ac:dyDescent="0.25">
      <c r="A29" s="1"/>
      <c r="B29"/>
      <c r="C29"/>
      <c r="D29"/>
      <c r="E29" s="114"/>
      <c r="F29" s="114"/>
      <c r="G29"/>
      <c r="H29"/>
      <c r="I29"/>
      <c r="J29"/>
      <c r="K29"/>
      <c r="L29" s="138"/>
      <c r="M29" s="114"/>
      <c r="N29" s="135"/>
      <c r="O29" s="226"/>
      <c r="P29" s="114"/>
      <c r="Q29" s="16"/>
      <c r="R29" s="114"/>
      <c r="S29" s="114"/>
      <c r="T29" s="114"/>
      <c r="U29" s="16"/>
      <c r="V29" s="114"/>
      <c r="W29" s="114"/>
      <c r="X29" s="114"/>
      <c r="Y29" s="16"/>
      <c r="Z29" s="16"/>
      <c r="AA29" s="20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</row>
    <row r="30" spans="1:42" s="113" customFormat="1" x14ac:dyDescent="0.25">
      <c r="A30" s="1"/>
      <c r="B30"/>
      <c r="C30"/>
      <c r="D30"/>
      <c r="E30" s="114"/>
      <c r="F30" s="114"/>
      <c r="G30"/>
      <c r="H30"/>
      <c r="I30"/>
      <c r="J30"/>
      <c r="K30"/>
      <c r="L30" s="138"/>
      <c r="M30" s="114"/>
      <c r="N30" s="135"/>
      <c r="O30" s="226"/>
      <c r="P30" s="136"/>
      <c r="Q30" s="136"/>
      <c r="R30" s="136"/>
      <c r="S30" s="136"/>
      <c r="T30" s="136"/>
      <c r="U30" s="69"/>
      <c r="V30" s="69"/>
      <c r="W30" s="69"/>
      <c r="X30" s="69"/>
      <c r="Y30" s="136"/>
      <c r="Z30" s="136"/>
      <c r="AA30" s="137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</row>
    <row r="31" spans="1:42" s="113" customFormat="1" x14ac:dyDescent="0.25">
      <c r="A31" s="1"/>
      <c r="B31"/>
      <c r="C31"/>
      <c r="D31"/>
      <c r="E31" s="114"/>
      <c r="F31" s="114"/>
      <c r="G31"/>
      <c r="H31"/>
      <c r="I31"/>
      <c r="J31"/>
      <c r="K31"/>
      <c r="L31" s="138"/>
      <c r="M31" s="114"/>
      <c r="N31" s="135"/>
      <c r="O31" s="226"/>
      <c r="P31" s="136"/>
      <c r="Q31" s="136"/>
      <c r="R31" s="136"/>
      <c r="S31" s="69"/>
      <c r="T31" s="136"/>
      <c r="U31" s="136"/>
      <c r="V31" s="69"/>
      <c r="W31" s="69"/>
      <c r="X31" s="69"/>
      <c r="Y31" s="136"/>
      <c r="Z31" s="136"/>
      <c r="AA31" s="137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</row>
    <row r="32" spans="1:42" s="113" customFormat="1" x14ac:dyDescent="0.25">
      <c r="A32" s="1"/>
      <c r="B32"/>
      <c r="C32"/>
      <c r="D32"/>
      <c r="E32" s="114"/>
      <c r="F32" s="114"/>
      <c r="G32"/>
      <c r="H32"/>
      <c r="I32"/>
      <c r="J32"/>
      <c r="K32"/>
      <c r="L32" s="138"/>
      <c r="M32" s="114"/>
      <c r="N32" s="135"/>
      <c r="O32" s="226"/>
      <c r="P32" s="136"/>
      <c r="Q32" s="136"/>
      <c r="R32" s="136"/>
      <c r="S32" s="136"/>
      <c r="T32" s="136"/>
      <c r="U32" s="69"/>
      <c r="V32" s="69"/>
      <c r="W32" s="69"/>
      <c r="X32" s="136"/>
      <c r="Y32" s="136"/>
      <c r="Z32" s="136"/>
      <c r="AA32" s="79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</row>
    <row r="33" spans="1:42" s="113" customFormat="1" x14ac:dyDescent="0.25">
      <c r="A33" s="1"/>
      <c r="B33"/>
      <c r="C33"/>
      <c r="D33"/>
      <c r="E33" s="114"/>
      <c r="F33" s="114"/>
      <c r="G33"/>
      <c r="H33"/>
      <c r="I33"/>
      <c r="J33"/>
      <c r="K33"/>
      <c r="L33" s="138"/>
      <c r="M33" s="114"/>
      <c r="N33" s="135"/>
      <c r="O33" s="226"/>
      <c r="P33" s="136"/>
      <c r="Q33" s="136"/>
      <c r="R33" s="136"/>
      <c r="S33" s="69"/>
      <c r="T33" s="136"/>
      <c r="U33" s="69"/>
      <c r="V33" s="69"/>
      <c r="W33" s="136"/>
      <c r="X33" s="136"/>
      <c r="Y33" s="136"/>
      <c r="Z33" s="136"/>
      <c r="AA33" s="137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</row>
    <row r="34" spans="1:42" s="113" customFormat="1" x14ac:dyDescent="0.25">
      <c r="A34" s="1"/>
      <c r="B34"/>
      <c r="C34"/>
      <c r="D34"/>
      <c r="E34" s="114"/>
      <c r="F34" s="114"/>
      <c r="G34"/>
      <c r="H34"/>
      <c r="I34"/>
      <c r="J34"/>
      <c r="K34"/>
      <c r="L34" s="138"/>
      <c r="M34" s="114"/>
      <c r="N34" s="135"/>
      <c r="O34" s="226"/>
      <c r="P34" s="136"/>
      <c r="Q34" s="136"/>
      <c r="R34" s="136"/>
      <c r="S34" s="136"/>
      <c r="T34" s="69"/>
      <c r="U34" s="136"/>
      <c r="V34" s="69"/>
      <c r="W34" s="136"/>
      <c r="X34" s="136"/>
      <c r="Y34" s="136"/>
      <c r="Z34" s="136"/>
      <c r="AA34" s="137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</row>
    <row r="35" spans="1:42" s="113" customFormat="1" x14ac:dyDescent="0.25">
      <c r="A35" s="1"/>
      <c r="B35"/>
      <c r="C35"/>
      <c r="D35"/>
      <c r="E35" s="114"/>
      <c r="F35" s="114"/>
      <c r="G35"/>
      <c r="H35"/>
      <c r="I35"/>
      <c r="J35"/>
      <c r="K35"/>
      <c r="L35" s="138"/>
      <c r="M35" s="114"/>
      <c r="N35" s="135"/>
      <c r="O35" s="226"/>
      <c r="P35" s="136"/>
      <c r="Q35" s="136"/>
      <c r="R35" s="69"/>
      <c r="S35" s="136"/>
      <c r="T35" s="136"/>
      <c r="U35" s="136"/>
      <c r="V35" s="69"/>
      <c r="W35" s="136"/>
      <c r="X35" s="136"/>
      <c r="Y35" s="136"/>
      <c r="Z35" s="136"/>
      <c r="AA35" s="137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</row>
    <row r="36" spans="1:42" s="113" customFormat="1" x14ac:dyDescent="0.25">
      <c r="A36" s="1"/>
      <c r="B36"/>
      <c r="C36"/>
      <c r="D36"/>
      <c r="E36" s="114"/>
      <c r="F36" s="114"/>
      <c r="G36"/>
      <c r="H36"/>
      <c r="I36"/>
      <c r="J36"/>
      <c r="K36"/>
      <c r="L36" s="138"/>
      <c r="M36" s="114"/>
      <c r="N36" s="135"/>
      <c r="O36" s="226"/>
      <c r="P36" s="114"/>
      <c r="Q36" s="16"/>
      <c r="R36" s="114"/>
      <c r="S36" s="114"/>
      <c r="T36" s="114"/>
      <c r="U36" s="114"/>
      <c r="V36" s="16"/>
      <c r="W36" s="114"/>
      <c r="X36" s="114"/>
      <c r="Y36" s="16"/>
      <c r="Z36" s="16"/>
      <c r="AA36" s="20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</row>
    <row r="37" spans="1:42" s="113" customFormat="1" x14ac:dyDescent="0.25">
      <c r="A37" s="1"/>
      <c r="B37"/>
      <c r="C37"/>
      <c r="D37"/>
      <c r="E37" s="114"/>
      <c r="F37" s="114"/>
      <c r="G37"/>
      <c r="H37"/>
      <c r="I37"/>
      <c r="J37"/>
      <c r="K37"/>
      <c r="L37" s="138"/>
      <c r="M37" s="114"/>
      <c r="N37" s="135"/>
      <c r="O37" s="226"/>
      <c r="P37" s="69"/>
      <c r="Q37" s="136"/>
      <c r="R37" s="136"/>
      <c r="S37" s="136"/>
      <c r="T37" s="69"/>
      <c r="U37" s="136"/>
      <c r="V37" s="69"/>
      <c r="W37" s="136"/>
      <c r="X37" s="136"/>
      <c r="Y37" s="136"/>
      <c r="Z37" s="136"/>
      <c r="AA37" s="137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</row>
    <row r="38" spans="1:42" s="113" customFormat="1" x14ac:dyDescent="0.25">
      <c r="A38" s="1"/>
      <c r="B38"/>
      <c r="C38"/>
      <c r="D38"/>
      <c r="E38" s="114"/>
      <c r="F38" s="114"/>
      <c r="G38"/>
      <c r="H38"/>
      <c r="I38"/>
      <c r="J38"/>
      <c r="K38"/>
      <c r="L38" s="138"/>
      <c r="M38" s="114"/>
      <c r="N38" s="135"/>
      <c r="O38" s="226"/>
      <c r="P38" s="69"/>
      <c r="Q38" s="136"/>
      <c r="R38" s="136"/>
      <c r="S38" s="136"/>
      <c r="T38" s="69"/>
      <c r="U38" s="136"/>
      <c r="V38" s="69"/>
      <c r="W38" s="136"/>
      <c r="X38" s="136"/>
      <c r="Y38" s="136"/>
      <c r="Z38" s="136"/>
      <c r="AA38" s="137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</row>
    <row r="39" spans="1:42" s="113" customFormat="1" x14ac:dyDescent="0.25">
      <c r="A39" s="1"/>
      <c r="B39"/>
      <c r="C39"/>
      <c r="D39"/>
      <c r="E39" s="114"/>
      <c r="F39" s="114"/>
      <c r="G39"/>
      <c r="H39"/>
      <c r="I39"/>
      <c r="J39"/>
      <c r="K39"/>
      <c r="L39" s="138"/>
      <c r="M39" s="114"/>
      <c r="N39" s="135"/>
      <c r="O39" s="226"/>
      <c r="P39" s="136"/>
      <c r="Q39" s="136"/>
      <c r="R39" s="136"/>
      <c r="S39" s="136"/>
      <c r="T39" s="69"/>
      <c r="U39" s="136"/>
      <c r="V39" s="69"/>
      <c r="W39" s="69"/>
      <c r="X39" s="136"/>
      <c r="Y39" s="136"/>
      <c r="Z39" s="136"/>
      <c r="AA39" s="137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</row>
    <row r="40" spans="1:42" s="113" customFormat="1" x14ac:dyDescent="0.25">
      <c r="A40" s="1"/>
      <c r="B40"/>
      <c r="C40"/>
      <c r="D40"/>
      <c r="E40" s="114"/>
      <c r="F40" s="114"/>
      <c r="G40"/>
      <c r="H40"/>
      <c r="I40"/>
      <c r="J40"/>
      <c r="K40"/>
      <c r="L40" s="138"/>
      <c r="M40" s="114"/>
      <c r="N40" s="135"/>
      <c r="O40" s="226"/>
      <c r="P40" s="114"/>
      <c r="Q40" s="16"/>
      <c r="R40" s="114"/>
      <c r="S40" s="114"/>
      <c r="T40" s="114"/>
      <c r="U40" s="114"/>
      <c r="V40" s="16"/>
      <c r="W40" s="114"/>
      <c r="X40" s="114"/>
      <c r="Y40" s="16"/>
      <c r="Z40" s="16"/>
      <c r="AA40" s="20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</row>
    <row r="41" spans="1:42" s="113" customFormat="1" x14ac:dyDescent="0.25">
      <c r="A41" s="1"/>
      <c r="B41"/>
      <c r="C41"/>
      <c r="D41"/>
      <c r="E41" s="114"/>
      <c r="F41" s="114"/>
      <c r="G41"/>
      <c r="H41"/>
      <c r="I41"/>
      <c r="J41"/>
      <c r="K41"/>
      <c r="L41" s="138"/>
      <c r="M41" s="114"/>
      <c r="N41" s="135"/>
      <c r="O41" s="226"/>
      <c r="P41" s="136"/>
      <c r="Q41" s="136"/>
      <c r="R41" s="136"/>
      <c r="S41" s="136"/>
      <c r="T41" s="69"/>
      <c r="U41" s="136"/>
      <c r="V41" s="69"/>
      <c r="W41" s="136"/>
      <c r="X41" s="69"/>
      <c r="Y41" s="69"/>
      <c r="Z41" s="69"/>
      <c r="AA41" s="79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</row>
    <row r="42" spans="1:42" s="113" customFormat="1" x14ac:dyDescent="0.25">
      <c r="A42" s="1"/>
      <c r="B42"/>
      <c r="C42"/>
      <c r="D42"/>
      <c r="E42" s="114"/>
      <c r="F42" s="114"/>
      <c r="G42"/>
      <c r="H42"/>
      <c r="I42"/>
      <c r="J42"/>
      <c r="K42"/>
      <c r="L42" s="138"/>
      <c r="M42" s="114"/>
      <c r="N42" s="135"/>
      <c r="O42" s="226"/>
      <c r="P42" s="69"/>
      <c r="Q42" s="136"/>
      <c r="R42" s="136"/>
      <c r="S42" s="136"/>
      <c r="T42" s="136"/>
      <c r="U42" s="136"/>
      <c r="V42" s="69"/>
      <c r="W42" s="136"/>
      <c r="X42" s="136"/>
      <c r="Y42" s="136"/>
      <c r="Z42" s="136"/>
      <c r="AA42" s="137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</row>
    <row r="43" spans="1:42" s="113" customFormat="1" x14ac:dyDescent="0.25">
      <c r="A43" s="1"/>
      <c r="B43"/>
      <c r="C43"/>
      <c r="D43"/>
      <c r="E43" s="114"/>
      <c r="F43" s="114"/>
      <c r="G43"/>
      <c r="H43"/>
      <c r="I43"/>
      <c r="J43"/>
      <c r="K43"/>
      <c r="L43" s="138"/>
      <c r="M43" s="114"/>
      <c r="N43" s="135"/>
      <c r="O43" s="226"/>
      <c r="P43" s="69"/>
      <c r="Q43" s="136"/>
      <c r="R43" s="69"/>
      <c r="S43" s="69"/>
      <c r="T43" s="136"/>
      <c r="U43" s="136"/>
      <c r="V43" s="69"/>
      <c r="W43" s="136"/>
      <c r="X43" s="136"/>
      <c r="Y43" s="136"/>
      <c r="Z43" s="136"/>
      <c r="AA43" s="137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</row>
    <row r="44" spans="1:42" s="113" customFormat="1" x14ac:dyDescent="0.25">
      <c r="A44" s="1"/>
      <c r="B44"/>
      <c r="C44"/>
      <c r="D44"/>
      <c r="E44" s="114"/>
      <c r="F44" s="114"/>
      <c r="G44"/>
      <c r="H44"/>
      <c r="I44"/>
      <c r="J44"/>
      <c r="K44"/>
      <c r="L44" s="138"/>
      <c r="M44" s="114"/>
      <c r="N44" s="135"/>
      <c r="O44" s="226"/>
      <c r="P44" s="69"/>
      <c r="Q44" s="136"/>
      <c r="R44" s="136"/>
      <c r="S44" s="69"/>
      <c r="T44" s="136"/>
      <c r="U44" s="136"/>
      <c r="V44" s="69"/>
      <c r="W44" s="136"/>
      <c r="X44" s="136"/>
      <c r="Y44" s="136"/>
      <c r="Z44" s="136"/>
      <c r="AA44" s="137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</row>
    <row r="45" spans="1:42" s="113" customFormat="1" x14ac:dyDescent="0.25">
      <c r="A45" s="1"/>
      <c r="B45"/>
      <c r="C45"/>
      <c r="D45"/>
      <c r="E45" s="114"/>
      <c r="F45" s="114"/>
      <c r="G45"/>
      <c r="H45"/>
      <c r="I45"/>
      <c r="J45"/>
      <c r="K45"/>
      <c r="L45" s="138"/>
      <c r="M45" s="114"/>
      <c r="N45" s="135"/>
      <c r="O45" s="226"/>
      <c r="P45" s="136"/>
      <c r="Q45" s="136"/>
      <c r="R45" s="136"/>
      <c r="S45" s="69"/>
      <c r="T45" s="136"/>
      <c r="U45" s="69"/>
      <c r="V45" s="69"/>
      <c r="W45" s="136"/>
      <c r="X45" s="136"/>
      <c r="Y45" s="136"/>
      <c r="Z45" s="136"/>
      <c r="AA45" s="137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</row>
    <row r="46" spans="1:42" s="113" customFormat="1" x14ac:dyDescent="0.25">
      <c r="A46" s="1"/>
      <c r="B46"/>
      <c r="C46"/>
      <c r="D46"/>
      <c r="E46" s="114"/>
      <c r="F46" s="114"/>
      <c r="G46"/>
      <c r="H46"/>
      <c r="I46"/>
      <c r="J46"/>
      <c r="K46"/>
      <c r="L46" s="138"/>
      <c r="M46" s="114"/>
      <c r="N46" s="135"/>
      <c r="O46" s="226"/>
      <c r="P46" s="114"/>
      <c r="Q46" s="16"/>
      <c r="R46" s="114"/>
      <c r="S46" s="114"/>
      <c r="T46" s="114"/>
      <c r="U46" s="114"/>
      <c r="V46" s="16"/>
      <c r="W46" s="114"/>
      <c r="X46" s="114"/>
      <c r="Y46" s="16"/>
      <c r="Z46" s="16"/>
      <c r="AA46" s="20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</row>
    <row r="47" spans="1:42" s="113" customFormat="1" x14ac:dyDescent="0.25">
      <c r="A47" s="1"/>
      <c r="B47"/>
      <c r="C47"/>
      <c r="D47"/>
      <c r="E47" s="114"/>
      <c r="F47" s="114"/>
      <c r="G47"/>
      <c r="H47"/>
      <c r="I47"/>
      <c r="J47"/>
      <c r="K47"/>
      <c r="L47" s="138"/>
      <c r="M47" s="114"/>
      <c r="N47" s="135"/>
      <c r="O47" s="226"/>
      <c r="P47" s="114"/>
      <c r="Q47" s="16"/>
      <c r="R47" s="114"/>
      <c r="S47" s="114"/>
      <c r="T47" s="114"/>
      <c r="U47" s="114"/>
      <c r="V47" s="16"/>
      <c r="W47" s="114"/>
      <c r="X47" s="114"/>
      <c r="Y47" s="16"/>
      <c r="Z47" s="16"/>
      <c r="AA47" s="20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</row>
    <row r="48" spans="1:42" s="113" customFormat="1" x14ac:dyDescent="0.25">
      <c r="A48" s="1"/>
      <c r="B48"/>
      <c r="C48"/>
      <c r="D48"/>
      <c r="E48" s="114"/>
      <c r="F48" s="114"/>
      <c r="G48"/>
      <c r="H48"/>
      <c r="I48"/>
      <c r="J48"/>
      <c r="K48"/>
      <c r="L48" s="138"/>
      <c r="M48" s="114"/>
      <c r="N48" s="135"/>
      <c r="O48" s="226"/>
      <c r="P48" s="114"/>
      <c r="Q48" s="16"/>
      <c r="R48" s="114"/>
      <c r="S48" s="16"/>
      <c r="T48" s="114"/>
      <c r="U48" s="16"/>
      <c r="V48" s="114"/>
      <c r="W48" s="114"/>
      <c r="X48" s="114"/>
      <c r="Y48" s="16"/>
      <c r="Z48" s="16"/>
      <c r="AA48" s="20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</row>
    <row r="49" spans="1:42" s="113" customFormat="1" x14ac:dyDescent="0.25">
      <c r="A49" s="1"/>
      <c r="B49"/>
      <c r="C49"/>
      <c r="D49"/>
      <c r="E49" s="114"/>
      <c r="F49" s="114"/>
      <c r="G49"/>
      <c r="H49"/>
      <c r="I49"/>
      <c r="J49"/>
      <c r="K49"/>
      <c r="L49" s="138"/>
      <c r="M49" s="114"/>
      <c r="N49" s="135"/>
      <c r="O49" s="226"/>
      <c r="P49" s="114"/>
      <c r="Q49" s="16"/>
      <c r="R49" s="114"/>
      <c r="S49" s="114"/>
      <c r="T49" s="114"/>
      <c r="U49" s="114"/>
      <c r="V49" s="16"/>
      <c r="W49" s="114"/>
      <c r="X49" s="114"/>
      <c r="Y49" s="16"/>
      <c r="Z49" s="16"/>
      <c r="AA49" s="20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</row>
    <row r="50" spans="1:42" s="113" customFormat="1" x14ac:dyDescent="0.25">
      <c r="A50" s="1"/>
      <c r="B50"/>
      <c r="C50"/>
      <c r="D50"/>
      <c r="E50" s="114"/>
      <c r="F50" s="114"/>
      <c r="G50"/>
      <c r="H50"/>
      <c r="I50"/>
      <c r="J50"/>
      <c r="K50"/>
      <c r="L50" s="138"/>
      <c r="M50" s="114"/>
      <c r="N50" s="135"/>
      <c r="O50" s="226"/>
      <c r="P50" s="114"/>
      <c r="Q50" s="16"/>
      <c r="R50" s="114"/>
      <c r="S50" s="114"/>
      <c r="T50" s="114"/>
      <c r="U50" s="114"/>
      <c r="V50" s="114"/>
      <c r="W50" s="249"/>
      <c r="X50" s="114"/>
      <c r="Y50" s="16"/>
      <c r="Z50" s="16"/>
      <c r="AA50" s="20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</row>
    <row r="51" spans="1:42" s="113" customFormat="1" x14ac:dyDescent="0.25">
      <c r="A51" s="1"/>
      <c r="B51"/>
      <c r="C51"/>
      <c r="D51"/>
      <c r="E51" s="114"/>
      <c r="F51" s="114"/>
      <c r="G51"/>
      <c r="H51"/>
      <c r="I51"/>
      <c r="J51"/>
      <c r="K51"/>
      <c r="L51" s="138"/>
      <c r="M51" s="114"/>
      <c r="N51" s="135"/>
      <c r="O51" s="226"/>
      <c r="P51" s="136"/>
      <c r="Q51" s="136"/>
      <c r="R51" s="136"/>
      <c r="S51" s="69"/>
      <c r="T51" s="136"/>
      <c r="U51" s="136"/>
      <c r="V51" s="69"/>
      <c r="W51" s="69"/>
      <c r="X51" s="136"/>
      <c r="Y51" s="136"/>
      <c r="Z51" s="136"/>
      <c r="AA51" s="137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</row>
    <row r="52" spans="1:42" s="113" customFormat="1" x14ac:dyDescent="0.25">
      <c r="A52" s="1"/>
      <c r="B52"/>
      <c r="C52"/>
      <c r="D52"/>
      <c r="E52" s="114"/>
      <c r="F52" s="114"/>
      <c r="G52"/>
      <c r="H52"/>
      <c r="I52"/>
      <c r="J52"/>
      <c r="K52"/>
      <c r="L52" s="138"/>
      <c r="M52" s="114"/>
      <c r="N52" s="135"/>
      <c r="O52" s="226"/>
      <c r="P52" s="136"/>
      <c r="Q52" s="136"/>
      <c r="R52" s="136"/>
      <c r="S52" s="69"/>
      <c r="T52" s="136"/>
      <c r="U52" s="136"/>
      <c r="V52" s="69"/>
      <c r="W52" s="69"/>
      <c r="X52" s="136"/>
      <c r="Y52" s="136"/>
      <c r="Z52" s="136"/>
      <c r="AA52" s="137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</row>
    <row r="53" spans="1:42" s="113" customFormat="1" x14ac:dyDescent="0.25">
      <c r="A53" s="1"/>
      <c r="B53"/>
      <c r="C53"/>
      <c r="D53"/>
      <c r="E53" s="114"/>
      <c r="F53" s="114"/>
      <c r="G53"/>
      <c r="H53"/>
      <c r="I53"/>
      <c r="J53"/>
      <c r="K53"/>
      <c r="L53" s="138"/>
      <c r="M53" s="114"/>
      <c r="N53" s="135"/>
      <c r="O53" s="226"/>
      <c r="P53" s="136"/>
      <c r="Q53" s="136"/>
      <c r="R53" s="136"/>
      <c r="S53" s="136"/>
      <c r="T53" s="136"/>
      <c r="U53" s="69"/>
      <c r="V53" s="69"/>
      <c r="W53" s="69"/>
      <c r="X53" s="136"/>
      <c r="Y53" s="136"/>
      <c r="Z53" s="136"/>
      <c r="AA53" s="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</row>
    <row r="54" spans="1:42" s="113" customFormat="1" x14ac:dyDescent="0.25">
      <c r="A54" s="1"/>
      <c r="B54"/>
      <c r="C54"/>
      <c r="D54"/>
      <c r="E54" s="114"/>
      <c r="F54" s="114"/>
      <c r="G54"/>
      <c r="H54"/>
      <c r="I54"/>
      <c r="J54"/>
      <c r="K54"/>
      <c r="L54" s="138"/>
      <c r="M54" s="114"/>
      <c r="N54" s="135"/>
      <c r="O54" s="226"/>
      <c r="P54" s="136"/>
      <c r="Q54" s="136"/>
      <c r="R54" s="69"/>
      <c r="S54" s="69"/>
      <c r="T54" s="136"/>
      <c r="U54" s="136"/>
      <c r="V54" s="69"/>
      <c r="W54" s="69"/>
      <c r="X54" s="69"/>
      <c r="Y54" s="136"/>
      <c r="Z54" s="136"/>
      <c r="AA54" s="137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</row>
    <row r="55" spans="1:42" s="113" customFormat="1" x14ac:dyDescent="0.25">
      <c r="A55" s="1"/>
      <c r="B55"/>
      <c r="C55"/>
      <c r="D55"/>
      <c r="E55" s="114"/>
      <c r="F55" s="114"/>
      <c r="G55"/>
      <c r="H55"/>
      <c r="I55"/>
      <c r="J55"/>
      <c r="K55"/>
      <c r="L55" s="138"/>
      <c r="M55" s="114"/>
      <c r="N55" s="135"/>
      <c r="O55" s="226"/>
      <c r="P55" s="114"/>
      <c r="Q55" s="16"/>
      <c r="R55" s="114"/>
      <c r="S55" s="114"/>
      <c r="T55" s="114"/>
      <c r="U55" s="114"/>
      <c r="V55" s="114"/>
      <c r="W55" s="114"/>
      <c r="X55" s="69"/>
      <c r="Y55" s="16"/>
      <c r="Z55" s="16"/>
      <c r="AA55" s="20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</row>
    <row r="56" spans="1:42" s="113" customFormat="1" x14ac:dyDescent="0.25">
      <c r="A56" s="1"/>
      <c r="B56"/>
      <c r="C56"/>
      <c r="D56"/>
      <c r="E56" s="114"/>
      <c r="F56" s="114"/>
      <c r="G56"/>
      <c r="H56"/>
      <c r="I56"/>
      <c r="J56"/>
      <c r="K56"/>
      <c r="L56" s="138"/>
      <c r="M56" s="114"/>
      <c r="N56" s="135"/>
      <c r="O56" s="226"/>
      <c r="P56" s="69"/>
      <c r="Q56" s="136"/>
      <c r="R56" s="136"/>
      <c r="S56" s="136"/>
      <c r="T56" s="136"/>
      <c r="U56" s="136"/>
      <c r="V56" s="69"/>
      <c r="W56" s="136"/>
      <c r="X56" s="69"/>
      <c r="Y56" s="136"/>
      <c r="Z56" s="136"/>
      <c r="AA56" s="137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</row>
    <row r="57" spans="1:42" s="113" customFormat="1" x14ac:dyDescent="0.25">
      <c r="A57" s="1"/>
      <c r="B57"/>
      <c r="C57"/>
      <c r="D57"/>
      <c r="E57" s="114"/>
      <c r="F57" s="114"/>
      <c r="G57"/>
      <c r="H57"/>
      <c r="I57"/>
      <c r="J57"/>
      <c r="K57"/>
      <c r="L57" s="138"/>
      <c r="M57" s="114"/>
      <c r="N57" s="135"/>
      <c r="O57" s="226"/>
      <c r="P57" s="136"/>
      <c r="Q57" s="136"/>
      <c r="R57" s="69"/>
      <c r="S57" s="69"/>
      <c r="T57" s="136"/>
      <c r="U57" s="136"/>
      <c r="V57" s="69"/>
      <c r="W57" s="136"/>
      <c r="X57" s="69"/>
      <c r="Y57" s="136"/>
      <c r="Z57" s="136"/>
      <c r="AA57" s="137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</row>
    <row r="58" spans="1:42" s="113" customFormat="1" x14ac:dyDescent="0.25">
      <c r="A58" s="1"/>
      <c r="B58"/>
      <c r="C58"/>
      <c r="D58"/>
      <c r="E58" s="114"/>
      <c r="F58" s="114"/>
      <c r="G58"/>
      <c r="H58"/>
      <c r="I58"/>
      <c r="J58"/>
      <c r="K58"/>
      <c r="L58" s="138"/>
      <c r="M58" s="114"/>
      <c r="N58" s="135"/>
      <c r="O58" s="226"/>
      <c r="P58" s="69"/>
      <c r="Q58" s="136"/>
      <c r="R58" s="136"/>
      <c r="S58" s="69"/>
      <c r="T58" s="136"/>
      <c r="U58" s="136"/>
      <c r="V58" s="69"/>
      <c r="W58" s="136"/>
      <c r="X58" s="136"/>
      <c r="Y58" s="136"/>
      <c r="Z58" s="136"/>
      <c r="AA58" s="137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</row>
    <row r="59" spans="1:42" s="113" customFormat="1" x14ac:dyDescent="0.25">
      <c r="A59" s="1"/>
      <c r="B59"/>
      <c r="C59"/>
      <c r="D59"/>
      <c r="E59" s="114"/>
      <c r="F59" s="114"/>
      <c r="G59"/>
      <c r="H59"/>
      <c r="I59"/>
      <c r="J59"/>
      <c r="K59"/>
      <c r="L59" s="138"/>
      <c r="M59" s="114"/>
      <c r="N59" s="135"/>
      <c r="O59" s="226"/>
      <c r="P59" s="69"/>
      <c r="Q59" s="69"/>
      <c r="R59" s="136"/>
      <c r="S59" s="136"/>
      <c r="T59" s="136"/>
      <c r="U59" s="136"/>
      <c r="V59" s="69"/>
      <c r="W59" s="136"/>
      <c r="X59" s="136"/>
      <c r="Y59" s="69"/>
      <c r="Z59" s="136"/>
      <c r="AA59" s="137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</row>
    <row r="60" spans="1:42" s="113" customFormat="1" x14ac:dyDescent="0.25">
      <c r="A60" s="1"/>
      <c r="B60"/>
      <c r="C60"/>
      <c r="D60"/>
      <c r="E60" s="114"/>
      <c r="F60" s="114"/>
      <c r="G60"/>
      <c r="H60"/>
      <c r="I60"/>
      <c r="J60"/>
      <c r="K60"/>
      <c r="L60" s="138"/>
      <c r="M60" s="114"/>
      <c r="N60" s="135"/>
      <c r="O60" s="226"/>
      <c r="P60" s="136"/>
      <c r="Q60" s="136"/>
      <c r="R60" s="136"/>
      <c r="S60" s="136"/>
      <c r="T60" s="69"/>
      <c r="U60" s="69"/>
      <c r="V60" s="69"/>
      <c r="W60" s="136"/>
      <c r="X60" s="136"/>
      <c r="Y60" s="69"/>
      <c r="Z60" s="136"/>
      <c r="AA60" s="137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</row>
    <row r="61" spans="1:42" s="113" customFormat="1" x14ac:dyDescent="0.25">
      <c r="A61" s="1"/>
      <c r="B61"/>
      <c r="C61"/>
      <c r="D61"/>
      <c r="E61" s="114"/>
      <c r="F61" s="114"/>
      <c r="G61"/>
      <c r="H61"/>
      <c r="I61"/>
      <c r="J61"/>
      <c r="K61"/>
      <c r="L61" s="138"/>
      <c r="M61" s="114"/>
      <c r="N61" s="135"/>
      <c r="O61" s="226"/>
      <c r="P61" s="136"/>
      <c r="Q61" s="136"/>
      <c r="R61" s="136"/>
      <c r="S61" s="69"/>
      <c r="T61" s="69"/>
      <c r="U61" s="136"/>
      <c r="V61" s="69"/>
      <c r="W61" s="69"/>
      <c r="X61" s="136"/>
      <c r="Y61" s="136"/>
      <c r="Z61" s="136"/>
      <c r="AA61" s="137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</row>
    <row r="62" spans="1:42" s="113" customFormat="1" x14ac:dyDescent="0.25">
      <c r="A62" s="1"/>
      <c r="B62"/>
      <c r="C62"/>
      <c r="D62"/>
      <c r="E62" s="114"/>
      <c r="F62" s="114"/>
      <c r="G62"/>
      <c r="H62"/>
      <c r="I62"/>
      <c r="J62"/>
      <c r="K62"/>
      <c r="L62" s="138"/>
      <c r="M62" s="114"/>
      <c r="N62" s="135"/>
      <c r="O62" s="226"/>
      <c r="P62" s="136"/>
      <c r="Q62" s="136"/>
      <c r="R62" s="136"/>
      <c r="S62" s="69"/>
      <c r="T62" s="136"/>
      <c r="U62" s="69"/>
      <c r="V62" s="69"/>
      <c r="W62" s="136"/>
      <c r="X62" s="136"/>
      <c r="Y62" s="136"/>
      <c r="Z62" s="136"/>
      <c r="AA62" s="137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</row>
    <row r="63" spans="1:42" s="113" customFormat="1" x14ac:dyDescent="0.25">
      <c r="A63" s="1"/>
      <c r="B63"/>
      <c r="C63"/>
      <c r="D63"/>
      <c r="E63" s="114"/>
      <c r="F63" s="114"/>
      <c r="G63"/>
      <c r="H63"/>
      <c r="I63"/>
      <c r="J63"/>
      <c r="K63"/>
      <c r="L63" s="138"/>
      <c r="M63" s="114"/>
      <c r="N63" s="135"/>
      <c r="O63" s="226"/>
      <c r="P63" s="136"/>
      <c r="Q63" s="136"/>
      <c r="R63" s="136"/>
      <c r="S63" s="69"/>
      <c r="T63" s="69"/>
      <c r="U63" s="136"/>
      <c r="V63" s="69"/>
      <c r="W63" s="136"/>
      <c r="X63" s="136"/>
      <c r="Y63" s="136"/>
      <c r="Z63" s="136"/>
      <c r="AA63" s="137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</row>
    <row r="64" spans="1:42" s="113" customFormat="1" x14ac:dyDescent="0.25">
      <c r="A64" s="1"/>
      <c r="B64"/>
      <c r="C64"/>
      <c r="D64"/>
      <c r="E64" s="114"/>
      <c r="F64" s="114"/>
      <c r="G64"/>
      <c r="H64"/>
      <c r="I64"/>
      <c r="J64"/>
      <c r="K64"/>
      <c r="L64" s="138"/>
      <c r="M64" s="114"/>
      <c r="N64" s="135"/>
      <c r="O64" s="226"/>
      <c r="P64" s="114"/>
      <c r="Q64" s="16"/>
      <c r="R64" s="114"/>
      <c r="S64" s="16"/>
      <c r="T64" s="114"/>
      <c r="U64" s="114"/>
      <c r="V64" s="114"/>
      <c r="W64" s="114"/>
      <c r="X64" s="114"/>
      <c r="Y64" s="16"/>
      <c r="Z64" s="16"/>
      <c r="AA64" s="20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</row>
    <row r="65" spans="1:42" s="113" customFormat="1" ht="15.75" thickBot="1" x14ac:dyDescent="0.3">
      <c r="A65" s="1"/>
      <c r="B65"/>
      <c r="C65"/>
      <c r="D65"/>
      <c r="E65" s="114"/>
      <c r="F65" s="114"/>
      <c r="G65"/>
      <c r="H65"/>
      <c r="I65"/>
      <c r="J65"/>
      <c r="K65"/>
      <c r="L65" s="138"/>
      <c r="M65" s="114"/>
      <c r="N65" s="135"/>
      <c r="O65" s="226"/>
      <c r="P65" s="69"/>
      <c r="Q65" s="136"/>
      <c r="R65" s="136"/>
      <c r="S65" s="136"/>
      <c r="T65" s="69"/>
      <c r="U65" s="136"/>
      <c r="V65" s="69"/>
      <c r="W65" s="136"/>
      <c r="X65" s="136"/>
      <c r="Y65" s="136"/>
      <c r="Z65" s="136"/>
      <c r="AA65" s="223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</row>
    <row r="66" spans="1:42" s="113" customFormat="1" x14ac:dyDescent="0.25">
      <c r="A66" s="1"/>
      <c r="B66"/>
      <c r="C66"/>
      <c r="D66"/>
      <c r="E66" s="114"/>
      <c r="F66" s="114"/>
      <c r="G66"/>
      <c r="H66"/>
      <c r="I66"/>
      <c r="J66"/>
      <c r="K66"/>
      <c r="L66" s="138"/>
      <c r="M66" s="114"/>
      <c r="N66" s="135"/>
      <c r="O66" s="226"/>
      <c r="P66" s="136"/>
      <c r="Q66" s="136"/>
      <c r="R66" s="136"/>
      <c r="S66" s="136"/>
      <c r="T66" s="136"/>
      <c r="U66" s="69"/>
      <c r="V66" s="69"/>
      <c r="W66" s="136"/>
      <c r="X66" s="69"/>
      <c r="Y66" s="136"/>
      <c r="Z66" s="136"/>
      <c r="AA66" s="137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</row>
    <row r="67" spans="1:42" s="113" customFormat="1" x14ac:dyDescent="0.25">
      <c r="A67" s="1"/>
      <c r="B67"/>
      <c r="C67"/>
      <c r="D67"/>
      <c r="E67" s="114"/>
      <c r="F67" s="114"/>
      <c r="G67"/>
      <c r="H67"/>
      <c r="I67"/>
      <c r="J67"/>
      <c r="K67"/>
      <c r="L67" s="138"/>
      <c r="M67" s="114"/>
      <c r="N67" s="135"/>
      <c r="O67" s="226"/>
      <c r="P67" s="136"/>
      <c r="Q67" s="69"/>
      <c r="R67" s="136"/>
      <c r="S67" s="136"/>
      <c r="T67" s="69"/>
      <c r="U67" s="69"/>
      <c r="V67" s="69"/>
      <c r="W67" s="136"/>
      <c r="X67" s="136"/>
      <c r="Y67" s="136"/>
      <c r="Z67" s="136"/>
      <c r="AA67" s="137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</row>
    <row r="68" spans="1:42" s="113" customFormat="1" x14ac:dyDescent="0.25">
      <c r="A68" s="1"/>
      <c r="B68"/>
      <c r="C68"/>
      <c r="D68"/>
      <c r="E68" s="114"/>
      <c r="F68" s="114"/>
      <c r="G68"/>
      <c r="H68"/>
      <c r="I68"/>
      <c r="J68"/>
      <c r="K68"/>
      <c r="L68" s="138"/>
      <c r="M68" s="114"/>
      <c r="N68" s="135"/>
      <c r="O68" s="226"/>
      <c r="P68" s="136"/>
      <c r="Q68" s="69"/>
      <c r="R68" s="136"/>
      <c r="S68" s="136"/>
      <c r="T68" s="69"/>
      <c r="U68" s="136"/>
      <c r="V68" s="69"/>
      <c r="W68" s="136"/>
      <c r="X68" s="136"/>
      <c r="Y68" s="136"/>
      <c r="Z68" s="136"/>
      <c r="AA68" s="137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</row>
    <row r="69" spans="1:42" s="113" customFormat="1" x14ac:dyDescent="0.25">
      <c r="A69" s="1"/>
      <c r="B69"/>
      <c r="C69"/>
      <c r="D69"/>
      <c r="E69" s="114"/>
      <c r="F69" s="114"/>
      <c r="G69"/>
      <c r="H69"/>
      <c r="I69"/>
      <c r="J69"/>
      <c r="K69"/>
      <c r="L69" s="138"/>
      <c r="M69" s="114"/>
      <c r="N69" s="135"/>
      <c r="O69" s="226"/>
      <c r="P69" s="136"/>
      <c r="Q69" s="136"/>
      <c r="R69" s="136"/>
      <c r="S69" s="136"/>
      <c r="T69" s="136"/>
      <c r="U69" s="136"/>
      <c r="V69" s="69"/>
      <c r="W69" s="136"/>
      <c r="X69" s="136"/>
      <c r="Y69" s="69"/>
      <c r="Z69" s="136"/>
      <c r="AA69" s="137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</row>
    <row r="70" spans="1:42" s="113" customFormat="1" x14ac:dyDescent="0.25">
      <c r="A70" s="1"/>
      <c r="B70"/>
      <c r="C70"/>
      <c r="D70"/>
      <c r="E70" s="114"/>
      <c r="F70" s="114"/>
      <c r="G70"/>
      <c r="H70"/>
      <c r="I70"/>
      <c r="J70"/>
      <c r="K70"/>
      <c r="L70" s="138"/>
      <c r="M70" s="114"/>
      <c r="N70" s="135"/>
      <c r="O70" s="226"/>
      <c r="P70" s="136"/>
      <c r="Q70" s="136"/>
      <c r="R70" s="136"/>
      <c r="S70" s="136"/>
      <c r="T70" s="69"/>
      <c r="U70" s="136"/>
      <c r="V70" s="69"/>
      <c r="W70" s="136"/>
      <c r="X70" s="136"/>
      <c r="Y70" s="69"/>
      <c r="Z70" s="136"/>
      <c r="AA70" s="137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42" s="113" customFormat="1" ht="16.5" customHeight="1" x14ac:dyDescent="0.25">
      <c r="A71" s="1"/>
      <c r="B71"/>
      <c r="C71"/>
      <c r="D71"/>
      <c r="E71" s="114"/>
      <c r="F71" s="114"/>
      <c r="G71"/>
      <c r="H71"/>
      <c r="I71"/>
      <c r="J71"/>
      <c r="K71"/>
      <c r="L71" s="138"/>
      <c r="M71" s="114"/>
      <c r="N71" s="135"/>
      <c r="O71" s="226"/>
      <c r="P71" s="136"/>
      <c r="Q71" s="136"/>
      <c r="R71" s="136"/>
      <c r="S71" s="136"/>
      <c r="T71" s="136"/>
      <c r="U71" s="136"/>
      <c r="V71" s="69"/>
      <c r="W71" s="136"/>
      <c r="X71" s="136"/>
      <c r="Y71" s="69"/>
      <c r="Z71" s="136"/>
      <c r="AA71" s="137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42" s="113" customFormat="1" x14ac:dyDescent="0.25">
      <c r="A72" s="1"/>
      <c r="B72"/>
      <c r="C72"/>
      <c r="D72"/>
      <c r="E72" s="114"/>
      <c r="F72" s="114"/>
      <c r="G72"/>
      <c r="H72"/>
      <c r="I72"/>
      <c r="J72"/>
      <c r="K72"/>
      <c r="L72" s="138"/>
      <c r="M72" s="114"/>
      <c r="N72" s="135"/>
      <c r="O72" s="226"/>
      <c r="P72" s="136"/>
      <c r="Q72" s="136"/>
      <c r="R72" s="136"/>
      <c r="S72" s="136"/>
      <c r="T72" s="136"/>
      <c r="U72" s="69"/>
      <c r="V72" s="69"/>
      <c r="W72" s="136"/>
      <c r="X72" s="136"/>
      <c r="Y72" s="136"/>
      <c r="Z72" s="136"/>
      <c r="AA72" s="137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42" s="113" customFormat="1" x14ac:dyDescent="0.25">
      <c r="A73" s="1"/>
      <c r="B73"/>
      <c r="C73"/>
      <c r="D73"/>
      <c r="E73" s="114"/>
      <c r="F73" s="114"/>
      <c r="G73"/>
      <c r="H73"/>
      <c r="I73"/>
      <c r="J73"/>
      <c r="K73"/>
      <c r="L73" s="138"/>
      <c r="M73" s="114"/>
      <c r="N73" s="135"/>
      <c r="O73" s="226"/>
      <c r="P73" s="136"/>
      <c r="Q73" s="136"/>
      <c r="R73" s="136"/>
      <c r="S73" s="136"/>
      <c r="T73" s="136"/>
      <c r="U73" s="136"/>
      <c r="V73" s="69"/>
      <c r="W73" s="136"/>
      <c r="X73" s="136"/>
      <c r="Y73" s="69"/>
      <c r="Z73" s="136"/>
      <c r="AA73" s="137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42" s="113" customFormat="1" x14ac:dyDescent="0.25">
      <c r="A74" s="1"/>
      <c r="B74"/>
      <c r="C74"/>
      <c r="D74"/>
      <c r="E74" s="114"/>
      <c r="F74" s="114"/>
      <c r="G74"/>
      <c r="H74"/>
      <c r="I74"/>
      <c r="J74"/>
      <c r="K74"/>
      <c r="L74" s="138"/>
      <c r="M74" s="114"/>
      <c r="N74" s="135"/>
      <c r="O74" s="226"/>
      <c r="P74" s="69"/>
      <c r="Q74" s="69"/>
      <c r="R74" s="136"/>
      <c r="S74" s="136"/>
      <c r="T74" s="136"/>
      <c r="U74" s="136"/>
      <c r="V74" s="69"/>
      <c r="W74" s="136"/>
      <c r="X74" s="136"/>
      <c r="Y74" s="136"/>
      <c r="Z74" s="136"/>
      <c r="AA74" s="137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42" s="113" customFormat="1" x14ac:dyDescent="0.25">
      <c r="A75" s="1"/>
      <c r="B75"/>
      <c r="C75"/>
      <c r="D75"/>
      <c r="E75" s="114"/>
      <c r="F75" s="114"/>
      <c r="G75"/>
      <c r="H75"/>
      <c r="I75"/>
      <c r="J75"/>
      <c r="K75"/>
      <c r="L75" s="138"/>
      <c r="M75" s="114"/>
      <c r="N75" s="135"/>
      <c r="O75" s="226"/>
      <c r="P75" s="136"/>
      <c r="Q75" s="136"/>
      <c r="R75" s="136"/>
      <c r="S75" s="136"/>
      <c r="T75" s="69"/>
      <c r="U75" s="69"/>
      <c r="V75" s="69"/>
      <c r="W75" s="136"/>
      <c r="X75" s="136"/>
      <c r="Y75" s="69"/>
      <c r="Z75" s="136"/>
      <c r="AA75" s="137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42" s="113" customFormat="1" x14ac:dyDescent="0.25">
      <c r="A76" s="1"/>
      <c r="B76"/>
      <c r="C76"/>
      <c r="D76"/>
      <c r="E76" s="114"/>
      <c r="F76" s="114"/>
      <c r="G76"/>
      <c r="H76"/>
      <c r="I76"/>
      <c r="J76"/>
      <c r="K76"/>
      <c r="L76" s="138"/>
      <c r="M76" s="114"/>
      <c r="N76" s="135"/>
      <c r="O76" s="226"/>
      <c r="P76" s="136"/>
      <c r="Q76" s="136"/>
      <c r="R76" s="136"/>
      <c r="S76" s="69"/>
      <c r="T76" s="136"/>
      <c r="U76" s="136"/>
      <c r="V76" s="69"/>
      <c r="W76" s="136"/>
      <c r="X76" s="136"/>
      <c r="Y76" s="69"/>
      <c r="Z76" s="136"/>
      <c r="AA76" s="137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42" s="113" customFormat="1" x14ac:dyDescent="0.25">
      <c r="A77" s="1"/>
      <c r="B77"/>
      <c r="C77"/>
      <c r="D77"/>
      <c r="E77" s="114"/>
      <c r="F77" s="114"/>
      <c r="G77"/>
      <c r="H77"/>
      <c r="I77"/>
      <c r="J77"/>
      <c r="K77"/>
      <c r="L77" s="138"/>
      <c r="M77" s="114"/>
      <c r="N77" s="135"/>
      <c r="O77" s="226"/>
      <c r="P77" s="114"/>
      <c r="Q77" s="16"/>
      <c r="R77" s="114"/>
      <c r="S77" s="114"/>
      <c r="T77" s="114"/>
      <c r="U77" s="114"/>
      <c r="V77" s="114"/>
      <c r="W77" s="114"/>
      <c r="X77" s="114"/>
      <c r="Y77" s="16"/>
      <c r="Z77" s="16"/>
      <c r="AA77" s="20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42" s="113" customFormat="1" x14ac:dyDescent="0.25">
      <c r="A78" s="1"/>
      <c r="B78"/>
      <c r="C78"/>
      <c r="D78"/>
      <c r="E78" s="114"/>
      <c r="F78" s="114"/>
      <c r="G78"/>
      <c r="H78"/>
      <c r="I78"/>
      <c r="J78"/>
      <c r="K78"/>
      <c r="L78" s="138"/>
      <c r="M78" s="114"/>
      <c r="N78" s="135"/>
      <c r="O78" s="226"/>
      <c r="P78" s="136"/>
      <c r="Q78" s="136"/>
      <c r="R78" s="136"/>
      <c r="S78" s="136"/>
      <c r="T78" s="69"/>
      <c r="U78" s="136"/>
      <c r="V78" s="69"/>
      <c r="W78" s="136"/>
      <c r="X78" s="69"/>
      <c r="Y78" s="69"/>
      <c r="Z78" s="69"/>
      <c r="AA78" s="79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42" s="113" customFormat="1" x14ac:dyDescent="0.25">
      <c r="A79" s="1"/>
      <c r="B79"/>
      <c r="C79"/>
      <c r="D79"/>
      <c r="E79" s="114"/>
      <c r="F79" s="114"/>
      <c r="G79"/>
      <c r="H79"/>
      <c r="I79"/>
      <c r="J79"/>
      <c r="K79"/>
      <c r="L79" s="138"/>
      <c r="M79" s="114"/>
      <c r="N79" s="135"/>
      <c r="O79" s="226"/>
      <c r="P79" s="136"/>
      <c r="Q79" s="136"/>
      <c r="R79" s="136"/>
      <c r="S79" s="136"/>
      <c r="T79" s="69"/>
      <c r="U79" s="69"/>
      <c r="V79" s="69"/>
      <c r="W79" s="69"/>
      <c r="X79" s="136"/>
      <c r="Y79" s="136"/>
      <c r="Z79" s="136"/>
      <c r="AA79" s="137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42" s="113" customFormat="1" x14ac:dyDescent="0.25">
      <c r="A80" s="1"/>
      <c r="B80"/>
      <c r="C80"/>
      <c r="D80"/>
      <c r="E80" s="114"/>
      <c r="F80" s="114"/>
      <c r="G80"/>
      <c r="H80"/>
      <c r="I80"/>
      <c r="J80"/>
      <c r="K80"/>
      <c r="L80" s="138"/>
      <c r="M80" s="114"/>
      <c r="N80" s="135"/>
      <c r="O80" s="226"/>
      <c r="P80" s="136"/>
      <c r="Q80" s="136"/>
      <c r="R80" s="136"/>
      <c r="S80" s="136"/>
      <c r="T80" s="136"/>
      <c r="U80" s="69"/>
      <c r="V80" s="69"/>
      <c r="W80" s="136"/>
      <c r="X80" s="136"/>
      <c r="Y80" s="136"/>
      <c r="Z80" s="69"/>
      <c r="AA80" s="137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s="113" customFormat="1" x14ac:dyDescent="0.25">
      <c r="A81" s="1"/>
      <c r="B81"/>
      <c r="C81"/>
      <c r="D81"/>
      <c r="E81" s="114"/>
      <c r="F81" s="114"/>
      <c r="G81"/>
      <c r="H81"/>
      <c r="I81"/>
      <c r="J81"/>
      <c r="K81"/>
      <c r="L81" s="138"/>
      <c r="M81" s="114"/>
      <c r="N81" s="135"/>
      <c r="O81" s="226"/>
      <c r="P81" s="136"/>
      <c r="Q81" s="136"/>
      <c r="R81" s="136"/>
      <c r="S81" s="136"/>
      <c r="T81" s="69"/>
      <c r="U81" s="69"/>
      <c r="V81" s="69"/>
      <c r="W81" s="136"/>
      <c r="X81" s="136"/>
      <c r="Y81" s="136"/>
      <c r="Z81" s="136"/>
      <c r="AA81" s="137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s="113" customFormat="1" x14ac:dyDescent="0.25">
      <c r="A82" s="1"/>
      <c r="B82"/>
      <c r="C82"/>
      <c r="D82"/>
      <c r="E82" s="114"/>
      <c r="F82" s="114"/>
      <c r="G82"/>
      <c r="H82"/>
      <c r="I82"/>
      <c r="J82"/>
      <c r="K82"/>
      <c r="L82" s="138"/>
      <c r="M82" s="114"/>
      <c r="N82" s="135"/>
      <c r="O82" s="226"/>
      <c r="P82" s="69"/>
      <c r="Q82" s="136"/>
      <c r="R82" s="136"/>
      <c r="S82" s="136"/>
      <c r="T82" s="136"/>
      <c r="U82" s="69"/>
      <c r="V82" s="69"/>
      <c r="W82" s="69"/>
      <c r="X82" s="136"/>
      <c r="Y82" s="136"/>
      <c r="Z82" s="136"/>
      <c r="AA82" s="79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1"/>
      <c r="E83" s="114"/>
      <c r="F83" s="114"/>
      <c r="L83" s="138"/>
      <c r="M83" s="114"/>
      <c r="N83" s="135"/>
      <c r="O83" s="226"/>
      <c r="P83" s="114"/>
      <c r="Q83" s="16"/>
      <c r="R83" s="114"/>
      <c r="S83" s="114"/>
      <c r="T83" s="114"/>
      <c r="U83" s="16"/>
      <c r="V83" s="114"/>
      <c r="W83" s="114"/>
      <c r="X83" s="114"/>
      <c r="Y83" s="16"/>
      <c r="Z83" s="16"/>
      <c r="AA83" s="20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s="113" customFormat="1" x14ac:dyDescent="0.25">
      <c r="A84" s="1"/>
      <c r="B84"/>
      <c r="C84"/>
      <c r="D84"/>
      <c r="E84" s="114"/>
      <c r="F84" s="114"/>
      <c r="G84"/>
      <c r="H84"/>
      <c r="I84"/>
      <c r="J84"/>
      <c r="K84"/>
      <c r="L84" s="138"/>
      <c r="M84" s="114"/>
      <c r="N84" s="135"/>
      <c r="O84" s="226"/>
      <c r="P84" s="136"/>
      <c r="Q84" s="136"/>
      <c r="R84" s="69"/>
      <c r="S84" s="136"/>
      <c r="T84" s="136"/>
      <c r="U84" s="136"/>
      <c r="V84" s="69"/>
      <c r="W84" s="136"/>
      <c r="X84" s="136"/>
      <c r="Y84" s="69"/>
      <c r="Z84" s="136"/>
      <c r="AA84" s="137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s="113" customFormat="1" x14ac:dyDescent="0.25">
      <c r="A85" s="1"/>
      <c r="B85"/>
      <c r="C85"/>
      <c r="D85"/>
      <c r="E85" s="114"/>
      <c r="F85" s="114"/>
      <c r="G85"/>
      <c r="H85"/>
      <c r="I85"/>
      <c r="J85"/>
      <c r="K85"/>
      <c r="L85" s="138"/>
      <c r="M85" s="114"/>
      <c r="N85" s="135"/>
      <c r="O85" s="226"/>
      <c r="P85" s="136"/>
      <c r="Q85" s="136"/>
      <c r="R85" s="136"/>
      <c r="S85" s="69"/>
      <c r="T85" s="136"/>
      <c r="U85" s="136"/>
      <c r="V85" s="69"/>
      <c r="W85" s="69"/>
      <c r="X85" s="69"/>
      <c r="Y85" s="136"/>
      <c r="Z85" s="69"/>
      <c r="AA85" s="137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s="113" customFormat="1" x14ac:dyDescent="0.25">
      <c r="A86" s="1"/>
      <c r="B86"/>
      <c r="C86"/>
      <c r="D86"/>
      <c r="E86" s="114"/>
      <c r="F86" s="114"/>
      <c r="G86"/>
      <c r="H86"/>
      <c r="I86"/>
      <c r="J86"/>
      <c r="K86"/>
      <c r="L86" s="138"/>
      <c r="M86" s="114"/>
      <c r="N86" s="135"/>
      <c r="O86" s="226"/>
      <c r="P86" s="114"/>
      <c r="Q86" s="16"/>
      <c r="R86" s="114"/>
      <c r="S86" s="114"/>
      <c r="T86" s="114"/>
      <c r="U86" s="114"/>
      <c r="V86" s="114"/>
      <c r="W86" s="114"/>
      <c r="X86" s="114"/>
      <c r="Y86" s="16"/>
      <c r="Z86" s="16"/>
      <c r="AA86" s="20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s="113" customFormat="1" x14ac:dyDescent="0.25">
      <c r="A87" s="1"/>
      <c r="B87"/>
      <c r="C87"/>
      <c r="D87"/>
      <c r="E87" s="114"/>
      <c r="F87" s="114"/>
      <c r="G87"/>
      <c r="H87"/>
      <c r="I87"/>
      <c r="J87"/>
      <c r="K87"/>
      <c r="L87" s="138"/>
      <c r="M87" s="114"/>
      <c r="N87" s="135"/>
      <c r="O87" s="226"/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s="113" customFormat="1" x14ac:dyDescent="0.25">
      <c r="A88" s="1"/>
      <c r="B88"/>
      <c r="C88"/>
      <c r="D88"/>
      <c r="E88" s="114"/>
      <c r="F88" s="114"/>
      <c r="G88"/>
      <c r="H88"/>
      <c r="I88"/>
      <c r="J88"/>
      <c r="K88"/>
      <c r="L88" s="138"/>
      <c r="M88" s="114"/>
      <c r="N88" s="135"/>
      <c r="O88" s="226"/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s="113" customFormat="1" x14ac:dyDescent="0.25">
      <c r="A89" s="1"/>
      <c r="B89"/>
      <c r="C89"/>
      <c r="D89"/>
      <c r="E89" s="114"/>
      <c r="F89" s="114"/>
      <c r="G89"/>
      <c r="H89"/>
      <c r="I89"/>
      <c r="J89"/>
      <c r="K89"/>
      <c r="L89" s="138"/>
      <c r="M89" s="114"/>
      <c r="N89" s="135"/>
      <c r="O89" s="226"/>
      <c r="P89" s="114"/>
      <c r="Q89" s="16"/>
      <c r="R89" s="114"/>
      <c r="S89" s="114"/>
      <c r="T89" s="114"/>
      <c r="U89" s="16"/>
      <c r="V89" s="114"/>
      <c r="W89" s="114"/>
      <c r="X89" s="114"/>
      <c r="Y89" s="16"/>
      <c r="Z89" s="16"/>
      <c r="AA89" s="20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s="113" customFormat="1" x14ac:dyDescent="0.25">
      <c r="A90" s="1"/>
      <c r="B90"/>
      <c r="C90"/>
      <c r="D90"/>
      <c r="E90" s="114"/>
      <c r="F90" s="114"/>
      <c r="G90"/>
      <c r="H90"/>
      <c r="I90"/>
      <c r="J90"/>
      <c r="K90"/>
      <c r="L90" s="138"/>
      <c r="M90" s="114"/>
      <c r="N90" s="135"/>
      <c r="O90" s="226"/>
      <c r="P90" s="69"/>
      <c r="Q90" s="136"/>
      <c r="R90" s="136"/>
      <c r="S90" s="136"/>
      <c r="T90" s="136"/>
      <c r="U90" s="69"/>
      <c r="V90" s="69"/>
      <c r="W90" s="136"/>
      <c r="X90" s="136"/>
      <c r="Y90" s="69"/>
      <c r="Z90" s="136"/>
      <c r="AA90" s="137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s="113" customFormat="1" x14ac:dyDescent="0.25">
      <c r="A91" s="1"/>
      <c r="B91"/>
      <c r="C91"/>
      <c r="D91"/>
      <c r="E91" s="114"/>
      <c r="F91" s="114"/>
      <c r="G91"/>
      <c r="H91"/>
      <c r="I91"/>
      <c r="J91"/>
      <c r="K91"/>
      <c r="L91" s="138"/>
      <c r="M91" s="114"/>
      <c r="N91" s="135"/>
      <c r="O91" s="226"/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s="113" customFormat="1" x14ac:dyDescent="0.25">
      <c r="A92" s="1"/>
      <c r="B92"/>
      <c r="C92"/>
      <c r="D92"/>
      <c r="E92" s="114"/>
      <c r="F92" s="114"/>
      <c r="G92"/>
      <c r="H92"/>
      <c r="I92"/>
      <c r="J92"/>
      <c r="K92"/>
      <c r="L92" s="138"/>
      <c r="M92" s="114"/>
      <c r="N92" s="135"/>
      <c r="O92" s="226"/>
      <c r="P92" s="136"/>
      <c r="Q92" s="136"/>
      <c r="R92" s="136"/>
      <c r="S92" s="69"/>
      <c r="T92" s="136"/>
      <c r="U92" s="136"/>
      <c r="V92" s="69"/>
      <c r="W92" s="69"/>
      <c r="X92" s="136"/>
      <c r="Y92" s="69"/>
      <c r="Z92" s="136"/>
      <c r="AA92" s="137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s="113" customFormat="1" x14ac:dyDescent="0.25">
      <c r="A93" s="1"/>
      <c r="B93"/>
      <c r="C93"/>
      <c r="D93"/>
      <c r="E93" s="114"/>
      <c r="F93" s="114"/>
      <c r="G93"/>
      <c r="H93"/>
      <c r="I93"/>
      <c r="J93"/>
      <c r="K93"/>
      <c r="L93" s="138"/>
      <c r="M93" s="114"/>
      <c r="N93" s="135"/>
      <c r="O93" s="226"/>
      <c r="P93" s="114"/>
      <c r="Q93" s="16"/>
      <c r="R93" s="114"/>
      <c r="S93" s="114"/>
      <c r="T93" s="114"/>
      <c r="U93" s="114"/>
      <c r="V93" s="114"/>
      <c r="W93" s="114"/>
      <c r="X93" s="114"/>
      <c r="Y93" s="16"/>
      <c r="Z93" s="16"/>
      <c r="AA93" s="20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s="113" customFormat="1" x14ac:dyDescent="0.25">
      <c r="A94" s="1"/>
      <c r="B94"/>
      <c r="C94"/>
      <c r="D94"/>
      <c r="E94" s="114"/>
      <c r="F94" s="114"/>
      <c r="G94"/>
      <c r="H94"/>
      <c r="I94"/>
      <c r="J94"/>
      <c r="K94"/>
      <c r="L94" s="138"/>
      <c r="M94" s="114"/>
      <c r="N94" s="135"/>
      <c r="O94" s="226"/>
      <c r="P94" s="136"/>
      <c r="Q94" s="136"/>
      <c r="R94" s="136"/>
      <c r="S94" s="69"/>
      <c r="T94" s="136"/>
      <c r="U94" s="136"/>
      <c r="V94" s="69"/>
      <c r="W94" s="69"/>
      <c r="X94" s="136"/>
      <c r="Y94" s="136"/>
      <c r="Z94" s="136"/>
      <c r="AA94" s="137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s="113" customFormat="1" x14ac:dyDescent="0.25">
      <c r="A95" s="1"/>
      <c r="B95"/>
      <c r="C95"/>
      <c r="D95"/>
      <c r="E95" s="114"/>
      <c r="F95" s="114"/>
      <c r="G95"/>
      <c r="H95"/>
      <c r="I95"/>
      <c r="J95"/>
      <c r="K95"/>
      <c r="L95" s="138"/>
      <c r="M95" s="114"/>
      <c r="N95" s="135"/>
      <c r="O95" s="226"/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s="113" customFormat="1" x14ac:dyDescent="0.25">
      <c r="A96" s="1"/>
      <c r="B96"/>
      <c r="C96"/>
      <c r="D96"/>
      <c r="E96" s="114"/>
      <c r="F96" s="114"/>
      <c r="G96"/>
      <c r="H96"/>
      <c r="I96"/>
      <c r="J96"/>
      <c r="K96"/>
      <c r="L96" s="138"/>
      <c r="M96" s="114"/>
      <c r="N96" s="135"/>
      <c r="O96" s="226"/>
      <c r="P96" s="136"/>
      <c r="Q96" s="136"/>
      <c r="R96" s="136"/>
      <c r="S96" s="136"/>
      <c r="T96" s="136"/>
      <c r="U96" s="69"/>
      <c r="V96" s="69"/>
      <c r="W96" s="136"/>
      <c r="X96" s="136"/>
      <c r="Y96" s="136"/>
      <c r="Z96" s="136"/>
      <c r="AA96" s="137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s="113" customFormat="1" x14ac:dyDescent="0.25">
      <c r="A97" s="1"/>
      <c r="B97"/>
      <c r="C97"/>
      <c r="D97"/>
      <c r="E97" s="114"/>
      <c r="F97" s="114"/>
      <c r="G97"/>
      <c r="H97"/>
      <c r="I97"/>
      <c r="J97"/>
      <c r="K97"/>
      <c r="L97" s="138"/>
      <c r="M97" s="114"/>
      <c r="N97" s="135"/>
      <c r="O97" s="226"/>
      <c r="P97" s="136"/>
      <c r="Q97" s="136"/>
      <c r="R97" s="69"/>
      <c r="S97" s="69"/>
      <c r="T97" s="136"/>
      <c r="U97" s="136"/>
      <c r="V97" s="69"/>
      <c r="W97" s="136"/>
      <c r="X97" s="136"/>
      <c r="Y97" s="69"/>
      <c r="Z97" s="136"/>
      <c r="AA97" s="137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s="113" customFormat="1" x14ac:dyDescent="0.25">
      <c r="A98" s="1"/>
      <c r="B98"/>
      <c r="C98"/>
      <c r="D98"/>
      <c r="E98" s="114"/>
      <c r="F98" s="114"/>
      <c r="G98"/>
      <c r="H98"/>
      <c r="I98"/>
      <c r="J98"/>
      <c r="K98"/>
      <c r="L98" s="138"/>
      <c r="M98" s="114"/>
      <c r="N98" s="135"/>
      <c r="O98" s="226"/>
      <c r="P98" s="114"/>
      <c r="Q98" s="16"/>
      <c r="R98" s="114"/>
      <c r="S98" s="114"/>
      <c r="T98" s="114"/>
      <c r="U98" s="114"/>
      <c r="V98" s="114"/>
      <c r="W98" s="114"/>
      <c r="X98" s="114"/>
      <c r="Y98" s="16"/>
      <c r="Z98" s="16"/>
      <c r="AA98" s="20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s="113" customFormat="1" x14ac:dyDescent="0.25">
      <c r="A99" s="1"/>
      <c r="B99"/>
      <c r="C99"/>
      <c r="D99"/>
      <c r="E99" s="114"/>
      <c r="F99" s="114"/>
      <c r="G99"/>
      <c r="H99"/>
      <c r="I99"/>
      <c r="J99"/>
      <c r="K99"/>
      <c r="L99" s="138"/>
      <c r="M99" s="114"/>
      <c r="N99" s="135"/>
      <c r="O99" s="226"/>
      <c r="P99" s="136"/>
      <c r="Q99" s="136"/>
      <c r="R99" s="136"/>
      <c r="S99" s="136"/>
      <c r="T99" s="69"/>
      <c r="U99" s="136"/>
      <c r="V99" s="69"/>
      <c r="W99" s="136"/>
      <c r="X99" s="136"/>
      <c r="Y99" s="136"/>
      <c r="Z99" s="136"/>
      <c r="AA99" s="137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s="113" customFormat="1" x14ac:dyDescent="0.25">
      <c r="A100" s="1"/>
      <c r="B100"/>
      <c r="C100"/>
      <c r="D100"/>
      <c r="E100" s="114"/>
      <c r="F100" s="114"/>
      <c r="G100"/>
      <c r="H100"/>
      <c r="I100"/>
      <c r="J100"/>
      <c r="K100"/>
      <c r="L100" s="138"/>
      <c r="M100" s="114"/>
      <c r="N100" s="135"/>
      <c r="O100" s="226"/>
      <c r="P100" s="69"/>
      <c r="Q100" s="136"/>
      <c r="R100" s="69"/>
      <c r="S100" s="136"/>
      <c r="T100" s="136"/>
      <c r="U100" s="136"/>
      <c r="V100" s="69"/>
      <c r="W100" s="136"/>
      <c r="X100" s="136"/>
      <c r="Y100" s="136"/>
      <c r="Z100" s="136"/>
      <c r="AA100" s="137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s="113" customFormat="1" x14ac:dyDescent="0.25">
      <c r="A101" s="1"/>
      <c r="B101"/>
      <c r="C101"/>
      <c r="D101"/>
      <c r="E101" s="114"/>
      <c r="F101" s="114"/>
      <c r="G101"/>
      <c r="H101"/>
      <c r="I101"/>
      <c r="J101"/>
      <c r="K101"/>
      <c r="L101" s="138"/>
      <c r="M101" s="114"/>
      <c r="N101" s="135"/>
      <c r="O101" s="226"/>
      <c r="P101" s="136"/>
      <c r="Q101" s="136"/>
      <c r="R101" s="69"/>
      <c r="S101" s="69"/>
      <c r="T101" s="136"/>
      <c r="U101" s="69"/>
      <c r="V101" s="69"/>
      <c r="W101" s="136"/>
      <c r="X101" s="136"/>
      <c r="Y101" s="136"/>
      <c r="Z101" s="136"/>
      <c r="AA101" s="137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s="113" customFormat="1" x14ac:dyDescent="0.25">
      <c r="A102" s="1"/>
      <c r="B102"/>
      <c r="C102"/>
      <c r="D102"/>
      <c r="E102" s="114"/>
      <c r="F102" s="114"/>
      <c r="G102"/>
      <c r="H102"/>
      <c r="I102"/>
      <c r="J102"/>
      <c r="K102"/>
      <c r="L102" s="138"/>
      <c r="M102" s="114"/>
      <c r="N102" s="135"/>
      <c r="O102" s="226"/>
      <c r="P102" s="136"/>
      <c r="Q102" s="136"/>
      <c r="R102" s="136"/>
      <c r="S102" s="69"/>
      <c r="T102" s="136"/>
      <c r="U102" s="69"/>
      <c r="V102" s="69"/>
      <c r="W102" s="136"/>
      <c r="X102" s="136"/>
      <c r="Y102" s="136"/>
      <c r="Z102" s="136"/>
      <c r="AA102" s="137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s="113" customFormat="1" x14ac:dyDescent="0.25">
      <c r="A103" s="1"/>
      <c r="B103"/>
      <c r="C103"/>
      <c r="D103"/>
      <c r="E103" s="114"/>
      <c r="F103" s="114"/>
      <c r="G103"/>
      <c r="H103"/>
      <c r="I103"/>
      <c r="J103"/>
      <c r="K103"/>
      <c r="L103" s="138"/>
      <c r="M103" s="114"/>
      <c r="N103" s="135"/>
      <c r="O103" s="226"/>
      <c r="P103" s="136"/>
      <c r="Q103" s="136"/>
      <c r="R103" s="136"/>
      <c r="S103" s="136"/>
      <c r="T103" s="69"/>
      <c r="U103" s="136"/>
      <c r="V103" s="69"/>
      <c r="W103" s="69"/>
      <c r="X103" s="136"/>
      <c r="Y103" s="136"/>
      <c r="Z103" s="136"/>
      <c r="AA103" s="137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s="113" customFormat="1" x14ac:dyDescent="0.25">
      <c r="A104" s="1"/>
      <c r="B104"/>
      <c r="C104"/>
      <c r="D104"/>
      <c r="E104" s="114"/>
      <c r="F104" s="114"/>
      <c r="G104"/>
      <c r="H104"/>
      <c r="I104"/>
      <c r="J104"/>
      <c r="K104"/>
      <c r="L104" s="138"/>
      <c r="M104" s="114"/>
      <c r="N104" s="135"/>
      <c r="O104" s="226"/>
      <c r="P104" s="136"/>
      <c r="Q104" s="136"/>
      <c r="R104" s="136"/>
      <c r="S104" s="136"/>
      <c r="T104" s="136"/>
      <c r="U104" s="69"/>
      <c r="V104" s="69"/>
      <c r="W104" s="136"/>
      <c r="X104" s="136"/>
      <c r="Y104" s="136"/>
      <c r="Z104" s="136"/>
      <c r="AA104" s="137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s="113" customFormat="1" x14ac:dyDescent="0.25">
      <c r="A105" s="1"/>
      <c r="B105"/>
      <c r="C105"/>
      <c r="D105"/>
      <c r="E105" s="114"/>
      <c r="F105" s="114"/>
      <c r="G105"/>
      <c r="H105"/>
      <c r="I105"/>
      <c r="J105"/>
      <c r="K105"/>
      <c r="L105" s="138"/>
      <c r="M105" s="114"/>
      <c r="N105" s="135"/>
      <c r="O105" s="226"/>
      <c r="P105" s="69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s="113" customFormat="1" x14ac:dyDescent="0.25">
      <c r="A106" s="1"/>
      <c r="B106"/>
      <c r="C106"/>
      <c r="D106"/>
      <c r="E106" s="114"/>
      <c r="F106" s="114"/>
      <c r="G106"/>
      <c r="H106"/>
      <c r="I106"/>
      <c r="J106"/>
      <c r="K106"/>
      <c r="L106" s="138"/>
      <c r="M106" s="114"/>
      <c r="N106" s="135"/>
      <c r="O106" s="226"/>
      <c r="P106" s="69"/>
      <c r="Q106" s="136"/>
      <c r="R106" s="69"/>
      <c r="S106" s="136"/>
      <c r="T106" s="136"/>
      <c r="U106" s="136"/>
      <c r="V106" s="69"/>
      <c r="W106" s="136"/>
      <c r="X106" s="136"/>
      <c r="Y106" s="136"/>
      <c r="Z106" s="136"/>
      <c r="AA106" s="137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s="113" customFormat="1" x14ac:dyDescent="0.25">
      <c r="A107" s="1"/>
      <c r="B107"/>
      <c r="C107"/>
      <c r="D107"/>
      <c r="E107" s="114"/>
      <c r="F107" s="114"/>
      <c r="G107"/>
      <c r="H107"/>
      <c r="I107"/>
      <c r="J107"/>
      <c r="K107"/>
      <c r="L107" s="138"/>
      <c r="M107" s="114"/>
      <c r="N107" s="135"/>
      <c r="O107" s="226"/>
      <c r="P107" s="136"/>
      <c r="Q107" s="136"/>
      <c r="R107" s="69"/>
      <c r="S107" s="136"/>
      <c r="T107" s="136"/>
      <c r="U107" s="69"/>
      <c r="V107" s="69"/>
      <c r="W107" s="136"/>
      <c r="X107" s="69"/>
      <c r="Y107" s="136"/>
      <c r="Z107" s="136"/>
      <c r="AA107" s="137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s="113" customFormat="1" x14ac:dyDescent="0.25">
      <c r="A108" s="1"/>
      <c r="B108"/>
      <c r="C108"/>
      <c r="D108"/>
      <c r="E108" s="114"/>
      <c r="F108" s="114"/>
      <c r="G108"/>
      <c r="H108"/>
      <c r="I108"/>
      <c r="J108"/>
      <c r="K108"/>
      <c r="L108" s="138"/>
      <c r="M108" s="114"/>
      <c r="N108" s="135"/>
      <c r="O108" s="226"/>
      <c r="P108" s="136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s="113" customFormat="1" x14ac:dyDescent="0.25">
      <c r="A109" s="1"/>
      <c r="B109"/>
      <c r="C109"/>
      <c r="D109"/>
      <c r="E109" s="114"/>
      <c r="F109" s="114"/>
      <c r="G109"/>
      <c r="H109"/>
      <c r="I109"/>
      <c r="J109"/>
      <c r="K109"/>
      <c r="L109" s="138"/>
      <c r="M109" s="114"/>
      <c r="N109" s="135"/>
      <c r="O109" s="226"/>
      <c r="P109" s="136"/>
      <c r="Q109" s="136"/>
      <c r="R109" s="136"/>
      <c r="S109" s="136"/>
      <c r="T109" s="136"/>
      <c r="U109" s="136"/>
      <c r="V109" s="69"/>
      <c r="W109" s="69"/>
      <c r="X109" s="136"/>
      <c r="Y109" s="69"/>
      <c r="Z109" s="136"/>
      <c r="AA109" s="137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s="113" customFormat="1" x14ac:dyDescent="0.25">
      <c r="A110" s="1"/>
      <c r="B110"/>
      <c r="C110"/>
      <c r="D110"/>
      <c r="E110" s="114"/>
      <c r="F110" s="114"/>
      <c r="G110"/>
      <c r="H110"/>
      <c r="I110"/>
      <c r="J110"/>
      <c r="K110"/>
      <c r="L110" s="138"/>
      <c r="M110" s="114"/>
      <c r="N110" s="135"/>
      <c r="O110" s="226"/>
      <c r="P110" s="136"/>
      <c r="Q110" s="136"/>
      <c r="R110" s="69"/>
      <c r="S110" s="69"/>
      <c r="T110" s="136"/>
      <c r="U110" s="136"/>
      <c r="V110" s="69"/>
      <c r="W110" s="136"/>
      <c r="X110" s="136"/>
      <c r="Y110" s="136"/>
      <c r="Z110" s="69"/>
      <c r="AA110" s="137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s="113" customFormat="1" x14ac:dyDescent="0.25">
      <c r="A111" s="1"/>
      <c r="B111"/>
      <c r="C111"/>
      <c r="D111"/>
      <c r="E111" s="114"/>
      <c r="F111" s="114"/>
      <c r="G111"/>
      <c r="H111"/>
      <c r="I111"/>
      <c r="J111"/>
      <c r="K111"/>
      <c r="L111" s="138"/>
      <c r="M111" s="114"/>
      <c r="N111" s="135"/>
      <c r="O111" s="226"/>
      <c r="P111" s="136"/>
      <c r="Q111" s="136"/>
      <c r="R111" s="136"/>
      <c r="S111" s="69"/>
      <c r="T111" s="69"/>
      <c r="U111" s="136"/>
      <c r="V111" s="69"/>
      <c r="W111" s="136"/>
      <c r="X111" s="136"/>
      <c r="Y111" s="136"/>
      <c r="Z111" s="136"/>
      <c r="AA111" s="137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s="113" customFormat="1" x14ac:dyDescent="0.25">
      <c r="A112" s="1"/>
      <c r="B112"/>
      <c r="C112"/>
      <c r="D112"/>
      <c r="E112" s="114"/>
      <c r="F112" s="114"/>
      <c r="G112"/>
      <c r="H112"/>
      <c r="I112"/>
      <c r="J112"/>
      <c r="K112"/>
      <c r="L112" s="138"/>
      <c r="M112" s="114"/>
      <c r="N112" s="135"/>
      <c r="O112" s="226"/>
      <c r="P112" s="136"/>
      <c r="Q112" s="136"/>
      <c r="R112" s="136"/>
      <c r="S112" s="136"/>
      <c r="T112" s="136"/>
      <c r="U112" s="69"/>
      <c r="V112" s="69"/>
      <c r="W112" s="136"/>
      <c r="X112" s="136"/>
      <c r="Y112" s="136"/>
      <c r="Z112" s="136"/>
      <c r="AA112" s="137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s="113" customFormat="1" x14ac:dyDescent="0.25">
      <c r="A113" s="1"/>
      <c r="B113"/>
      <c r="C113"/>
      <c r="D113"/>
      <c r="E113" s="114"/>
      <c r="F113" s="114"/>
      <c r="G113"/>
      <c r="H113"/>
      <c r="I113"/>
      <c r="J113"/>
      <c r="K113"/>
      <c r="L113" s="138"/>
      <c r="M113" s="114"/>
      <c r="N113" s="135"/>
      <c r="O113" s="226"/>
      <c r="P113" s="114"/>
      <c r="Q113" s="16"/>
      <c r="R113" s="114"/>
      <c r="S113" s="114"/>
      <c r="T113" s="114"/>
      <c r="U113" s="114"/>
      <c r="V113" s="114"/>
      <c r="W113" s="114"/>
      <c r="X113" s="114"/>
      <c r="Y113" s="16"/>
      <c r="Z113" s="16"/>
      <c r="AA113" s="20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s="113" customFormat="1" x14ac:dyDescent="0.25">
      <c r="A114" s="1"/>
      <c r="B114"/>
      <c r="C114"/>
      <c r="D114"/>
      <c r="E114" s="114"/>
      <c r="F114" s="114"/>
      <c r="G114"/>
      <c r="H114"/>
      <c r="I114"/>
      <c r="J114"/>
      <c r="K114"/>
      <c r="L114" s="138"/>
      <c r="M114" s="114"/>
      <c r="N114" s="135"/>
      <c r="O114" s="226"/>
      <c r="P114" s="114"/>
      <c r="Q114" s="16"/>
      <c r="R114" s="114"/>
      <c r="S114" s="114"/>
      <c r="T114" s="16"/>
      <c r="U114" s="114"/>
      <c r="V114" s="114"/>
      <c r="W114" s="114"/>
      <c r="X114" s="114"/>
      <c r="Y114" s="16"/>
      <c r="Z114" s="16"/>
      <c r="AA114" s="20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s="113" customFormat="1" x14ac:dyDescent="0.25">
      <c r="A115" s="1"/>
      <c r="B115"/>
      <c r="C115"/>
      <c r="D115"/>
      <c r="E115" s="114"/>
      <c r="F115" s="114"/>
      <c r="G115"/>
      <c r="H115"/>
      <c r="I115"/>
      <c r="J115"/>
      <c r="K115"/>
      <c r="L115" s="138"/>
      <c r="M115" s="114"/>
      <c r="N115" s="135"/>
      <c r="O115" s="226"/>
      <c r="P115" s="136"/>
      <c r="Q115" s="136"/>
      <c r="R115" s="136"/>
      <c r="S115" s="136"/>
      <c r="T115" s="136"/>
      <c r="U115" s="69"/>
      <c r="V115" s="69"/>
      <c r="W115" s="136"/>
      <c r="X115" s="136"/>
      <c r="Y115" s="136"/>
      <c r="Z115" s="136"/>
      <c r="AA115" s="137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s="113" customFormat="1" x14ac:dyDescent="0.25">
      <c r="A116" s="1"/>
      <c r="B116"/>
      <c r="C116"/>
      <c r="D116"/>
      <c r="E116" s="114"/>
      <c r="F116" s="114"/>
      <c r="G116"/>
      <c r="H116"/>
      <c r="I116"/>
      <c r="J116"/>
      <c r="K116"/>
      <c r="L116" s="138"/>
      <c r="M116" s="114"/>
      <c r="N116" s="135"/>
      <c r="O116" s="226"/>
      <c r="P116" s="136"/>
      <c r="Q116" s="136"/>
      <c r="R116" s="136"/>
      <c r="S116" s="136"/>
      <c r="T116" s="69"/>
      <c r="U116" s="136"/>
      <c r="V116" s="69"/>
      <c r="W116" s="136"/>
      <c r="X116" s="136"/>
      <c r="Y116" s="136"/>
      <c r="Z116" s="136"/>
      <c r="AA116" s="79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s="113" customFormat="1" x14ac:dyDescent="0.25">
      <c r="A117" s="1"/>
      <c r="B117"/>
      <c r="C117"/>
      <c r="D117"/>
      <c r="E117" s="114"/>
      <c r="F117" s="114"/>
      <c r="G117"/>
      <c r="H117"/>
      <c r="I117"/>
      <c r="J117"/>
      <c r="K117"/>
      <c r="L117" s="138"/>
      <c r="M117" s="114"/>
      <c r="N117" s="135"/>
      <c r="O117" s="226"/>
      <c r="P117" s="114"/>
      <c r="Q117" s="16"/>
      <c r="R117" s="114"/>
      <c r="S117" s="114"/>
      <c r="T117" s="114"/>
      <c r="U117" s="16"/>
      <c r="V117" s="114"/>
      <c r="W117" s="114"/>
      <c r="X117" s="114"/>
      <c r="Y117" s="16"/>
      <c r="Z117" s="16"/>
      <c r="AA117" s="20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s="113" customFormat="1" x14ac:dyDescent="0.25">
      <c r="A118" s="1"/>
      <c r="B118"/>
      <c r="C118"/>
      <c r="D118"/>
      <c r="E118" s="114"/>
      <c r="F118" s="114"/>
      <c r="G118"/>
      <c r="H118"/>
      <c r="I118"/>
      <c r="J118"/>
      <c r="K118"/>
      <c r="L118" s="138"/>
      <c r="M118" s="114"/>
      <c r="N118" s="135"/>
      <c r="O118" s="226"/>
      <c r="P118" s="114"/>
      <c r="Q118" s="16"/>
      <c r="R118" s="16"/>
      <c r="S118" s="114"/>
      <c r="T118" s="114"/>
      <c r="U118" s="114"/>
      <c r="V118" s="114"/>
      <c r="W118" s="114"/>
      <c r="X118" s="114"/>
      <c r="Y118" s="16"/>
      <c r="Z118" s="16"/>
      <c r="AA118" s="20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s="113" customFormat="1" x14ac:dyDescent="0.25">
      <c r="A119" s="1"/>
      <c r="B119"/>
      <c r="C119"/>
      <c r="D119"/>
      <c r="E119" s="114"/>
      <c r="F119" s="114"/>
      <c r="G119"/>
      <c r="H119"/>
      <c r="I119"/>
      <c r="J119"/>
      <c r="K119"/>
      <c r="L119" s="138"/>
      <c r="M119" s="114"/>
      <c r="N119" s="135"/>
      <c r="O119" s="226"/>
      <c r="P119" s="69"/>
      <c r="Q119" s="136"/>
      <c r="R119" s="136"/>
      <c r="S119" s="136"/>
      <c r="T119" s="136"/>
      <c r="U119" s="136"/>
      <c r="V119" s="69"/>
      <c r="W119" s="136"/>
      <c r="X119" s="136"/>
      <c r="Y119" s="136"/>
      <c r="Z119" s="136"/>
      <c r="AA119" s="79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s="113" customFormat="1" x14ac:dyDescent="0.25">
      <c r="A120" s="1"/>
      <c r="B120"/>
      <c r="C120"/>
      <c r="D120"/>
      <c r="E120" s="114"/>
      <c r="F120" s="114"/>
      <c r="G120"/>
      <c r="H120"/>
      <c r="I120"/>
      <c r="J120"/>
      <c r="K120"/>
      <c r="L120" s="138"/>
      <c r="M120" s="114"/>
      <c r="N120" s="135"/>
      <c r="O120" s="226"/>
      <c r="P120" s="69"/>
      <c r="Q120" s="69"/>
      <c r="R120" s="136"/>
      <c r="S120" s="136"/>
      <c r="T120" s="136"/>
      <c r="U120" s="136"/>
      <c r="V120" s="69"/>
      <c r="W120" s="136"/>
      <c r="X120" s="136"/>
      <c r="Y120" s="136"/>
      <c r="Z120" s="136"/>
      <c r="AA120" s="137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s="113" customFormat="1" x14ac:dyDescent="0.25">
      <c r="A121" s="1"/>
      <c r="B121"/>
      <c r="C121"/>
      <c r="D121"/>
      <c r="E121" s="114"/>
      <c r="F121" s="114"/>
      <c r="G121"/>
      <c r="H121"/>
      <c r="I121"/>
      <c r="J121"/>
      <c r="K121"/>
      <c r="L121" s="138"/>
      <c r="M121" s="114"/>
      <c r="N121" s="135"/>
      <c r="O121" s="226"/>
      <c r="P121" s="136"/>
      <c r="Q121" s="136"/>
      <c r="R121" s="136"/>
      <c r="S121" s="69"/>
      <c r="T121" s="69"/>
      <c r="U121" s="69"/>
      <c r="V121" s="69"/>
      <c r="W121" s="136"/>
      <c r="X121" s="136"/>
      <c r="Y121" s="136"/>
      <c r="Z121" s="136"/>
      <c r="AA121" s="137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s="113" customFormat="1" x14ac:dyDescent="0.25">
      <c r="A122" s="1"/>
      <c r="B122"/>
      <c r="C122"/>
      <c r="D122"/>
      <c r="E122" s="114"/>
      <c r="F122" s="114"/>
      <c r="G122"/>
      <c r="H122"/>
      <c r="I122"/>
      <c r="J122"/>
      <c r="K122"/>
      <c r="L122" s="138"/>
      <c r="M122" s="114"/>
      <c r="N122" s="135"/>
      <c r="O122" s="226"/>
      <c r="P122" s="136"/>
      <c r="Q122" s="136"/>
      <c r="R122" s="136"/>
      <c r="S122" s="69"/>
      <c r="T122" s="136"/>
      <c r="U122" s="69"/>
      <c r="V122" s="69"/>
      <c r="W122" s="136"/>
      <c r="X122" s="136"/>
      <c r="Y122" s="136"/>
      <c r="Z122" s="136"/>
      <c r="AA122" s="137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s="113" customFormat="1" x14ac:dyDescent="0.25">
      <c r="A123" s="1"/>
      <c r="B123"/>
      <c r="C123"/>
      <c r="D123"/>
      <c r="E123" s="114"/>
      <c r="F123" s="114"/>
      <c r="G123"/>
      <c r="H123"/>
      <c r="I123"/>
      <c r="J123"/>
      <c r="K123"/>
      <c r="L123" s="138"/>
      <c r="M123" s="114"/>
      <c r="N123" s="135"/>
      <c r="O123" s="226"/>
      <c r="P123" s="114"/>
      <c r="Q123" s="16"/>
      <c r="R123" s="114"/>
      <c r="S123" s="114"/>
      <c r="T123" s="114"/>
      <c r="U123" s="114"/>
      <c r="V123" s="16"/>
      <c r="W123" s="114"/>
      <c r="X123" s="114"/>
      <c r="Y123" s="16"/>
      <c r="Z123" s="16"/>
      <c r="AA123" s="20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s="113" customFormat="1" x14ac:dyDescent="0.25">
      <c r="A124" s="1"/>
      <c r="B124"/>
      <c r="C124"/>
      <c r="D124"/>
      <c r="E124" s="114"/>
      <c r="F124" s="114"/>
      <c r="G124"/>
      <c r="H124"/>
      <c r="I124"/>
      <c r="J124"/>
      <c r="K124"/>
      <c r="L124" s="138"/>
      <c r="M124" s="114"/>
      <c r="N124" s="135"/>
      <c r="O124" s="226"/>
      <c r="P124" s="136"/>
      <c r="Q124" s="136"/>
      <c r="R124" s="136"/>
      <c r="S124" s="136"/>
      <c r="T124" s="69"/>
      <c r="U124" s="136"/>
      <c r="V124" s="69"/>
      <c r="W124" s="136"/>
      <c r="X124" s="69"/>
      <c r="Y124" s="69"/>
      <c r="Z124" s="69"/>
      <c r="AA124" s="79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s="113" customFormat="1" x14ac:dyDescent="0.25">
      <c r="A125" s="1"/>
      <c r="B125"/>
      <c r="C125"/>
      <c r="D125"/>
      <c r="E125" s="114"/>
      <c r="F125" s="114"/>
      <c r="G125"/>
      <c r="H125"/>
      <c r="I125"/>
      <c r="J125"/>
      <c r="K125"/>
      <c r="L125" s="138"/>
      <c r="M125" s="114"/>
      <c r="N125" s="135"/>
      <c r="O125" s="226"/>
      <c r="P125" s="136"/>
      <c r="Q125" s="136"/>
      <c r="R125" s="136"/>
      <c r="S125" s="136"/>
      <c r="T125" s="69"/>
      <c r="U125" s="69"/>
      <c r="V125" s="69"/>
      <c r="W125" s="69"/>
      <c r="X125" s="136"/>
      <c r="Y125" s="136"/>
      <c r="Z125" s="136"/>
      <c r="AA125" s="137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s="113" customFormat="1" x14ac:dyDescent="0.25">
      <c r="A126" s="1"/>
      <c r="B126"/>
      <c r="C126"/>
      <c r="D126"/>
      <c r="E126" s="114"/>
      <c r="F126" s="114"/>
      <c r="G126"/>
      <c r="H126"/>
      <c r="I126"/>
      <c r="J126"/>
      <c r="K126"/>
      <c r="L126" s="138"/>
      <c r="M126" s="114"/>
      <c r="N126" s="135"/>
      <c r="O126" s="226"/>
      <c r="P126" s="136"/>
      <c r="Q126" s="136"/>
      <c r="R126" s="136"/>
      <c r="S126" s="136"/>
      <c r="T126" s="136"/>
      <c r="U126" s="69"/>
      <c r="V126" s="69"/>
      <c r="W126" s="136"/>
      <c r="X126" s="136"/>
      <c r="Y126" s="69"/>
      <c r="Z126" s="69"/>
      <c r="AA126" s="13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s="113" customFormat="1" x14ac:dyDescent="0.25">
      <c r="A127" s="1"/>
      <c r="B127"/>
      <c r="C127"/>
      <c r="D127"/>
      <c r="E127" s="114"/>
      <c r="F127" s="114"/>
      <c r="G127"/>
      <c r="H127"/>
      <c r="I127"/>
      <c r="J127"/>
      <c r="K127"/>
      <c r="L127" s="138"/>
      <c r="M127" s="114"/>
      <c r="N127" s="135"/>
      <c r="O127" s="226"/>
      <c r="P127" s="136"/>
      <c r="Q127" s="136"/>
      <c r="R127" s="136"/>
      <c r="S127" s="136"/>
      <c r="T127" s="69"/>
      <c r="U127" s="69"/>
      <c r="V127" s="69"/>
      <c r="W127" s="69"/>
      <c r="X127" s="136"/>
      <c r="Y127" s="136"/>
      <c r="Z127" s="136"/>
      <c r="AA127" s="137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s="113" customFormat="1" x14ac:dyDescent="0.25">
      <c r="A128" s="1"/>
      <c r="B128"/>
      <c r="C128"/>
      <c r="D128"/>
      <c r="E128" s="114"/>
      <c r="F128" s="114"/>
      <c r="G128"/>
      <c r="H128"/>
      <c r="I128"/>
      <c r="J128"/>
      <c r="K128"/>
      <c r="L128" s="138"/>
      <c r="M128" s="114"/>
      <c r="N128" s="135"/>
      <c r="O128" s="226"/>
      <c r="P128" s="136"/>
      <c r="Q128" s="69"/>
      <c r="R128" s="136"/>
      <c r="S128" s="136"/>
      <c r="T128" s="136"/>
      <c r="U128" s="69"/>
      <c r="V128" s="69"/>
      <c r="W128" s="69"/>
      <c r="X128" s="136"/>
      <c r="Y128" s="136"/>
      <c r="Z128" s="136"/>
      <c r="AA128" s="79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"/>
      <c r="E129" s="114"/>
      <c r="F129" s="114"/>
      <c r="L129" s="138"/>
      <c r="M129" s="114"/>
      <c r="N129" s="135"/>
      <c r="O129" s="226"/>
      <c r="P129" s="114"/>
      <c r="Q129" s="16"/>
      <c r="R129" s="16"/>
      <c r="S129" s="114"/>
      <c r="T129" s="114"/>
      <c r="U129" s="114"/>
      <c r="V129" s="114"/>
      <c r="W129" s="114"/>
      <c r="X129" s="114"/>
      <c r="Y129" s="16"/>
      <c r="Z129" s="16"/>
      <c r="AA129" s="20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s="113" customFormat="1" x14ac:dyDescent="0.25">
      <c r="A130" s="1"/>
      <c r="B130"/>
      <c r="C130"/>
      <c r="D130"/>
      <c r="E130" s="114"/>
      <c r="F130" s="114"/>
      <c r="G130"/>
      <c r="H130"/>
      <c r="I130"/>
      <c r="J130"/>
      <c r="K130"/>
      <c r="L130" s="138"/>
      <c r="M130" s="114"/>
      <c r="N130" s="135"/>
      <c r="O130" s="226"/>
      <c r="P130" s="136"/>
      <c r="Q130" s="136"/>
      <c r="R130" s="69"/>
      <c r="S130" s="69"/>
      <c r="T130" s="136"/>
      <c r="U130" s="136"/>
      <c r="V130" s="69"/>
      <c r="W130" s="136"/>
      <c r="X130" s="136"/>
      <c r="Y130" s="136"/>
      <c r="Z130" s="136"/>
      <c r="AA130" s="137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s="113" customFormat="1" x14ac:dyDescent="0.25">
      <c r="A131" s="1"/>
      <c r="B131"/>
      <c r="C131"/>
      <c r="D131"/>
      <c r="E131" s="114"/>
      <c r="F131" s="114"/>
      <c r="G131"/>
      <c r="H131"/>
      <c r="I131"/>
      <c r="J131"/>
      <c r="K131"/>
      <c r="L131" s="138"/>
      <c r="M131" s="114"/>
      <c r="N131" s="135"/>
      <c r="O131" s="226"/>
      <c r="P131" s="136"/>
      <c r="Q131" s="136"/>
      <c r="R131" s="136"/>
      <c r="S131" s="136"/>
      <c r="T131" s="136"/>
      <c r="U131" s="69"/>
      <c r="V131" s="69"/>
      <c r="W131" s="69"/>
      <c r="X131" s="69"/>
      <c r="Y131" s="136"/>
      <c r="Z131" s="136"/>
      <c r="AA131" s="137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s="113" customFormat="1" x14ac:dyDescent="0.25">
      <c r="A132" s="1"/>
      <c r="B132"/>
      <c r="C132"/>
      <c r="D132"/>
      <c r="E132" s="114"/>
      <c r="F132" s="114"/>
      <c r="G132"/>
      <c r="H132"/>
      <c r="I132"/>
      <c r="J132"/>
      <c r="K132"/>
      <c r="L132" s="138"/>
      <c r="M132" s="114"/>
      <c r="N132" s="135"/>
      <c r="O132" s="226"/>
      <c r="P132" s="114"/>
      <c r="Q132" s="16"/>
      <c r="R132" s="114"/>
      <c r="S132" s="114"/>
      <c r="T132" s="114"/>
      <c r="U132" s="114"/>
      <c r="V132" s="16"/>
      <c r="W132" s="114"/>
      <c r="X132" s="114"/>
      <c r="Y132" s="16"/>
      <c r="Z132" s="16"/>
      <c r="AA132" s="20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s="113" customFormat="1" x14ac:dyDescent="0.25">
      <c r="A133" s="1"/>
      <c r="B133"/>
      <c r="C133"/>
      <c r="D133"/>
      <c r="E133" s="114"/>
      <c r="F133" s="114"/>
      <c r="G133"/>
      <c r="H133"/>
      <c r="I133"/>
      <c r="J133"/>
      <c r="K133"/>
      <c r="L133" s="138"/>
      <c r="M133" s="114"/>
      <c r="N133" s="135"/>
      <c r="O133" s="226"/>
      <c r="P133" s="136"/>
      <c r="Q133" s="136"/>
      <c r="R133" s="136"/>
      <c r="S133" s="136"/>
      <c r="T133" s="69"/>
      <c r="U133" s="69"/>
      <c r="V133" s="69"/>
      <c r="W133" s="136"/>
      <c r="X133" s="136"/>
      <c r="Y133" s="136"/>
      <c r="Z133" s="136"/>
      <c r="AA133" s="137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s="113" customFormat="1" x14ac:dyDescent="0.25">
      <c r="A134" s="1"/>
      <c r="B134"/>
      <c r="C134"/>
      <c r="D134"/>
      <c r="E134" s="114"/>
      <c r="F134" s="114"/>
      <c r="G134"/>
      <c r="H134"/>
      <c r="I134"/>
      <c r="J134"/>
      <c r="K134"/>
      <c r="L134" s="138"/>
      <c r="M134" s="114"/>
      <c r="N134" s="135"/>
      <c r="O134" s="226"/>
      <c r="P134" s="136"/>
      <c r="Q134" s="136"/>
      <c r="R134" s="136"/>
      <c r="S134" s="69"/>
      <c r="T134" s="136"/>
      <c r="U134" s="69"/>
      <c r="V134" s="69"/>
      <c r="W134" s="136"/>
      <c r="X134" s="136"/>
      <c r="Y134" s="136"/>
      <c r="Z134" s="136"/>
      <c r="AA134" s="137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s="113" customFormat="1" x14ac:dyDescent="0.25">
      <c r="A135" s="1"/>
      <c r="B135"/>
      <c r="C135"/>
      <c r="D135"/>
      <c r="E135" s="114"/>
      <c r="F135" s="114"/>
      <c r="G135"/>
      <c r="H135"/>
      <c r="I135"/>
      <c r="J135"/>
      <c r="K135"/>
      <c r="L135" s="138"/>
      <c r="M135" s="114"/>
      <c r="N135" s="135"/>
      <c r="O135" s="226"/>
      <c r="P135" s="114"/>
      <c r="Q135" s="16"/>
      <c r="R135" s="114"/>
      <c r="S135" s="114"/>
      <c r="T135" s="114"/>
      <c r="U135" s="16"/>
      <c r="V135" s="114"/>
      <c r="W135" s="114"/>
      <c r="X135" s="114"/>
      <c r="Y135" s="16"/>
      <c r="Z135" s="16"/>
      <c r="AA135" s="20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s="113" customFormat="1" x14ac:dyDescent="0.25">
      <c r="A136" s="1"/>
      <c r="B136"/>
      <c r="C136"/>
      <c r="D136"/>
      <c r="E136" s="114"/>
      <c r="F136" s="114"/>
      <c r="G136"/>
      <c r="H136"/>
      <c r="I136"/>
      <c r="J136"/>
      <c r="K136"/>
      <c r="L136" s="138"/>
      <c r="M136" s="114"/>
      <c r="N136" s="135"/>
      <c r="O136" s="226"/>
      <c r="P136" s="69"/>
      <c r="Q136" s="136"/>
      <c r="R136" s="136"/>
      <c r="S136" s="136"/>
      <c r="T136" s="136"/>
      <c r="U136" s="69"/>
      <c r="V136" s="69"/>
      <c r="W136" s="136"/>
      <c r="X136" s="136"/>
      <c r="Y136" s="69"/>
      <c r="Z136" s="136"/>
      <c r="AA136" s="137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s="113" customFormat="1" x14ac:dyDescent="0.25">
      <c r="A137" s="1"/>
      <c r="B137"/>
      <c r="C137"/>
      <c r="D137"/>
      <c r="E137" s="114"/>
      <c r="F137" s="114"/>
      <c r="G137"/>
      <c r="H137"/>
      <c r="I137"/>
      <c r="J137"/>
      <c r="K137"/>
      <c r="L137" s="138"/>
      <c r="M137" s="114"/>
      <c r="N137" s="135"/>
      <c r="O137" s="226"/>
      <c r="P137" s="136"/>
      <c r="Q137" s="136"/>
      <c r="R137" s="136"/>
      <c r="S137" s="69"/>
      <c r="T137" s="69"/>
      <c r="U137" s="136"/>
      <c r="V137" s="69"/>
      <c r="W137" s="69"/>
      <c r="X137" s="136"/>
      <c r="Y137" s="136"/>
      <c r="Z137" s="136"/>
      <c r="AA137" s="137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s="113" customFormat="1" x14ac:dyDescent="0.25">
      <c r="A138" s="1"/>
      <c r="B138"/>
      <c r="C138"/>
      <c r="D138"/>
      <c r="E138" s="114"/>
      <c r="F138" s="114"/>
      <c r="G138"/>
      <c r="H138"/>
      <c r="I138"/>
      <c r="J138"/>
      <c r="K138"/>
      <c r="L138" s="138"/>
      <c r="M138" s="114"/>
      <c r="N138" s="135"/>
      <c r="O138" s="226"/>
      <c r="P138" s="69"/>
      <c r="Q138" s="136"/>
      <c r="R138" s="136"/>
      <c r="S138" s="69"/>
      <c r="T138" s="136"/>
      <c r="U138" s="136"/>
      <c r="V138" s="69"/>
      <c r="W138" s="69"/>
      <c r="X138" s="136"/>
      <c r="Y138" s="136"/>
      <c r="Z138" s="136"/>
      <c r="AA138" s="137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s="113" customFormat="1" x14ac:dyDescent="0.25">
      <c r="A139" s="1"/>
      <c r="B139"/>
      <c r="C139"/>
      <c r="D139"/>
      <c r="E139" s="114"/>
      <c r="F139" s="114"/>
      <c r="G139"/>
      <c r="H139"/>
      <c r="I139"/>
      <c r="J139"/>
      <c r="K139"/>
      <c r="L139" s="138"/>
      <c r="M139" s="114"/>
      <c r="N139" s="135"/>
      <c r="O139" s="226"/>
      <c r="P139" s="16"/>
      <c r="Q139" s="16"/>
      <c r="R139" s="114"/>
      <c r="S139" s="114"/>
      <c r="T139" s="114"/>
      <c r="U139" s="114"/>
      <c r="V139" s="114"/>
      <c r="W139" s="114"/>
      <c r="X139" s="114"/>
      <c r="Y139" s="16"/>
      <c r="Z139" s="16"/>
      <c r="AA139" s="20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s="113" customFormat="1" x14ac:dyDescent="0.25">
      <c r="A140" s="1"/>
      <c r="B140"/>
      <c r="C140"/>
      <c r="D140"/>
      <c r="E140" s="114"/>
      <c r="F140" s="114"/>
      <c r="G140"/>
      <c r="H140"/>
      <c r="I140"/>
      <c r="J140"/>
      <c r="K140"/>
      <c r="L140" s="138"/>
      <c r="M140" s="114"/>
      <c r="N140" s="135"/>
      <c r="O140" s="226"/>
      <c r="P140" s="136"/>
      <c r="Q140" s="136"/>
      <c r="R140" s="69"/>
      <c r="S140" s="69"/>
      <c r="T140" s="136"/>
      <c r="U140" s="136"/>
      <c r="V140" s="69"/>
      <c r="W140" s="69"/>
      <c r="X140" s="136"/>
      <c r="Y140" s="136"/>
      <c r="Z140" s="136"/>
      <c r="AA140" s="137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s="113" customFormat="1" x14ac:dyDescent="0.25">
      <c r="A141" s="1"/>
      <c r="B141"/>
      <c r="C141"/>
      <c r="D141"/>
      <c r="E141" s="114"/>
      <c r="F141" s="114"/>
      <c r="G141"/>
      <c r="H141"/>
      <c r="I141"/>
      <c r="J141"/>
      <c r="K141"/>
      <c r="L141" s="138"/>
      <c r="M141" s="114"/>
      <c r="N141" s="135"/>
      <c r="O141" s="226"/>
      <c r="P141" s="136"/>
      <c r="Q141" s="136"/>
      <c r="R141" s="136"/>
      <c r="S141" s="69"/>
      <c r="T141" s="136"/>
      <c r="U141" s="136"/>
      <c r="V141" s="69"/>
      <c r="W141" s="69"/>
      <c r="X141" s="136"/>
      <c r="Y141" s="136"/>
      <c r="Z141" s="136"/>
      <c r="AA141" s="137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s="113" customFormat="1" x14ac:dyDescent="0.25">
      <c r="A142" s="1"/>
      <c r="B142"/>
      <c r="C142"/>
      <c r="D142"/>
      <c r="E142" s="114"/>
      <c r="F142" s="114"/>
      <c r="G142"/>
      <c r="H142"/>
      <c r="I142"/>
      <c r="J142"/>
      <c r="K142"/>
      <c r="L142" s="138"/>
      <c r="M142" s="114"/>
      <c r="N142" s="135"/>
      <c r="O142" s="226"/>
      <c r="P142" s="136"/>
      <c r="Q142" s="136"/>
      <c r="R142" s="136"/>
      <c r="S142" s="69"/>
      <c r="T142" s="136"/>
      <c r="U142" s="69"/>
      <c r="V142" s="69"/>
      <c r="W142" s="136"/>
      <c r="X142" s="136"/>
      <c r="Y142" s="136"/>
      <c r="Z142" s="136"/>
      <c r="AA142" s="137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s="113" customFormat="1" x14ac:dyDescent="0.25">
      <c r="A143" s="1"/>
      <c r="B143"/>
      <c r="C143"/>
      <c r="D143"/>
      <c r="E143" s="114"/>
      <c r="F143" s="114"/>
      <c r="G143"/>
      <c r="H143"/>
      <c r="I143"/>
      <c r="J143"/>
      <c r="K143"/>
      <c r="L143" s="138"/>
      <c r="M143" s="114"/>
      <c r="N143" s="135"/>
      <c r="O143" s="226"/>
      <c r="P143" s="114"/>
      <c r="Q143" s="16"/>
      <c r="R143" s="114"/>
      <c r="S143" s="114"/>
      <c r="T143" s="114"/>
      <c r="U143" s="114"/>
      <c r="V143" s="114"/>
      <c r="W143" s="114"/>
      <c r="X143" s="114"/>
      <c r="Y143" s="16"/>
      <c r="Z143" s="16"/>
      <c r="AA143" s="20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s="113" customFormat="1" x14ac:dyDescent="0.25">
      <c r="A144" s="1"/>
      <c r="B144"/>
      <c r="C144"/>
      <c r="D144"/>
      <c r="E144" s="114"/>
      <c r="F144" s="114"/>
      <c r="G144"/>
      <c r="H144"/>
      <c r="I144"/>
      <c r="J144"/>
      <c r="K144"/>
      <c r="L144" s="138"/>
      <c r="M144" s="114"/>
      <c r="N144" s="135"/>
      <c r="O144" s="226"/>
      <c r="P144" s="136"/>
      <c r="Q144" s="136"/>
      <c r="R144" s="136"/>
      <c r="S144" s="136"/>
      <c r="T144" s="69"/>
      <c r="U144" s="136"/>
      <c r="V144" s="69"/>
      <c r="W144" s="136"/>
      <c r="X144" s="136"/>
      <c r="Y144" s="136"/>
      <c r="Z144" s="136"/>
      <c r="AA144" s="79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s="113" customFormat="1" x14ac:dyDescent="0.25">
      <c r="A145" s="1"/>
      <c r="B145"/>
      <c r="C145"/>
      <c r="D145"/>
      <c r="E145"/>
      <c r="F145"/>
      <c r="G145"/>
      <c r="H145"/>
      <c r="I145"/>
      <c r="J145"/>
      <c r="K145"/>
      <c r="L145" s="138"/>
      <c r="M145" s="114"/>
      <c r="N145" s="135"/>
      <c r="O145" s="226"/>
      <c r="P145" s="69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s="113" customFormat="1" x14ac:dyDescent="0.25">
      <c r="A146" s="1"/>
      <c r="B146"/>
      <c r="C146"/>
      <c r="D146"/>
      <c r="E146"/>
      <c r="F146"/>
      <c r="G146"/>
      <c r="H146"/>
      <c r="I146"/>
      <c r="J146"/>
      <c r="K146"/>
      <c r="L146" s="138"/>
      <c r="M146" s="114"/>
      <c r="N146" s="135"/>
      <c r="O146" s="226"/>
      <c r="P146" s="136"/>
      <c r="Q146" s="136"/>
      <c r="R146" s="69"/>
      <c r="S146" s="69"/>
      <c r="T146" s="136"/>
      <c r="U146" s="136"/>
      <c r="V146" s="69"/>
      <c r="W146" s="136"/>
      <c r="X146" s="136"/>
      <c r="Y146" s="136"/>
      <c r="Z146" s="136"/>
      <c r="AA146" s="137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s="113" customFormat="1" x14ac:dyDescent="0.25">
      <c r="A147" s="1"/>
      <c r="B147"/>
      <c r="C147"/>
      <c r="D147"/>
      <c r="E147"/>
      <c r="F147"/>
      <c r="G147"/>
      <c r="H147"/>
      <c r="I147"/>
      <c r="J147"/>
      <c r="K147"/>
      <c r="L147" s="138"/>
      <c r="M147" s="114"/>
      <c r="N147" s="135"/>
      <c r="O147" s="226"/>
      <c r="P147" s="136"/>
      <c r="Q147" s="136"/>
      <c r="R147" s="136"/>
      <c r="S147" s="69"/>
      <c r="T147" s="136"/>
      <c r="U147" s="69"/>
      <c r="V147" s="69"/>
      <c r="W147" s="136"/>
      <c r="X147" s="136"/>
      <c r="Y147" s="136"/>
      <c r="Z147" s="136"/>
      <c r="AA147" s="79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s="113" customFormat="1" x14ac:dyDescent="0.25">
      <c r="A148" s="1"/>
      <c r="B148"/>
      <c r="C148"/>
      <c r="D148"/>
      <c r="E148"/>
      <c r="F148"/>
      <c r="G148"/>
      <c r="H148"/>
      <c r="I148"/>
      <c r="J148"/>
      <c r="K148"/>
      <c r="L148" s="138"/>
      <c r="M148" s="114"/>
      <c r="N148" s="135"/>
      <c r="O148" s="226"/>
      <c r="P148" s="136"/>
      <c r="Q148" s="136"/>
      <c r="R148" s="136"/>
      <c r="S148" s="136"/>
      <c r="T148" s="69"/>
      <c r="U148" s="136"/>
      <c r="V148" s="69"/>
      <c r="W148" s="69"/>
      <c r="X148" s="136"/>
      <c r="Y148" s="136"/>
      <c r="Z148" s="136"/>
      <c r="AA148" s="137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s="113" customFormat="1" x14ac:dyDescent="0.25">
      <c r="A149" s="1"/>
      <c r="B149"/>
      <c r="C149"/>
      <c r="D149"/>
      <c r="E149"/>
      <c r="F149"/>
      <c r="G149"/>
      <c r="H149"/>
      <c r="I149"/>
      <c r="J149"/>
      <c r="K149"/>
      <c r="L149" s="138"/>
      <c r="M149" s="114"/>
      <c r="N149" s="135"/>
      <c r="O149" s="226"/>
      <c r="P149" s="136"/>
      <c r="Q149" s="136"/>
      <c r="R149" s="136"/>
      <c r="S149" s="136"/>
      <c r="T149" s="136"/>
      <c r="U149" s="69"/>
      <c r="V149" s="69"/>
      <c r="W149" s="136"/>
      <c r="X149" s="136"/>
      <c r="Y149" s="69"/>
      <c r="Z149" s="136"/>
      <c r="AA149" s="137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s="113" customFormat="1" x14ac:dyDescent="0.25">
      <c r="A150" s="1"/>
      <c r="B150"/>
      <c r="C150"/>
      <c r="D150"/>
      <c r="E150"/>
      <c r="F150"/>
      <c r="G150"/>
      <c r="H150"/>
      <c r="I150"/>
      <c r="J150"/>
      <c r="K150"/>
      <c r="L150" s="138"/>
      <c r="M150" s="114"/>
      <c r="N150" s="135"/>
      <c r="O150" s="226"/>
      <c r="P150" s="114"/>
      <c r="Q150" s="16"/>
      <c r="R150" s="114"/>
      <c r="S150" s="114"/>
      <c r="T150" s="114"/>
      <c r="U150" s="114"/>
      <c r="V150" s="114"/>
      <c r="W150" s="114"/>
      <c r="X150" s="114"/>
      <c r="Y150" s="16"/>
      <c r="Z150" s="16"/>
      <c r="AA150" s="20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s="113" customFormat="1" x14ac:dyDescent="0.25">
      <c r="A151" s="1"/>
      <c r="B151"/>
      <c r="C151"/>
      <c r="D151"/>
      <c r="E151"/>
      <c r="F151"/>
      <c r="G151"/>
      <c r="H151"/>
      <c r="I151"/>
      <c r="J151"/>
      <c r="K151"/>
      <c r="L151" s="138"/>
      <c r="M151" s="114"/>
      <c r="N151" s="135"/>
      <c r="O151" s="226"/>
      <c r="P151" s="69"/>
      <c r="Q151" s="136"/>
      <c r="R151" s="136"/>
      <c r="S151" s="136"/>
      <c r="T151" s="69"/>
      <c r="U151" s="136"/>
      <c r="V151" s="69"/>
      <c r="W151" s="69"/>
      <c r="X151" s="136"/>
      <c r="Y151" s="136"/>
      <c r="Z151" s="136"/>
      <c r="AA151" s="137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s="113" customFormat="1" x14ac:dyDescent="0.25">
      <c r="A152" s="1"/>
      <c r="B152"/>
      <c r="C152"/>
      <c r="D152"/>
      <c r="E152"/>
      <c r="F152"/>
      <c r="G152"/>
      <c r="H152"/>
      <c r="I152"/>
      <c r="J152"/>
      <c r="K152"/>
      <c r="L152" s="138"/>
      <c r="M152" s="114"/>
      <c r="N152" s="135"/>
      <c r="O152" s="226"/>
      <c r="P152" s="69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79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s="113" customFormat="1" x14ac:dyDescent="0.25">
      <c r="A153" s="1"/>
      <c r="B153"/>
      <c r="C153"/>
      <c r="D153"/>
      <c r="E153"/>
      <c r="F153"/>
      <c r="G153"/>
      <c r="H153"/>
      <c r="I153"/>
      <c r="J153"/>
      <c r="K153"/>
      <c r="L153" s="138"/>
      <c r="M153" s="114"/>
      <c r="N153" s="135"/>
      <c r="O153" s="226"/>
      <c r="P153" s="136"/>
      <c r="Q153" s="136"/>
      <c r="R153" s="69"/>
      <c r="S153" s="136"/>
      <c r="T153" s="136"/>
      <c r="U153" s="136"/>
      <c r="V153" s="69"/>
      <c r="W153" s="69"/>
      <c r="X153" s="69"/>
      <c r="Y153" s="136"/>
      <c r="Z153" s="136"/>
      <c r="AA153" s="137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s="4" customFormat="1" x14ac:dyDescent="0.25">
      <c r="A154" s="1"/>
      <c r="B154" s="19"/>
      <c r="C154"/>
      <c r="D154"/>
      <c r="E154" s="6"/>
      <c r="F154" s="6"/>
      <c r="G154"/>
      <c r="H154"/>
      <c r="I154" s="5"/>
      <c r="J154"/>
      <c r="K154"/>
      <c r="L154" s="6"/>
      <c r="M154" s="6"/>
      <c r="N154" s="7"/>
      <c r="O154" s="7"/>
      <c r="P154" s="70"/>
      <c r="R154" s="70"/>
      <c r="S154" s="70"/>
      <c r="T154" s="70"/>
      <c r="U154" s="70"/>
      <c r="V154" s="69"/>
      <c r="W154" s="69"/>
      <c r="X154" s="70"/>
      <c r="Y154" s="70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42" s="4" customFormat="1" x14ac:dyDescent="0.25">
      <c r="A155" s="1"/>
      <c r="B155" s="19"/>
      <c r="C155"/>
      <c r="D155"/>
      <c r="E155" s="6"/>
      <c r="F155" s="6"/>
      <c r="G155"/>
      <c r="H155"/>
      <c r="I155" s="5"/>
      <c r="J155"/>
      <c r="K155"/>
      <c r="L155" s="6"/>
      <c r="M155" s="6"/>
      <c r="N155" s="7"/>
      <c r="O155" s="7"/>
      <c r="P155" s="70"/>
      <c r="R155" s="70"/>
      <c r="S155" s="69"/>
      <c r="T155" s="69"/>
      <c r="U155" s="70"/>
      <c r="V155" s="69"/>
      <c r="W155" s="70"/>
      <c r="X155" s="70"/>
      <c r="Y155" s="70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42" s="4" customFormat="1" x14ac:dyDescent="0.25">
      <c r="A156" s="1"/>
      <c r="B156" s="19"/>
      <c r="C156"/>
      <c r="D156"/>
      <c r="E156" s="6"/>
      <c r="F156" s="6"/>
      <c r="G156"/>
      <c r="H156"/>
      <c r="I156" s="5"/>
      <c r="J156"/>
      <c r="K156"/>
      <c r="L156" s="6"/>
      <c r="M156" s="6"/>
      <c r="N156" s="7"/>
      <c r="O156" s="7"/>
      <c r="P156" s="70"/>
      <c r="R156" s="70"/>
      <c r="S156" s="70"/>
      <c r="T156" s="70"/>
      <c r="U156" s="70"/>
      <c r="V156" s="69"/>
      <c r="W156" s="70"/>
      <c r="X156" s="69"/>
      <c r="Y156" s="69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42" s="4" customFormat="1" x14ac:dyDescent="0.25">
      <c r="A157" s="1"/>
      <c r="B157" s="19"/>
      <c r="C157"/>
      <c r="D157"/>
      <c r="E157" s="6"/>
      <c r="F157" s="6"/>
      <c r="G157"/>
      <c r="H157"/>
      <c r="I157" s="5"/>
      <c r="J157"/>
      <c r="K157"/>
      <c r="L157" s="6"/>
      <c r="M157" s="6"/>
      <c r="N157" s="7"/>
      <c r="O157" s="7"/>
      <c r="P157" s="70"/>
      <c r="R157" s="70"/>
      <c r="S157" s="70"/>
      <c r="T157" s="70"/>
      <c r="U157" s="70"/>
      <c r="V157" s="69"/>
      <c r="W157" s="69"/>
      <c r="X157" s="70"/>
      <c r="Y157" s="70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42" s="4" customFormat="1" x14ac:dyDescent="0.25">
      <c r="A158" s="1"/>
      <c r="B158" s="19"/>
      <c r="C158"/>
      <c r="D158"/>
      <c r="E158" s="6"/>
      <c r="F158" s="6"/>
      <c r="G158"/>
      <c r="H158"/>
      <c r="I158" s="5"/>
      <c r="J158"/>
      <c r="K158"/>
      <c r="L158" s="6"/>
      <c r="M158" s="6"/>
      <c r="N158" s="7"/>
      <c r="O158" s="7"/>
      <c r="P158" s="70"/>
      <c r="R158" s="70"/>
      <c r="S158" s="70"/>
      <c r="T158" s="70"/>
      <c r="U158" s="70"/>
      <c r="V158" s="69"/>
      <c r="W158" s="70"/>
      <c r="X158" s="70"/>
      <c r="Y158" s="70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42" s="4" customFormat="1" x14ac:dyDescent="0.25">
      <c r="A159" s="1"/>
      <c r="B159" s="19"/>
      <c r="C159"/>
      <c r="D159"/>
      <c r="E159" s="6"/>
      <c r="F159" s="6"/>
      <c r="G159"/>
      <c r="H159"/>
      <c r="I159" s="5"/>
      <c r="J159"/>
      <c r="K159"/>
      <c r="L159" s="6"/>
      <c r="M159" s="6"/>
      <c r="N159" s="7"/>
      <c r="O159" s="7"/>
      <c r="P159" s="70"/>
      <c r="R159" s="70"/>
      <c r="S159" s="70"/>
      <c r="T159" s="70"/>
      <c r="U159" s="70"/>
      <c r="V159" s="69"/>
      <c r="W159" s="70"/>
      <c r="X159" s="70"/>
      <c r="Y159" s="70"/>
      <c r="Z159" s="136"/>
      <c r="AA159" s="13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42" s="4" customFormat="1" x14ac:dyDescent="0.25">
      <c r="A160" s="1"/>
      <c r="B160" s="19"/>
      <c r="C160"/>
      <c r="D160"/>
      <c r="E160" s="6"/>
      <c r="F160" s="6"/>
      <c r="G160"/>
      <c r="H160"/>
      <c r="I160" s="5"/>
      <c r="J160"/>
      <c r="K160"/>
      <c r="L160" s="6"/>
      <c r="M160" s="6"/>
      <c r="N160" s="7"/>
      <c r="O160" s="7"/>
      <c r="P160" s="70"/>
      <c r="R160" s="70"/>
      <c r="S160" s="70"/>
      <c r="T160" s="70"/>
      <c r="U160" s="69"/>
      <c r="V160" s="69"/>
      <c r="W160" s="69"/>
      <c r="X160" s="70"/>
      <c r="Y160" s="70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40" s="4" customFormat="1" x14ac:dyDescent="0.25">
      <c r="A161" s="1"/>
      <c r="B161" s="19"/>
      <c r="C161"/>
      <c r="D161"/>
      <c r="E161" s="6"/>
      <c r="F161" s="6"/>
      <c r="G161"/>
      <c r="H161"/>
      <c r="I161" s="5"/>
      <c r="J161"/>
      <c r="K161"/>
      <c r="L161" s="6"/>
      <c r="M161" s="6"/>
      <c r="N161" s="7"/>
      <c r="O161" s="7"/>
      <c r="P161" s="70"/>
      <c r="R161" s="70"/>
      <c r="S161" s="70"/>
      <c r="T161" s="70"/>
      <c r="U161" s="69"/>
      <c r="V161" s="69"/>
      <c r="W161" s="70"/>
      <c r="X161" s="70"/>
      <c r="Y161" s="70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40" s="4" customFormat="1" x14ac:dyDescent="0.25">
      <c r="A162" s="1"/>
      <c r="B162" s="19"/>
      <c r="C162"/>
      <c r="D162"/>
      <c r="E162" s="6"/>
      <c r="F162" s="6"/>
      <c r="G162"/>
      <c r="H162"/>
      <c r="I162" s="5"/>
      <c r="J162"/>
      <c r="K162"/>
      <c r="L162" s="6"/>
      <c r="M162" s="6"/>
      <c r="N162" s="7"/>
      <c r="O162" s="7"/>
      <c r="P162" s="70"/>
      <c r="R162" s="70"/>
      <c r="S162" s="70"/>
      <c r="T162" s="69"/>
      <c r="U162" s="70"/>
      <c r="V162" s="69"/>
      <c r="W162" s="70"/>
      <c r="X162" s="70"/>
      <c r="Y162" s="70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40" s="4" customFormat="1" x14ac:dyDescent="0.25">
      <c r="A163" s="1"/>
      <c r="B163" s="19"/>
      <c r="C163"/>
      <c r="D163"/>
      <c r="E163" s="6"/>
      <c r="F163" s="6"/>
      <c r="G163"/>
      <c r="H163"/>
      <c r="I163"/>
      <c r="J163"/>
      <c r="K163"/>
      <c r="L163" s="6"/>
      <c r="M163" s="6"/>
      <c r="N163" s="7"/>
      <c r="O163" s="7"/>
      <c r="P163" s="70"/>
      <c r="R163" s="70"/>
      <c r="S163" s="70"/>
      <c r="T163" s="70"/>
      <c r="U163" s="70"/>
      <c r="V163" s="69"/>
      <c r="W163" s="70"/>
      <c r="X163" s="70"/>
      <c r="Y163" s="70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40" s="4" customFormat="1" x14ac:dyDescent="0.25">
      <c r="A164" s="1"/>
      <c r="B164" s="19"/>
      <c r="C164"/>
      <c r="D164"/>
      <c r="E164" s="6"/>
      <c r="F164" s="6"/>
      <c r="G164"/>
      <c r="H164"/>
      <c r="I164"/>
      <c r="J164"/>
      <c r="K164"/>
      <c r="L164" s="6"/>
      <c r="M164" s="6"/>
      <c r="N164" s="7"/>
      <c r="O164" s="7"/>
      <c r="P164" s="70"/>
      <c r="R164" s="70"/>
      <c r="S164" s="70"/>
      <c r="T164" s="69"/>
      <c r="U164" s="70"/>
      <c r="V164" s="69"/>
      <c r="W164" s="70"/>
      <c r="X164" s="70"/>
      <c r="Y164" s="70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spans="1:40" s="4" customFormat="1" x14ac:dyDescent="0.25">
      <c r="A165" s="1"/>
      <c r="B165" s="19"/>
      <c r="C165"/>
      <c r="D165"/>
      <c r="E165" s="6"/>
      <c r="F165" s="6"/>
      <c r="G165"/>
      <c r="H165"/>
      <c r="I165"/>
      <c r="J165"/>
      <c r="K165"/>
      <c r="L165" s="6"/>
      <c r="M165" s="6"/>
      <c r="N165" s="7"/>
      <c r="O165" s="7"/>
      <c r="P165" s="70"/>
      <c r="R165" s="70"/>
      <c r="S165" s="70"/>
      <c r="T165" s="69"/>
      <c r="U165" s="70"/>
      <c r="V165" s="69"/>
      <c r="W165" s="70"/>
      <c r="X165" s="70"/>
      <c r="Y165" s="70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spans="1:40" s="4" customFormat="1" x14ac:dyDescent="0.25">
      <c r="A166" s="1"/>
      <c r="B166" s="19"/>
      <c r="C166"/>
      <c r="D166"/>
      <c r="E166" s="6"/>
      <c r="F166" s="6"/>
      <c r="G166"/>
      <c r="H166"/>
      <c r="I166"/>
      <c r="J166"/>
      <c r="K166"/>
      <c r="L166" s="6"/>
      <c r="M166" s="6"/>
      <c r="N166" s="7"/>
      <c r="O166" s="7"/>
      <c r="P166" s="70"/>
      <c r="R166" s="70"/>
      <c r="S166" s="70"/>
      <c r="T166" s="70"/>
      <c r="U166" s="70"/>
      <c r="V166" s="69"/>
      <c r="W166" s="70"/>
      <c r="X166" s="70"/>
      <c r="Y166" s="70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 s="4" customFormat="1" x14ac:dyDescent="0.25">
      <c r="A167" s="1"/>
      <c r="B167" s="19"/>
      <c r="C167"/>
      <c r="D167"/>
      <c r="E167" s="6"/>
      <c r="F167" s="6"/>
      <c r="G167"/>
      <c r="H167"/>
      <c r="I167"/>
      <c r="J167"/>
      <c r="K167"/>
      <c r="L167" s="6"/>
      <c r="M167" s="6"/>
      <c r="N167" s="7"/>
      <c r="O167" s="7"/>
      <c r="P167" s="69"/>
      <c r="R167" s="70"/>
      <c r="S167" s="70"/>
      <c r="T167" s="70"/>
      <c r="U167" s="70"/>
      <c r="V167" s="69"/>
      <c r="W167" s="70"/>
      <c r="X167" s="70"/>
      <c r="Y167" s="70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 s="4" customFormat="1" x14ac:dyDescent="0.25">
      <c r="A168" s="1"/>
      <c r="B168" s="19"/>
      <c r="C168"/>
      <c r="D168"/>
      <c r="E168" s="6"/>
      <c r="F168" s="6"/>
      <c r="G168"/>
      <c r="H168"/>
      <c r="I168"/>
      <c r="J168"/>
      <c r="K168"/>
      <c r="L168" s="6"/>
      <c r="M168" s="6"/>
      <c r="N168" s="7"/>
      <c r="O168" s="7"/>
      <c r="P168" s="70"/>
      <c r="R168" s="70"/>
      <c r="S168" s="70"/>
      <c r="T168" s="69"/>
      <c r="U168" s="70"/>
      <c r="V168" s="69"/>
      <c r="W168" s="70"/>
      <c r="X168" s="70"/>
      <c r="Y168" s="70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spans="1:40" s="4" customFormat="1" x14ac:dyDescent="0.25">
      <c r="A169" s="1"/>
      <c r="B169" s="19"/>
      <c r="C169"/>
      <c r="D169"/>
      <c r="E169" s="6"/>
      <c r="F169" s="6"/>
      <c r="G169"/>
      <c r="H169"/>
      <c r="I169"/>
      <c r="J169"/>
      <c r="K169"/>
      <c r="L169" s="6"/>
      <c r="M169" s="6"/>
      <c r="N169" s="7"/>
      <c r="O169" s="7"/>
      <c r="P169" s="70"/>
      <c r="R169" s="70"/>
      <c r="S169" s="70"/>
      <c r="T169" s="69"/>
      <c r="U169" s="70"/>
      <c r="V169" s="69"/>
      <c r="W169" s="70"/>
      <c r="X169" s="70"/>
      <c r="Y169" s="70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 s="4" customFormat="1" x14ac:dyDescent="0.25">
      <c r="A170" s="1"/>
      <c r="B170" s="19"/>
      <c r="C170"/>
      <c r="D170"/>
      <c r="E170" s="6"/>
      <c r="F170" s="6"/>
      <c r="G170"/>
      <c r="H170"/>
      <c r="I170"/>
      <c r="J170"/>
      <c r="K170"/>
      <c r="L170" s="6"/>
      <c r="M170" s="6"/>
      <c r="N170" s="7"/>
      <c r="O170" s="7"/>
      <c r="P170" s="70"/>
      <c r="R170" s="70"/>
      <c r="S170" s="70"/>
      <c r="T170" s="70"/>
      <c r="U170" s="70"/>
      <c r="V170" s="69"/>
      <c r="W170" s="70"/>
      <c r="X170" s="70"/>
      <c r="Y170" s="70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spans="1:40" s="4" customFormat="1" x14ac:dyDescent="0.25">
      <c r="A171" s="1"/>
      <c r="B171" s="19"/>
      <c r="C171"/>
      <c r="D171"/>
      <c r="E171" s="6"/>
      <c r="F171" s="6"/>
      <c r="G171"/>
      <c r="H171"/>
      <c r="I171"/>
      <c r="J171"/>
      <c r="K171"/>
      <c r="L171" s="6"/>
      <c r="M171" s="6"/>
      <c r="N171" s="7"/>
      <c r="O171" s="7"/>
      <c r="P171" s="70"/>
      <c r="R171" s="70"/>
      <c r="S171" s="70"/>
      <c r="T171" s="69"/>
      <c r="U171" s="70"/>
      <c r="V171" s="69"/>
      <c r="W171" s="70"/>
      <c r="X171" s="70"/>
      <c r="Y171" s="70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spans="1:40" s="4" customFormat="1" x14ac:dyDescent="0.25">
      <c r="A172" s="1"/>
      <c r="B172" s="19"/>
      <c r="C172"/>
      <c r="D172"/>
      <c r="E172" s="6"/>
      <c r="F172" s="6"/>
      <c r="G172"/>
      <c r="H172"/>
      <c r="I172"/>
      <c r="J172"/>
      <c r="K172"/>
      <c r="L172" s="6"/>
      <c r="M172" s="6"/>
      <c r="N172" s="7"/>
      <c r="O172" s="7"/>
      <c r="P172" s="70"/>
      <c r="R172" s="70"/>
      <c r="S172" s="70"/>
      <c r="T172" s="69"/>
      <c r="U172" s="70"/>
      <c r="V172" s="69"/>
      <c r="W172" s="70"/>
      <c r="X172" s="70"/>
      <c r="Y172" s="70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 spans="1:40" x14ac:dyDescent="0.25">
      <c r="A173" s="1"/>
      <c r="B173" s="19"/>
      <c r="E173" s="6"/>
      <c r="F173" s="6"/>
      <c r="L173" s="6"/>
      <c r="M173" s="6"/>
      <c r="N173" s="7"/>
      <c r="O173" s="7"/>
      <c r="P173" s="70"/>
      <c r="Q173"/>
      <c r="R173" s="70"/>
      <c r="S173" s="70"/>
      <c r="T173" s="70"/>
      <c r="U173" s="70"/>
      <c r="V173" s="69"/>
      <c r="W173" s="70"/>
      <c r="X173" s="70"/>
      <c r="Y173" s="70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spans="1:40" s="4" customFormat="1" x14ac:dyDescent="0.25">
      <c r="A174" s="1"/>
      <c r="B174" s="19"/>
      <c r="C174"/>
      <c r="D174"/>
      <c r="E174" s="6"/>
      <c r="F174" s="6"/>
      <c r="G174"/>
      <c r="H174"/>
      <c r="I174"/>
      <c r="J174"/>
      <c r="K174"/>
      <c r="L174" s="6"/>
      <c r="M174" s="6"/>
      <c r="N174" s="7"/>
      <c r="O174" s="7"/>
      <c r="P174" s="70"/>
      <c r="R174" s="70"/>
      <c r="S174" s="70"/>
      <c r="T174" s="70"/>
      <c r="U174" s="70"/>
      <c r="V174" s="69"/>
      <c r="W174" s="70"/>
      <c r="X174" s="70"/>
      <c r="Y174" s="70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 s="4" customFormat="1" x14ac:dyDescent="0.25">
      <c r="A175" s="1"/>
      <c r="B175" s="19"/>
      <c r="C175"/>
      <c r="D175"/>
      <c r="E175" s="6"/>
      <c r="F175" s="6"/>
      <c r="G175"/>
      <c r="H175"/>
      <c r="I175"/>
      <c r="J175"/>
      <c r="K175"/>
      <c r="L175" s="6"/>
      <c r="M175" s="6"/>
      <c r="N175" s="7"/>
      <c r="O175" s="7"/>
      <c r="P175" s="70"/>
      <c r="R175" s="70"/>
      <c r="S175" s="70"/>
      <c r="T175" s="69"/>
      <c r="U175" s="70"/>
      <c r="V175" s="69"/>
      <c r="W175" s="70"/>
      <c r="X175" s="70"/>
      <c r="Y175" s="70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spans="1:40" s="4" customFormat="1" x14ac:dyDescent="0.25">
      <c r="A176" s="1"/>
      <c r="B176" s="19"/>
      <c r="C176"/>
      <c r="D176"/>
      <c r="E176" s="6"/>
      <c r="F176" s="6"/>
      <c r="G176"/>
      <c r="H176"/>
      <c r="I176"/>
      <c r="J176"/>
      <c r="K176"/>
      <c r="L176" s="6"/>
      <c r="M176" s="6"/>
      <c r="N176" s="7"/>
      <c r="O176" s="7"/>
      <c r="P176" s="70"/>
      <c r="R176" s="70"/>
      <c r="S176" s="70"/>
      <c r="T176" s="70"/>
      <c r="U176" s="70"/>
      <c r="V176" s="69"/>
      <c r="W176" s="69"/>
      <c r="X176" s="70"/>
      <c r="Y176" s="70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spans="1:40" s="4" customFormat="1" x14ac:dyDescent="0.25">
      <c r="A177" s="1"/>
      <c r="B177"/>
      <c r="C177"/>
      <c r="D177"/>
      <c r="E177" s="6"/>
      <c r="F177" s="6"/>
      <c r="G177"/>
      <c r="H177"/>
      <c r="I177"/>
      <c r="J177"/>
      <c r="K177"/>
      <c r="L177" s="6"/>
      <c r="M177" s="6"/>
      <c r="N177" s="7"/>
      <c r="O177" s="7"/>
      <c r="P177" s="70"/>
      <c r="R177" s="70"/>
      <c r="S177" s="70"/>
      <c r="T177" s="70"/>
      <c r="U177" s="70"/>
      <c r="V177" s="69"/>
      <c r="W177" s="70"/>
      <c r="X177" s="70"/>
      <c r="Y177" s="70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spans="1:40" s="4" customFormat="1" x14ac:dyDescent="0.25">
      <c r="A178" s="1"/>
      <c r="B178"/>
      <c r="C178"/>
      <c r="D178"/>
      <c r="E178" s="6"/>
      <c r="F178" s="6"/>
      <c r="G178"/>
      <c r="H178"/>
      <c r="I178"/>
      <c r="J178"/>
      <c r="K178"/>
      <c r="L178" s="6"/>
      <c r="M178" s="6"/>
      <c r="N178" s="7"/>
      <c r="O178" s="7"/>
      <c r="P178" s="70"/>
      <c r="R178" s="70"/>
      <c r="S178" s="70"/>
      <c r="T178" s="70"/>
      <c r="U178" s="70"/>
      <c r="V178" s="69"/>
      <c r="W178" s="70"/>
      <c r="X178" s="70"/>
      <c r="Y178" s="70"/>
      <c r="Z178" s="70"/>
      <c r="AA178" s="70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spans="1:40" s="4" customFormat="1" x14ac:dyDescent="0.25">
      <c r="A179" s="1"/>
      <c r="B179"/>
      <c r="C179"/>
      <c r="D179"/>
      <c r="E179" s="6"/>
      <c r="F179" s="6"/>
      <c r="G179"/>
      <c r="H179"/>
      <c r="I179"/>
      <c r="J179"/>
      <c r="K179"/>
      <c r="L179" s="6"/>
      <c r="M179" s="6"/>
      <c r="N179" s="7"/>
      <c r="O179" s="7"/>
      <c r="P179" s="70"/>
      <c r="R179" s="70"/>
      <c r="S179" s="70"/>
      <c r="T179" s="70"/>
      <c r="U179" s="70"/>
      <c r="V179" s="69"/>
      <c r="W179" s="70"/>
      <c r="X179" s="70"/>
      <c r="Y179" s="70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 s="4" customFormat="1" x14ac:dyDescent="0.25">
      <c r="A180" s="1"/>
      <c r="B180"/>
      <c r="C180"/>
      <c r="D180"/>
      <c r="E180" s="6"/>
      <c r="F180" s="6"/>
      <c r="G180"/>
      <c r="H180"/>
      <c r="I180"/>
      <c r="J180"/>
      <c r="K180"/>
      <c r="L180" s="6"/>
      <c r="M180" s="6"/>
      <c r="N180" s="7"/>
      <c r="O180" s="7"/>
      <c r="P180" s="70"/>
      <c r="R180" s="70"/>
      <c r="S180" s="70"/>
      <c r="T180" s="70"/>
      <c r="U180" s="70"/>
      <c r="V180" s="69"/>
      <c r="W180" s="70"/>
      <c r="X180" s="70"/>
      <c r="Y180" s="70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spans="1:40" s="4" customFormat="1" x14ac:dyDescent="0.25">
      <c r="A181" s="1"/>
      <c r="B181"/>
      <c r="C181"/>
      <c r="D181"/>
      <c r="E181" s="6"/>
      <c r="F181" s="6"/>
      <c r="G181"/>
      <c r="H181"/>
      <c r="I181"/>
      <c r="J181"/>
      <c r="K181"/>
      <c r="L181" s="6"/>
      <c r="M181" s="6"/>
      <c r="N181" s="7"/>
      <c r="O181" s="7"/>
      <c r="P181" s="70"/>
      <c r="R181" s="70"/>
      <c r="S181" s="70"/>
      <c r="T181" s="70"/>
      <c r="U181" s="70"/>
      <c r="V181" s="69"/>
      <c r="W181" s="70"/>
      <c r="X181" s="70"/>
      <c r="Y181" s="70"/>
      <c r="Z181" s="70"/>
      <c r="AA181" s="70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 spans="1:40" s="4" customFormat="1" x14ac:dyDescent="0.25">
      <c r="A182" s="1"/>
      <c r="B182"/>
      <c r="C182"/>
      <c r="D182"/>
      <c r="E182" s="6"/>
      <c r="F182" s="6"/>
      <c r="G182"/>
      <c r="H182"/>
      <c r="I182"/>
      <c r="J182"/>
      <c r="K182"/>
      <c r="L182" s="6"/>
      <c r="M182" s="6"/>
      <c r="N182" s="7"/>
      <c r="O182" s="7"/>
      <c r="P182" s="70"/>
      <c r="R182" s="70"/>
      <c r="S182" s="70"/>
      <c r="T182" s="70"/>
      <c r="U182" s="70"/>
      <c r="V182" s="69"/>
      <c r="W182" s="70"/>
      <c r="X182" s="70"/>
      <c r="Y182" s="70"/>
      <c r="Z182" s="136"/>
      <c r="AA182" s="13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spans="1:40" s="4" customFormat="1" x14ac:dyDescent="0.25">
      <c r="A183" s="1"/>
      <c r="B183"/>
      <c r="C183"/>
      <c r="D183"/>
      <c r="E183" s="6"/>
      <c r="F183" s="6"/>
      <c r="G183"/>
      <c r="H183"/>
      <c r="I183"/>
      <c r="J183"/>
      <c r="K183"/>
      <c r="L183" s="6"/>
      <c r="M183" s="6"/>
      <c r="N183" s="7"/>
      <c r="O183" s="7"/>
      <c r="P183" s="70"/>
      <c r="R183" s="70"/>
      <c r="S183" s="70"/>
      <c r="T183" s="70"/>
      <c r="U183" s="70"/>
      <c r="V183" s="69"/>
      <c r="W183" s="70"/>
      <c r="X183" s="70"/>
      <c r="Y183" s="70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spans="1:40" s="4" customFormat="1" x14ac:dyDescent="0.25">
      <c r="A184" s="1"/>
      <c r="B184" s="19"/>
      <c r="C184"/>
      <c r="D184"/>
      <c r="E184" s="6"/>
      <c r="F184" s="6"/>
      <c r="G184"/>
      <c r="H184"/>
      <c r="I184"/>
      <c r="J184"/>
      <c r="K184"/>
      <c r="L184" s="6"/>
      <c r="M184" s="6"/>
      <c r="N184" s="7"/>
      <c r="O184" s="7"/>
      <c r="P184" s="69"/>
      <c r="R184" s="70"/>
      <c r="S184" s="70"/>
      <c r="T184" s="70"/>
      <c r="U184" s="70"/>
      <c r="V184" s="69"/>
      <c r="W184" s="70"/>
      <c r="X184" s="70"/>
      <c r="Y184" s="70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 spans="1:40" s="4" customFormat="1" x14ac:dyDescent="0.25">
      <c r="A185" s="1"/>
      <c r="B185" s="19"/>
      <c r="C185"/>
      <c r="D185"/>
      <c r="E185" s="6"/>
      <c r="F185" s="6"/>
      <c r="G185"/>
      <c r="H185"/>
      <c r="I185"/>
      <c r="J185"/>
      <c r="K185"/>
      <c r="L185" s="6"/>
      <c r="M185" s="6"/>
      <c r="N185" s="7"/>
      <c r="O185" s="7"/>
      <c r="P185" s="70"/>
      <c r="R185" s="70"/>
      <c r="S185" s="70"/>
      <c r="T185" s="70"/>
      <c r="U185" s="69"/>
      <c r="V185" s="69"/>
      <c r="W185" s="70"/>
      <c r="X185" s="70"/>
      <c r="Y185" s="70"/>
      <c r="Z185" s="136"/>
      <c r="AA185" s="13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spans="1:40" s="4" customFormat="1" x14ac:dyDescent="0.25">
      <c r="A186" s="1"/>
      <c r="B186" s="19"/>
      <c r="C186"/>
      <c r="D186"/>
      <c r="E186" s="6"/>
      <c r="F186" s="6"/>
      <c r="G186"/>
      <c r="H186"/>
      <c r="I186"/>
      <c r="J186"/>
      <c r="K186"/>
      <c r="L186" s="6"/>
      <c r="M186" s="6"/>
      <c r="N186" s="7"/>
      <c r="O186" s="7"/>
      <c r="P186" s="70"/>
      <c r="R186" s="70"/>
      <c r="S186" s="70"/>
      <c r="T186" s="70"/>
      <c r="U186" s="70"/>
      <c r="V186" s="69"/>
      <c r="W186" s="70"/>
      <c r="X186" s="70"/>
      <c r="Y186" s="70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 spans="1:40" s="4" customFormat="1" x14ac:dyDescent="0.25">
      <c r="A187" s="1"/>
      <c r="B187" s="19"/>
      <c r="C187"/>
      <c r="D187"/>
      <c r="E187" s="6"/>
      <c r="F187" s="6"/>
      <c r="G187"/>
      <c r="H187"/>
      <c r="I187"/>
      <c r="J187"/>
      <c r="K187"/>
      <c r="L187" s="6"/>
      <c r="M187" s="6"/>
      <c r="N187" s="7"/>
      <c r="O187" s="7"/>
      <c r="P187" s="70"/>
      <c r="R187" s="70"/>
      <c r="S187" s="70"/>
      <c r="T187" s="70"/>
      <c r="U187" s="70"/>
      <c r="V187" s="69"/>
      <c r="W187" s="69"/>
      <c r="X187" s="70"/>
      <c r="Y187" s="70"/>
      <c r="Z187" s="70"/>
      <c r="AA187" s="70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 spans="1:40" s="4" customFormat="1" x14ac:dyDescent="0.25">
      <c r="A188" s="1"/>
      <c r="B188" s="19"/>
      <c r="C188"/>
      <c r="D188"/>
      <c r="E188" s="6"/>
      <c r="F188" s="6"/>
      <c r="G188"/>
      <c r="H188"/>
      <c r="I188"/>
      <c r="J188"/>
      <c r="K188"/>
      <c r="L188" s="6"/>
      <c r="M188" s="6"/>
      <c r="N188" s="7"/>
      <c r="O188" s="7"/>
      <c r="P188" s="70"/>
      <c r="R188" s="70"/>
      <c r="S188" s="70"/>
      <c r="T188" s="70"/>
      <c r="U188" s="70"/>
      <c r="V188" s="69"/>
      <c r="W188" s="69"/>
      <c r="X188" s="70"/>
      <c r="Y188" s="70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spans="1:40" s="4" customFormat="1" x14ac:dyDescent="0.25">
      <c r="A189" s="1"/>
      <c r="B189" s="19"/>
      <c r="C189"/>
      <c r="D189"/>
      <c r="E189" s="6"/>
      <c r="F189" s="6"/>
      <c r="G189"/>
      <c r="H189"/>
      <c r="I189"/>
      <c r="J189"/>
      <c r="K189"/>
      <c r="L189" s="6"/>
      <c r="M189" s="6"/>
      <c r="N189" s="7"/>
      <c r="O189" s="7"/>
      <c r="P189" s="70"/>
      <c r="R189" s="70"/>
      <c r="S189" s="70"/>
      <c r="T189" s="70"/>
      <c r="U189" s="70"/>
      <c r="V189" s="69"/>
      <c r="W189" s="69"/>
      <c r="X189" s="70"/>
      <c r="Y189" s="70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spans="1:40" s="4" customFormat="1" x14ac:dyDescent="0.25">
      <c r="A190" s="1"/>
      <c r="B190" s="19"/>
      <c r="C190"/>
      <c r="D190"/>
      <c r="E190" s="6"/>
      <c r="F190" s="6"/>
      <c r="G190"/>
      <c r="H190"/>
      <c r="I190"/>
      <c r="J190"/>
      <c r="K190"/>
      <c r="L190" s="6"/>
      <c r="M190" s="6"/>
      <c r="N190" s="7"/>
      <c r="O190" s="7"/>
      <c r="P190" s="69"/>
      <c r="R190" s="70"/>
      <c r="S190" s="70"/>
      <c r="T190" s="70"/>
      <c r="U190" s="70"/>
      <c r="V190" s="69"/>
      <c r="W190" s="70"/>
      <c r="X190" s="70"/>
      <c r="Y190" s="70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spans="1:40" s="4" customFormat="1" x14ac:dyDescent="0.25">
      <c r="A191" s="1"/>
      <c r="B191" s="19"/>
      <c r="C191"/>
      <c r="D191"/>
      <c r="E191" s="6"/>
      <c r="F191" s="6"/>
      <c r="G191"/>
      <c r="H191"/>
      <c r="I191"/>
      <c r="J191"/>
      <c r="K191"/>
      <c r="L191" s="6"/>
      <c r="M191" s="6"/>
      <c r="N191" s="7"/>
      <c r="O191" s="7"/>
      <c r="P191" s="70"/>
      <c r="R191" s="70"/>
      <c r="S191" s="70"/>
      <c r="T191" s="70"/>
      <c r="U191" s="70"/>
      <c r="W191" s="70"/>
      <c r="X191" s="70"/>
      <c r="Y191" s="69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spans="1:40" s="4" customFormat="1" x14ac:dyDescent="0.25">
      <c r="A192" s="1"/>
      <c r="B192" s="19"/>
      <c r="C192"/>
      <c r="D192"/>
      <c r="E192" s="6"/>
      <c r="F192" s="6"/>
      <c r="G192"/>
      <c r="H192"/>
      <c r="I192"/>
      <c r="J192"/>
      <c r="K192"/>
      <c r="L192" s="6"/>
      <c r="M192" s="6"/>
      <c r="N192" s="7"/>
      <c r="O192" s="7"/>
      <c r="P192" s="70"/>
      <c r="R192" s="69"/>
      <c r="S192" s="70"/>
      <c r="T192" s="70"/>
      <c r="U192" s="70"/>
      <c r="V192" s="69"/>
      <c r="W192" s="70"/>
      <c r="X192" s="70"/>
      <c r="Y192" s="70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spans="1:40" s="4" customFormat="1" x14ac:dyDescent="0.25">
      <c r="A193" s="1"/>
      <c r="B193" s="19"/>
      <c r="C193"/>
      <c r="D193"/>
      <c r="E193" s="6"/>
      <c r="F193" s="6"/>
      <c r="G193"/>
      <c r="H193"/>
      <c r="I193"/>
      <c r="J193"/>
      <c r="K193"/>
      <c r="L193" s="6"/>
      <c r="M193" s="6"/>
      <c r="N193" s="7"/>
      <c r="O193" s="7"/>
      <c r="P193" s="70"/>
      <c r="R193" s="69"/>
      <c r="S193" s="70"/>
      <c r="T193" s="70"/>
      <c r="U193" s="70"/>
      <c r="V193" s="69"/>
      <c r="W193" s="70"/>
      <c r="X193" s="70"/>
      <c r="Y193" s="70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spans="1:40" s="4" customFormat="1" x14ac:dyDescent="0.25">
      <c r="A194" s="1"/>
      <c r="B194" s="19"/>
      <c r="C194"/>
      <c r="D194"/>
      <c r="E194" s="6"/>
      <c r="F194" s="6"/>
      <c r="G194"/>
      <c r="H194"/>
      <c r="I194"/>
      <c r="J194"/>
      <c r="K194"/>
      <c r="L194" s="6"/>
      <c r="M194" s="6"/>
      <c r="N194" s="7"/>
      <c r="O194" s="7"/>
      <c r="P194" s="70"/>
      <c r="R194" s="70"/>
      <c r="S194" s="70"/>
      <c r="T194" s="70"/>
      <c r="U194" s="70"/>
      <c r="V194" s="69"/>
      <c r="W194" s="70"/>
      <c r="X194" s="70"/>
      <c r="Y194" s="70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 s="4" customFormat="1" x14ac:dyDescent="0.25">
      <c r="A195" s="1"/>
      <c r="B195" s="19"/>
      <c r="C195"/>
      <c r="D195"/>
      <c r="E195" s="6"/>
      <c r="F195" s="6"/>
      <c r="G195"/>
      <c r="H195"/>
      <c r="I195"/>
      <c r="J195"/>
      <c r="K195"/>
      <c r="L195" s="6"/>
      <c r="M195" s="6"/>
      <c r="N195" s="7"/>
      <c r="O195" s="7"/>
      <c r="P195" s="70"/>
      <c r="R195" s="70"/>
      <c r="S195" s="70"/>
      <c r="T195" s="70"/>
      <c r="U195" s="70"/>
      <c r="V195" s="69"/>
      <c r="W195" s="70"/>
      <c r="X195" s="70"/>
      <c r="Y195" s="70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 s="4" customFormat="1" x14ac:dyDescent="0.25">
      <c r="A196" s="1"/>
      <c r="B196" s="19"/>
      <c r="C196"/>
      <c r="D196"/>
      <c r="E196" s="6"/>
      <c r="F196" s="6"/>
      <c r="G196"/>
      <c r="H196"/>
      <c r="I196"/>
      <c r="J196"/>
      <c r="K196"/>
      <c r="L196" s="6"/>
      <c r="M196" s="6"/>
      <c r="N196" s="7"/>
      <c r="O196" s="7"/>
      <c r="P196" s="70"/>
      <c r="R196" s="70"/>
      <c r="S196" s="70"/>
      <c r="T196" s="70"/>
      <c r="U196" s="70"/>
      <c r="V196" s="69"/>
      <c r="W196" s="70"/>
      <c r="X196" s="69"/>
      <c r="Y196" s="69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 spans="1:40" s="4" customFormat="1" x14ac:dyDescent="0.25">
      <c r="A197" s="1"/>
      <c r="B197" s="19"/>
      <c r="C197"/>
      <c r="D197"/>
      <c r="E197" s="6"/>
      <c r="F197" s="6"/>
      <c r="G197"/>
      <c r="H197"/>
      <c r="I197"/>
      <c r="J197"/>
      <c r="K197"/>
      <c r="L197" s="6"/>
      <c r="M197" s="6"/>
      <c r="N197" s="7"/>
      <c r="O197" s="7"/>
      <c r="P197" s="70"/>
      <c r="R197" s="70"/>
      <c r="S197" s="70"/>
      <c r="T197" s="70"/>
      <c r="U197" s="70"/>
      <c r="V197" s="69"/>
      <c r="W197" s="69"/>
      <c r="X197" s="70"/>
      <c r="Y197" s="70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 s="4" customFormat="1" x14ac:dyDescent="0.25">
      <c r="A198" s="1"/>
      <c r="B198" s="19"/>
      <c r="C198"/>
      <c r="D198"/>
      <c r="E198" s="6"/>
      <c r="F198" s="6"/>
      <c r="G198"/>
      <c r="H198"/>
      <c r="I198"/>
      <c r="J198"/>
      <c r="K198"/>
      <c r="L198" s="6"/>
      <c r="M198" s="6"/>
      <c r="N198" s="7"/>
      <c r="O198" s="7"/>
      <c r="P198" s="70"/>
      <c r="R198" s="70"/>
      <c r="S198" s="70"/>
      <c r="T198" s="70"/>
      <c r="U198" s="70"/>
      <c r="V198" s="69"/>
      <c r="W198" s="70"/>
      <c r="X198" s="69"/>
      <c r="Y198" s="69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spans="1:40" s="4" customFormat="1" x14ac:dyDescent="0.25">
      <c r="A199" s="1"/>
      <c r="B199" s="19"/>
      <c r="C199"/>
      <c r="D199"/>
      <c r="E199" s="6"/>
      <c r="F199" s="6"/>
      <c r="G199"/>
      <c r="H199"/>
      <c r="I199"/>
      <c r="J199"/>
      <c r="K199"/>
      <c r="L199" s="6"/>
      <c r="M199" s="6"/>
      <c r="N199" s="7"/>
      <c r="O199" s="7"/>
      <c r="P199" s="70"/>
      <c r="R199" s="70"/>
      <c r="S199" s="70"/>
      <c r="T199" s="70"/>
      <c r="U199" s="70"/>
      <c r="V199" s="69"/>
      <c r="W199" s="70"/>
      <c r="X199" s="69"/>
      <c r="Y199" s="69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spans="1:40" s="4" customFormat="1" x14ac:dyDescent="0.25">
      <c r="A200" s="1"/>
      <c r="B200" s="19"/>
      <c r="C200"/>
      <c r="D200"/>
      <c r="E200" s="6"/>
      <c r="F200" s="6"/>
      <c r="G200"/>
      <c r="H200"/>
      <c r="I200"/>
      <c r="J200"/>
      <c r="K200"/>
      <c r="L200" s="6"/>
      <c r="M200" s="6"/>
      <c r="N200" s="7"/>
      <c r="O200" s="7"/>
      <c r="P200" s="69"/>
      <c r="R200" s="70"/>
      <c r="S200" s="70"/>
      <c r="T200" s="70"/>
      <c r="U200" s="70"/>
      <c r="V200" s="69"/>
      <c r="W200" s="70"/>
      <c r="X200" s="70"/>
      <c r="Y200" s="70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spans="1:40" s="4" customFormat="1" x14ac:dyDescent="0.25">
      <c r="A201" s="1"/>
      <c r="B201" s="19"/>
      <c r="C201"/>
      <c r="D201"/>
      <c r="E201" s="6"/>
      <c r="F201" s="6"/>
      <c r="G201"/>
      <c r="H201"/>
      <c r="I201"/>
      <c r="J201"/>
      <c r="K201"/>
      <c r="L201" s="6"/>
      <c r="M201" s="6"/>
      <c r="N201" s="7"/>
      <c r="O201" s="7"/>
      <c r="P201" s="69"/>
      <c r="R201" s="70"/>
      <c r="S201" s="70"/>
      <c r="T201" s="70"/>
      <c r="U201" s="70"/>
      <c r="V201" s="69"/>
      <c r="W201" s="70"/>
      <c r="X201" s="70"/>
      <c r="Y201" s="70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spans="1:40" s="4" customFormat="1" x14ac:dyDescent="0.25">
      <c r="A202" s="1"/>
      <c r="B202" s="19"/>
      <c r="C202"/>
      <c r="D202"/>
      <c r="E202" s="6"/>
      <c r="F202" s="6"/>
      <c r="G202"/>
      <c r="H202"/>
      <c r="I202"/>
      <c r="J202"/>
      <c r="K202"/>
      <c r="L202" s="6"/>
      <c r="M202" s="6"/>
      <c r="N202" s="7"/>
      <c r="O202" s="7"/>
      <c r="P202" s="70"/>
      <c r="R202" s="70"/>
      <c r="S202" s="70"/>
      <c r="T202" s="70"/>
      <c r="U202" s="70"/>
      <c r="V202" s="69"/>
      <c r="W202" s="69"/>
      <c r="X202" s="70"/>
      <c r="Y202" s="70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 spans="1:40" s="4" customFormat="1" x14ac:dyDescent="0.25">
      <c r="A203" s="1"/>
      <c r="B203" s="19"/>
      <c r="C203"/>
      <c r="D203"/>
      <c r="E203" s="6"/>
      <c r="F203" s="6"/>
      <c r="G203"/>
      <c r="H203"/>
      <c r="I203"/>
      <c r="J203"/>
      <c r="K203"/>
      <c r="L203" s="6"/>
      <c r="M203" s="6"/>
      <c r="N203" s="7"/>
      <c r="O203" s="7"/>
      <c r="P203" s="70"/>
      <c r="R203" s="70"/>
      <c r="S203" s="70"/>
      <c r="T203" s="70"/>
      <c r="U203" s="69"/>
      <c r="V203" s="69"/>
      <c r="W203" s="70"/>
      <c r="X203" s="70"/>
      <c r="Y203" s="70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spans="1:40" s="4" customFormat="1" x14ac:dyDescent="0.25">
      <c r="A204" s="1"/>
      <c r="B204" s="19"/>
      <c r="C204"/>
      <c r="D204"/>
      <c r="E204" s="6"/>
      <c r="F204" s="6"/>
      <c r="G204"/>
      <c r="H204"/>
      <c r="I204"/>
      <c r="J204"/>
      <c r="K204"/>
      <c r="L204" s="6"/>
      <c r="M204" s="6"/>
      <c r="N204" s="7"/>
      <c r="O204" s="7"/>
      <c r="P204" s="70"/>
      <c r="R204" s="70"/>
      <c r="S204" s="70"/>
      <c r="T204" s="70"/>
      <c r="U204" s="70"/>
      <c r="V204" s="69"/>
      <c r="W204" s="69"/>
      <c r="X204" s="70"/>
      <c r="Y204" s="70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spans="1:40" s="4" customFormat="1" x14ac:dyDescent="0.25">
      <c r="A205" s="1"/>
      <c r="B205" s="19"/>
      <c r="C205"/>
      <c r="D205"/>
      <c r="E205" s="6"/>
      <c r="F205" s="6"/>
      <c r="G205"/>
      <c r="H205"/>
      <c r="I205"/>
      <c r="J205"/>
      <c r="K205"/>
      <c r="L205" s="6"/>
      <c r="M205" s="6"/>
      <c r="N205" s="7"/>
      <c r="O205" s="7"/>
      <c r="P205" s="70"/>
      <c r="R205" s="70"/>
      <c r="S205" s="70"/>
      <c r="T205" s="70"/>
      <c r="U205" s="70"/>
      <c r="V205" s="69"/>
      <c r="W205" s="70"/>
      <c r="X205" s="70"/>
      <c r="Y205" s="70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spans="1:40" s="4" customFormat="1" x14ac:dyDescent="0.25">
      <c r="A206" s="1"/>
      <c r="B206" s="19"/>
      <c r="C206"/>
      <c r="D206"/>
      <c r="E206" s="6"/>
      <c r="F206" s="6"/>
      <c r="G206"/>
      <c r="H206"/>
      <c r="I206"/>
      <c r="J206"/>
      <c r="K206"/>
      <c r="L206" s="6"/>
      <c r="M206" s="6"/>
      <c r="N206" s="7"/>
      <c r="O206" s="7"/>
      <c r="P206" s="70"/>
      <c r="R206" s="70"/>
      <c r="S206" s="70"/>
      <c r="T206" s="70"/>
      <c r="U206" s="70"/>
      <c r="V206" s="69"/>
      <c r="W206" s="70"/>
      <c r="X206" s="70"/>
      <c r="Y206" s="70"/>
      <c r="Z206" s="69"/>
      <c r="AA206" s="69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spans="1:40" s="4" customFormat="1" x14ac:dyDescent="0.25">
      <c r="A207" s="1"/>
      <c r="B207" s="19"/>
      <c r="C207"/>
      <c r="D207"/>
      <c r="E207" s="6"/>
      <c r="F207" s="6"/>
      <c r="G207"/>
      <c r="H207"/>
      <c r="I207"/>
      <c r="J207"/>
      <c r="K207"/>
      <c r="L207" s="6"/>
      <c r="M207" s="6"/>
      <c r="N207" s="7"/>
      <c r="O207" s="7"/>
      <c r="P207" s="70"/>
      <c r="R207" s="70"/>
      <c r="S207" s="70"/>
      <c r="T207" s="70"/>
      <c r="U207" s="70"/>
      <c r="V207" s="69"/>
      <c r="W207" s="70"/>
      <c r="X207" s="70"/>
      <c r="Y207" s="70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spans="1:40" s="4" customFormat="1" x14ac:dyDescent="0.25">
      <c r="A208" s="1"/>
      <c r="B208" s="19"/>
      <c r="C208"/>
      <c r="D208"/>
      <c r="E208" s="6"/>
      <c r="F208" s="6"/>
      <c r="G208"/>
      <c r="H208"/>
      <c r="I208"/>
      <c r="J208"/>
      <c r="K208"/>
      <c r="L208" s="6"/>
      <c r="M208" s="6"/>
      <c r="N208" s="7"/>
      <c r="O208" s="7"/>
      <c r="P208" s="70"/>
      <c r="R208" s="70"/>
      <c r="S208" s="70"/>
      <c r="T208" s="70"/>
      <c r="U208" s="70"/>
      <c r="V208" s="69"/>
      <c r="W208" s="70"/>
      <c r="X208" s="70"/>
      <c r="Y208" s="70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spans="1:40" s="4" customFormat="1" x14ac:dyDescent="0.25">
      <c r="A209" s="1"/>
      <c r="B209" s="19"/>
      <c r="C209"/>
      <c r="D209"/>
      <c r="E209" s="6"/>
      <c r="F209" s="6"/>
      <c r="G209"/>
      <c r="H209"/>
      <c r="I209"/>
      <c r="J209"/>
      <c r="K209"/>
      <c r="L209" s="6"/>
      <c r="M209" s="6"/>
      <c r="N209" s="7"/>
      <c r="O209" s="7"/>
      <c r="P209" s="69"/>
      <c r="R209" s="69"/>
      <c r="S209" s="70"/>
      <c r="T209" s="70"/>
      <c r="U209" s="70"/>
      <c r="V209" s="69"/>
      <c r="W209" s="70"/>
      <c r="X209" s="70"/>
      <c r="Y209" s="70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spans="1:40" s="4" customFormat="1" x14ac:dyDescent="0.25">
      <c r="A210" s="1"/>
      <c r="B210" s="19"/>
      <c r="C210"/>
      <c r="D210"/>
      <c r="E210" s="6"/>
      <c r="F210" s="6"/>
      <c r="G210"/>
      <c r="H210"/>
      <c r="I210"/>
      <c r="J210"/>
      <c r="K210"/>
      <c r="L210" s="6"/>
      <c r="M210" s="6"/>
      <c r="N210" s="7"/>
      <c r="O210" s="7"/>
      <c r="P210" s="70"/>
      <c r="R210" s="70"/>
      <c r="S210" s="70"/>
      <c r="T210" s="70"/>
      <c r="U210" s="69"/>
      <c r="V210" s="69"/>
      <c r="W210" s="70"/>
      <c r="X210" s="70"/>
      <c r="Y210" s="70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spans="1:40" s="4" customFormat="1" x14ac:dyDescent="0.25">
      <c r="A211" s="1"/>
      <c r="B211" s="19"/>
      <c r="C211"/>
      <c r="D211"/>
      <c r="E211" s="6"/>
      <c r="F211" s="6"/>
      <c r="G211"/>
      <c r="H211"/>
      <c r="I211"/>
      <c r="J211"/>
      <c r="K211"/>
      <c r="L211" s="6"/>
      <c r="M211" s="6"/>
      <c r="N211" s="7"/>
      <c r="O211" s="7"/>
      <c r="P211" s="70"/>
      <c r="R211" s="70"/>
      <c r="S211" s="70"/>
      <c r="T211" s="70"/>
      <c r="U211" s="69"/>
      <c r="V211" s="69"/>
      <c r="W211" s="70"/>
      <c r="X211" s="70"/>
      <c r="Y211" s="69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s="4" customFormat="1" x14ac:dyDescent="0.25">
      <c r="A212" s="1"/>
      <c r="B212" s="19"/>
      <c r="C212"/>
      <c r="D212"/>
      <c r="E212" s="6"/>
      <c r="F212" s="6"/>
      <c r="G212"/>
      <c r="H212"/>
      <c r="I212"/>
      <c r="J212"/>
      <c r="K212"/>
      <c r="L212" s="6"/>
      <c r="M212" s="6"/>
      <c r="N212" s="7"/>
      <c r="O212" s="7"/>
      <c r="P212" s="70"/>
      <c r="R212" s="70"/>
      <c r="S212" s="70"/>
      <c r="T212" s="70"/>
      <c r="U212" s="69"/>
      <c r="V212" s="69"/>
      <c r="W212" s="69"/>
      <c r="X212" s="70"/>
      <c r="Y212" s="70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40" s="4" customFormat="1" x14ac:dyDescent="0.25">
      <c r="A213" s="1"/>
      <c r="B213" s="19"/>
      <c r="C213"/>
      <c r="D213"/>
      <c r="E213" s="6"/>
      <c r="F213" s="6"/>
      <c r="G213"/>
      <c r="H213"/>
      <c r="I213"/>
      <c r="J213"/>
      <c r="K213"/>
      <c r="L213" s="6"/>
      <c r="M213" s="6"/>
      <c r="N213" s="7"/>
      <c r="O213" s="7"/>
      <c r="P213" s="70"/>
      <c r="R213" s="70"/>
      <c r="S213" s="69"/>
      <c r="T213" s="69"/>
      <c r="U213" s="70"/>
      <c r="V213" s="69"/>
      <c r="W213" s="69"/>
      <c r="X213" s="70"/>
      <c r="Y213" s="70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s="4" customFormat="1" x14ac:dyDescent="0.25">
      <c r="A214" s="1"/>
      <c r="B214" s="19"/>
      <c r="C214"/>
      <c r="D214"/>
      <c r="E214" s="6"/>
      <c r="F214" s="6"/>
      <c r="G214"/>
      <c r="H214"/>
      <c r="I214"/>
      <c r="J214"/>
      <c r="K214"/>
      <c r="L214" s="6"/>
      <c r="M214" s="6"/>
      <c r="N214" s="7"/>
      <c r="O214" s="7"/>
      <c r="P214" s="70"/>
      <c r="R214" s="70"/>
      <c r="S214" s="70"/>
      <c r="T214" s="70"/>
      <c r="U214" s="70"/>
      <c r="V214" s="69"/>
      <c r="W214" s="69"/>
      <c r="X214" s="69"/>
      <c r="Y214" s="69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s="4" customFormat="1" x14ac:dyDescent="0.25">
      <c r="A215" s="1"/>
      <c r="B215" s="19"/>
      <c r="C215"/>
      <c r="D215"/>
      <c r="E215" s="6"/>
      <c r="F215" s="6"/>
      <c r="G215"/>
      <c r="H215"/>
      <c r="I215"/>
      <c r="J215"/>
      <c r="K215"/>
      <c r="L215" s="6"/>
      <c r="M215" s="6"/>
      <c r="N215" s="7"/>
      <c r="O215" s="7"/>
      <c r="P215" s="69"/>
      <c r="R215" s="70"/>
      <c r="S215" s="70"/>
      <c r="T215" s="70"/>
      <c r="U215" s="70"/>
      <c r="V215" s="69"/>
      <c r="W215" s="70"/>
      <c r="X215" s="70"/>
      <c r="Y215" s="70"/>
      <c r="Z215" s="6"/>
      <c r="AA215" s="6"/>
    </row>
    <row r="216" spans="1:40" s="4" customFormat="1" x14ac:dyDescent="0.25">
      <c r="A216" s="1"/>
      <c r="B216" s="19"/>
      <c r="C216"/>
      <c r="D216"/>
      <c r="E216" s="6"/>
      <c r="F216" s="6"/>
      <c r="G216"/>
      <c r="H216"/>
      <c r="I216"/>
      <c r="J216"/>
      <c r="K216"/>
      <c r="L216" s="6"/>
      <c r="M216" s="6"/>
      <c r="N216" s="7"/>
      <c r="O216" s="7"/>
      <c r="P216" s="69"/>
      <c r="R216" s="70"/>
      <c r="S216" s="70"/>
      <c r="T216" s="70"/>
      <c r="U216" s="70"/>
      <c r="V216" s="69"/>
      <c r="W216" s="70"/>
      <c r="X216" s="70"/>
      <c r="Y216" s="70"/>
    </row>
    <row r="217" spans="1:40" s="4" customFormat="1" x14ac:dyDescent="0.25">
      <c r="A217" s="1"/>
      <c r="B217" s="19"/>
      <c r="C217"/>
      <c r="D217"/>
      <c r="E217" s="6"/>
      <c r="F217" s="6"/>
      <c r="G217"/>
      <c r="H217"/>
      <c r="I217"/>
      <c r="J217"/>
      <c r="K217"/>
      <c r="L217" s="6"/>
      <c r="M217" s="6"/>
      <c r="N217" s="7"/>
      <c r="O217" s="7"/>
      <c r="P217" s="70"/>
      <c r="R217" s="70"/>
      <c r="S217" s="70"/>
      <c r="T217" s="69"/>
      <c r="U217" s="69"/>
      <c r="V217" s="69"/>
      <c r="W217" s="69"/>
      <c r="X217" s="70"/>
      <c r="Y217" s="70"/>
    </row>
    <row r="218" spans="1:40" s="4" customFormat="1" x14ac:dyDescent="0.25">
      <c r="A218" s="1"/>
      <c r="B218" s="19"/>
      <c r="C218"/>
      <c r="D218"/>
      <c r="E218" s="6"/>
      <c r="F218" s="6"/>
      <c r="G218"/>
      <c r="H218"/>
      <c r="I218"/>
      <c r="J218"/>
      <c r="K218"/>
      <c r="L218" s="6"/>
      <c r="M218" s="6"/>
      <c r="N218" s="7"/>
      <c r="O218" s="7"/>
      <c r="P218" s="70"/>
      <c r="R218" s="70"/>
      <c r="S218" s="70"/>
      <c r="T218" s="69"/>
      <c r="U218" s="69"/>
      <c r="V218" s="69"/>
      <c r="W218" s="70"/>
      <c r="X218" s="70"/>
      <c r="Y218" s="70"/>
      <c r="Z218" s="136"/>
      <c r="AA218" s="136"/>
    </row>
    <row r="219" spans="1:40" s="4" customFormat="1" x14ac:dyDescent="0.25">
      <c r="A219" s="1"/>
      <c r="B219" s="19"/>
      <c r="C219"/>
      <c r="D219"/>
      <c r="E219" s="6"/>
      <c r="F219" s="6"/>
      <c r="G219"/>
      <c r="H219"/>
      <c r="I219"/>
      <c r="J219"/>
      <c r="K219"/>
      <c r="L219" s="6"/>
      <c r="M219" s="6"/>
      <c r="N219" s="7"/>
      <c r="O219" s="7"/>
      <c r="P219" s="70"/>
      <c r="R219" s="70"/>
      <c r="S219" s="70"/>
      <c r="T219" s="69"/>
      <c r="U219" s="70"/>
      <c r="V219" s="69"/>
      <c r="W219" s="70"/>
      <c r="X219" s="70"/>
      <c r="Y219" s="70"/>
    </row>
    <row r="220" spans="1:40" s="4" customFormat="1" x14ac:dyDescent="0.25">
      <c r="A220" s="1"/>
      <c r="B220" s="19"/>
      <c r="C220"/>
      <c r="D220"/>
      <c r="E220" s="6"/>
      <c r="F220" s="6"/>
      <c r="G220"/>
      <c r="H220"/>
      <c r="I220"/>
      <c r="J220"/>
      <c r="K220"/>
      <c r="L220" s="6"/>
      <c r="M220" s="6"/>
      <c r="N220" s="7"/>
      <c r="O220" s="7"/>
      <c r="P220" s="70"/>
      <c r="R220" s="70"/>
      <c r="S220" s="70"/>
      <c r="T220" s="69"/>
      <c r="U220" s="70"/>
      <c r="V220" s="69"/>
      <c r="W220" s="70"/>
      <c r="X220" s="70"/>
      <c r="Y220" s="70"/>
    </row>
    <row r="221" spans="1:40" s="4" customFormat="1" x14ac:dyDescent="0.25">
      <c r="A221" s="1"/>
      <c r="B221" s="19"/>
      <c r="C221"/>
      <c r="D221"/>
      <c r="E221" s="6"/>
      <c r="F221" s="6"/>
      <c r="G221"/>
      <c r="H221"/>
      <c r="I221"/>
      <c r="J221"/>
      <c r="K221"/>
      <c r="L221" s="6"/>
      <c r="M221" s="6"/>
      <c r="N221" s="7"/>
      <c r="O221" s="7"/>
      <c r="P221" s="70"/>
      <c r="R221" s="70"/>
      <c r="S221" s="70"/>
      <c r="T221" s="69"/>
      <c r="U221" s="70"/>
      <c r="V221" s="69"/>
      <c r="W221" s="70"/>
      <c r="X221" s="70"/>
      <c r="Y221" s="70"/>
    </row>
    <row r="222" spans="1:40" s="4" customFormat="1" x14ac:dyDescent="0.25">
      <c r="A222" s="1"/>
      <c r="B222" s="19"/>
      <c r="C222"/>
      <c r="D222"/>
      <c r="E222" s="6"/>
      <c r="F222" s="6"/>
      <c r="G222"/>
      <c r="H222"/>
      <c r="I222"/>
      <c r="J222"/>
      <c r="K222"/>
      <c r="L222" s="6"/>
      <c r="M222" s="6"/>
      <c r="N222" s="7"/>
      <c r="O222" s="7"/>
      <c r="P222" s="69"/>
      <c r="R222" s="70"/>
      <c r="S222" s="70"/>
      <c r="T222" s="70"/>
      <c r="U222" s="70"/>
      <c r="V222" s="69"/>
      <c r="W222" s="70"/>
      <c r="X222" s="70"/>
      <c r="Y222" s="70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s="4" customFormat="1" x14ac:dyDescent="0.25">
      <c r="A223" s="1"/>
      <c r="B223" s="19"/>
      <c r="C223"/>
      <c r="D223"/>
      <c r="E223" s="6"/>
      <c r="F223" s="6"/>
      <c r="G223"/>
      <c r="H223"/>
      <c r="I223"/>
      <c r="J223"/>
      <c r="K223"/>
      <c r="L223" s="6"/>
      <c r="M223" s="6"/>
      <c r="N223" s="7"/>
      <c r="O223" s="7"/>
      <c r="P223" s="69"/>
      <c r="R223" s="70"/>
      <c r="S223" s="70"/>
      <c r="T223" s="70"/>
      <c r="U223" s="70"/>
      <c r="V223" s="69"/>
      <c r="W223" s="70"/>
      <c r="X223" s="70"/>
      <c r="Y223" s="70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x14ac:dyDescent="0.25">
      <c r="A224" s="1"/>
      <c r="B224" s="19"/>
      <c r="E224" s="6"/>
      <c r="F224" s="6"/>
      <c r="L224" s="6"/>
      <c r="M224" s="6"/>
      <c r="N224" s="7"/>
      <c r="O224" s="7"/>
      <c r="P224" s="69"/>
      <c r="Q224"/>
      <c r="R224" s="70"/>
      <c r="S224" s="70"/>
      <c r="T224" s="69"/>
      <c r="U224" s="70"/>
      <c r="V224" s="69"/>
      <c r="W224" s="70"/>
      <c r="X224" s="70"/>
      <c r="Y224" s="70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s="4" customFormat="1" x14ac:dyDescent="0.25">
      <c r="A225" s="1"/>
      <c r="B225" s="19"/>
      <c r="C225"/>
      <c r="D225"/>
      <c r="E225" s="6"/>
      <c r="F225" s="6"/>
      <c r="G225"/>
      <c r="H225"/>
      <c r="I225"/>
      <c r="J225"/>
      <c r="K225"/>
      <c r="L225" s="6"/>
      <c r="M225" s="6"/>
      <c r="N225" s="7"/>
      <c r="O225" s="7"/>
      <c r="P225" s="70"/>
      <c r="R225" s="70"/>
      <c r="S225" s="70"/>
      <c r="T225" s="70"/>
      <c r="U225" s="70"/>
      <c r="V225" s="69"/>
      <c r="W225" s="69"/>
      <c r="X225" s="70"/>
      <c r="Y225" s="70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s="4" customFormat="1" x14ac:dyDescent="0.25">
      <c r="A226" s="1"/>
      <c r="B226" s="19"/>
      <c r="C226"/>
      <c r="D226"/>
      <c r="E226" s="6"/>
      <c r="F226" s="6"/>
      <c r="G226"/>
      <c r="H226"/>
      <c r="I226"/>
      <c r="J226"/>
      <c r="K226"/>
      <c r="L226" s="6"/>
      <c r="M226" s="6"/>
      <c r="N226" s="7"/>
      <c r="O226" s="7"/>
      <c r="P226" s="70"/>
      <c r="R226" s="70"/>
      <c r="S226" s="70"/>
      <c r="T226" s="70"/>
      <c r="U226" s="69"/>
      <c r="V226" s="69"/>
      <c r="W226" s="70"/>
      <c r="X226" s="70"/>
      <c r="Y226" s="70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s="4" customFormat="1" x14ac:dyDescent="0.25">
      <c r="A227" s="1"/>
      <c r="B227" s="19"/>
      <c r="C227"/>
      <c r="D227"/>
      <c r="E227" s="6"/>
      <c r="F227" s="6"/>
      <c r="G227"/>
      <c r="H227"/>
      <c r="I227"/>
      <c r="J227"/>
      <c r="K227"/>
      <c r="L227" s="6"/>
      <c r="M227" s="6"/>
      <c r="N227" s="7"/>
      <c r="O227" s="7"/>
      <c r="P227" s="70"/>
      <c r="R227" s="70"/>
      <c r="S227" s="70"/>
      <c r="T227" s="70"/>
      <c r="U227" s="70"/>
      <c r="V227" s="69"/>
      <c r="W227" s="69"/>
      <c r="X227" s="70"/>
      <c r="Y227" s="70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s="4" customFormat="1" x14ac:dyDescent="0.25">
      <c r="A228" s="1"/>
      <c r="B228" s="19"/>
      <c r="C228"/>
      <c r="D228"/>
      <c r="E228" s="6"/>
      <c r="F228" s="6"/>
      <c r="G228"/>
      <c r="H228"/>
      <c r="I228"/>
      <c r="J228"/>
      <c r="K228"/>
      <c r="L228" s="6"/>
      <c r="M228" s="6"/>
      <c r="N228" s="7"/>
      <c r="O228" s="7"/>
      <c r="P228" s="70"/>
      <c r="R228" s="70"/>
      <c r="S228" s="70"/>
      <c r="T228" s="70"/>
      <c r="U228" s="69"/>
      <c r="V228" s="69"/>
      <c r="W228" s="70"/>
      <c r="X228" s="70"/>
      <c r="Y228" s="70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s="4" customFormat="1" x14ac:dyDescent="0.25">
      <c r="A229" s="1"/>
      <c r="B229" s="19"/>
      <c r="C229"/>
      <c r="D229"/>
      <c r="E229" s="6"/>
      <c r="F229" s="6"/>
      <c r="G229"/>
      <c r="H229"/>
      <c r="I229"/>
      <c r="J229"/>
      <c r="K229"/>
      <c r="L229" s="6"/>
      <c r="M229" s="6"/>
      <c r="N229" s="7"/>
      <c r="O229" s="7"/>
      <c r="P229" s="70"/>
      <c r="R229" s="69"/>
      <c r="S229" s="70"/>
      <c r="T229" s="70"/>
      <c r="U229" s="69"/>
      <c r="V229" s="69"/>
      <c r="W229" s="70"/>
      <c r="X229" s="70"/>
      <c r="Y229" s="70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s="4" customFormat="1" x14ac:dyDescent="0.25">
      <c r="A230" s="1"/>
      <c r="B230" s="19"/>
      <c r="C230"/>
      <c r="D230"/>
      <c r="E230" s="6"/>
      <c r="F230" s="6"/>
      <c r="G230"/>
      <c r="H230"/>
      <c r="I230"/>
      <c r="J230"/>
      <c r="K230"/>
      <c r="L230" s="6"/>
      <c r="M230" s="6"/>
      <c r="N230" s="7"/>
      <c r="O230" s="7"/>
      <c r="P230" s="70"/>
      <c r="R230" s="70"/>
      <c r="S230" s="70"/>
      <c r="T230" s="70"/>
      <c r="U230" s="70"/>
      <c r="V230" s="69"/>
      <c r="W230" s="69"/>
      <c r="X230" s="69"/>
      <c r="Y230" s="70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s="4" customFormat="1" x14ac:dyDescent="0.25">
      <c r="A231" s="1"/>
      <c r="B231" s="19"/>
      <c r="C231"/>
      <c r="D231"/>
      <c r="E231" s="6"/>
      <c r="F231" s="6"/>
      <c r="G231"/>
      <c r="H231"/>
      <c r="I231"/>
      <c r="J231"/>
      <c r="K231"/>
      <c r="L231" s="6"/>
      <c r="M231" s="6"/>
      <c r="N231" s="7"/>
      <c r="O231" s="7"/>
      <c r="P231" s="70"/>
      <c r="R231" s="70"/>
      <c r="S231" s="70"/>
      <c r="T231" s="70"/>
      <c r="U231" s="70"/>
      <c r="V231" s="69"/>
      <c r="W231" s="69"/>
      <c r="X231" s="70"/>
      <c r="Y231" s="70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s="4" customFormat="1" x14ac:dyDescent="0.25">
      <c r="A232" s="1"/>
      <c r="B232" s="19"/>
      <c r="C232"/>
      <c r="D232"/>
      <c r="E232" s="6"/>
      <c r="F232" s="6"/>
      <c r="G232"/>
      <c r="H232"/>
      <c r="I232"/>
      <c r="J232"/>
      <c r="K232"/>
      <c r="L232" s="6"/>
      <c r="M232" s="6"/>
      <c r="N232" s="7"/>
      <c r="O232" s="7"/>
      <c r="P232" s="70"/>
      <c r="R232" s="70"/>
      <c r="S232" s="70"/>
      <c r="T232" s="70"/>
      <c r="U232" s="70"/>
      <c r="V232" s="69"/>
      <c r="W232" s="69"/>
      <c r="X232" s="70"/>
      <c r="Y232" s="70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s="4" customFormat="1" x14ac:dyDescent="0.25">
      <c r="A233" s="1"/>
      <c r="B233" s="19"/>
      <c r="C233"/>
      <c r="D233"/>
      <c r="E233" s="6"/>
      <c r="F233" s="6"/>
      <c r="G233"/>
      <c r="H233"/>
      <c r="I233"/>
      <c r="J233"/>
      <c r="K233"/>
      <c r="L233" s="6"/>
      <c r="M233" s="6"/>
      <c r="N233" s="7"/>
      <c r="O233" s="7"/>
      <c r="P233" s="70"/>
      <c r="R233" s="70"/>
      <c r="S233" s="70"/>
      <c r="T233" s="70"/>
      <c r="U233" s="69"/>
      <c r="V233" s="69"/>
      <c r="W233" s="70"/>
      <c r="X233" s="70"/>
      <c r="Y233" s="70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s="4" customFormat="1" x14ac:dyDescent="0.25">
      <c r="A234" s="1"/>
      <c r="B234" s="19"/>
      <c r="C234"/>
      <c r="D234"/>
      <c r="E234" s="6"/>
      <c r="F234" s="6"/>
      <c r="G234"/>
      <c r="H234"/>
      <c r="I234"/>
      <c r="J234"/>
      <c r="K234"/>
      <c r="L234" s="6"/>
      <c r="M234" s="6"/>
      <c r="N234" s="7"/>
      <c r="O234" s="7"/>
      <c r="P234" s="70"/>
      <c r="R234" s="70"/>
      <c r="S234" s="70"/>
      <c r="T234" s="70"/>
      <c r="U234" s="69"/>
      <c r="V234" s="69"/>
      <c r="W234" s="70"/>
      <c r="X234" s="70"/>
      <c r="Y234" s="70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spans="1:40" s="4" customFormat="1" x14ac:dyDescent="0.25">
      <c r="A235" s="1"/>
      <c r="B235" s="19"/>
      <c r="C235"/>
      <c r="D235"/>
      <c r="E235" s="6"/>
      <c r="F235" s="6"/>
      <c r="G235"/>
      <c r="H235"/>
      <c r="I235"/>
      <c r="J235"/>
      <c r="K235"/>
      <c r="L235" s="6"/>
      <c r="M235" s="6"/>
      <c r="N235" s="7"/>
      <c r="O235" s="7"/>
      <c r="P235" s="70"/>
      <c r="R235" s="70"/>
      <c r="S235" s="70"/>
      <c r="T235" s="70"/>
      <c r="U235" s="70"/>
      <c r="V235" s="69"/>
      <c r="W235" s="69"/>
      <c r="X235" s="70"/>
      <c r="Y235" s="70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 spans="1:40" s="4" customFormat="1" x14ac:dyDescent="0.25">
      <c r="A236" s="1"/>
      <c r="B236" s="19"/>
      <c r="C236"/>
      <c r="D236"/>
      <c r="E236" s="6"/>
      <c r="F236" s="6"/>
      <c r="G236"/>
      <c r="H236"/>
      <c r="I236"/>
      <c r="J236"/>
      <c r="K236"/>
      <c r="L236" s="6"/>
      <c r="M236" s="6"/>
      <c r="N236" s="7"/>
      <c r="O236" s="7"/>
      <c r="P236" s="70"/>
      <c r="R236" s="70"/>
      <c r="S236" s="70"/>
      <c r="T236" s="70"/>
      <c r="U236" s="70"/>
      <c r="V236" s="69"/>
      <c r="W236" s="69"/>
      <c r="X236" s="70"/>
      <c r="Y236" s="70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 spans="1:40" s="4" customFormat="1" x14ac:dyDescent="0.25">
      <c r="A237" s="1"/>
      <c r="B237" s="19"/>
      <c r="C237"/>
      <c r="D237"/>
      <c r="E237" s="6"/>
      <c r="F237" s="6"/>
      <c r="G237"/>
      <c r="H237"/>
      <c r="I237"/>
      <c r="J237"/>
      <c r="K237"/>
      <c r="L237" s="6"/>
      <c r="M237" s="6"/>
      <c r="N237" s="7"/>
      <c r="O237" s="7"/>
      <c r="P237" s="69"/>
      <c r="Q237" s="70"/>
      <c r="R237" s="69"/>
      <c r="S237" s="69"/>
      <c r="T237" s="70"/>
      <c r="U237" s="69"/>
      <c r="V237" s="70"/>
      <c r="W237" s="70"/>
      <c r="X237" s="70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 spans="1:40" s="4" customFormat="1" x14ac:dyDescent="0.25">
      <c r="A238" s="1"/>
      <c r="B238" s="19"/>
      <c r="C238"/>
      <c r="D238"/>
      <c r="E238" s="6"/>
      <c r="F238" s="6"/>
      <c r="G238"/>
      <c r="H238"/>
      <c r="I238"/>
      <c r="J238"/>
      <c r="K238"/>
      <c r="L238" s="6"/>
      <c r="M238" s="6"/>
      <c r="N238" s="7"/>
      <c r="O238" s="7"/>
      <c r="P238" s="70"/>
      <c r="Q238" s="70"/>
      <c r="R238" s="70"/>
      <c r="S238" s="70"/>
      <c r="T238" s="70"/>
      <c r="U238" s="69"/>
      <c r="W238" s="69"/>
      <c r="X238" s="70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 spans="1:40" s="4" customFormat="1" x14ac:dyDescent="0.25">
      <c r="A239" s="1"/>
      <c r="B239" s="19"/>
      <c r="C239"/>
      <c r="D239"/>
      <c r="E239" s="6"/>
      <c r="F239" s="6"/>
      <c r="G239"/>
      <c r="H239"/>
      <c r="I239"/>
      <c r="J239"/>
      <c r="K239"/>
      <c r="L239" s="6"/>
      <c r="M239" s="6"/>
      <c r="N239" s="7"/>
      <c r="O239" s="7"/>
      <c r="P239" s="70"/>
      <c r="R239" s="69"/>
      <c r="S239" s="70"/>
      <c r="T239" s="70"/>
      <c r="U239" s="70"/>
      <c r="V239" s="69"/>
      <c r="W239" s="70"/>
      <c r="X239" s="70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</row>
    <row r="240" spans="1:40" s="4" customFormat="1" x14ac:dyDescent="0.25">
      <c r="A240" s="1"/>
      <c r="B240" s="19"/>
      <c r="C240"/>
      <c r="D240"/>
      <c r="E240" s="6"/>
      <c r="F240" s="6"/>
      <c r="G240"/>
      <c r="H240"/>
      <c r="I240"/>
      <c r="J240"/>
      <c r="K240"/>
      <c r="L240" s="6"/>
      <c r="M240" s="6"/>
      <c r="N240" s="7"/>
      <c r="O240" s="7"/>
      <c r="P240" s="70"/>
      <c r="R240" s="70"/>
      <c r="S240" s="70"/>
      <c r="T240" s="70"/>
      <c r="U240" s="69"/>
      <c r="V240" s="69"/>
      <c r="W240" s="70"/>
      <c r="X240" s="70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 spans="1:42" s="4" customFormat="1" x14ac:dyDescent="0.25">
      <c r="A241" s="1"/>
      <c r="B241" s="19"/>
      <c r="C241"/>
      <c r="D241"/>
      <c r="E241" s="6"/>
      <c r="F241" s="6"/>
      <c r="G241"/>
      <c r="H241"/>
      <c r="I241"/>
      <c r="J241"/>
      <c r="K241"/>
      <c r="L241" s="6"/>
      <c r="M241" s="6"/>
      <c r="N241" s="7"/>
      <c r="O241" s="7"/>
      <c r="P241" s="69"/>
      <c r="R241" s="70"/>
      <c r="S241" s="70"/>
      <c r="T241" s="70"/>
      <c r="U241" s="70"/>
      <c r="V241" s="69"/>
      <c r="W241" s="70"/>
      <c r="X241" s="70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</row>
    <row r="242" spans="1:42" s="4" customFormat="1" x14ac:dyDescent="0.25">
      <c r="A242" s="1"/>
      <c r="B242" s="19"/>
      <c r="C242"/>
      <c r="D242"/>
      <c r="E242" s="6"/>
      <c r="F242" s="6"/>
      <c r="G242"/>
      <c r="H242"/>
      <c r="I242"/>
      <c r="J242"/>
      <c r="K242"/>
      <c r="L242" s="6"/>
      <c r="M242" s="6"/>
      <c r="N242" s="7"/>
      <c r="O242" s="7"/>
      <c r="P242" s="70"/>
      <c r="R242" s="69"/>
      <c r="S242" s="70"/>
      <c r="T242" s="70"/>
      <c r="U242" s="70"/>
      <c r="V242" s="69"/>
      <c r="W242" s="70"/>
      <c r="X242" s="70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</row>
    <row r="243" spans="1:42" s="4" customFormat="1" x14ac:dyDescent="0.25">
      <c r="A243" s="1"/>
      <c r="B243" s="19"/>
      <c r="C243"/>
      <c r="D243"/>
      <c r="E243" s="6"/>
      <c r="F243" s="6"/>
      <c r="G243"/>
      <c r="H243"/>
      <c r="I243"/>
      <c r="J243"/>
      <c r="K243"/>
      <c r="L243" s="6"/>
      <c r="M243" s="6"/>
      <c r="N243" s="7"/>
      <c r="O243" s="7"/>
      <c r="P243" s="70"/>
      <c r="R243" s="69"/>
      <c r="S243" s="70"/>
      <c r="T243" s="70"/>
      <c r="U243" s="70"/>
      <c r="V243" s="69"/>
      <c r="W243" s="70"/>
      <c r="X243" s="70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</row>
    <row r="244" spans="1:42" s="4" customFormat="1" x14ac:dyDescent="0.25">
      <c r="A244" s="1"/>
      <c r="B244" s="19"/>
      <c r="C244"/>
      <c r="D244"/>
      <c r="E244" s="6"/>
      <c r="F244" s="6"/>
      <c r="G244"/>
      <c r="H244"/>
      <c r="I244"/>
      <c r="J244"/>
      <c r="K244"/>
      <c r="L244" s="6"/>
      <c r="M244" s="6"/>
      <c r="N244" s="7"/>
      <c r="O244" s="7"/>
      <c r="P244" s="70"/>
      <c r="R244" s="70"/>
      <c r="S244" s="70"/>
      <c r="T244" s="70"/>
      <c r="U244" s="70"/>
      <c r="V244" s="69"/>
      <c r="W244" s="69"/>
      <c r="X244" s="70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 spans="1:42" s="4" customFormat="1" x14ac:dyDescent="0.25">
      <c r="A245" s="1"/>
      <c r="B245" s="19"/>
      <c r="C245"/>
      <c r="D245"/>
      <c r="E245" s="6"/>
      <c r="F245" s="6"/>
      <c r="G245"/>
      <c r="H245"/>
      <c r="I245"/>
      <c r="J245"/>
      <c r="K245"/>
      <c r="L245" s="6"/>
      <c r="M245" s="6"/>
      <c r="N245" s="7"/>
      <c r="O245" s="7"/>
      <c r="P245" s="70"/>
      <c r="R245" s="70"/>
      <c r="S245" s="70"/>
      <c r="T245" s="70"/>
      <c r="U245" s="70"/>
      <c r="V245" s="69"/>
      <c r="W245" s="70"/>
      <c r="X245" s="70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</row>
    <row r="246" spans="1:42" s="4" customFormat="1" x14ac:dyDescent="0.25">
      <c r="A246" s="1"/>
      <c r="B246" s="19"/>
      <c r="C246"/>
      <c r="D246"/>
      <c r="E246" s="6"/>
      <c r="F246" s="6"/>
      <c r="G246"/>
      <c r="H246"/>
      <c r="I246"/>
      <c r="J246"/>
      <c r="K246"/>
      <c r="L246" s="6"/>
      <c r="M246" s="6"/>
      <c r="N246" s="7"/>
      <c r="O246" s="7"/>
      <c r="P246" s="70"/>
      <c r="R246" s="70"/>
      <c r="S246" s="70"/>
      <c r="T246" s="70"/>
      <c r="U246" s="70"/>
      <c r="V246" s="69"/>
      <c r="W246" s="70"/>
      <c r="X246" s="69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</row>
    <row r="247" spans="1:42" s="4" customFormat="1" x14ac:dyDescent="0.25">
      <c r="A247" s="1"/>
      <c r="B247" s="19"/>
      <c r="C247"/>
      <c r="D247"/>
      <c r="E247" s="6"/>
      <c r="F247" s="6"/>
      <c r="G247"/>
      <c r="H247"/>
      <c r="I247"/>
      <c r="J247"/>
      <c r="K247"/>
      <c r="L247" s="6"/>
      <c r="M247" s="6"/>
      <c r="N247" s="7"/>
      <c r="O247" s="7"/>
      <c r="P247" s="70"/>
      <c r="R247" s="70"/>
      <c r="S247" s="70"/>
      <c r="T247" s="70"/>
      <c r="U247" s="69"/>
      <c r="V247" s="69"/>
      <c r="W247" s="70"/>
      <c r="X247" s="70"/>
      <c r="Y247" s="70"/>
      <c r="Z247" s="70"/>
      <c r="AA247" s="70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</row>
    <row r="248" spans="1:42" s="4" customFormat="1" x14ac:dyDescent="0.25">
      <c r="A248" s="1"/>
      <c r="B248" s="19"/>
      <c r="C248"/>
      <c r="D248"/>
      <c r="E248" s="6"/>
      <c r="F248" s="6"/>
      <c r="G248"/>
      <c r="H248"/>
      <c r="I248"/>
      <c r="J248"/>
      <c r="K248"/>
      <c r="L248" s="6"/>
      <c r="M248" s="6"/>
      <c r="N248" s="7"/>
      <c r="O248" s="7"/>
      <c r="P248" s="70"/>
      <c r="R248" s="70"/>
      <c r="S248" s="70"/>
      <c r="T248" s="70"/>
      <c r="U248" s="69"/>
      <c r="V248" s="69"/>
      <c r="W248" s="70"/>
      <c r="X248" s="70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</row>
    <row r="249" spans="1:42" s="4" customFormat="1" x14ac:dyDescent="0.25">
      <c r="A249" s="1"/>
      <c r="B249" s="19"/>
      <c r="C249"/>
      <c r="D249"/>
      <c r="E249" s="6"/>
      <c r="F249" s="6"/>
      <c r="G249"/>
      <c r="H249"/>
      <c r="I249"/>
      <c r="J249"/>
      <c r="K249"/>
      <c r="L249" s="6"/>
      <c r="M249" s="6"/>
      <c r="N249" s="7"/>
      <c r="O249" s="7"/>
      <c r="P249" s="70"/>
      <c r="R249" s="70"/>
      <c r="S249" s="70"/>
      <c r="T249" s="70"/>
      <c r="U249" s="70"/>
      <c r="V249" s="69"/>
      <c r="W249" s="69"/>
      <c r="X249" s="70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</row>
    <row r="250" spans="1:42" s="4" customFormat="1" x14ac:dyDescent="0.25">
      <c r="A250" s="1"/>
      <c r="B250" s="19"/>
      <c r="C250"/>
      <c r="D250"/>
      <c r="E250" s="6"/>
      <c r="F250" s="6"/>
      <c r="G250"/>
      <c r="H250"/>
      <c r="I250"/>
      <c r="J250"/>
      <c r="K250"/>
      <c r="L250" s="6"/>
      <c r="M250" s="6"/>
      <c r="N250" s="7"/>
      <c r="O250" s="7"/>
      <c r="P250" s="70"/>
      <c r="R250" s="70"/>
      <c r="S250" s="70"/>
      <c r="T250" s="69"/>
      <c r="U250" s="70"/>
      <c r="V250" s="69"/>
      <c r="W250" s="70"/>
      <c r="X250" s="70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</row>
    <row r="251" spans="1:42" s="4" customFormat="1" x14ac:dyDescent="0.25">
      <c r="A251" s="1"/>
      <c r="B251" s="19"/>
      <c r="C251"/>
      <c r="D251"/>
      <c r="E251" s="6"/>
      <c r="F251" s="6"/>
      <c r="G251"/>
      <c r="H251"/>
      <c r="I251"/>
      <c r="J251"/>
      <c r="K251"/>
      <c r="L251" s="6"/>
      <c r="M251" s="6"/>
      <c r="N251" s="7"/>
      <c r="O251" s="7"/>
      <c r="P251" s="70"/>
      <c r="R251" s="70"/>
      <c r="S251" s="70"/>
      <c r="T251" s="69"/>
      <c r="U251" s="69"/>
      <c r="V251" s="69"/>
      <c r="W251" s="70"/>
      <c r="X251" s="70"/>
      <c r="Y251" s="70"/>
      <c r="Z251" s="70"/>
      <c r="AA251" s="70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</row>
    <row r="252" spans="1:42" s="4" customFormat="1" x14ac:dyDescent="0.25">
      <c r="A252" s="1"/>
      <c r="B252" s="19"/>
      <c r="C252"/>
      <c r="D252"/>
      <c r="E252" s="6"/>
      <c r="F252" s="6"/>
      <c r="G252"/>
      <c r="H252"/>
      <c r="I252"/>
      <c r="J252"/>
      <c r="K252"/>
      <c r="L252" s="6"/>
      <c r="M252" s="6"/>
      <c r="N252" s="7"/>
      <c r="O252" s="7"/>
      <c r="P252" s="70"/>
      <c r="R252" s="70"/>
      <c r="S252" s="70"/>
      <c r="T252" s="70"/>
      <c r="U252" s="70"/>
      <c r="V252" s="69"/>
      <c r="W252" s="70"/>
      <c r="X252" s="70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 spans="1:42" s="4" customFormat="1" x14ac:dyDescent="0.25">
      <c r="A253" s="1"/>
      <c r="B253" s="19"/>
      <c r="C253"/>
      <c r="D253"/>
      <c r="E253" s="6"/>
      <c r="F253" s="6"/>
      <c r="G253"/>
      <c r="H253"/>
      <c r="I253"/>
      <c r="J253"/>
      <c r="K253"/>
      <c r="L253" s="6"/>
      <c r="M253" s="6"/>
      <c r="N253" s="7"/>
      <c r="O253" s="7"/>
      <c r="P253" s="70"/>
      <c r="R253" s="70"/>
      <c r="S253" s="70"/>
      <c r="T253" s="70"/>
      <c r="U253" s="70"/>
      <c r="V253" s="69"/>
      <c r="W253" s="70"/>
      <c r="X253" s="70"/>
      <c r="Y253" s="136"/>
      <c r="Z253" s="136"/>
      <c r="AA253" s="13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 spans="1:42" s="4" customFormat="1" x14ac:dyDescent="0.25">
      <c r="A254" s="1"/>
      <c r="B254" s="19"/>
      <c r="C254"/>
      <c r="D254"/>
      <c r="E254" s="6"/>
      <c r="F254" s="6"/>
      <c r="G254"/>
      <c r="H254"/>
      <c r="I254"/>
      <c r="J254"/>
      <c r="K254"/>
      <c r="L254" s="6"/>
      <c r="M254" s="6"/>
      <c r="N254" s="7"/>
      <c r="O254" s="7"/>
      <c r="P254" s="70"/>
      <c r="R254" s="70"/>
      <c r="S254" s="70"/>
      <c r="T254" s="70"/>
      <c r="U254" s="70"/>
      <c r="V254" s="69"/>
      <c r="W254" s="70"/>
      <c r="X254" s="70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 spans="1:42" s="4" customFormat="1" x14ac:dyDescent="0.25">
      <c r="A255" s="1"/>
      <c r="B255" s="19"/>
      <c r="C255"/>
      <c r="D255"/>
      <c r="E255" s="6"/>
      <c r="F255" s="6"/>
      <c r="G255"/>
      <c r="H255"/>
      <c r="I255"/>
      <c r="J255"/>
      <c r="K255"/>
      <c r="L255" s="6"/>
      <c r="M255" s="6"/>
      <c r="N255" s="7"/>
      <c r="O255" s="7"/>
      <c r="P255" s="70"/>
      <c r="R255" s="70"/>
      <c r="S255" s="70"/>
      <c r="T255" s="70"/>
      <c r="U255" s="70"/>
      <c r="V255" s="69"/>
      <c r="W255" s="69"/>
      <c r="X255" s="70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 spans="1:42" s="4" customFormat="1" x14ac:dyDescent="0.25">
      <c r="A256" s="1"/>
      <c r="B256" s="19"/>
      <c r="C256"/>
      <c r="D256"/>
      <c r="E256" s="6"/>
      <c r="F256" s="6"/>
      <c r="G256"/>
      <c r="H256"/>
      <c r="I256"/>
      <c r="J256"/>
      <c r="K256"/>
      <c r="L256" s="6"/>
      <c r="M256" s="6"/>
      <c r="N256" s="7"/>
      <c r="O256" s="7"/>
      <c r="P256" s="69"/>
      <c r="Q256" s="69"/>
      <c r="R256" s="70"/>
      <c r="S256" s="70"/>
      <c r="T256" s="70"/>
      <c r="U256" s="70"/>
      <c r="V256" s="69"/>
      <c r="W256" s="70"/>
      <c r="X256" s="70"/>
      <c r="Y256" s="70"/>
      <c r="Z256" s="70"/>
      <c r="AA256" s="70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 spans="1:42" s="4" customFormat="1" x14ac:dyDescent="0.25">
      <c r="A257" s="1"/>
      <c r="B257" s="19"/>
      <c r="C257"/>
      <c r="D257"/>
      <c r="E257" s="6"/>
      <c r="F257" s="6"/>
      <c r="G257"/>
      <c r="H257"/>
      <c r="I257"/>
      <c r="J257"/>
      <c r="K257"/>
      <c r="L257" s="6"/>
      <c r="M257" s="6"/>
      <c r="N257" s="7"/>
      <c r="O257" s="7"/>
      <c r="P257" s="70"/>
      <c r="Q257" s="70"/>
      <c r="R257" s="70"/>
      <c r="S257" s="70"/>
      <c r="T257" s="70"/>
      <c r="U257" s="69"/>
      <c r="V257" s="69"/>
      <c r="W257" s="70"/>
      <c r="X257" s="70"/>
      <c r="Y257" s="70"/>
      <c r="Z257" s="70"/>
      <c r="AA257" s="70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 spans="1:42" s="4" customFormat="1" x14ac:dyDescent="0.25">
      <c r="A258" s="1"/>
      <c r="B258" s="19"/>
      <c r="C258"/>
      <c r="D258"/>
      <c r="E258" s="6"/>
      <c r="F258" s="6"/>
      <c r="G258"/>
      <c r="H258"/>
      <c r="I258"/>
      <c r="J258"/>
      <c r="K258"/>
      <c r="L258" s="6"/>
      <c r="M258" s="6"/>
      <c r="N258" s="7"/>
      <c r="O258" s="7"/>
      <c r="P258" s="70"/>
      <c r="Q258" s="70"/>
      <c r="R258" s="70"/>
      <c r="S258" s="69"/>
      <c r="T258" s="70"/>
      <c r="U258" s="70"/>
      <c r="V258" s="69"/>
      <c r="W258" s="70"/>
      <c r="X258" s="70"/>
      <c r="Y258" s="70"/>
      <c r="Z258" s="70"/>
      <c r="AA258" s="70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 spans="1:42" s="4" customFormat="1" x14ac:dyDescent="0.25">
      <c r="A259" s="1"/>
      <c r="B259" s="19"/>
      <c r="C259"/>
      <c r="D259"/>
      <c r="E259" s="6"/>
      <c r="F259" s="6"/>
      <c r="G259"/>
      <c r="H259"/>
      <c r="I259"/>
      <c r="J259"/>
      <c r="K259"/>
      <c r="L259" s="6"/>
      <c r="M259" s="6"/>
      <c r="N259" s="7"/>
      <c r="O259" s="7"/>
      <c r="P259" s="70"/>
      <c r="Q259" s="70"/>
      <c r="R259" s="70"/>
      <c r="S259" s="70"/>
      <c r="T259" s="70"/>
      <c r="U259" s="69"/>
      <c r="V259" s="69"/>
      <c r="W259" s="69"/>
      <c r="X259" s="70"/>
      <c r="Y259" s="70"/>
      <c r="Z259" s="70"/>
      <c r="AA259" s="70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 spans="1:42" s="4" customFormat="1" x14ac:dyDescent="0.25">
      <c r="A260" s="1"/>
      <c r="B260" s="19"/>
      <c r="C260"/>
      <c r="D260"/>
      <c r="E260" s="6"/>
      <c r="F260" s="6"/>
      <c r="G260"/>
      <c r="H260"/>
      <c r="I260"/>
      <c r="J260"/>
      <c r="K260"/>
      <c r="L260" s="6"/>
      <c r="M260" s="6"/>
      <c r="N260" s="7"/>
      <c r="O260" s="7"/>
      <c r="P260" s="70"/>
      <c r="Q260" s="70"/>
      <c r="R260" s="70"/>
      <c r="S260" s="69"/>
      <c r="T260" s="69"/>
      <c r="U260" s="70"/>
      <c r="V260" s="69"/>
      <c r="W260" s="70"/>
      <c r="X260" s="70"/>
      <c r="Y260" s="70"/>
      <c r="Z260" s="70"/>
      <c r="AA260" s="69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 spans="1:42" s="4" customFormat="1" x14ac:dyDescent="0.25">
      <c r="A261" s="1"/>
      <c r="B261" s="19"/>
      <c r="C261"/>
      <c r="D261"/>
      <c r="E261" s="6"/>
      <c r="F261" s="6"/>
      <c r="G261"/>
      <c r="H261"/>
      <c r="I261"/>
      <c r="J261"/>
      <c r="K261"/>
      <c r="L261" s="6"/>
      <c r="M261" s="6"/>
      <c r="N261" s="7"/>
      <c r="O261" s="7"/>
      <c r="P261" s="70"/>
      <c r="Q261" s="70"/>
      <c r="R261" s="70"/>
      <c r="S261" s="70"/>
      <c r="T261" s="69"/>
      <c r="U261" s="70"/>
      <c r="V261" s="69"/>
      <c r="W261" s="70"/>
      <c r="X261" s="69"/>
      <c r="Y261" s="69"/>
      <c r="Z261" s="69"/>
      <c r="AA261" s="69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 spans="1:42" s="4" customFormat="1" x14ac:dyDescent="0.25">
      <c r="A262" s="1"/>
      <c r="B262" s="19"/>
      <c r="C262"/>
      <c r="D262"/>
      <c r="E262" s="6"/>
      <c r="F262" s="6"/>
      <c r="G262"/>
      <c r="H262"/>
      <c r="I262"/>
      <c r="J262"/>
      <c r="K262"/>
      <c r="L262" s="6"/>
      <c r="M262" s="6"/>
      <c r="N262" s="7"/>
      <c r="O262" s="7"/>
      <c r="P262" s="70"/>
      <c r="Q262" s="70"/>
      <c r="R262" s="70"/>
      <c r="S262" s="70"/>
      <c r="T262" s="69"/>
      <c r="U262" s="70"/>
      <c r="V262" s="69"/>
      <c r="W262" s="69"/>
      <c r="X262" s="70"/>
      <c r="Y262" s="70"/>
      <c r="Z262" s="70"/>
      <c r="AA262" s="70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 spans="1:42" s="4" customFormat="1" x14ac:dyDescent="0.25">
      <c r="A263" s="1"/>
      <c r="B263" s="19"/>
      <c r="C263"/>
      <c r="D263"/>
      <c r="E263" s="6"/>
      <c r="F263" s="6"/>
      <c r="G263"/>
      <c r="H263"/>
      <c r="I263"/>
      <c r="J263"/>
      <c r="K263"/>
      <c r="L263" s="6"/>
      <c r="M263" s="6"/>
      <c r="N263" s="7"/>
      <c r="O263" s="7"/>
      <c r="P263" s="70"/>
      <c r="Q263" s="70"/>
      <c r="R263" s="70"/>
      <c r="S263" s="70"/>
      <c r="T263" s="70"/>
      <c r="U263" s="70"/>
      <c r="V263" s="69"/>
      <c r="W263" s="70"/>
      <c r="X263" s="70"/>
      <c r="Y263" s="70"/>
      <c r="Z263" s="69"/>
      <c r="AA263" s="70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 spans="1:42" s="4" customFormat="1" x14ac:dyDescent="0.25">
      <c r="A264" s="1"/>
      <c r="B264" s="19"/>
      <c r="C264"/>
      <c r="D264"/>
      <c r="E264" s="6"/>
      <c r="F264" s="6"/>
      <c r="G264"/>
      <c r="H264"/>
      <c r="I264"/>
      <c r="J264"/>
      <c r="K264"/>
      <c r="L264" s="6"/>
      <c r="M264" s="6"/>
      <c r="N264" s="7"/>
      <c r="O264" s="7"/>
      <c r="P264" s="70"/>
      <c r="Q264" s="70"/>
      <c r="R264" s="70"/>
      <c r="S264" s="70"/>
      <c r="T264" s="70"/>
      <c r="U264" s="69"/>
      <c r="V264" s="69"/>
      <c r="W264" s="70"/>
      <c r="X264" s="70"/>
      <c r="Y264" s="70"/>
      <c r="Z264" s="70"/>
      <c r="AA264" s="70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 spans="1:42" s="4" customFormat="1" x14ac:dyDescent="0.25">
      <c r="A265" s="1"/>
      <c r="B265" s="19"/>
      <c r="C265"/>
      <c r="D265"/>
      <c r="E265" s="6"/>
      <c r="F265" s="6"/>
      <c r="G265"/>
      <c r="H265"/>
      <c r="I265"/>
      <c r="J265"/>
      <c r="K265" s="5"/>
      <c r="L265" s="6"/>
      <c r="M265" s="6"/>
      <c r="N265" s="7"/>
      <c r="O265" s="7"/>
      <c r="P265" s="70"/>
      <c r="Q265" s="70"/>
      <c r="R265" s="70"/>
      <c r="S265" s="70"/>
      <c r="T265" s="70"/>
      <c r="U265" s="69"/>
      <c r="V265" s="69"/>
      <c r="W265" s="69"/>
      <c r="X265" s="70"/>
      <c r="Y265" s="70"/>
      <c r="Z265" s="70"/>
      <c r="AA265" s="69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 spans="1:42" s="4" customFormat="1" x14ac:dyDescent="0.25">
      <c r="A266" s="1"/>
      <c r="B266" s="19"/>
      <c r="C266"/>
      <c r="D266"/>
      <c r="E266" s="6"/>
      <c r="F266" s="6"/>
      <c r="G266"/>
      <c r="H266"/>
      <c r="I266"/>
      <c r="J266"/>
      <c r="K266" s="5"/>
      <c r="L266" s="6"/>
      <c r="M266" s="6"/>
      <c r="N266" s="7"/>
      <c r="O266" s="7"/>
      <c r="P266" s="70"/>
      <c r="Q266" s="70"/>
      <c r="R266" s="70"/>
      <c r="S266" s="70"/>
      <c r="T266" s="70"/>
      <c r="U266" s="69"/>
      <c r="V266" s="69"/>
      <c r="W266" s="70"/>
      <c r="X266" s="70"/>
      <c r="Y266" s="70"/>
      <c r="Z266" s="70"/>
      <c r="AA266" s="69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 spans="1:42" x14ac:dyDescent="0.25">
      <c r="A267" s="1"/>
      <c r="B267" s="19"/>
      <c r="E267" s="6"/>
      <c r="F267" s="6"/>
      <c r="K267" s="5"/>
      <c r="L267" s="6"/>
      <c r="M267" s="6"/>
      <c r="N267" s="7"/>
      <c r="O267" s="7"/>
      <c r="P267" s="70"/>
      <c r="Q267" s="70"/>
      <c r="R267" s="70"/>
      <c r="S267" s="70"/>
      <c r="T267" s="69"/>
      <c r="U267" s="70"/>
      <c r="V267" s="69"/>
      <c r="W267" s="70"/>
      <c r="X267" s="70"/>
      <c r="Y267" s="70"/>
      <c r="Z267" s="70"/>
      <c r="AA267" s="69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 spans="1:42" s="4" customFormat="1" x14ac:dyDescent="0.25">
      <c r="A268" s="1"/>
      <c r="B268" s="19"/>
      <c r="C268"/>
      <c r="D268"/>
      <c r="E268" s="6"/>
      <c r="F268" s="6"/>
      <c r="G268"/>
      <c r="H268"/>
      <c r="I268"/>
      <c r="J268"/>
      <c r="K268"/>
      <c r="L268" s="6"/>
      <c r="M268" s="6"/>
      <c r="N268" s="7"/>
      <c r="O268" s="7"/>
      <c r="P268" s="70"/>
      <c r="Q268" s="70"/>
      <c r="R268" s="70"/>
      <c r="S268" s="69"/>
      <c r="T268" s="70"/>
      <c r="U268" s="70"/>
      <c r="V268" s="69"/>
      <c r="W268" s="70"/>
      <c r="X268" s="70"/>
      <c r="Y268" s="70"/>
      <c r="Z268" s="70"/>
      <c r="AA268" s="70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 spans="1:42" s="4" customFormat="1" x14ac:dyDescent="0.25">
      <c r="A269" s="1"/>
      <c r="B269" s="19"/>
      <c r="C269"/>
      <c r="D269"/>
      <c r="E269" s="6"/>
      <c r="F269" s="6"/>
      <c r="G269"/>
      <c r="H269"/>
      <c r="I269"/>
      <c r="J269"/>
      <c r="K269"/>
      <c r="L269" s="6"/>
      <c r="M269" s="6"/>
      <c r="N269" s="7"/>
      <c r="O269" s="7"/>
      <c r="P269" s="70"/>
      <c r="Q269" s="70"/>
      <c r="R269" s="70"/>
      <c r="S269" s="70"/>
      <c r="T269" s="70"/>
      <c r="U269" s="70"/>
      <c r="V269" s="69"/>
      <c r="W269" s="69"/>
      <c r="X269" s="70"/>
      <c r="Y269" s="70"/>
      <c r="Z269" s="70"/>
      <c r="AA269" s="70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 spans="1:42" s="4" customFormat="1" x14ac:dyDescent="0.25">
      <c r="A270" s="1"/>
      <c r="B270" s="19"/>
      <c r="C270"/>
      <c r="D270"/>
      <c r="E270" s="6"/>
      <c r="F270" s="6"/>
      <c r="G270"/>
      <c r="H270"/>
      <c r="I270"/>
      <c r="J270"/>
      <c r="K270"/>
      <c r="L270" s="6"/>
      <c r="M270" s="6"/>
      <c r="N270" s="7"/>
      <c r="O270" s="7"/>
      <c r="P270" s="70"/>
      <c r="Q270" s="70"/>
      <c r="R270" s="70"/>
      <c r="S270" s="70"/>
      <c r="T270" s="69"/>
      <c r="U270" s="70"/>
      <c r="V270" s="69"/>
      <c r="W270" s="70"/>
      <c r="X270" s="70"/>
      <c r="Y270" s="70"/>
      <c r="Z270" s="70"/>
      <c r="AA270" s="70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 spans="1:42" s="4" customFormat="1" x14ac:dyDescent="0.25">
      <c r="A271" s="1"/>
      <c r="B271" s="19"/>
      <c r="C271"/>
      <c r="D271"/>
      <c r="E271" s="6"/>
      <c r="F271" s="6"/>
      <c r="G271"/>
      <c r="H271"/>
      <c r="I271"/>
      <c r="J271"/>
      <c r="K271"/>
      <c r="L271" s="6"/>
      <c r="M271" s="6"/>
      <c r="N271" s="7"/>
      <c r="O271" s="7"/>
      <c r="P271" s="70"/>
      <c r="Q271" s="70"/>
      <c r="R271" s="70"/>
      <c r="S271" s="70"/>
      <c r="T271" s="69"/>
      <c r="U271" s="70"/>
      <c r="V271" s="69"/>
      <c r="W271" s="70"/>
      <c r="X271" s="70"/>
      <c r="Y271" s="70"/>
      <c r="Z271" s="70"/>
      <c r="AA271" s="70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 spans="1:42" s="4" customFormat="1" x14ac:dyDescent="0.25">
      <c r="A272" s="1"/>
      <c r="B272" s="19"/>
      <c r="C272"/>
      <c r="D272"/>
      <c r="E272" s="6"/>
      <c r="F272" s="6"/>
      <c r="G272"/>
      <c r="H272"/>
      <c r="I272"/>
      <c r="J272"/>
      <c r="K272"/>
      <c r="L272" s="6"/>
      <c r="M272" s="6"/>
      <c r="N272" s="7"/>
      <c r="O272" s="7"/>
      <c r="P272" s="70"/>
      <c r="Q272" s="70"/>
      <c r="R272" s="70"/>
      <c r="S272" s="70"/>
      <c r="T272" s="70"/>
      <c r="U272" s="69"/>
      <c r="V272" s="69"/>
      <c r="W272" s="70"/>
      <c r="X272" s="70"/>
      <c r="Y272" s="70"/>
      <c r="Z272" s="70"/>
      <c r="AA272" s="70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spans="1:42" s="4" customFormat="1" x14ac:dyDescent="0.25">
      <c r="A273" s="1"/>
      <c r="B273" s="19"/>
      <c r="C273"/>
      <c r="D273"/>
      <c r="E273" s="6"/>
      <c r="F273" s="6"/>
      <c r="G273"/>
      <c r="H273"/>
      <c r="I273"/>
      <c r="J273"/>
      <c r="K273"/>
      <c r="L273" s="6"/>
      <c r="M273" s="6"/>
      <c r="N273" s="7"/>
      <c r="O273" s="7"/>
      <c r="P273" s="70"/>
      <c r="Q273" s="70"/>
      <c r="R273" s="70"/>
      <c r="S273" s="70"/>
      <c r="T273" s="70"/>
      <c r="U273" s="69"/>
      <c r="V273" s="69"/>
      <c r="W273" s="70"/>
      <c r="X273" s="70"/>
      <c r="Y273" s="70"/>
      <c r="Z273" s="70"/>
      <c r="AA273" s="70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spans="1:42" s="4" customFormat="1" x14ac:dyDescent="0.25">
      <c r="A274" s="1"/>
      <c r="B274" s="19"/>
      <c r="C274"/>
      <c r="D274"/>
      <c r="E274" s="6"/>
      <c r="F274" s="6"/>
      <c r="G274"/>
      <c r="H274"/>
      <c r="I274"/>
      <c r="J274"/>
      <c r="K274"/>
      <c r="L274" s="6"/>
      <c r="M274" s="6"/>
      <c r="N274" s="7"/>
      <c r="O274" s="7"/>
      <c r="P274" s="70"/>
      <c r="Q274" s="70"/>
      <c r="R274" s="70"/>
      <c r="S274" s="70"/>
      <c r="T274" s="70"/>
      <c r="U274" s="70"/>
      <c r="V274" s="69"/>
      <c r="W274" s="69"/>
      <c r="X274" s="70"/>
      <c r="Y274" s="70"/>
      <c r="Z274" s="70"/>
      <c r="AA274" s="70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spans="1:42" s="4" customFormat="1" x14ac:dyDescent="0.25">
      <c r="A275" s="1"/>
      <c r="B275" s="19"/>
      <c r="C275"/>
      <c r="D275"/>
      <c r="E275" s="6"/>
      <c r="F275" s="6"/>
      <c r="G275"/>
      <c r="H275"/>
      <c r="I275"/>
      <c r="J275"/>
      <c r="K275"/>
      <c r="L275" s="6"/>
      <c r="M275" s="6"/>
      <c r="N275" s="7"/>
      <c r="O275" s="7"/>
      <c r="P275" s="70"/>
      <c r="Q275" s="70"/>
      <c r="R275" s="70"/>
      <c r="S275" s="70"/>
      <c r="T275" s="70"/>
      <c r="U275" s="69"/>
      <c r="V275" s="69"/>
      <c r="W275" s="70"/>
      <c r="X275" s="70"/>
      <c r="Y275" s="70"/>
      <c r="Z275" s="70"/>
      <c r="AA275" s="70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spans="1:42" s="4" customFormat="1" x14ac:dyDescent="0.25">
      <c r="A276" s="1"/>
      <c r="B276" s="19"/>
      <c r="C276"/>
      <c r="D276"/>
      <c r="E276" s="6"/>
      <c r="F276" s="6"/>
      <c r="G276"/>
      <c r="H276"/>
      <c r="I276"/>
      <c r="J276"/>
      <c r="K276"/>
      <c r="L276" s="6"/>
      <c r="M276" s="6"/>
      <c r="N276" s="7"/>
      <c r="O276" s="7"/>
      <c r="P276" s="70"/>
      <c r="Q276" s="70"/>
      <c r="R276" s="70"/>
      <c r="S276" s="70"/>
      <c r="T276" s="70"/>
      <c r="U276" s="70"/>
      <c r="V276" s="69"/>
      <c r="W276" s="69"/>
      <c r="X276" s="70"/>
      <c r="Y276" s="70"/>
      <c r="Z276" s="70"/>
      <c r="AA276" s="70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spans="1:42" s="4" customFormat="1" x14ac:dyDescent="0.25">
      <c r="A277" s="1"/>
      <c r="B277" s="19"/>
      <c r="C277"/>
      <c r="D277"/>
      <c r="E277" s="6"/>
      <c r="F277" s="6"/>
      <c r="G277"/>
      <c r="H277"/>
      <c r="I277"/>
      <c r="J277"/>
      <c r="K277"/>
      <c r="L277" s="6"/>
      <c r="M277" s="6"/>
      <c r="N277" s="7"/>
      <c r="O277" s="7"/>
      <c r="P277" s="70"/>
      <c r="Q277" s="70"/>
      <c r="R277" s="70"/>
      <c r="S277" s="70"/>
      <c r="T277" s="70"/>
      <c r="U277" s="69"/>
      <c r="V277" s="69"/>
      <c r="W277" s="70"/>
      <c r="X277" s="70"/>
      <c r="Y277" s="70"/>
      <c r="Z277" s="70"/>
      <c r="AA277" s="70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spans="1:42" s="4" customFormat="1" x14ac:dyDescent="0.25">
      <c r="A278" s="1"/>
      <c r="B278" s="19"/>
      <c r="C278"/>
      <c r="D278"/>
      <c r="E278" s="6"/>
      <c r="F278" s="6"/>
      <c r="G278"/>
      <c r="H278"/>
      <c r="I278"/>
      <c r="J278"/>
      <c r="K278"/>
      <c r="L278" s="6"/>
      <c r="M278" s="6"/>
      <c r="N278" s="7"/>
      <c r="O278" s="7"/>
      <c r="P278" s="70"/>
      <c r="Q278" s="70"/>
      <c r="R278" s="70"/>
      <c r="S278" s="70"/>
      <c r="T278" s="70"/>
      <c r="U278" s="70"/>
      <c r="V278" s="69"/>
      <c r="W278" s="69"/>
      <c r="X278" s="70"/>
      <c r="Y278" s="70"/>
      <c r="Z278" s="70"/>
      <c r="AA278" s="70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spans="1:42" s="4" customFormat="1" x14ac:dyDescent="0.25">
      <c r="A279" s="1"/>
      <c r="B279" s="19"/>
      <c r="C279"/>
      <c r="D279"/>
      <c r="E279" s="6"/>
      <c r="F279" s="6"/>
      <c r="G279"/>
      <c r="H279"/>
      <c r="I279"/>
      <c r="J279"/>
      <c r="K279"/>
      <c r="L279" s="6"/>
      <c r="M279" s="6"/>
      <c r="N279" s="7"/>
      <c r="O279" s="7"/>
      <c r="P279" s="70"/>
      <c r="Q279" s="70"/>
      <c r="R279" s="70"/>
      <c r="S279" s="70"/>
      <c r="T279" s="70"/>
      <c r="U279" s="70"/>
      <c r="V279" s="69"/>
      <c r="W279" s="69"/>
      <c r="X279" s="70"/>
      <c r="Y279" s="70"/>
      <c r="Z279" s="70"/>
      <c r="AA279" s="70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spans="1:42" s="4" customFormat="1" x14ac:dyDescent="0.25">
      <c r="A280" s="1"/>
      <c r="B280" s="19"/>
      <c r="C280"/>
      <c r="D280"/>
      <c r="E280" s="6"/>
      <c r="F280" s="6"/>
      <c r="G280"/>
      <c r="H280"/>
      <c r="I280"/>
      <c r="J280"/>
      <c r="K280"/>
      <c r="L280" s="6"/>
      <c r="M280" s="6"/>
      <c r="N280" s="7"/>
      <c r="O280" s="7"/>
      <c r="P280" s="70"/>
      <c r="Q280" s="70"/>
      <c r="R280" s="69"/>
      <c r="S280" s="70"/>
      <c r="T280" s="70"/>
      <c r="U280" s="70"/>
      <c r="V280" s="69"/>
      <c r="W280" s="70"/>
      <c r="X280" s="70"/>
      <c r="Y280" s="70"/>
      <c r="Z280" s="70"/>
      <c r="AA280" s="70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spans="1:42" s="4" customFormat="1" x14ac:dyDescent="0.25">
      <c r="A281" s="1"/>
      <c r="B281" s="19"/>
      <c r="C281"/>
      <c r="D281"/>
      <c r="E281" s="6"/>
      <c r="F281" s="6"/>
      <c r="G281"/>
      <c r="H281"/>
      <c r="I281"/>
      <c r="J281"/>
      <c r="K281"/>
      <c r="L281" s="6"/>
      <c r="M281" s="6"/>
      <c r="N281" s="7"/>
      <c r="O281" s="7"/>
      <c r="P281" s="70"/>
      <c r="Q281" s="70"/>
      <c r="R281" s="70"/>
      <c r="S281" s="69"/>
      <c r="T281" s="70"/>
      <c r="U281" s="70"/>
      <c r="V281" s="69"/>
      <c r="W281" s="70"/>
      <c r="X281" s="70"/>
      <c r="Y281" s="70"/>
      <c r="Z281" s="70"/>
      <c r="AA281" s="70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spans="1:42" s="4" customFormat="1" x14ac:dyDescent="0.25">
      <c r="A282" s="1"/>
      <c r="B282" s="19"/>
      <c r="C282"/>
      <c r="D282"/>
      <c r="E282" s="6"/>
      <c r="F282" s="6"/>
      <c r="G282"/>
      <c r="H282"/>
      <c r="I282"/>
      <c r="J282"/>
      <c r="K282"/>
      <c r="L282" s="6"/>
      <c r="M282" s="6"/>
      <c r="N282" s="7"/>
      <c r="O282" s="7"/>
      <c r="P282" s="70"/>
      <c r="Q282" s="70"/>
      <c r="R282" s="70"/>
      <c r="S282" s="70"/>
      <c r="T282" s="69"/>
      <c r="U282" s="70"/>
      <c r="V282" s="69"/>
      <c r="W282" s="70"/>
      <c r="X282" s="70"/>
      <c r="Y282" s="70"/>
      <c r="Z282" s="70"/>
      <c r="AA282" s="70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spans="1:42" s="4" customFormat="1" x14ac:dyDescent="0.25">
      <c r="A283" s="1"/>
      <c r="B283" s="19"/>
      <c r="C283"/>
      <c r="D283"/>
      <c r="E283" s="6"/>
      <c r="F283" s="6"/>
      <c r="G283"/>
      <c r="H283"/>
      <c r="I283"/>
      <c r="J283"/>
      <c r="K283"/>
      <c r="L283" s="6"/>
      <c r="M283" s="6"/>
      <c r="N283" s="7"/>
      <c r="O283" s="7"/>
      <c r="P283" s="70"/>
      <c r="Q283" s="70"/>
      <c r="R283" s="70"/>
      <c r="S283" s="69"/>
      <c r="T283" s="70"/>
      <c r="U283" s="70"/>
      <c r="V283" s="69"/>
      <c r="W283" s="70"/>
      <c r="X283" s="70"/>
      <c r="Y283" s="70"/>
      <c r="Z283" s="70"/>
      <c r="AA283" s="70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spans="1:42" s="4" customFormat="1" x14ac:dyDescent="0.25">
      <c r="A284" s="1"/>
      <c r="B284" s="19"/>
      <c r="C284"/>
      <c r="D284"/>
      <c r="E284" s="6"/>
      <c r="F284" s="6"/>
      <c r="G284"/>
      <c r="H284"/>
      <c r="I284"/>
      <c r="J284"/>
      <c r="K284"/>
      <c r="L284" s="6"/>
      <c r="M284" s="6"/>
      <c r="N284" s="7"/>
      <c r="O284" s="7"/>
      <c r="P284" s="70"/>
      <c r="Q284" s="70"/>
      <c r="R284" s="70"/>
      <c r="S284" s="69"/>
      <c r="T284" s="70"/>
      <c r="U284" s="70"/>
      <c r="V284" s="69"/>
      <c r="W284" s="70"/>
      <c r="X284" s="70"/>
      <c r="Y284" s="70"/>
      <c r="Z284" s="70"/>
      <c r="AA284" s="70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spans="1:42" s="4" customFormat="1" x14ac:dyDescent="0.25">
      <c r="A285" s="1"/>
      <c r="B285" s="19"/>
      <c r="C285"/>
      <c r="D285"/>
      <c r="E285" s="6"/>
      <c r="F285" s="6"/>
      <c r="G285"/>
      <c r="H285"/>
      <c r="I285"/>
      <c r="J285"/>
      <c r="K285"/>
      <c r="L285" s="6"/>
      <c r="M285" s="6"/>
      <c r="N285" s="7"/>
      <c r="O285" s="7"/>
      <c r="P285" s="70"/>
      <c r="Q285" s="70"/>
      <c r="R285" s="70"/>
      <c r="S285" s="69"/>
      <c r="T285" s="70"/>
      <c r="U285" s="70"/>
      <c r="V285" s="69"/>
      <c r="W285" s="70"/>
      <c r="X285" s="70"/>
      <c r="Y285" s="70"/>
      <c r="Z285" s="70"/>
      <c r="AA285" s="70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spans="1:42" s="4" customFormat="1" x14ac:dyDescent="0.25">
      <c r="A286" s="1"/>
      <c r="B286"/>
      <c r="C286"/>
      <c r="D286"/>
      <c r="E286" s="6"/>
      <c r="F286" s="6"/>
      <c r="G286"/>
      <c r="H286"/>
      <c r="I286"/>
      <c r="J286"/>
      <c r="K286"/>
      <c r="L286" s="6"/>
      <c r="M286" s="6"/>
      <c r="N286" s="7"/>
      <c r="O286" s="7"/>
      <c r="P286" s="70"/>
      <c r="Q286" s="70"/>
      <c r="R286" s="70"/>
      <c r="S286" s="70"/>
      <c r="T286" s="70"/>
      <c r="U286" s="69"/>
      <c r="V286" s="69"/>
      <c r="W286" s="70"/>
      <c r="X286" s="70"/>
      <c r="Y286" s="70"/>
      <c r="Z286" s="70"/>
      <c r="AA286" s="70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spans="1:42" s="4" customFormat="1" x14ac:dyDescent="0.25">
      <c r="A287" s="1"/>
      <c r="B287"/>
      <c r="C287"/>
      <c r="D287"/>
      <c r="E287" s="6"/>
      <c r="F287" s="6"/>
      <c r="G287"/>
      <c r="H287"/>
      <c r="I287"/>
      <c r="J287"/>
      <c r="K287"/>
      <c r="L287" s="6"/>
      <c r="M287" s="6"/>
      <c r="N287" s="7"/>
      <c r="O287" s="7"/>
      <c r="P287" s="70"/>
      <c r="Q287" s="70"/>
      <c r="R287" s="70"/>
      <c r="S287" s="70"/>
      <c r="T287" s="69"/>
      <c r="U287" s="70"/>
      <c r="V287" s="69"/>
      <c r="W287" s="70"/>
      <c r="X287" s="70"/>
      <c r="Y287" s="70"/>
      <c r="Z287" s="70"/>
      <c r="AA287" s="70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spans="1:42" s="4" customFormat="1" x14ac:dyDescent="0.25">
      <c r="A288" s="1"/>
      <c r="B288"/>
      <c r="C288"/>
      <c r="D288"/>
      <c r="E288" s="6"/>
      <c r="F288" s="6"/>
      <c r="G288"/>
      <c r="H288"/>
      <c r="I288"/>
      <c r="J288"/>
      <c r="K288"/>
      <c r="L288" s="6"/>
      <c r="M288" s="6"/>
      <c r="N288" s="7"/>
      <c r="O288" s="7"/>
      <c r="P288" s="70"/>
      <c r="Q288" s="70"/>
      <c r="R288" s="70"/>
      <c r="S288" s="70"/>
      <c r="T288" s="69"/>
      <c r="U288" s="70"/>
      <c r="V288" s="69"/>
      <c r="W288" s="70"/>
      <c r="X288" s="70"/>
      <c r="Y288" s="70"/>
      <c r="Z288" s="70"/>
      <c r="AA288" s="70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spans="1:42" s="4" customFormat="1" x14ac:dyDescent="0.25">
      <c r="A289" s="1"/>
      <c r="B289"/>
      <c r="C289"/>
      <c r="D289"/>
      <c r="E289" s="6"/>
      <c r="F289" s="6"/>
      <c r="G289"/>
      <c r="H289"/>
      <c r="I289"/>
      <c r="J289"/>
      <c r="K289"/>
      <c r="L289" s="6"/>
      <c r="M289" s="6"/>
      <c r="N289" s="7"/>
      <c r="O289" s="7"/>
      <c r="P289" s="70"/>
      <c r="Q289" s="70"/>
      <c r="R289" s="70"/>
      <c r="S289" s="70"/>
      <c r="T289" s="70"/>
      <c r="U289" s="70"/>
      <c r="V289" s="69"/>
      <c r="W289" s="70"/>
      <c r="X289" s="69"/>
      <c r="Y289" s="70"/>
      <c r="Z289" s="70"/>
      <c r="AA289" s="70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spans="1:42" s="4" customFormat="1" x14ac:dyDescent="0.25">
      <c r="A290" s="1"/>
      <c r="B290"/>
      <c r="C290"/>
      <c r="D290"/>
      <c r="E290" s="6"/>
      <c r="F290" s="6"/>
      <c r="G290"/>
      <c r="H290"/>
      <c r="I290"/>
      <c r="J290"/>
      <c r="K290"/>
      <c r="L290" s="6"/>
      <c r="M290" s="6"/>
      <c r="N290" s="7"/>
      <c r="O290" s="7"/>
      <c r="P290" s="70"/>
      <c r="Q290" s="70"/>
      <c r="R290" s="70"/>
      <c r="S290" s="70"/>
      <c r="T290" s="69"/>
      <c r="U290" s="70"/>
      <c r="V290" s="69"/>
      <c r="W290" s="70"/>
      <c r="X290" s="70"/>
      <c r="Y290" s="70"/>
      <c r="Z290" s="70"/>
      <c r="AA290" s="70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spans="1:42" s="4" customFormat="1" x14ac:dyDescent="0.25">
      <c r="A291" s="1"/>
      <c r="B291"/>
      <c r="C291"/>
      <c r="D291"/>
      <c r="E291" s="6"/>
      <c r="F291" s="6"/>
      <c r="G291"/>
      <c r="H291"/>
      <c r="I291"/>
      <c r="J291"/>
      <c r="K291"/>
      <c r="L291" s="6"/>
      <c r="M291" s="6"/>
      <c r="N291" s="7"/>
      <c r="O291" s="7"/>
      <c r="P291" s="70"/>
      <c r="Q291" s="70"/>
      <c r="R291" s="70"/>
      <c r="S291" s="70"/>
      <c r="T291" s="70"/>
      <c r="U291" s="70"/>
      <c r="V291" s="69"/>
      <c r="W291" s="69"/>
      <c r="X291" s="70"/>
      <c r="Y291" s="70"/>
      <c r="Z291" s="70"/>
      <c r="AA291" s="70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spans="1:42" s="4" customFormat="1" x14ac:dyDescent="0.25">
      <c r="A292" s="1"/>
      <c r="B292"/>
      <c r="C292"/>
      <c r="D292"/>
      <c r="E292" s="6"/>
      <c r="F292" s="6"/>
      <c r="G292"/>
      <c r="H292"/>
      <c r="I292"/>
      <c r="J292"/>
      <c r="K292"/>
      <c r="L292" s="6"/>
      <c r="M292" s="6"/>
      <c r="N292" s="7"/>
      <c r="O292" s="7"/>
      <c r="P292" s="70"/>
      <c r="Q292" s="70"/>
      <c r="R292" s="69"/>
      <c r="S292" s="70"/>
      <c r="T292" s="70"/>
      <c r="U292" s="70"/>
      <c r="V292" s="69"/>
      <c r="W292" s="70"/>
      <c r="X292" s="70"/>
      <c r="Y292" s="70"/>
      <c r="Z292" s="70"/>
      <c r="AA292" s="70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spans="1:42" s="4" customFormat="1" x14ac:dyDescent="0.25">
      <c r="A293" s="1"/>
      <c r="B293"/>
      <c r="C293"/>
      <c r="D293"/>
      <c r="E293" s="6"/>
      <c r="F293" s="6"/>
      <c r="G293"/>
      <c r="H293"/>
      <c r="I293"/>
      <c r="J293"/>
      <c r="K293"/>
      <c r="L293" s="6"/>
      <c r="M293" s="6"/>
      <c r="N293" s="7"/>
      <c r="O293" s="7"/>
      <c r="P293" s="70"/>
      <c r="Q293" s="70"/>
      <c r="R293" s="70"/>
      <c r="S293" s="70"/>
      <c r="T293" s="70"/>
      <c r="U293" s="70"/>
      <c r="V293" s="69"/>
      <c r="W293" s="70"/>
      <c r="X293" s="70"/>
      <c r="Y293" s="70"/>
      <c r="Z293" s="70"/>
      <c r="AA293" s="70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spans="1:42" s="4" customFormat="1" x14ac:dyDescent="0.25">
      <c r="A294" s="1"/>
      <c r="B294"/>
      <c r="C294"/>
      <c r="D294"/>
      <c r="E294" s="6"/>
      <c r="F294" s="6"/>
      <c r="G294"/>
      <c r="H294"/>
      <c r="I294"/>
      <c r="J294"/>
      <c r="K294"/>
      <c r="L294" s="6"/>
      <c r="M294" s="6"/>
      <c r="N294" s="7"/>
      <c r="O294" s="7"/>
      <c r="P294" s="70"/>
      <c r="Q294" s="70"/>
      <c r="R294" s="70"/>
      <c r="S294" s="70"/>
      <c r="T294" s="70"/>
      <c r="U294" s="69"/>
      <c r="V294" s="69"/>
      <c r="W294" s="70"/>
      <c r="X294" s="70"/>
      <c r="Y294" s="70"/>
      <c r="Z294" s="70"/>
      <c r="AA294" s="70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spans="1:42" s="4" customFormat="1" x14ac:dyDescent="0.25">
      <c r="A295" s="1"/>
      <c r="B295"/>
      <c r="C295"/>
      <c r="D295"/>
      <c r="E295" s="6"/>
      <c r="F295" s="6"/>
      <c r="G295"/>
      <c r="H295"/>
      <c r="I295"/>
      <c r="J295"/>
      <c r="K295"/>
      <c r="L295" s="6"/>
      <c r="M295" s="6"/>
      <c r="N295" s="7"/>
      <c r="O295" s="7"/>
      <c r="P295" s="70"/>
      <c r="Q295" s="70"/>
      <c r="R295" s="70"/>
      <c r="S295" s="70"/>
      <c r="T295" s="70"/>
      <c r="U295" s="69"/>
      <c r="V295" s="69"/>
      <c r="W295" s="70"/>
      <c r="X295" s="70"/>
      <c r="Y295" s="70"/>
      <c r="Z295" s="70"/>
      <c r="AA295" s="70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spans="1:42" s="4" customFormat="1" x14ac:dyDescent="0.25">
      <c r="A296" s="1"/>
      <c r="B296"/>
      <c r="C296"/>
      <c r="D296"/>
      <c r="E296" s="6"/>
      <c r="F296" s="6"/>
      <c r="G296"/>
      <c r="H296"/>
      <c r="I296"/>
      <c r="J296"/>
      <c r="K296"/>
      <c r="L296" s="6"/>
      <c r="M296" s="6"/>
      <c r="N296" s="7"/>
      <c r="O296" s="7"/>
      <c r="P296" s="70"/>
      <c r="Q296" s="70"/>
      <c r="R296" s="70"/>
      <c r="S296" s="70"/>
      <c r="T296" s="70"/>
      <c r="U296" s="69"/>
      <c r="V296" s="69"/>
      <c r="W296" s="70"/>
      <c r="X296" s="70"/>
      <c r="Y296" s="70"/>
      <c r="Z296" s="70"/>
      <c r="AA296" s="70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spans="1:42" s="4" customFormat="1" x14ac:dyDescent="0.25">
      <c r="A297" s="1"/>
      <c r="B297"/>
      <c r="C297"/>
      <c r="D297"/>
      <c r="E297" s="6"/>
      <c r="F297" s="6"/>
      <c r="G297"/>
      <c r="H297"/>
      <c r="I297"/>
      <c r="J297"/>
      <c r="K297"/>
      <c r="L297" s="6"/>
      <c r="M297" s="6"/>
      <c r="N297" s="7"/>
      <c r="O297" s="7"/>
      <c r="P297" s="70"/>
      <c r="Q297" s="70"/>
      <c r="R297" s="70"/>
      <c r="S297" s="70"/>
      <c r="T297" s="69"/>
      <c r="U297" s="70"/>
      <c r="V297" s="69"/>
      <c r="W297" s="70"/>
      <c r="X297" s="70"/>
      <c r="Y297" s="70"/>
      <c r="Z297" s="70"/>
      <c r="AA297" s="70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spans="1:42" s="4" customFormat="1" x14ac:dyDescent="0.25">
      <c r="A298" s="1"/>
      <c r="B298"/>
      <c r="C298"/>
      <c r="D298"/>
      <c r="E298" s="6"/>
      <c r="F298" s="6"/>
      <c r="G298"/>
      <c r="H298"/>
      <c r="I298"/>
      <c r="J298"/>
      <c r="K298"/>
      <c r="L298" s="6"/>
      <c r="M298" s="6"/>
      <c r="N298" s="7"/>
      <c r="O298" s="7"/>
      <c r="P298" s="69"/>
      <c r="Q298" s="70"/>
      <c r="R298" s="70"/>
      <c r="S298" s="70"/>
      <c r="T298" s="70"/>
      <c r="U298" s="70"/>
      <c r="V298" s="69"/>
      <c r="W298" s="70"/>
      <c r="X298" s="70"/>
      <c r="Y298" s="70"/>
      <c r="Z298" s="70"/>
      <c r="AA298" s="70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spans="1:42" s="4" customFormat="1" x14ac:dyDescent="0.25">
      <c r="A299" s="1"/>
      <c r="B299"/>
      <c r="C299"/>
      <c r="D299"/>
      <c r="E299" s="6"/>
      <c r="F299" s="6"/>
      <c r="G299"/>
      <c r="H299"/>
      <c r="I299"/>
      <c r="J299"/>
      <c r="K299"/>
      <c r="L299" s="6"/>
      <c r="M299" s="6"/>
      <c r="N299" s="7"/>
      <c r="O299" s="7"/>
      <c r="P299" s="69"/>
      <c r="Q299" s="70"/>
      <c r="R299" s="70"/>
      <c r="S299" s="70"/>
      <c r="T299" s="70"/>
      <c r="U299" s="70"/>
      <c r="V299" s="69"/>
      <c r="W299" s="70"/>
      <c r="X299" s="70"/>
      <c r="Y299" s="70"/>
      <c r="Z299" s="70"/>
      <c r="AA299" s="70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spans="1:42" s="4" customFormat="1" x14ac:dyDescent="0.25">
      <c r="A300" s="1"/>
      <c r="B300"/>
      <c r="C300"/>
      <c r="D300"/>
      <c r="E300" s="6"/>
      <c r="F300" s="6"/>
      <c r="G300"/>
      <c r="H300"/>
      <c r="I300"/>
      <c r="J300"/>
      <c r="K300"/>
      <c r="L300" s="6"/>
      <c r="M300" s="6"/>
      <c r="N300" s="7"/>
      <c r="O300" s="7"/>
      <c r="P300" s="70"/>
      <c r="Q300" s="70"/>
      <c r="R300" s="70"/>
      <c r="S300" s="70"/>
      <c r="T300" s="70"/>
      <c r="U300" s="69"/>
      <c r="V300" s="69"/>
      <c r="W300" s="70"/>
      <c r="X300" s="70"/>
      <c r="Y300" s="70"/>
      <c r="Z300" s="70"/>
      <c r="AA300" s="70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spans="1:42" s="4" customFormat="1" x14ac:dyDescent="0.25">
      <c r="A301" s="1"/>
      <c r="B301"/>
      <c r="C301"/>
      <c r="D301"/>
      <c r="E301" s="6"/>
      <c r="F301" s="6"/>
      <c r="G301"/>
      <c r="H301"/>
      <c r="I301"/>
      <c r="J301"/>
      <c r="K301"/>
      <c r="L301" s="6"/>
      <c r="M301" s="6"/>
      <c r="N301" s="7"/>
      <c r="O301" s="7"/>
      <c r="P301" s="70"/>
      <c r="Q301" s="70"/>
      <c r="R301" s="70"/>
      <c r="S301" s="70"/>
      <c r="T301" s="69"/>
      <c r="U301" s="70"/>
      <c r="V301" s="69"/>
      <c r="W301" s="70"/>
      <c r="X301" s="70"/>
      <c r="Y301" s="70"/>
      <c r="Z301" s="70"/>
      <c r="AA301" s="70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spans="1:42" s="4" customFormat="1" x14ac:dyDescent="0.25">
      <c r="A302" s="1"/>
      <c r="B302"/>
      <c r="C302"/>
      <c r="D302"/>
      <c r="E302" s="6"/>
      <c r="F302" s="6"/>
      <c r="G302"/>
      <c r="H302"/>
      <c r="I302"/>
      <c r="J302"/>
      <c r="K302"/>
      <c r="L302" s="6"/>
      <c r="M302" s="6"/>
      <c r="N302" s="7"/>
      <c r="O302" s="7"/>
      <c r="P302" s="70"/>
      <c r="Q302" s="70"/>
      <c r="R302" s="70"/>
      <c r="S302" s="70"/>
      <c r="T302" s="69"/>
      <c r="U302" s="70"/>
      <c r="V302" s="69"/>
      <c r="W302" s="70"/>
      <c r="X302" s="70"/>
      <c r="Y302" s="70"/>
      <c r="Z302" s="70"/>
      <c r="AA302" s="70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spans="1:42" s="4" customFormat="1" x14ac:dyDescent="0.25">
      <c r="A303" s="1"/>
      <c r="B303"/>
      <c r="C303"/>
      <c r="D303"/>
      <c r="E303" s="6"/>
      <c r="F303" s="6"/>
      <c r="G303"/>
      <c r="H303"/>
      <c r="I303"/>
      <c r="J303"/>
      <c r="K303"/>
      <c r="L303" s="6"/>
      <c r="M303" s="6"/>
      <c r="N303" s="7"/>
      <c r="O303" s="7"/>
      <c r="P303" s="69"/>
      <c r="Q303" s="70"/>
      <c r="R303" s="70"/>
      <c r="S303" s="70"/>
      <c r="T303" s="70"/>
      <c r="U303" s="70"/>
      <c r="V303" s="69"/>
      <c r="W303" s="70"/>
      <c r="X303" s="70"/>
      <c r="Y303" s="70"/>
      <c r="Z303" s="70"/>
      <c r="AA303" s="70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spans="1:42" s="4" customFormat="1" x14ac:dyDescent="0.25">
      <c r="A304" s="1"/>
      <c r="B304"/>
      <c r="C304"/>
      <c r="D304"/>
      <c r="E304" s="6"/>
      <c r="F304" s="6"/>
      <c r="G304"/>
      <c r="H304"/>
      <c r="I304"/>
      <c r="J304"/>
      <c r="K304"/>
      <c r="L304" s="6"/>
      <c r="M304" s="6"/>
      <c r="N304" s="7"/>
      <c r="O304" s="7"/>
      <c r="P304" s="70"/>
      <c r="Q304" s="70"/>
      <c r="R304" s="70"/>
      <c r="S304" s="70"/>
      <c r="T304" s="70"/>
      <c r="U304" s="70"/>
      <c r="V304" s="69"/>
      <c r="W304" s="70"/>
      <c r="X304" s="70"/>
      <c r="Y304" s="70"/>
      <c r="Z304" s="70"/>
      <c r="AA304" s="70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spans="1:42" s="4" customFormat="1" x14ac:dyDescent="0.25">
      <c r="A305" s="1"/>
      <c r="B305"/>
      <c r="C305"/>
      <c r="D305"/>
      <c r="E305" s="6"/>
      <c r="F305" s="6"/>
      <c r="G305"/>
      <c r="H305"/>
      <c r="I305"/>
      <c r="J305"/>
      <c r="K305"/>
      <c r="L305" s="6"/>
      <c r="M305" s="6"/>
      <c r="N305" s="7"/>
      <c r="O305" s="7"/>
      <c r="P305" s="70"/>
      <c r="Q305" s="70"/>
      <c r="R305" s="70"/>
      <c r="S305" s="70"/>
      <c r="T305" s="70"/>
      <c r="U305" s="69"/>
      <c r="V305" s="69"/>
      <c r="W305" s="70"/>
      <c r="X305" s="70"/>
      <c r="Y305" s="70"/>
      <c r="Z305" s="70"/>
      <c r="AA305" s="70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spans="1:42" s="4" customFormat="1" x14ac:dyDescent="0.25">
      <c r="A306" s="1"/>
      <c r="B306"/>
      <c r="C306"/>
      <c r="D306"/>
      <c r="E306" s="6"/>
      <c r="F306" s="6"/>
      <c r="G306"/>
      <c r="H306"/>
      <c r="I306"/>
      <c r="J306"/>
      <c r="K306"/>
      <c r="L306" s="6"/>
      <c r="M306" s="6"/>
      <c r="N306" s="7"/>
      <c r="O306" s="7"/>
      <c r="P306" s="70"/>
      <c r="Q306" s="70"/>
      <c r="R306" s="70"/>
      <c r="S306" s="70"/>
      <c r="T306" s="70"/>
      <c r="U306" s="69"/>
      <c r="V306" s="69"/>
      <c r="W306" s="70"/>
      <c r="X306" s="70"/>
      <c r="Y306" s="70"/>
      <c r="Z306" s="70"/>
      <c r="AA306" s="70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spans="1:42" s="4" customFormat="1" x14ac:dyDescent="0.25">
      <c r="A307" s="1"/>
      <c r="B307"/>
      <c r="C307"/>
      <c r="D307"/>
      <c r="E307" s="6"/>
      <c r="F307" s="6"/>
      <c r="G307"/>
      <c r="H307"/>
      <c r="I307"/>
      <c r="J307"/>
      <c r="K307"/>
      <c r="L307" s="6"/>
      <c r="M307" s="6"/>
      <c r="N307" s="7"/>
      <c r="O307" s="7"/>
      <c r="P307" s="70"/>
      <c r="Q307" s="70"/>
      <c r="R307" s="70"/>
      <c r="S307" s="70"/>
      <c r="T307" s="70"/>
      <c r="U307" s="70"/>
      <c r="V307" s="69"/>
      <c r="W307" s="69"/>
      <c r="X307" s="70"/>
      <c r="Y307" s="70"/>
      <c r="Z307" s="70"/>
      <c r="AA307" s="70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spans="1:42" s="4" customFormat="1" x14ac:dyDescent="0.25">
      <c r="A308" s="1"/>
      <c r="B308"/>
      <c r="C308"/>
      <c r="D308"/>
      <c r="E308" s="6"/>
      <c r="F308" s="6"/>
      <c r="G308"/>
      <c r="H308"/>
      <c r="I308"/>
      <c r="J308"/>
      <c r="K308"/>
      <c r="L308" s="6"/>
      <c r="M308" s="6"/>
      <c r="N308" s="7"/>
      <c r="O308" s="7"/>
      <c r="P308" s="70"/>
      <c r="Q308" s="70"/>
      <c r="R308" s="70"/>
      <c r="S308" s="70"/>
      <c r="T308" s="69"/>
      <c r="U308" s="70"/>
      <c r="V308" s="69"/>
      <c r="W308" s="70"/>
      <c r="X308" s="70"/>
      <c r="Y308" s="70"/>
      <c r="Z308" s="70"/>
      <c r="AA308" s="70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spans="1:42" s="4" customFormat="1" x14ac:dyDescent="0.25">
      <c r="A309" s="1"/>
      <c r="B309"/>
      <c r="C309"/>
      <c r="D309"/>
      <c r="E309" s="6"/>
      <c r="F309" s="6"/>
      <c r="G309"/>
      <c r="H309"/>
      <c r="I309"/>
      <c r="J309"/>
      <c r="K309"/>
      <c r="L309" s="6"/>
      <c r="M309" s="6"/>
      <c r="N309" s="7"/>
      <c r="O309" s="7"/>
      <c r="P309" s="69"/>
      <c r="Q309" s="70"/>
      <c r="R309" s="70"/>
      <c r="S309" s="70"/>
      <c r="T309" s="70"/>
      <c r="U309" s="70"/>
      <c r="V309" s="69"/>
      <c r="W309" s="70"/>
      <c r="X309" s="70"/>
      <c r="Y309" s="70"/>
      <c r="Z309" s="70"/>
      <c r="AA309" s="70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spans="1:42" s="4" customFormat="1" x14ac:dyDescent="0.25">
      <c r="A310" s="1"/>
      <c r="B310"/>
      <c r="C310"/>
      <c r="D310"/>
      <c r="E310" s="6"/>
      <c r="F310" s="6"/>
      <c r="G310"/>
      <c r="H310"/>
      <c r="I310"/>
      <c r="J310"/>
      <c r="K310"/>
      <c r="L310" s="6"/>
      <c r="M310" s="6"/>
      <c r="N310" s="7"/>
      <c r="O310" s="7"/>
      <c r="P310" s="69"/>
      <c r="Q310" s="70"/>
      <c r="R310" s="70"/>
      <c r="S310" s="70"/>
      <c r="T310" s="70"/>
      <c r="U310" s="70"/>
      <c r="V310" s="69"/>
      <c r="W310" s="70"/>
      <c r="X310" s="70"/>
      <c r="Y310" s="70"/>
      <c r="Z310" s="70"/>
      <c r="AA310" s="70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spans="1:42" s="4" customFormat="1" x14ac:dyDescent="0.25">
      <c r="A311" s="1"/>
      <c r="B311"/>
      <c r="C311"/>
      <c r="D311"/>
      <c r="E311" s="6"/>
      <c r="F311" s="6"/>
      <c r="G311"/>
      <c r="H311"/>
      <c r="I311"/>
      <c r="J311"/>
      <c r="K311"/>
      <c r="L311" s="6"/>
      <c r="M311" s="6"/>
      <c r="N311" s="7"/>
      <c r="O311" s="7"/>
      <c r="P311" s="70"/>
      <c r="Q311" s="70"/>
      <c r="R311" s="70"/>
      <c r="S311" s="70"/>
      <c r="T311" s="70"/>
      <c r="U311" s="69"/>
      <c r="V311" s="69"/>
      <c r="W311" s="70"/>
      <c r="X311" s="70"/>
      <c r="Y311" s="70"/>
      <c r="Z311" s="70"/>
      <c r="AA311" s="70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spans="1:42" s="4" customFormat="1" x14ac:dyDescent="0.25">
      <c r="A312" s="1"/>
      <c r="B312"/>
      <c r="C312"/>
      <c r="D312"/>
      <c r="E312" s="6"/>
      <c r="F312" s="6"/>
      <c r="G312"/>
      <c r="H312"/>
      <c r="I312"/>
      <c r="J312"/>
      <c r="K312"/>
      <c r="L312" s="6"/>
      <c r="M312" s="6"/>
      <c r="N312" s="7"/>
      <c r="O312" s="7"/>
      <c r="P312" s="70"/>
      <c r="Q312" s="70"/>
      <c r="R312" s="70"/>
      <c r="S312" s="70"/>
      <c r="T312" s="70"/>
      <c r="U312" s="69"/>
      <c r="V312" s="69"/>
      <c r="W312" s="70"/>
      <c r="X312" s="70"/>
      <c r="Y312" s="70"/>
      <c r="Z312" s="70"/>
      <c r="AA312" s="70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spans="1:42" s="4" customFormat="1" x14ac:dyDescent="0.25">
      <c r="A313" s="1"/>
      <c r="B313"/>
      <c r="C313"/>
      <c r="D313"/>
      <c r="E313" s="6"/>
      <c r="F313" s="6"/>
      <c r="G313"/>
      <c r="H313"/>
      <c r="I313" s="235"/>
      <c r="J313"/>
      <c r="K313"/>
      <c r="L313" s="6"/>
      <c r="M313" s="6"/>
      <c r="N313" s="7"/>
      <c r="O313" s="7"/>
      <c r="P313" s="70"/>
      <c r="Q313" s="70"/>
      <c r="R313" s="70"/>
      <c r="S313" s="70"/>
      <c r="T313" s="70"/>
      <c r="U313" s="70"/>
      <c r="V313" s="69"/>
      <c r="W313" s="69"/>
      <c r="X313" s="70"/>
      <c r="Y313" s="70"/>
      <c r="Z313" s="70"/>
      <c r="AA313" s="70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spans="1:42" s="4" customFormat="1" x14ac:dyDescent="0.25">
      <c r="A314" s="1"/>
      <c r="B314"/>
      <c r="C314"/>
      <c r="D314"/>
      <c r="E314" s="6"/>
      <c r="F314" s="6"/>
      <c r="G314"/>
      <c r="H314"/>
      <c r="I314"/>
      <c r="J314"/>
      <c r="K314"/>
      <c r="L314" s="6"/>
      <c r="M314" s="6"/>
      <c r="N314" s="7"/>
      <c r="O314" s="7"/>
      <c r="P314" s="70"/>
      <c r="Q314" s="70"/>
      <c r="R314" s="70"/>
      <c r="S314" s="70"/>
      <c r="T314" s="70"/>
      <c r="U314" s="69"/>
      <c r="V314" s="69"/>
      <c r="W314" s="70"/>
      <c r="X314" s="70"/>
      <c r="Y314" s="70"/>
      <c r="Z314" s="70"/>
      <c r="AA314" s="70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spans="1:42" s="4" customFormat="1" x14ac:dyDescent="0.25">
      <c r="A315" s="1"/>
      <c r="B315"/>
      <c r="C315"/>
      <c r="D315"/>
      <c r="E315" s="6"/>
      <c r="F315" s="6"/>
      <c r="G315"/>
      <c r="H315"/>
      <c r="I315"/>
      <c r="J315"/>
      <c r="K315"/>
      <c r="L315" s="6"/>
      <c r="M315" s="6"/>
      <c r="N315" s="7"/>
      <c r="O315" s="7"/>
      <c r="P315" s="70"/>
      <c r="Q315" s="70"/>
      <c r="R315" s="70"/>
      <c r="S315" s="70"/>
      <c r="T315" s="70"/>
      <c r="U315" s="69"/>
      <c r="V315" s="69"/>
      <c r="W315" s="70"/>
      <c r="X315" s="70"/>
      <c r="Y315" s="70"/>
      <c r="Z315" s="70"/>
      <c r="AA315" s="70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spans="1:42" s="4" customFormat="1" x14ac:dyDescent="0.25">
      <c r="A316" s="1"/>
      <c r="B316"/>
      <c r="C316"/>
      <c r="D316"/>
      <c r="E316" s="6"/>
      <c r="F316" s="6"/>
      <c r="G316"/>
      <c r="H316"/>
      <c r="I316"/>
      <c r="J316"/>
      <c r="K316"/>
      <c r="L316" s="6"/>
      <c r="M316" s="6"/>
      <c r="N316" s="7"/>
      <c r="O316" s="7"/>
      <c r="P316" s="70"/>
      <c r="Q316" s="70"/>
      <c r="R316" s="70"/>
      <c r="S316" s="70"/>
      <c r="T316" s="70"/>
      <c r="U316" s="69"/>
      <c r="V316" s="69"/>
      <c r="W316" s="70"/>
      <c r="X316" s="70"/>
      <c r="Y316" s="70"/>
      <c r="Z316" s="70"/>
      <c r="AA316" s="70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spans="1:42" s="4" customFormat="1" x14ac:dyDescent="0.25">
      <c r="A317" s="1"/>
      <c r="B317"/>
      <c r="C317"/>
      <c r="D317"/>
      <c r="E317" s="6"/>
      <c r="F317" s="6"/>
      <c r="G317"/>
      <c r="H317"/>
      <c r="I317"/>
      <c r="J317"/>
      <c r="K317"/>
      <c r="L317" s="6"/>
      <c r="M317" s="6"/>
      <c r="N317" s="7"/>
      <c r="O317" s="7"/>
      <c r="P317" s="70"/>
      <c r="Q317" s="70"/>
      <c r="R317" s="70"/>
      <c r="S317" s="70"/>
      <c r="T317" s="70"/>
      <c r="U317" s="70"/>
      <c r="V317" s="69"/>
      <c r="W317" s="70"/>
      <c r="X317" s="70"/>
      <c r="Y317" s="70"/>
      <c r="Z317" s="70"/>
      <c r="AA317" s="69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spans="1:42" s="4" customFormat="1" x14ac:dyDescent="0.25">
      <c r="A318" s="1"/>
      <c r="B318"/>
      <c r="C318"/>
      <c r="D318"/>
      <c r="E318" s="6"/>
      <c r="F318" s="6"/>
      <c r="G318"/>
      <c r="H318"/>
      <c r="I318"/>
      <c r="J318"/>
      <c r="K318"/>
      <c r="L318" s="6"/>
      <c r="M318" s="6"/>
      <c r="N318" s="7"/>
      <c r="O318" s="7"/>
      <c r="P318" s="70"/>
      <c r="Q318" s="70"/>
      <c r="R318" s="70"/>
      <c r="S318" s="70"/>
      <c r="T318" s="70"/>
      <c r="U318" s="69"/>
      <c r="V318" s="69"/>
      <c r="W318" s="70"/>
      <c r="X318" s="70"/>
      <c r="Y318" s="70"/>
      <c r="Z318" s="70"/>
      <c r="AA318" s="70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spans="1:42" s="4" customFormat="1" x14ac:dyDescent="0.25">
      <c r="A319" s="1"/>
      <c r="B319"/>
      <c r="C319"/>
      <c r="D319"/>
      <c r="E319" s="6"/>
      <c r="F319" s="6"/>
      <c r="G319"/>
      <c r="H319"/>
      <c r="I319"/>
      <c r="J319"/>
      <c r="K319"/>
      <c r="L319" s="6"/>
      <c r="M319" s="6"/>
      <c r="N319" s="7"/>
      <c r="O319" s="7"/>
      <c r="P319" s="70"/>
      <c r="Q319" s="70"/>
      <c r="R319" s="70"/>
      <c r="S319" s="70"/>
      <c r="T319" s="70"/>
      <c r="U319" s="70"/>
      <c r="V319" s="69"/>
      <c r="W319" s="69"/>
      <c r="X319" s="70"/>
      <c r="Y319" s="70"/>
      <c r="Z319" s="70"/>
      <c r="AA319" s="70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spans="1:42" s="4" customFormat="1" x14ac:dyDescent="0.25">
      <c r="A320" s="1"/>
      <c r="B320"/>
      <c r="C320"/>
      <c r="D320"/>
      <c r="E320" s="6"/>
      <c r="F320" s="6"/>
      <c r="G320"/>
      <c r="H320"/>
      <c r="I320"/>
      <c r="J320"/>
      <c r="K320"/>
      <c r="L320" s="6"/>
      <c r="M320" s="6"/>
      <c r="N320" s="7"/>
      <c r="O320" s="7"/>
      <c r="P320" s="70"/>
      <c r="Q320" s="70"/>
      <c r="R320" s="70"/>
      <c r="S320" s="70"/>
      <c r="T320" s="70"/>
      <c r="U320" s="70"/>
      <c r="V320" s="69"/>
      <c r="W320" s="70"/>
      <c r="X320" s="70"/>
      <c r="Y320" s="70"/>
      <c r="Z320" s="70"/>
      <c r="AA320" s="70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spans="1:42" s="4" customFormat="1" x14ac:dyDescent="0.25">
      <c r="A321" s="1"/>
      <c r="B321"/>
      <c r="C321"/>
      <c r="D321"/>
      <c r="E321" s="6"/>
      <c r="F321" s="6"/>
      <c r="G321"/>
      <c r="H321"/>
      <c r="I321"/>
      <c r="J321"/>
      <c r="K321"/>
      <c r="L321" s="6"/>
      <c r="M321" s="6"/>
      <c r="N321" s="7"/>
      <c r="O321" s="7"/>
      <c r="P321" s="70"/>
      <c r="Q321" s="70"/>
      <c r="R321" s="70"/>
      <c r="S321" s="70"/>
      <c r="T321" s="70"/>
      <c r="U321" s="69"/>
      <c r="V321" s="69"/>
      <c r="W321" s="70"/>
      <c r="X321" s="70"/>
      <c r="Y321" s="70"/>
      <c r="Z321" s="70"/>
      <c r="AA321" s="70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spans="1:42" s="4" customFormat="1" x14ac:dyDescent="0.25">
      <c r="A322" s="1"/>
      <c r="B322"/>
      <c r="C322"/>
      <c r="D322"/>
      <c r="E322" s="6"/>
      <c r="F322" s="6"/>
      <c r="G322"/>
      <c r="H322"/>
      <c r="I322"/>
      <c r="J322"/>
      <c r="K322"/>
      <c r="L322" s="6"/>
      <c r="M322" s="6"/>
      <c r="N322" s="7"/>
      <c r="O322" s="7"/>
      <c r="P322" s="70"/>
      <c r="Q322" s="70"/>
      <c r="R322" s="70"/>
      <c r="S322" s="70"/>
      <c r="T322" s="70"/>
      <c r="U322" s="70"/>
      <c r="V322" s="69"/>
      <c r="W322" s="70"/>
      <c r="X322" s="70"/>
      <c r="Y322" s="69"/>
      <c r="Z322" s="70"/>
      <c r="AA322" s="70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spans="1:42" s="4" customFormat="1" x14ac:dyDescent="0.25">
      <c r="A323" s="1"/>
      <c r="B323"/>
      <c r="C323"/>
      <c r="D323"/>
      <c r="E323" s="6"/>
      <c r="F323" s="6"/>
      <c r="G323"/>
      <c r="H323"/>
      <c r="I323"/>
      <c r="J323"/>
      <c r="K323"/>
      <c r="L323" s="6"/>
      <c r="M323" s="6"/>
      <c r="N323" s="7"/>
      <c r="O323" s="7"/>
      <c r="P323" s="69"/>
      <c r="Q323" s="70"/>
      <c r="R323" s="70"/>
      <c r="S323" s="70"/>
      <c r="T323" s="70"/>
      <c r="U323" s="70"/>
      <c r="V323" s="69"/>
      <c r="W323" s="70"/>
      <c r="X323" s="70"/>
      <c r="Y323" s="70"/>
      <c r="Z323" s="70"/>
      <c r="AA323" s="70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spans="1:42" s="4" customFormat="1" x14ac:dyDescent="0.25">
      <c r="A324" s="1"/>
      <c r="B324"/>
      <c r="C324"/>
      <c r="D324"/>
      <c r="E324" s="6"/>
      <c r="F324" s="6"/>
      <c r="G324"/>
      <c r="H324"/>
      <c r="I324"/>
      <c r="J324"/>
      <c r="K324"/>
      <c r="L324" s="6"/>
      <c r="M324" s="6"/>
      <c r="N324" s="7"/>
      <c r="O324" s="7"/>
      <c r="P324" s="69"/>
      <c r="Q324" s="70"/>
      <c r="R324" s="70"/>
      <c r="S324" s="70"/>
      <c r="T324" s="70"/>
      <c r="U324" s="70"/>
      <c r="V324" s="69"/>
      <c r="W324" s="70"/>
      <c r="X324" s="70"/>
      <c r="Y324" s="70"/>
      <c r="Z324" s="70"/>
      <c r="AA324" s="70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spans="1:42" s="4" customFormat="1" x14ac:dyDescent="0.25">
      <c r="A325" s="1"/>
      <c r="B325"/>
      <c r="C325"/>
      <c r="D325"/>
      <c r="E325" s="6"/>
      <c r="F325" s="6"/>
      <c r="G325"/>
      <c r="H325"/>
      <c r="I325"/>
      <c r="J325"/>
      <c r="K325"/>
      <c r="L325" s="6"/>
      <c r="M325" s="6"/>
      <c r="N325" s="7"/>
      <c r="O325" s="7"/>
      <c r="P325" s="70"/>
      <c r="Q325" s="69"/>
      <c r="R325" s="70"/>
      <c r="S325" s="70"/>
      <c r="T325" s="70"/>
      <c r="U325" s="70"/>
      <c r="V325" s="69"/>
      <c r="W325" s="70"/>
      <c r="X325" s="70"/>
      <c r="Y325" s="70"/>
      <c r="Z325" s="70"/>
      <c r="AA325" s="70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spans="1:42" s="4" customFormat="1" x14ac:dyDescent="0.25">
      <c r="A326" s="1"/>
      <c r="B326"/>
      <c r="C326"/>
      <c r="D326"/>
      <c r="E326" s="6"/>
      <c r="F326" s="6"/>
      <c r="G326"/>
      <c r="H326"/>
      <c r="I326"/>
      <c r="J326"/>
      <c r="K326"/>
      <c r="L326" s="6"/>
      <c r="M326" s="6"/>
      <c r="N326" s="7"/>
      <c r="O326" s="7"/>
      <c r="P326" s="70"/>
      <c r="Q326" s="70"/>
      <c r="R326" s="70"/>
      <c r="S326" s="70"/>
      <c r="T326" s="69"/>
      <c r="U326" s="70"/>
      <c r="V326" s="69"/>
      <c r="W326" s="70"/>
      <c r="X326" s="70"/>
      <c r="Y326" s="70"/>
      <c r="Z326" s="70"/>
      <c r="AA326" s="70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spans="1:42" s="4" customFormat="1" x14ac:dyDescent="0.25">
      <c r="A327" s="1"/>
      <c r="B327"/>
      <c r="C327"/>
      <c r="D327"/>
      <c r="E327" s="6"/>
      <c r="F327" s="6"/>
      <c r="G327"/>
      <c r="H327"/>
      <c r="I327"/>
      <c r="J327"/>
      <c r="K327"/>
      <c r="L327" s="6"/>
      <c r="M327" s="6"/>
      <c r="N327" s="7"/>
      <c r="O327" s="7"/>
      <c r="P327" s="70"/>
      <c r="Q327" s="70"/>
      <c r="R327" s="70"/>
      <c r="S327" s="70"/>
      <c r="T327" s="70"/>
      <c r="U327" s="70"/>
      <c r="V327" s="69"/>
      <c r="W327" s="69"/>
      <c r="X327" s="70"/>
      <c r="Y327" s="70"/>
      <c r="Z327" s="70"/>
      <c r="AA327" s="70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spans="1:42" s="4" customFormat="1" x14ac:dyDescent="0.25">
      <c r="A328" s="1"/>
      <c r="B328"/>
      <c r="C328"/>
      <c r="D328"/>
      <c r="E328" s="6"/>
      <c r="F328" s="6"/>
      <c r="G328"/>
      <c r="H328"/>
      <c r="I328"/>
      <c r="J328"/>
      <c r="K328"/>
      <c r="L328" s="6"/>
      <c r="M328" s="6"/>
      <c r="N328" s="7"/>
      <c r="O328" s="7"/>
      <c r="P328" s="70"/>
      <c r="Q328" s="70"/>
      <c r="R328" s="70"/>
      <c r="S328" s="70"/>
      <c r="T328" s="70"/>
      <c r="U328" s="70"/>
      <c r="V328" s="69"/>
      <c r="W328" s="70"/>
      <c r="X328" s="70"/>
      <c r="Y328" s="69"/>
      <c r="Z328" s="70"/>
      <c r="AA328" s="70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spans="1:42" s="4" customFormat="1" x14ac:dyDescent="0.25">
      <c r="A329" s="1"/>
      <c r="B329"/>
      <c r="C329"/>
      <c r="D329"/>
      <c r="E329" s="6"/>
      <c r="F329" s="6"/>
      <c r="G329"/>
      <c r="H329"/>
      <c r="I329"/>
      <c r="J329"/>
      <c r="K329"/>
      <c r="L329" s="6"/>
      <c r="M329" s="6"/>
      <c r="N329" s="7"/>
      <c r="O329" s="7"/>
      <c r="P329" s="70"/>
      <c r="Q329" s="70"/>
      <c r="R329" s="70"/>
      <c r="S329" s="70"/>
      <c r="T329" s="70"/>
      <c r="U329" s="70"/>
      <c r="V329" s="69"/>
      <c r="W329" s="70"/>
      <c r="X329" s="70"/>
      <c r="Y329" s="69"/>
      <c r="Z329" s="70"/>
      <c r="AA329" s="70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spans="1:42" s="4" customFormat="1" x14ac:dyDescent="0.25">
      <c r="A330" s="1"/>
      <c r="B330"/>
      <c r="C330"/>
      <c r="D330"/>
      <c r="E330" s="6"/>
      <c r="F330" s="6"/>
      <c r="G330"/>
      <c r="H330"/>
      <c r="I330"/>
      <c r="J330"/>
      <c r="K330"/>
      <c r="L330" s="6"/>
      <c r="M330" s="6"/>
      <c r="N330" s="7"/>
      <c r="O330" s="7"/>
      <c r="P330" s="70"/>
      <c r="Q330" s="70"/>
      <c r="R330" s="70"/>
      <c r="S330" s="70"/>
      <c r="T330" s="70"/>
      <c r="U330" s="69"/>
      <c r="V330" s="69"/>
      <c r="W330" s="70"/>
      <c r="X330" s="70"/>
      <c r="Y330" s="70"/>
      <c r="Z330" s="70"/>
      <c r="AA330" s="70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spans="1:42" s="4" customFormat="1" x14ac:dyDescent="0.25">
      <c r="A331" s="1"/>
      <c r="B331"/>
      <c r="C331"/>
      <c r="D331"/>
      <c r="E331" s="6"/>
      <c r="F331" s="6"/>
      <c r="G331"/>
      <c r="H331"/>
      <c r="I331"/>
      <c r="J331"/>
      <c r="K331"/>
      <c r="L331" s="6"/>
      <c r="M331" s="6"/>
      <c r="N331" s="7"/>
      <c r="O331" s="7"/>
      <c r="P331" s="70"/>
      <c r="Q331" s="70"/>
      <c r="R331" s="70"/>
      <c r="S331" s="70"/>
      <c r="T331" s="70"/>
      <c r="U331" s="70"/>
      <c r="V331" s="69"/>
      <c r="W331" s="70"/>
      <c r="X331" s="70"/>
      <c r="Y331" s="70"/>
      <c r="Z331" s="70"/>
      <c r="AA331" s="70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spans="1:42" s="4" customFormat="1" x14ac:dyDescent="0.25">
      <c r="A332" s="1"/>
      <c r="B332"/>
      <c r="C332"/>
      <c r="D332"/>
      <c r="E332" s="6"/>
      <c r="F332" s="6"/>
      <c r="G332"/>
      <c r="H332"/>
      <c r="I332"/>
      <c r="J332"/>
      <c r="K332"/>
      <c r="L332" s="6"/>
      <c r="M332" s="6"/>
      <c r="N332" s="7"/>
      <c r="O332" s="7"/>
      <c r="P332" s="70"/>
      <c r="Q332" s="70"/>
      <c r="R332" s="70"/>
      <c r="S332" s="70"/>
      <c r="T332" s="70"/>
      <c r="U332" s="70"/>
      <c r="V332" s="69"/>
      <c r="W332" s="70"/>
      <c r="X332" s="70"/>
      <c r="Y332" s="70"/>
      <c r="Z332" s="70"/>
      <c r="AA332" s="70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spans="1:42" s="4" customFormat="1" x14ac:dyDescent="0.25">
      <c r="A333" s="1"/>
      <c r="B333"/>
      <c r="C333"/>
      <c r="D333"/>
      <c r="E333" s="6"/>
      <c r="F333" s="6"/>
      <c r="G333"/>
      <c r="H333"/>
      <c r="I333"/>
      <c r="J333"/>
      <c r="K333"/>
      <c r="L333" s="6"/>
      <c r="M333" s="6"/>
      <c r="N333" s="7"/>
      <c r="O333" s="7"/>
      <c r="P333" s="70"/>
      <c r="Q333" s="70"/>
      <c r="R333" s="70"/>
      <c r="S333" s="70"/>
      <c r="T333" s="70"/>
      <c r="U333" s="69"/>
      <c r="V333" s="69"/>
      <c r="W333" s="70"/>
      <c r="X333" s="70"/>
      <c r="Y333" s="70"/>
      <c r="Z333" s="70"/>
      <c r="AA333" s="70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spans="1:42" s="4" customFormat="1" x14ac:dyDescent="0.25">
      <c r="A334" s="1"/>
      <c r="B334"/>
      <c r="C334"/>
      <c r="D334"/>
      <c r="E334" s="6"/>
      <c r="F334" s="6"/>
      <c r="G334"/>
      <c r="H334"/>
      <c r="I334"/>
      <c r="J334"/>
      <c r="K334"/>
      <c r="L334" s="6"/>
      <c r="M334" s="6"/>
      <c r="N334" s="7"/>
      <c r="O334" s="7"/>
      <c r="P334" s="70"/>
      <c r="Q334" s="70"/>
      <c r="R334" s="70"/>
      <c r="S334" s="70"/>
      <c r="T334" s="69"/>
      <c r="U334" s="70"/>
      <c r="V334" s="69"/>
      <c r="W334" s="70"/>
      <c r="X334" s="69"/>
      <c r="Y334" s="70"/>
      <c r="Z334" s="70"/>
      <c r="AA334" s="70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spans="1:42" s="4" customFormat="1" x14ac:dyDescent="0.25">
      <c r="A335" s="1"/>
      <c r="B335"/>
      <c r="C335"/>
      <c r="D335"/>
      <c r="E335" s="6"/>
      <c r="F335" s="6"/>
      <c r="G335"/>
      <c r="H335"/>
      <c r="I335"/>
      <c r="J335"/>
      <c r="K335"/>
      <c r="L335" s="6"/>
      <c r="M335" s="6"/>
      <c r="N335" s="7"/>
      <c r="O335" s="7"/>
      <c r="P335" s="69"/>
      <c r="Q335" s="70"/>
      <c r="R335" s="70"/>
      <c r="S335" s="70"/>
      <c r="T335" s="70"/>
      <c r="U335" s="70"/>
      <c r="V335" s="69"/>
      <c r="W335" s="70"/>
      <c r="X335" s="70"/>
      <c r="Y335" s="70"/>
      <c r="Z335" s="70"/>
      <c r="AA335" s="70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spans="1:42" s="4" customFormat="1" x14ac:dyDescent="0.25">
      <c r="A336" s="1"/>
      <c r="B336"/>
      <c r="C336"/>
      <c r="D336"/>
      <c r="E336" s="6"/>
      <c r="F336" s="6"/>
      <c r="G336"/>
      <c r="H336"/>
      <c r="I336"/>
      <c r="J336"/>
      <c r="K336"/>
      <c r="L336" s="6"/>
      <c r="M336" s="6"/>
      <c r="N336" s="7"/>
      <c r="O336" s="7"/>
      <c r="P336" s="70"/>
      <c r="Q336" s="70"/>
      <c r="R336" s="70"/>
      <c r="S336" s="70"/>
      <c r="T336" s="70"/>
      <c r="U336" s="70"/>
      <c r="V336" s="69"/>
      <c r="W336" s="69"/>
      <c r="X336" s="70"/>
      <c r="Y336" s="70"/>
      <c r="Z336" s="70"/>
      <c r="AA336" s="69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spans="1:42" s="4" customFormat="1" x14ac:dyDescent="0.25">
      <c r="A337" s="1"/>
      <c r="B337"/>
      <c r="C337"/>
      <c r="D337"/>
      <c r="E337" s="6"/>
      <c r="F337" s="6"/>
      <c r="G337"/>
      <c r="H337"/>
      <c r="I337"/>
      <c r="J337"/>
      <c r="K337"/>
      <c r="L337" s="6"/>
      <c r="M337" s="6"/>
      <c r="N337" s="7"/>
      <c r="O337" s="7"/>
      <c r="P337" s="70"/>
      <c r="Q337" s="70"/>
      <c r="R337" s="70"/>
      <c r="S337" s="70"/>
      <c r="T337" s="70"/>
      <c r="U337" s="70"/>
      <c r="V337" s="69"/>
      <c r="W337" s="69"/>
      <c r="X337" s="70"/>
      <c r="Y337" s="70"/>
      <c r="Z337" s="70"/>
      <c r="AA337" s="69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spans="1:42" s="4" customFormat="1" x14ac:dyDescent="0.25">
      <c r="A338" s="1"/>
      <c r="B338"/>
      <c r="C338"/>
      <c r="D338"/>
      <c r="E338" s="6"/>
      <c r="F338" s="6"/>
      <c r="G338"/>
      <c r="H338"/>
      <c r="I338"/>
      <c r="J338"/>
      <c r="K338"/>
      <c r="L338" s="6"/>
      <c r="M338" s="6"/>
      <c r="N338" s="7"/>
      <c r="O338" s="7"/>
      <c r="P338" s="70"/>
      <c r="Q338" s="70"/>
      <c r="R338" s="70"/>
      <c r="S338" s="70"/>
      <c r="T338" s="70"/>
      <c r="U338" s="70"/>
      <c r="V338" s="69"/>
      <c r="W338" s="69"/>
      <c r="X338" s="70"/>
      <c r="Y338" s="70"/>
      <c r="Z338" s="70"/>
      <c r="AA338" s="70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spans="1:42" s="113" customFormat="1" x14ac:dyDescent="0.25">
      <c r="A339" s="1"/>
      <c r="B339"/>
      <c r="C339"/>
      <c r="D339"/>
      <c r="E339" s="114"/>
      <c r="F339" s="114"/>
      <c r="G339"/>
      <c r="H339"/>
      <c r="I339"/>
      <c r="J339"/>
      <c r="K339"/>
      <c r="L339" s="114"/>
      <c r="M339" s="114"/>
      <c r="N339" s="135"/>
      <c r="O339" s="135"/>
      <c r="P339" s="69"/>
      <c r="Q339" s="69"/>
      <c r="R339" s="69"/>
      <c r="S339" s="136"/>
      <c r="T339" s="136"/>
      <c r="U339" s="136"/>
      <c r="V339" s="69"/>
      <c r="W339" s="136"/>
      <c r="X339" s="136"/>
      <c r="Y339" s="136"/>
      <c r="Z339" s="136"/>
      <c r="AA339" s="136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</row>
    <row r="340" spans="1:42" s="113" customFormat="1" x14ac:dyDescent="0.25">
      <c r="A340" s="1"/>
      <c r="B340"/>
      <c r="C340"/>
      <c r="D340"/>
      <c r="E340" s="114"/>
      <c r="F340" s="114"/>
      <c r="G340"/>
      <c r="H340"/>
      <c r="I340"/>
      <c r="J340"/>
      <c r="K340"/>
      <c r="L340" s="114"/>
      <c r="M340" s="114"/>
      <c r="N340" s="135"/>
      <c r="O340" s="135"/>
      <c r="P340" s="136"/>
      <c r="Q340" s="136"/>
      <c r="R340" s="136"/>
      <c r="S340" s="136"/>
      <c r="T340" s="136"/>
      <c r="U340" s="69"/>
      <c r="V340" s="69"/>
      <c r="W340" s="136"/>
      <c r="X340" s="136"/>
      <c r="Y340" s="136"/>
      <c r="Z340" s="136"/>
      <c r="AA340" s="136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</row>
    <row r="341" spans="1:42" s="113" customFormat="1" x14ac:dyDescent="0.25">
      <c r="A341" s="1"/>
      <c r="B341"/>
      <c r="C341"/>
      <c r="D341"/>
      <c r="E341" s="114"/>
      <c r="F341" s="114"/>
      <c r="G341"/>
      <c r="H341"/>
      <c r="I341"/>
      <c r="J341"/>
      <c r="K341"/>
      <c r="L341" s="114"/>
      <c r="M341" s="114"/>
      <c r="N341" s="135"/>
      <c r="O341" s="135"/>
      <c r="P341" s="136"/>
      <c r="Q341" s="136"/>
      <c r="R341" s="136"/>
      <c r="S341" s="69"/>
      <c r="T341" s="136"/>
      <c r="U341" s="69"/>
      <c r="V341" s="69"/>
      <c r="W341" s="136"/>
      <c r="X341" s="136"/>
      <c r="Y341" s="136"/>
      <c r="Z341" s="136"/>
      <c r="AA341" s="136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</row>
    <row r="342" spans="1:42" s="113" customFormat="1" x14ac:dyDescent="0.25">
      <c r="A342" s="1"/>
      <c r="B342"/>
      <c r="C342"/>
      <c r="D342"/>
      <c r="E342" s="114"/>
      <c r="F342" s="114"/>
      <c r="G342"/>
      <c r="H342"/>
      <c r="I342"/>
      <c r="J342"/>
      <c r="K342"/>
      <c r="L342" s="114"/>
      <c r="M342" s="114"/>
      <c r="N342" s="135"/>
      <c r="O342" s="135"/>
      <c r="P342" s="136"/>
      <c r="Q342" s="136"/>
      <c r="R342" s="136"/>
      <c r="S342" s="69"/>
      <c r="T342" s="136"/>
      <c r="U342" s="69"/>
      <c r="V342" s="69"/>
      <c r="W342" s="69"/>
      <c r="X342" s="136"/>
      <c r="Y342" s="136"/>
      <c r="Z342" s="136"/>
      <c r="AA342" s="136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</row>
    <row r="343" spans="1:42" s="113" customFormat="1" x14ac:dyDescent="0.25">
      <c r="A343" s="1"/>
      <c r="B343"/>
      <c r="C343"/>
      <c r="D343"/>
      <c r="E343" s="114"/>
      <c r="F343" s="114"/>
      <c r="G343"/>
      <c r="H343"/>
      <c r="I343"/>
      <c r="J343"/>
      <c r="K343"/>
      <c r="L343" s="114"/>
      <c r="M343" s="114"/>
      <c r="N343" s="135"/>
      <c r="O343" s="135"/>
      <c r="P343" s="136"/>
      <c r="Q343" s="136"/>
      <c r="R343" s="136"/>
      <c r="S343" s="69"/>
      <c r="T343" s="69"/>
      <c r="U343" s="69"/>
      <c r="V343" s="69"/>
      <c r="W343" s="136"/>
      <c r="X343" s="136"/>
      <c r="Y343" s="136"/>
      <c r="Z343" s="136"/>
      <c r="AA343" s="69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</row>
    <row r="344" spans="1:42" s="113" customFormat="1" x14ac:dyDescent="0.25">
      <c r="A344" s="1"/>
      <c r="B344"/>
      <c r="C344"/>
      <c r="D344"/>
      <c r="E344" s="114"/>
      <c r="F344" s="114"/>
      <c r="G344"/>
      <c r="H344"/>
      <c r="I344"/>
      <c r="J344"/>
      <c r="K344"/>
      <c r="L344" s="114"/>
      <c r="M344" s="114"/>
      <c r="N344" s="135"/>
      <c r="O344" s="135"/>
      <c r="P344" s="136"/>
      <c r="Q344" s="136"/>
      <c r="R344" s="136"/>
      <c r="S344" s="136"/>
      <c r="T344" s="69"/>
      <c r="U344" s="69"/>
      <c r="V344" s="69"/>
      <c r="W344" s="136"/>
      <c r="X344" s="69"/>
      <c r="Y344" s="69"/>
      <c r="Z344" s="69"/>
      <c r="AA344" s="69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</row>
    <row r="345" spans="1:42" s="113" customFormat="1" x14ac:dyDescent="0.25">
      <c r="A345" s="1"/>
      <c r="B345"/>
      <c r="C345"/>
      <c r="D345"/>
      <c r="E345" s="114"/>
      <c r="F345" s="114"/>
      <c r="G345"/>
      <c r="H345"/>
      <c r="I345"/>
      <c r="J345"/>
      <c r="K345"/>
      <c r="L345" s="114"/>
      <c r="M345" s="114"/>
      <c r="N345" s="135"/>
      <c r="O345" s="135"/>
      <c r="P345" s="136"/>
      <c r="Q345" s="136"/>
      <c r="R345" s="136"/>
      <c r="S345" s="136"/>
      <c r="T345" s="69"/>
      <c r="U345" s="69"/>
      <c r="V345" s="69"/>
      <c r="W345" s="69"/>
      <c r="X345" s="136"/>
      <c r="Y345" s="136"/>
      <c r="Z345" s="136"/>
      <c r="AA345" s="136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</row>
    <row r="346" spans="1:42" s="113" customFormat="1" x14ac:dyDescent="0.25">
      <c r="A346" s="1"/>
      <c r="B346"/>
      <c r="C346"/>
      <c r="D346"/>
      <c r="E346" s="114"/>
      <c r="F346" s="114"/>
      <c r="G346"/>
      <c r="H346"/>
      <c r="I346"/>
      <c r="J346"/>
      <c r="K346"/>
      <c r="L346" s="114"/>
      <c r="M346" s="114"/>
      <c r="N346" s="135"/>
      <c r="O346" s="135"/>
      <c r="P346" s="136"/>
      <c r="Q346" s="136"/>
      <c r="R346" s="136"/>
      <c r="S346" s="136"/>
      <c r="T346" s="136"/>
      <c r="U346" s="69"/>
      <c r="V346" s="69"/>
      <c r="W346" s="136"/>
      <c r="X346" s="136"/>
      <c r="Y346" s="136"/>
      <c r="Z346" s="69"/>
      <c r="AA346" s="136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</row>
    <row r="347" spans="1:42" s="113" customFormat="1" x14ac:dyDescent="0.25">
      <c r="A347" s="1"/>
      <c r="B347"/>
      <c r="C347"/>
      <c r="D347"/>
      <c r="E347" s="114"/>
      <c r="F347" s="114"/>
      <c r="G347"/>
      <c r="H347"/>
      <c r="I347"/>
      <c r="J347"/>
      <c r="K347"/>
      <c r="L347" s="114"/>
      <c r="M347" s="114"/>
      <c r="N347" s="135"/>
      <c r="O347" s="135"/>
      <c r="P347" s="136"/>
      <c r="Q347" s="136"/>
      <c r="R347" s="136"/>
      <c r="S347" s="136"/>
      <c r="T347" s="136"/>
      <c r="U347" s="69"/>
      <c r="V347" s="69"/>
      <c r="W347" s="136"/>
      <c r="X347" s="136"/>
      <c r="Y347" s="69"/>
      <c r="Z347" s="136"/>
      <c r="AA347" s="136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</row>
    <row r="348" spans="1:42" s="113" customFormat="1" x14ac:dyDescent="0.25">
      <c r="A348" s="1"/>
      <c r="B348"/>
      <c r="C348"/>
      <c r="D348"/>
      <c r="E348" s="114"/>
      <c r="F348" s="114"/>
      <c r="G348"/>
      <c r="H348"/>
      <c r="I348"/>
      <c r="J348"/>
      <c r="K348"/>
      <c r="L348" s="114"/>
      <c r="M348" s="114"/>
      <c r="N348" s="135"/>
      <c r="O348" s="135"/>
      <c r="P348" s="136"/>
      <c r="Q348" s="136"/>
      <c r="R348" s="136"/>
      <c r="S348" s="136"/>
      <c r="T348" s="136"/>
      <c r="U348" s="69"/>
      <c r="V348" s="69"/>
      <c r="W348" s="69"/>
      <c r="X348" s="136"/>
      <c r="Y348" s="136"/>
      <c r="Z348" s="136"/>
      <c r="AA348" s="69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</row>
    <row r="349" spans="1:42" s="113" customFormat="1" x14ac:dyDescent="0.25">
      <c r="A349" s="1"/>
      <c r="B349"/>
      <c r="C349"/>
      <c r="D349"/>
      <c r="E349" s="114"/>
      <c r="F349" s="114"/>
      <c r="G349"/>
      <c r="H349"/>
      <c r="I349"/>
      <c r="J349"/>
      <c r="K349"/>
      <c r="L349" s="114"/>
      <c r="M349" s="114"/>
      <c r="N349" s="135"/>
      <c r="O349" s="135"/>
      <c r="P349" s="136"/>
      <c r="Q349" s="136"/>
      <c r="R349" s="136"/>
      <c r="S349" s="136"/>
      <c r="T349" s="69"/>
      <c r="U349" s="69"/>
      <c r="V349" s="69"/>
      <c r="W349" s="136"/>
      <c r="X349" s="136"/>
      <c r="Y349" s="136"/>
      <c r="Z349" s="136"/>
      <c r="AA349" s="69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</row>
    <row r="350" spans="1:42" s="113" customFormat="1" x14ac:dyDescent="0.25">
      <c r="A350" s="1"/>
      <c r="B350"/>
      <c r="C350"/>
      <c r="D350"/>
      <c r="E350" s="114"/>
      <c r="F350" s="114"/>
      <c r="G350"/>
      <c r="H350"/>
      <c r="I350"/>
      <c r="J350"/>
      <c r="K350"/>
      <c r="L350" s="114"/>
      <c r="M350" s="114"/>
      <c r="N350" s="135"/>
      <c r="O350" s="135"/>
      <c r="P350" s="69"/>
      <c r="Q350" s="136"/>
      <c r="R350" s="136"/>
      <c r="S350" s="136"/>
      <c r="T350" s="136"/>
      <c r="U350" s="136"/>
      <c r="V350" s="69"/>
      <c r="W350" s="136"/>
      <c r="X350" s="136"/>
      <c r="Y350" s="136"/>
      <c r="Z350" s="136"/>
      <c r="AA350" s="136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</row>
    <row r="351" spans="1:42" s="113" customFormat="1" x14ac:dyDescent="0.25">
      <c r="A351" s="1"/>
      <c r="B351"/>
      <c r="C351"/>
      <c r="D351"/>
      <c r="E351" s="114"/>
      <c r="F351" s="114"/>
      <c r="G351"/>
      <c r="H351"/>
      <c r="I351"/>
      <c r="J351"/>
      <c r="K351"/>
      <c r="L351" s="114"/>
      <c r="M351" s="114"/>
      <c r="N351" s="135"/>
      <c r="O351" s="135"/>
      <c r="P351" s="136"/>
      <c r="Q351" s="136"/>
      <c r="R351" s="136"/>
      <c r="S351" s="69"/>
      <c r="T351" s="69"/>
      <c r="U351" s="136"/>
      <c r="V351" s="69"/>
      <c r="W351" s="136"/>
      <c r="X351" s="136"/>
      <c r="Y351" s="136"/>
      <c r="Z351" s="136"/>
      <c r="AA351" s="136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</row>
    <row r="352" spans="1:42" s="113" customFormat="1" x14ac:dyDescent="0.25">
      <c r="A352" s="1"/>
      <c r="B352"/>
      <c r="C352"/>
      <c r="D352"/>
      <c r="E352" s="114"/>
      <c r="F352" s="114"/>
      <c r="G352"/>
      <c r="H352"/>
      <c r="I352"/>
      <c r="J352"/>
      <c r="K352"/>
      <c r="L352" s="114"/>
      <c r="M352" s="114"/>
      <c r="N352" s="135"/>
      <c r="O352" s="135"/>
      <c r="P352" s="136"/>
      <c r="Q352" s="136"/>
      <c r="R352" s="136"/>
      <c r="S352" s="136"/>
      <c r="T352" s="136"/>
      <c r="U352" s="69"/>
      <c r="V352" s="69"/>
      <c r="W352" s="69"/>
      <c r="X352" s="136"/>
      <c r="Y352" s="136"/>
      <c r="Z352" s="136"/>
      <c r="AA352" s="136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</row>
    <row r="353" spans="1:42" s="113" customFormat="1" x14ac:dyDescent="0.25">
      <c r="A353" s="1"/>
      <c r="B353"/>
      <c r="C353"/>
      <c r="D353"/>
      <c r="E353" s="114"/>
      <c r="F353" s="114"/>
      <c r="G353"/>
      <c r="H353"/>
      <c r="I353"/>
      <c r="J353"/>
      <c r="K353"/>
      <c r="L353" s="114"/>
      <c r="M353" s="114"/>
      <c r="N353" s="135"/>
      <c r="O353" s="135"/>
      <c r="P353" s="136"/>
      <c r="Q353" s="136"/>
      <c r="R353" s="136"/>
      <c r="S353" s="136"/>
      <c r="T353" s="69"/>
      <c r="U353" s="136"/>
      <c r="V353" s="69"/>
      <c r="W353" s="136"/>
      <c r="X353" s="136"/>
      <c r="Y353" s="136"/>
      <c r="Z353" s="136"/>
      <c r="AA353" s="136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</row>
    <row r="354" spans="1:42" s="113" customFormat="1" x14ac:dyDescent="0.25">
      <c r="A354" s="1"/>
      <c r="B354"/>
      <c r="C354"/>
      <c r="D354"/>
      <c r="E354" s="114"/>
      <c r="F354" s="114"/>
      <c r="G354"/>
      <c r="H354"/>
      <c r="I354"/>
      <c r="J354"/>
      <c r="K354"/>
      <c r="L354" s="114"/>
      <c r="M354" s="114"/>
      <c r="N354" s="135"/>
      <c r="O354" s="135"/>
      <c r="P354" s="136"/>
      <c r="Q354" s="136"/>
      <c r="R354" s="136"/>
      <c r="S354" s="136"/>
      <c r="T354" s="69"/>
      <c r="U354" s="136"/>
      <c r="V354" s="69"/>
      <c r="W354" s="69"/>
      <c r="X354" s="136"/>
      <c r="Y354" s="136"/>
      <c r="Z354" s="136"/>
      <c r="AA354" s="136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</row>
    <row r="355" spans="1:42" s="113" customFormat="1" x14ac:dyDescent="0.25">
      <c r="A355" s="1"/>
      <c r="B355"/>
      <c r="C355"/>
      <c r="D355"/>
      <c r="E355" s="114"/>
      <c r="F355" s="114"/>
      <c r="G355"/>
      <c r="H355"/>
      <c r="I355"/>
      <c r="J355"/>
      <c r="K355"/>
      <c r="L355" s="114"/>
      <c r="M355" s="114"/>
      <c r="N355" s="135"/>
      <c r="O355" s="135"/>
      <c r="P355" s="136"/>
      <c r="Q355" s="136"/>
      <c r="R355" s="136"/>
      <c r="S355" s="136"/>
      <c r="T355" s="136"/>
      <c r="U355" s="69"/>
      <c r="V355" s="69"/>
      <c r="W355" s="136"/>
      <c r="X355" s="136"/>
      <c r="Y355" s="69"/>
      <c r="Z355" s="136"/>
      <c r="AA355" s="136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</row>
    <row r="356" spans="1:42" s="113" customFormat="1" x14ac:dyDescent="0.25">
      <c r="A356" s="1"/>
      <c r="B356"/>
      <c r="C356"/>
      <c r="D356"/>
      <c r="E356" s="114"/>
      <c r="F356" s="114"/>
      <c r="G356"/>
      <c r="H356"/>
      <c r="I356"/>
      <c r="J356"/>
      <c r="K356"/>
      <c r="L356" s="114"/>
      <c r="M356" s="114"/>
      <c r="N356" s="135"/>
      <c r="O356" s="135"/>
      <c r="P356" s="69"/>
      <c r="Q356" s="136"/>
      <c r="R356" s="136"/>
      <c r="S356" s="136"/>
      <c r="T356" s="136"/>
      <c r="U356" s="69"/>
      <c r="V356" s="69"/>
      <c r="W356" s="136"/>
      <c r="X356" s="136"/>
      <c r="Y356" s="136"/>
      <c r="Z356" s="136"/>
      <c r="AA356" s="136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</row>
    <row r="357" spans="1:42" s="113" customFormat="1" x14ac:dyDescent="0.25">
      <c r="A357" s="1"/>
      <c r="B357"/>
      <c r="C357"/>
      <c r="D357"/>
      <c r="E357" s="114"/>
      <c r="F357" s="114"/>
      <c r="G357"/>
      <c r="H357"/>
      <c r="I357"/>
      <c r="J357"/>
      <c r="K357"/>
      <c r="L357" s="114"/>
      <c r="M357" s="114"/>
      <c r="N357" s="135"/>
      <c r="O357" s="135"/>
      <c r="P357" s="136"/>
      <c r="Q357" s="136"/>
      <c r="R357" s="136"/>
      <c r="S357" s="136"/>
      <c r="T357" s="136"/>
      <c r="U357" s="69"/>
      <c r="V357" s="69"/>
      <c r="W357" s="69"/>
      <c r="X357" s="136"/>
      <c r="Y357" s="136"/>
      <c r="Z357" s="136"/>
      <c r="AA357" s="136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</row>
    <row r="358" spans="1:42" s="113" customFormat="1" x14ac:dyDescent="0.25">
      <c r="A358" s="1"/>
      <c r="B358"/>
      <c r="C358"/>
      <c r="D358"/>
      <c r="E358" s="114"/>
      <c r="F358" s="114"/>
      <c r="G358"/>
      <c r="H358"/>
      <c r="I358"/>
      <c r="J358"/>
      <c r="K358"/>
      <c r="L358" s="114"/>
      <c r="M358" s="114"/>
      <c r="N358" s="135"/>
      <c r="O358" s="135"/>
      <c r="P358" s="69"/>
      <c r="Q358" s="69"/>
      <c r="R358" s="136"/>
      <c r="S358" s="136"/>
      <c r="T358" s="136"/>
      <c r="U358" s="136"/>
      <c r="V358" s="69"/>
      <c r="W358" s="69"/>
      <c r="X358" s="136"/>
      <c r="Y358" s="136"/>
      <c r="Z358" s="136"/>
      <c r="AA358" s="136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</row>
    <row r="359" spans="1:42" s="113" customFormat="1" x14ac:dyDescent="0.25">
      <c r="A359" s="1"/>
      <c r="B359"/>
      <c r="C359"/>
      <c r="D359"/>
      <c r="E359" s="114"/>
      <c r="F359" s="114"/>
      <c r="G359"/>
      <c r="H359"/>
      <c r="I359"/>
      <c r="J359"/>
      <c r="K359"/>
      <c r="L359" s="114"/>
      <c r="M359" s="114"/>
      <c r="N359" s="135"/>
      <c r="O359" s="135"/>
      <c r="P359" s="136"/>
      <c r="Q359" s="136"/>
      <c r="R359" s="136"/>
      <c r="S359" s="136"/>
      <c r="T359" s="136"/>
      <c r="U359" s="69"/>
      <c r="V359" s="69"/>
      <c r="W359" s="69"/>
      <c r="X359" s="136"/>
      <c r="Y359" s="136"/>
      <c r="Z359" s="136"/>
      <c r="AA359" s="136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</row>
    <row r="360" spans="1:42" s="113" customFormat="1" x14ac:dyDescent="0.25">
      <c r="A360" s="1"/>
      <c r="B360"/>
      <c r="C360"/>
      <c r="D360"/>
      <c r="E360" s="114"/>
      <c r="F360" s="114"/>
      <c r="G360"/>
      <c r="H360"/>
      <c r="I360"/>
      <c r="J360"/>
      <c r="K360"/>
      <c r="L360" s="114"/>
      <c r="M360" s="114"/>
      <c r="N360" s="135"/>
      <c r="O360" s="135"/>
      <c r="P360" s="136"/>
      <c r="Q360" s="136"/>
      <c r="R360" s="136"/>
      <c r="S360" s="69"/>
      <c r="T360" s="136"/>
      <c r="U360" s="136"/>
      <c r="V360" s="69"/>
      <c r="W360" s="69"/>
      <c r="X360" s="136"/>
      <c r="Y360" s="136"/>
      <c r="Z360" s="136"/>
      <c r="AA360" s="136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</row>
    <row r="361" spans="1:42" s="113" customFormat="1" x14ac:dyDescent="0.25">
      <c r="A361" s="1"/>
      <c r="B361"/>
      <c r="C361"/>
      <c r="D361"/>
      <c r="E361" s="114"/>
      <c r="F361" s="114"/>
      <c r="G361"/>
      <c r="H361"/>
      <c r="I361"/>
      <c r="J361"/>
      <c r="K361"/>
      <c r="L361" s="114"/>
      <c r="M361" s="114"/>
      <c r="N361" s="135"/>
      <c r="O361" s="135"/>
      <c r="P361" s="136"/>
      <c r="Q361" s="136"/>
      <c r="R361" s="136"/>
      <c r="S361" s="136"/>
      <c r="T361" s="136"/>
      <c r="U361" s="69"/>
      <c r="V361" s="69"/>
      <c r="W361" s="69"/>
      <c r="X361" s="136"/>
      <c r="Y361" s="136"/>
      <c r="Z361" s="136"/>
      <c r="AA361" s="136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</row>
    <row r="362" spans="1:42" s="113" customFormat="1" x14ac:dyDescent="0.25">
      <c r="A362" s="1"/>
      <c r="B362"/>
      <c r="C362"/>
      <c r="D362"/>
      <c r="E362" s="114"/>
      <c r="F362" s="114"/>
      <c r="G362"/>
      <c r="H362"/>
      <c r="I362"/>
      <c r="J362"/>
      <c r="K362"/>
      <c r="L362" s="114"/>
      <c r="M362" s="114"/>
      <c r="N362" s="135"/>
      <c r="O362" s="135"/>
      <c r="P362" s="136"/>
      <c r="Q362" s="136"/>
      <c r="R362" s="136"/>
      <c r="S362" s="69"/>
      <c r="T362" s="69"/>
      <c r="U362" s="136"/>
      <c r="V362" s="69"/>
      <c r="W362" s="69"/>
      <c r="X362" s="136"/>
      <c r="Y362" s="136"/>
      <c r="Z362" s="136"/>
      <c r="AA362" s="69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</row>
    <row r="363" spans="1:42" s="113" customFormat="1" x14ac:dyDescent="0.25">
      <c r="A363" s="1"/>
      <c r="B363"/>
      <c r="C363"/>
      <c r="D363"/>
      <c r="E363" s="114"/>
      <c r="F363" s="114"/>
      <c r="G363"/>
      <c r="H363"/>
      <c r="I363"/>
      <c r="J363"/>
      <c r="K363"/>
      <c r="L363" s="114"/>
      <c r="M363" s="114"/>
      <c r="N363" s="135"/>
      <c r="O363" s="135"/>
      <c r="P363" s="136"/>
      <c r="Q363" s="136"/>
      <c r="R363" s="136"/>
      <c r="S363" s="136"/>
      <c r="T363" s="69"/>
      <c r="U363" s="136"/>
      <c r="V363" s="69"/>
      <c r="W363" s="69"/>
      <c r="X363" s="69"/>
      <c r="Y363" s="69"/>
      <c r="Z363" s="69"/>
      <c r="AA363" s="69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</row>
    <row r="364" spans="1:42" s="113" customFormat="1" x14ac:dyDescent="0.25">
      <c r="A364" s="1"/>
      <c r="B364"/>
      <c r="C364"/>
      <c r="D364"/>
      <c r="E364" s="114"/>
      <c r="F364" s="114"/>
      <c r="G364"/>
      <c r="H364"/>
      <c r="I364"/>
      <c r="J364"/>
      <c r="K364"/>
      <c r="L364" s="114"/>
      <c r="M364" s="114"/>
      <c r="N364" s="135"/>
      <c r="O364" s="135"/>
      <c r="P364" s="69"/>
      <c r="Q364" s="136"/>
      <c r="R364" s="136"/>
      <c r="S364" s="136"/>
      <c r="T364" s="136"/>
      <c r="U364" s="136"/>
      <c r="V364" s="69"/>
      <c r="W364" s="136"/>
      <c r="X364" s="136"/>
      <c r="Y364" s="136"/>
      <c r="Z364" s="69"/>
      <c r="AA364" s="136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</row>
    <row r="365" spans="1:42" s="113" customFormat="1" x14ac:dyDescent="0.25">
      <c r="A365" s="1"/>
      <c r="B365"/>
      <c r="C365"/>
      <c r="D365"/>
      <c r="E365" s="114"/>
      <c r="F365" s="114"/>
      <c r="G365"/>
      <c r="H365"/>
      <c r="I365"/>
      <c r="J365"/>
      <c r="K365"/>
      <c r="L365" s="114"/>
      <c r="M365" s="114"/>
      <c r="N365" s="135"/>
      <c r="O365" s="135"/>
      <c r="P365" s="136"/>
      <c r="Q365" s="136"/>
      <c r="R365" s="136"/>
      <c r="S365" s="136"/>
      <c r="T365" s="136"/>
      <c r="U365" s="69"/>
      <c r="V365" s="69"/>
      <c r="W365" s="136"/>
      <c r="X365" s="136"/>
      <c r="Y365" s="69"/>
      <c r="Z365" s="136"/>
      <c r="AA365" s="136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</row>
    <row r="366" spans="1:42" s="113" customFormat="1" x14ac:dyDescent="0.25">
      <c r="A366" s="1"/>
      <c r="B366"/>
      <c r="C366"/>
      <c r="D366"/>
      <c r="E366" s="114"/>
      <c r="F366" s="114"/>
      <c r="G366"/>
      <c r="H366"/>
      <c r="I366"/>
      <c r="J366"/>
      <c r="K366"/>
      <c r="L366" s="114"/>
      <c r="M366" s="114"/>
      <c r="N366" s="135"/>
      <c r="O366" s="135"/>
      <c r="P366" s="136"/>
      <c r="Q366" s="136"/>
      <c r="R366" s="136"/>
      <c r="S366" s="136"/>
      <c r="T366" s="136"/>
      <c r="U366" s="69"/>
      <c r="V366" s="69"/>
      <c r="W366" s="69"/>
      <c r="X366" s="136"/>
      <c r="Y366" s="136"/>
      <c r="Z366" s="69"/>
      <c r="AA366" s="69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</row>
    <row r="367" spans="1:42" s="113" customFormat="1" x14ac:dyDescent="0.25">
      <c r="A367" s="1"/>
      <c r="B367"/>
      <c r="C367"/>
      <c r="D367"/>
      <c r="E367" s="114"/>
      <c r="F367" s="114"/>
      <c r="G367"/>
      <c r="H367"/>
      <c r="I367"/>
      <c r="J367"/>
      <c r="K367"/>
      <c r="L367" s="114"/>
      <c r="M367" s="114"/>
      <c r="N367" s="135"/>
      <c r="O367" s="135"/>
      <c r="P367" s="136"/>
      <c r="Q367" s="136"/>
      <c r="R367" s="136"/>
      <c r="S367" s="136"/>
      <c r="T367" s="136"/>
      <c r="U367" s="69"/>
      <c r="V367" s="69"/>
      <c r="W367" s="136"/>
      <c r="X367" s="136"/>
      <c r="Y367" s="69"/>
      <c r="Z367" s="136"/>
      <c r="AA367" s="69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</row>
    <row r="368" spans="1:42" x14ac:dyDescent="0.25">
      <c r="A368" s="1"/>
      <c r="E368" s="114"/>
      <c r="F368" s="114"/>
      <c r="L368" s="114"/>
      <c r="M368" s="114"/>
      <c r="N368" s="135"/>
      <c r="O368" s="135"/>
      <c r="P368" s="136"/>
      <c r="Q368" s="136"/>
      <c r="R368" s="136"/>
      <c r="S368" s="136"/>
      <c r="T368" s="69"/>
      <c r="U368" s="136"/>
      <c r="V368" s="69"/>
      <c r="W368" s="136"/>
      <c r="X368" s="136"/>
      <c r="Y368" s="69"/>
      <c r="Z368" s="136"/>
      <c r="AA368" s="69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</row>
    <row r="369" spans="1:42" s="113" customFormat="1" x14ac:dyDescent="0.25">
      <c r="A369" s="1"/>
      <c r="B369"/>
      <c r="C369"/>
      <c r="D369"/>
      <c r="E369" s="114"/>
      <c r="F369" s="114"/>
      <c r="G369"/>
      <c r="H369"/>
      <c r="I369"/>
      <c r="J369"/>
      <c r="K369"/>
      <c r="L369" s="114"/>
      <c r="M369" s="114"/>
      <c r="N369" s="135"/>
      <c r="O369" s="135"/>
      <c r="P369" s="136"/>
      <c r="Q369" s="136"/>
      <c r="R369" s="136"/>
      <c r="S369" s="136"/>
      <c r="T369" s="136"/>
      <c r="U369" s="69"/>
      <c r="V369" s="69"/>
      <c r="W369" s="136"/>
      <c r="X369" s="136"/>
      <c r="Y369" s="136"/>
      <c r="Z369" s="136"/>
      <c r="AA369" s="136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</row>
    <row r="370" spans="1:42" s="113" customFormat="1" x14ac:dyDescent="0.25">
      <c r="A370" s="1"/>
      <c r="B370"/>
      <c r="C370"/>
      <c r="D370"/>
      <c r="E370" s="114"/>
      <c r="F370" s="114"/>
      <c r="G370"/>
      <c r="H370"/>
      <c r="I370"/>
      <c r="J370"/>
      <c r="K370"/>
      <c r="L370" s="114"/>
      <c r="M370" s="114"/>
      <c r="N370" s="135"/>
      <c r="O370" s="135"/>
      <c r="P370" s="136"/>
      <c r="Q370" s="136"/>
      <c r="R370" s="136"/>
      <c r="S370" s="69"/>
      <c r="T370" s="69"/>
      <c r="U370" s="69"/>
      <c r="V370" s="69"/>
      <c r="W370" s="136"/>
      <c r="X370" s="136"/>
      <c r="Y370" s="136"/>
      <c r="Z370" s="136"/>
      <c r="AA370" s="136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</row>
    <row r="371" spans="1:42" s="113" customFormat="1" x14ac:dyDescent="0.25">
      <c r="A371" s="1"/>
      <c r="B371"/>
      <c r="C371"/>
      <c r="D371"/>
      <c r="E371" s="114"/>
      <c r="F371" s="114"/>
      <c r="G371"/>
      <c r="H371"/>
      <c r="I371"/>
      <c r="J371"/>
      <c r="K371"/>
      <c r="L371" s="114"/>
      <c r="M371" s="114"/>
      <c r="N371" s="135"/>
      <c r="O371" s="135"/>
      <c r="P371" s="136"/>
      <c r="Q371" s="136"/>
      <c r="R371" s="136"/>
      <c r="S371" s="136"/>
      <c r="T371" s="69"/>
      <c r="U371" s="136"/>
      <c r="V371" s="69"/>
      <c r="W371" s="69"/>
      <c r="X371" s="136"/>
      <c r="Y371" s="136"/>
      <c r="Z371" s="136"/>
      <c r="AA371" s="136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</row>
    <row r="372" spans="1:42" s="113" customFormat="1" x14ac:dyDescent="0.25">
      <c r="A372" s="1"/>
      <c r="B372"/>
      <c r="C372"/>
      <c r="D372"/>
      <c r="E372" s="114"/>
      <c r="F372" s="114"/>
      <c r="G372"/>
      <c r="H372"/>
      <c r="I372"/>
      <c r="J372"/>
      <c r="K372"/>
      <c r="L372" s="114"/>
      <c r="M372" s="114"/>
      <c r="N372" s="135"/>
      <c r="O372" s="135"/>
      <c r="P372" s="136"/>
      <c r="Q372" s="136"/>
      <c r="R372" s="136"/>
      <c r="S372" s="136"/>
      <c r="T372" s="69"/>
      <c r="U372" s="136"/>
      <c r="V372" s="69"/>
      <c r="W372" s="136"/>
      <c r="X372" s="136"/>
      <c r="Y372" s="136"/>
      <c r="Z372" s="136"/>
      <c r="AA372" s="136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</row>
    <row r="373" spans="1:42" s="113" customFormat="1" x14ac:dyDescent="0.25">
      <c r="A373" s="1"/>
      <c r="B373"/>
      <c r="C373"/>
      <c r="D373"/>
      <c r="E373" s="114"/>
      <c r="F373" s="114"/>
      <c r="G373"/>
      <c r="H373"/>
      <c r="I373"/>
      <c r="J373"/>
      <c r="K373"/>
      <c r="L373" s="114"/>
      <c r="M373" s="114"/>
      <c r="N373" s="135"/>
      <c r="O373" s="135"/>
      <c r="P373" s="136"/>
      <c r="Q373" s="136"/>
      <c r="R373" s="136"/>
      <c r="S373" s="136"/>
      <c r="T373" s="69"/>
      <c r="U373" s="136"/>
      <c r="V373" s="69"/>
      <c r="W373" s="136"/>
      <c r="X373" s="136"/>
      <c r="Y373" s="136"/>
      <c r="Z373" s="136"/>
      <c r="AA373" s="136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</row>
    <row r="374" spans="1:42" s="113" customFormat="1" x14ac:dyDescent="0.25">
      <c r="A374" s="1"/>
      <c r="B374"/>
      <c r="C374"/>
      <c r="D374"/>
      <c r="E374" s="114"/>
      <c r="F374" s="114"/>
      <c r="G374"/>
      <c r="H374"/>
      <c r="I374"/>
      <c r="J374"/>
      <c r="K374"/>
      <c r="L374" s="114"/>
      <c r="M374" s="114"/>
      <c r="N374" s="135"/>
      <c r="O374" s="135"/>
      <c r="P374" s="136"/>
      <c r="Q374" s="136"/>
      <c r="R374" s="136"/>
      <c r="S374" s="136"/>
      <c r="T374" s="69"/>
      <c r="U374" s="136"/>
      <c r="V374" s="69"/>
      <c r="W374" s="136"/>
      <c r="X374" s="136"/>
      <c r="Y374" s="136"/>
      <c r="Z374" s="136"/>
      <c r="AA374" s="136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</row>
    <row r="375" spans="1:42" s="113" customFormat="1" x14ac:dyDescent="0.25">
      <c r="A375" s="1"/>
      <c r="B375"/>
      <c r="C375"/>
      <c r="D375"/>
      <c r="E375" s="114"/>
      <c r="F375" s="114"/>
      <c r="G375"/>
      <c r="H375"/>
      <c r="I375"/>
      <c r="J375"/>
      <c r="K375"/>
      <c r="L375" s="114"/>
      <c r="M375" s="114"/>
      <c r="N375" s="135"/>
      <c r="O375" s="135"/>
      <c r="P375" s="136"/>
      <c r="Q375" s="136"/>
      <c r="R375" s="136"/>
      <c r="S375" s="69"/>
      <c r="T375" s="136"/>
      <c r="U375" s="69"/>
      <c r="V375" s="69"/>
      <c r="W375" s="136"/>
      <c r="X375" s="136"/>
      <c r="Y375" s="136"/>
      <c r="Z375" s="136"/>
      <c r="AA375" s="136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</row>
    <row r="376" spans="1:42" s="113" customFormat="1" x14ac:dyDescent="0.25">
      <c r="A376" s="1"/>
      <c r="B376"/>
      <c r="C376"/>
      <c r="D376"/>
      <c r="E376" s="114"/>
      <c r="F376" s="114"/>
      <c r="G376"/>
      <c r="H376"/>
      <c r="I376"/>
      <c r="J376"/>
      <c r="K376"/>
      <c r="L376" s="114"/>
      <c r="M376" s="114"/>
      <c r="N376" s="135"/>
      <c r="O376" s="135"/>
      <c r="P376" s="136"/>
      <c r="Q376" s="136"/>
      <c r="R376" s="136"/>
      <c r="S376" s="69"/>
      <c r="T376" s="136"/>
      <c r="U376" s="136"/>
      <c r="V376" s="69"/>
      <c r="W376" s="69"/>
      <c r="X376" s="136"/>
      <c r="Y376" s="136"/>
      <c r="Z376" s="136"/>
      <c r="AA376" s="136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</row>
    <row r="377" spans="1:42" s="113" customFormat="1" x14ac:dyDescent="0.25">
      <c r="A377" s="1"/>
      <c r="B377"/>
      <c r="C377"/>
      <c r="D377"/>
      <c r="E377" s="114"/>
      <c r="F377" s="114"/>
      <c r="G377"/>
      <c r="H377"/>
      <c r="I377"/>
      <c r="J377"/>
      <c r="K377"/>
      <c r="L377" s="114"/>
      <c r="M377" s="114"/>
      <c r="N377" s="135"/>
      <c r="O377" s="135"/>
      <c r="P377" s="136"/>
      <c r="Q377" s="136"/>
      <c r="R377" s="136"/>
      <c r="S377" s="69"/>
      <c r="T377" s="136"/>
      <c r="U377" s="69"/>
      <c r="V377" s="69"/>
      <c r="W377" s="136"/>
      <c r="X377" s="136"/>
      <c r="Y377" s="136"/>
      <c r="Z377" s="136"/>
      <c r="AA377" s="136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</row>
    <row r="378" spans="1:42" s="113" customFormat="1" x14ac:dyDescent="0.25">
      <c r="A378" s="1"/>
      <c r="B378"/>
      <c r="C378"/>
      <c r="D378"/>
      <c r="E378" s="114"/>
      <c r="F378" s="114"/>
      <c r="G378"/>
      <c r="H378"/>
      <c r="I378"/>
      <c r="J378"/>
      <c r="K378"/>
      <c r="L378" s="114"/>
      <c r="M378" s="114"/>
      <c r="N378" s="135"/>
      <c r="O378" s="135"/>
      <c r="P378" s="136"/>
      <c r="Q378" s="136"/>
      <c r="R378" s="136"/>
      <c r="S378" s="69"/>
      <c r="T378" s="136"/>
      <c r="U378" s="136"/>
      <c r="V378" s="69"/>
      <c r="W378" s="69"/>
      <c r="X378" s="136"/>
      <c r="Y378" s="136"/>
      <c r="Z378" s="136"/>
      <c r="AA378" s="136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</row>
    <row r="379" spans="1:42" s="113" customFormat="1" x14ac:dyDescent="0.25">
      <c r="A379" s="1"/>
      <c r="B379"/>
      <c r="C379"/>
      <c r="D379"/>
      <c r="E379" s="114"/>
      <c r="F379" s="114"/>
      <c r="G379"/>
      <c r="H379"/>
      <c r="I379"/>
      <c r="J379"/>
      <c r="K379"/>
      <c r="L379" s="114"/>
      <c r="M379" s="114"/>
      <c r="N379" s="135"/>
      <c r="O379" s="135"/>
      <c r="P379" s="136"/>
      <c r="Q379" s="136"/>
      <c r="R379" s="136"/>
      <c r="S379" s="69"/>
      <c r="T379" s="136"/>
      <c r="U379" s="69"/>
      <c r="V379" s="69"/>
      <c r="W379" s="136"/>
      <c r="X379" s="136"/>
      <c r="Y379" s="136"/>
      <c r="Z379" s="136"/>
      <c r="AA379" s="136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</row>
    <row r="380" spans="1:42" s="113" customFormat="1" x14ac:dyDescent="0.25">
      <c r="A380" s="1"/>
      <c r="B380"/>
      <c r="C380"/>
      <c r="D380"/>
      <c r="E380" s="114"/>
      <c r="F380" s="114"/>
      <c r="G380"/>
      <c r="H380"/>
      <c r="I380"/>
      <c r="J380"/>
      <c r="K380"/>
      <c r="L380" s="114"/>
      <c r="M380" s="114"/>
      <c r="N380" s="135"/>
      <c r="O380" s="135"/>
      <c r="P380" s="136"/>
      <c r="Q380" s="136"/>
      <c r="R380" s="136"/>
      <c r="S380" s="136"/>
      <c r="T380" s="136"/>
      <c r="U380" s="136"/>
      <c r="V380" s="69"/>
      <c r="W380" s="69"/>
      <c r="X380" s="136"/>
      <c r="Y380" s="136"/>
      <c r="Z380" s="69"/>
      <c r="AA380" s="136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</row>
    <row r="381" spans="1:42" s="113" customFormat="1" x14ac:dyDescent="0.25">
      <c r="A381" s="1"/>
      <c r="B381"/>
      <c r="C381"/>
      <c r="D381"/>
      <c r="E381" s="114"/>
      <c r="F381" s="114"/>
      <c r="G381"/>
      <c r="H381"/>
      <c r="I381"/>
      <c r="J381"/>
      <c r="K381"/>
      <c r="L381" s="114"/>
      <c r="M381" s="114"/>
      <c r="N381" s="135"/>
      <c r="O381" s="135"/>
      <c r="P381" s="136"/>
      <c r="Q381" s="136"/>
      <c r="R381" s="136"/>
      <c r="S381" s="136"/>
      <c r="T381" s="136"/>
      <c r="U381" s="69"/>
      <c r="V381" s="69"/>
      <c r="W381" s="136"/>
      <c r="X381" s="136"/>
      <c r="Y381" s="136"/>
      <c r="Z381" s="136"/>
      <c r="AA381" s="136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</row>
    <row r="382" spans="1:42" s="113" customFormat="1" x14ac:dyDescent="0.25">
      <c r="A382" s="1"/>
      <c r="B382"/>
      <c r="C382"/>
      <c r="D382"/>
      <c r="E382" s="114"/>
      <c r="F382" s="114"/>
      <c r="G382"/>
      <c r="H382"/>
      <c r="I382"/>
      <c r="J382"/>
      <c r="K382"/>
      <c r="L382" s="114"/>
      <c r="M382" s="114"/>
      <c r="N382" s="135"/>
      <c r="O382" s="135"/>
      <c r="P382" s="136"/>
      <c r="Q382" s="136"/>
      <c r="R382" s="69"/>
      <c r="S382" s="136"/>
      <c r="T382" s="136"/>
      <c r="U382" s="136"/>
      <c r="V382" s="69"/>
      <c r="W382" s="136"/>
      <c r="X382" s="136"/>
      <c r="Y382" s="136"/>
      <c r="Z382" s="136"/>
      <c r="AA382" s="69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</row>
    <row r="383" spans="1:42" s="113" customFormat="1" x14ac:dyDescent="0.25">
      <c r="A383" s="1"/>
      <c r="B383"/>
      <c r="C383"/>
      <c r="D383"/>
      <c r="E383" s="114"/>
      <c r="F383" s="114"/>
      <c r="G383"/>
      <c r="H383"/>
      <c r="I383"/>
      <c r="J383"/>
      <c r="K383"/>
      <c r="L383" s="114"/>
      <c r="M383" s="114"/>
      <c r="N383" s="135"/>
      <c r="O383" s="135"/>
      <c r="P383" s="136"/>
      <c r="Q383" s="136"/>
      <c r="R383" s="136"/>
      <c r="S383" s="69"/>
      <c r="T383" s="136"/>
      <c r="U383" s="136"/>
      <c r="V383" s="69"/>
      <c r="W383" s="136"/>
      <c r="X383" s="136"/>
      <c r="Y383" s="136"/>
      <c r="Z383" s="69"/>
      <c r="AA383" s="136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</row>
    <row r="384" spans="1:42" s="113" customFormat="1" x14ac:dyDescent="0.25">
      <c r="A384" s="1"/>
      <c r="B384"/>
      <c r="C384"/>
      <c r="D384"/>
      <c r="E384" s="114"/>
      <c r="F384" s="114"/>
      <c r="G384"/>
      <c r="H384"/>
      <c r="I384"/>
      <c r="J384"/>
      <c r="K384"/>
      <c r="L384" s="114"/>
      <c r="M384" s="114"/>
      <c r="N384" s="135"/>
      <c r="O384" s="135"/>
      <c r="P384" s="136"/>
      <c r="Q384" s="136"/>
      <c r="R384" s="136"/>
      <c r="S384" s="69"/>
      <c r="T384" s="69"/>
      <c r="U384" s="136"/>
      <c r="V384" s="69"/>
      <c r="W384" s="136"/>
      <c r="X384" s="136"/>
      <c r="Y384" s="136"/>
      <c r="Z384" s="136"/>
      <c r="AA384" s="136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</row>
    <row r="385" spans="1:42" s="113" customFormat="1" x14ac:dyDescent="0.25">
      <c r="A385" s="1"/>
      <c r="B385"/>
      <c r="C385"/>
      <c r="D385"/>
      <c r="E385" s="114"/>
      <c r="F385" s="114"/>
      <c r="G385"/>
      <c r="H385"/>
      <c r="I385"/>
      <c r="J385"/>
      <c r="K385"/>
      <c r="L385" s="114"/>
      <c r="M385" s="114"/>
      <c r="N385" s="135"/>
      <c r="O385" s="135"/>
      <c r="P385" s="136"/>
      <c r="Q385" s="136"/>
      <c r="R385" s="136"/>
      <c r="S385" s="136"/>
      <c r="T385" s="69"/>
      <c r="U385" s="136"/>
      <c r="V385" s="69"/>
      <c r="W385" s="136"/>
      <c r="X385" s="136"/>
      <c r="Y385" s="136"/>
      <c r="Z385" s="136"/>
      <c r="AA385" s="136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</row>
    <row r="386" spans="1:42" s="113" customFormat="1" x14ac:dyDescent="0.25">
      <c r="A386" s="1"/>
      <c r="B386"/>
      <c r="C386"/>
      <c r="D386"/>
      <c r="E386" s="114"/>
      <c r="F386" s="114"/>
      <c r="G386"/>
      <c r="H386"/>
      <c r="I386"/>
      <c r="J386"/>
      <c r="K386"/>
      <c r="L386" s="114"/>
      <c r="M386" s="114"/>
      <c r="N386" s="135"/>
      <c r="O386" s="135"/>
      <c r="P386" s="136"/>
      <c r="Q386" s="136"/>
      <c r="R386" s="136"/>
      <c r="S386" s="69"/>
      <c r="T386" s="136"/>
      <c r="U386" s="69"/>
      <c r="V386" s="69"/>
      <c r="W386" s="136"/>
      <c r="X386" s="136"/>
      <c r="Y386" s="136"/>
      <c r="Z386" s="136"/>
      <c r="AA386" s="136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</row>
    <row r="387" spans="1:42" s="113" customFormat="1" x14ac:dyDescent="0.25">
      <c r="A387" s="1"/>
      <c r="B387"/>
      <c r="C387"/>
      <c r="D387"/>
      <c r="E387" s="114"/>
      <c r="F387" s="114"/>
      <c r="G387"/>
      <c r="H387"/>
      <c r="I387"/>
      <c r="J387"/>
      <c r="K387"/>
      <c r="L387" s="114"/>
      <c r="M387" s="114"/>
      <c r="N387" s="135"/>
      <c r="O387" s="135"/>
      <c r="P387" s="136"/>
      <c r="Q387" s="136"/>
      <c r="R387" s="136"/>
      <c r="S387" s="136"/>
      <c r="T387" s="136"/>
      <c r="U387" s="69"/>
      <c r="V387" s="69"/>
      <c r="W387" s="136"/>
      <c r="X387" s="136"/>
      <c r="Y387" s="136"/>
      <c r="Z387" s="136"/>
      <c r="AA387" s="136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</row>
    <row r="388" spans="1:42" s="113" customFormat="1" x14ac:dyDescent="0.25">
      <c r="A388" s="1"/>
      <c r="B388"/>
      <c r="C388"/>
      <c r="D388"/>
      <c r="E388" s="114"/>
      <c r="F388" s="114"/>
      <c r="G388"/>
      <c r="H388"/>
      <c r="I388"/>
      <c r="J388"/>
      <c r="K388"/>
      <c r="L388" s="114"/>
      <c r="M388" s="114"/>
      <c r="N388" s="135"/>
      <c r="O388" s="135"/>
      <c r="P388" s="69"/>
      <c r="Q388" s="136"/>
      <c r="R388" s="136"/>
      <c r="S388" s="136"/>
      <c r="T388" s="69"/>
      <c r="U388" s="136"/>
      <c r="V388" s="69"/>
      <c r="W388" s="136"/>
      <c r="X388" s="136"/>
      <c r="Y388" s="136"/>
      <c r="Z388" s="136"/>
      <c r="AA388" s="136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</row>
    <row r="389" spans="1:42" s="113" customFormat="1" x14ac:dyDescent="0.25">
      <c r="A389" s="1"/>
      <c r="B389"/>
      <c r="C389"/>
      <c r="D389"/>
      <c r="E389" s="114"/>
      <c r="F389" s="114"/>
      <c r="G389"/>
      <c r="H389"/>
      <c r="I389"/>
      <c r="J389"/>
      <c r="K389"/>
      <c r="L389" s="114"/>
      <c r="M389" s="114"/>
      <c r="N389" s="135"/>
      <c r="O389" s="135"/>
      <c r="P389" s="136"/>
      <c r="Q389" s="136"/>
      <c r="R389" s="136"/>
      <c r="S389" s="136"/>
      <c r="T389" s="69"/>
      <c r="U389" s="69"/>
      <c r="V389" s="69"/>
      <c r="W389" s="136"/>
      <c r="X389" s="136"/>
      <c r="Y389" s="136"/>
      <c r="Z389" s="136"/>
      <c r="AA389" s="136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</row>
    <row r="390" spans="1:42" s="113" customFormat="1" x14ac:dyDescent="0.25">
      <c r="A390" s="1"/>
      <c r="B390"/>
      <c r="C390"/>
      <c r="D390"/>
      <c r="E390" s="114"/>
      <c r="F390" s="114"/>
      <c r="G390"/>
      <c r="H390"/>
      <c r="I390"/>
      <c r="J390"/>
      <c r="K390"/>
      <c r="L390" s="114"/>
      <c r="M390" s="114"/>
      <c r="N390" s="135"/>
      <c r="O390" s="135"/>
      <c r="P390" s="136"/>
      <c r="Q390" s="136"/>
      <c r="R390" s="136"/>
      <c r="S390" s="136"/>
      <c r="T390" s="136"/>
      <c r="U390" s="136"/>
      <c r="V390" s="69"/>
      <c r="W390" s="69"/>
      <c r="X390" s="136"/>
      <c r="Y390" s="136"/>
      <c r="Z390" s="136"/>
      <c r="AA390" s="136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</row>
    <row r="391" spans="1:42" s="113" customFormat="1" x14ac:dyDescent="0.25">
      <c r="A391" s="1"/>
      <c r="B391"/>
      <c r="C391"/>
      <c r="D391"/>
      <c r="E391" s="114"/>
      <c r="F391" s="114"/>
      <c r="G391"/>
      <c r="H391"/>
      <c r="I391"/>
      <c r="J391"/>
      <c r="K391"/>
      <c r="L391" s="114"/>
      <c r="M391" s="114"/>
      <c r="N391" s="135"/>
      <c r="O391" s="135"/>
      <c r="P391" s="136"/>
      <c r="Q391" s="136"/>
      <c r="R391" s="136"/>
      <c r="S391" s="136"/>
      <c r="T391" s="136"/>
      <c r="U391" s="136"/>
      <c r="V391" s="69"/>
      <c r="W391" s="136"/>
      <c r="X391" s="69"/>
      <c r="Y391" s="69"/>
      <c r="Z391" s="136"/>
      <c r="AA391" s="136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</row>
    <row r="392" spans="1:42" s="113" customFormat="1" x14ac:dyDescent="0.25">
      <c r="A392" s="1"/>
      <c r="B392"/>
      <c r="C392"/>
      <c r="D392"/>
      <c r="E392" s="114"/>
      <c r="F392" s="114"/>
      <c r="G392"/>
      <c r="H392"/>
      <c r="I392"/>
      <c r="J392"/>
      <c r="K392"/>
      <c r="L392" s="114"/>
      <c r="M392" s="114"/>
      <c r="N392" s="135"/>
      <c r="O392" s="135"/>
      <c r="P392" s="136"/>
      <c r="Q392" s="136"/>
      <c r="R392" s="136"/>
      <c r="S392" s="136"/>
      <c r="T392" s="69"/>
      <c r="U392" s="69"/>
      <c r="V392" s="69"/>
      <c r="W392" s="136"/>
      <c r="X392" s="136"/>
      <c r="Y392" s="136"/>
      <c r="Z392" s="136"/>
      <c r="AA392" s="136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</row>
    <row r="393" spans="1:42" s="113" customFormat="1" x14ac:dyDescent="0.25">
      <c r="A393" s="1"/>
      <c r="B393"/>
      <c r="C393"/>
      <c r="D393"/>
      <c r="E393" s="114"/>
      <c r="F393" s="114"/>
      <c r="G393"/>
      <c r="H393"/>
      <c r="I393"/>
      <c r="J393"/>
      <c r="K393"/>
      <c r="L393" s="114"/>
      <c r="M393" s="114"/>
      <c r="N393" s="135"/>
      <c r="O393" s="135"/>
      <c r="P393" s="136"/>
      <c r="Q393" s="136"/>
      <c r="R393" s="136"/>
      <c r="S393" s="136"/>
      <c r="T393" s="136"/>
      <c r="U393" s="136"/>
      <c r="V393" s="69"/>
      <c r="W393" s="69"/>
      <c r="X393" s="69"/>
      <c r="Y393" s="69"/>
      <c r="Z393" s="136"/>
      <c r="AA393" s="136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</row>
    <row r="394" spans="1:42" s="113" customFormat="1" x14ac:dyDescent="0.25">
      <c r="A394" s="1"/>
      <c r="B394"/>
      <c r="C394"/>
      <c r="D394"/>
      <c r="E394" s="114"/>
      <c r="F394" s="114"/>
      <c r="G394"/>
      <c r="H394"/>
      <c r="I394"/>
      <c r="J394"/>
      <c r="K394"/>
      <c r="L394" s="114"/>
      <c r="M394" s="114"/>
      <c r="N394" s="135"/>
      <c r="O394" s="135"/>
      <c r="P394" s="69"/>
      <c r="Q394" s="69"/>
      <c r="R394" s="136"/>
      <c r="S394" s="69"/>
      <c r="T394" s="69"/>
      <c r="U394" s="136"/>
      <c r="V394" s="69"/>
      <c r="W394" s="136"/>
      <c r="X394" s="136"/>
      <c r="Y394" s="136"/>
      <c r="Z394" s="136"/>
      <c r="AA394" s="136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</row>
    <row r="395" spans="1:42" s="113" customFormat="1" x14ac:dyDescent="0.25">
      <c r="A395" s="1"/>
      <c r="B395"/>
      <c r="C395"/>
      <c r="D395"/>
      <c r="E395" s="114"/>
      <c r="F395" s="114"/>
      <c r="G395"/>
      <c r="H395"/>
      <c r="I395"/>
      <c r="J395"/>
      <c r="K395"/>
      <c r="L395" s="114"/>
      <c r="M395" s="114"/>
      <c r="N395" s="135"/>
      <c r="O395" s="135"/>
      <c r="P395" s="69"/>
      <c r="Q395" s="69"/>
      <c r="R395" s="136"/>
      <c r="S395" s="136"/>
      <c r="T395" s="136"/>
      <c r="U395" s="136"/>
      <c r="V395" s="69"/>
      <c r="W395" s="136"/>
      <c r="X395" s="136"/>
      <c r="Y395" s="136"/>
      <c r="Z395" s="136"/>
      <c r="AA395" s="136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</row>
    <row r="396" spans="1:42" s="113" customFormat="1" x14ac:dyDescent="0.25">
      <c r="A396" s="1"/>
      <c r="B396"/>
      <c r="C396"/>
      <c r="D396"/>
      <c r="E396" s="114"/>
      <c r="F396" s="114"/>
      <c r="G396"/>
      <c r="H396"/>
      <c r="I396"/>
      <c r="J396"/>
      <c r="K396"/>
      <c r="L396" s="114"/>
      <c r="M396" s="114"/>
      <c r="N396" s="135"/>
      <c r="O396" s="135"/>
      <c r="P396" s="136"/>
      <c r="Q396" s="136"/>
      <c r="R396" s="136"/>
      <c r="S396" s="136"/>
      <c r="T396" s="69"/>
      <c r="U396" s="69"/>
      <c r="V396" s="69"/>
      <c r="W396" s="136"/>
      <c r="X396" s="136"/>
      <c r="Y396" s="136"/>
      <c r="Z396" s="136"/>
      <c r="AA396" s="136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</row>
    <row r="397" spans="1:42" s="113" customFormat="1" x14ac:dyDescent="0.25">
      <c r="A397" s="1"/>
      <c r="B397"/>
      <c r="C397"/>
      <c r="D397"/>
      <c r="E397" s="114"/>
      <c r="F397" s="114"/>
      <c r="G397"/>
      <c r="H397"/>
      <c r="I397"/>
      <c r="J397"/>
      <c r="K397"/>
      <c r="L397" s="114"/>
      <c r="M397" s="114"/>
      <c r="N397" s="135"/>
      <c r="O397" s="135"/>
      <c r="P397" s="136"/>
      <c r="Q397" s="136"/>
      <c r="R397" s="136"/>
      <c r="S397" s="69"/>
      <c r="T397" s="136"/>
      <c r="U397" s="136"/>
      <c r="V397" s="69"/>
      <c r="W397" s="136"/>
      <c r="X397" s="136"/>
      <c r="Y397" s="136"/>
      <c r="Z397" s="136"/>
      <c r="AA397" s="136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</row>
    <row r="398" spans="1:42" s="113" customFormat="1" x14ac:dyDescent="0.25">
      <c r="A398" s="1"/>
      <c r="B398"/>
      <c r="C398"/>
      <c r="D398"/>
      <c r="E398" s="114"/>
      <c r="F398" s="114"/>
      <c r="G398"/>
      <c r="H398"/>
      <c r="I398"/>
      <c r="J398"/>
      <c r="K398"/>
      <c r="L398" s="114"/>
      <c r="M398" s="114"/>
      <c r="N398" s="135"/>
      <c r="O398" s="135"/>
      <c r="P398" s="136"/>
      <c r="Q398" s="136"/>
      <c r="R398" s="136"/>
      <c r="S398" s="136"/>
      <c r="T398" s="69"/>
      <c r="U398" s="69"/>
      <c r="V398" s="69"/>
      <c r="W398" s="69"/>
      <c r="X398" s="136"/>
      <c r="Y398" s="136"/>
      <c r="Z398" s="136"/>
      <c r="AA398" s="136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</row>
    <row r="399" spans="1:42" s="113" customFormat="1" x14ac:dyDescent="0.25">
      <c r="A399" s="1"/>
      <c r="B399"/>
      <c r="C399"/>
      <c r="D399"/>
      <c r="E399" s="114"/>
      <c r="F399" s="114"/>
      <c r="G399"/>
      <c r="H399"/>
      <c r="I399"/>
      <c r="J399"/>
      <c r="K399"/>
      <c r="L399" s="114"/>
      <c r="M399" s="114"/>
      <c r="N399" s="135"/>
      <c r="O399" s="135"/>
      <c r="P399" s="136"/>
      <c r="Q399" s="136"/>
      <c r="R399" s="136"/>
      <c r="S399" s="136"/>
      <c r="T399" s="69"/>
      <c r="U399" s="136"/>
      <c r="V399" s="69"/>
      <c r="W399" s="136"/>
      <c r="X399" s="69"/>
      <c r="Y399" s="69"/>
      <c r="Z399" s="69"/>
      <c r="AA399" s="69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</row>
    <row r="400" spans="1:42" s="113" customFormat="1" x14ac:dyDescent="0.25">
      <c r="A400" s="1"/>
      <c r="B400"/>
      <c r="C400"/>
      <c r="D400"/>
      <c r="E400" s="114"/>
      <c r="F400" s="114"/>
      <c r="G400"/>
      <c r="H400"/>
      <c r="I400"/>
      <c r="J400"/>
      <c r="K400"/>
      <c r="L400" s="114"/>
      <c r="M400" s="114"/>
      <c r="N400" s="135"/>
      <c r="O400" s="135"/>
      <c r="P400" s="136"/>
      <c r="Q400" s="136"/>
      <c r="R400" s="136"/>
      <c r="S400" s="136"/>
      <c r="T400" s="69"/>
      <c r="U400" s="69"/>
      <c r="V400" s="69"/>
      <c r="W400" s="69"/>
      <c r="X400" s="136"/>
      <c r="Y400" s="136"/>
      <c r="Z400" s="136"/>
      <c r="AA400" s="136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</row>
    <row r="401" spans="1:42" s="113" customFormat="1" x14ac:dyDescent="0.25">
      <c r="A401" s="1"/>
      <c r="B401"/>
      <c r="C401"/>
      <c r="D401"/>
      <c r="E401" s="114"/>
      <c r="F401" s="114"/>
      <c r="G401"/>
      <c r="H401"/>
      <c r="I401"/>
      <c r="J401"/>
      <c r="K401"/>
      <c r="L401" s="114"/>
      <c r="M401" s="114"/>
      <c r="N401" s="135"/>
      <c r="O401" s="135"/>
      <c r="P401" s="136"/>
      <c r="Q401" s="136"/>
      <c r="R401" s="136"/>
      <c r="S401" s="136"/>
      <c r="T401" s="136"/>
      <c r="U401" s="69"/>
      <c r="V401" s="69"/>
      <c r="W401" s="136"/>
      <c r="X401" s="136"/>
      <c r="Y401" s="136"/>
      <c r="Z401" s="69"/>
      <c r="AA401" s="136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</row>
    <row r="402" spans="1:42" s="113" customFormat="1" x14ac:dyDescent="0.25">
      <c r="A402" s="1"/>
      <c r="B402"/>
      <c r="C402"/>
      <c r="D402"/>
      <c r="E402" s="114"/>
      <c r="F402" s="114"/>
      <c r="G402"/>
      <c r="H402"/>
      <c r="I402"/>
      <c r="J402"/>
      <c r="K402"/>
      <c r="L402" s="114"/>
      <c r="M402" s="114"/>
      <c r="N402" s="135"/>
      <c r="O402" s="135"/>
      <c r="P402" s="136"/>
      <c r="Q402" s="136"/>
      <c r="R402" s="136"/>
      <c r="S402" s="136"/>
      <c r="T402" s="69"/>
      <c r="U402" s="69"/>
      <c r="V402" s="69"/>
      <c r="W402" s="136"/>
      <c r="X402" s="136"/>
      <c r="Y402" s="136"/>
      <c r="Z402" s="136"/>
      <c r="AA402" s="136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</row>
    <row r="403" spans="1:42" s="113" customFormat="1" x14ac:dyDescent="0.25">
      <c r="A403" s="1"/>
      <c r="B403"/>
      <c r="C403"/>
      <c r="D403"/>
      <c r="E403" s="114"/>
      <c r="F403" s="114"/>
      <c r="G403"/>
      <c r="H403"/>
      <c r="I403"/>
      <c r="J403"/>
      <c r="K403"/>
      <c r="L403" s="114"/>
      <c r="M403" s="114"/>
      <c r="N403" s="135"/>
      <c r="O403" s="135"/>
      <c r="P403" s="136"/>
      <c r="Q403" s="136"/>
      <c r="R403" s="136"/>
      <c r="S403" s="69"/>
      <c r="T403" s="136"/>
      <c r="U403" s="69"/>
      <c r="V403" s="69"/>
      <c r="W403" s="69"/>
      <c r="X403" s="136"/>
      <c r="Y403" s="136"/>
      <c r="Z403" s="136"/>
      <c r="AA403" s="69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</row>
    <row r="404" spans="1:42" s="113" customFormat="1" x14ac:dyDescent="0.25">
      <c r="A404" s="1"/>
      <c r="B404"/>
      <c r="C404"/>
      <c r="D404"/>
      <c r="E404" s="114"/>
      <c r="F404" s="114"/>
      <c r="G404"/>
      <c r="H404"/>
      <c r="I404"/>
      <c r="J404"/>
      <c r="K404"/>
      <c r="L404" s="114"/>
      <c r="M404" s="114"/>
      <c r="N404" s="135"/>
      <c r="O404" s="135"/>
      <c r="P404" s="136"/>
      <c r="Q404" s="136"/>
      <c r="R404" s="136"/>
      <c r="S404" s="136"/>
      <c r="T404" s="136"/>
      <c r="U404" s="69"/>
      <c r="V404" s="69"/>
      <c r="W404" s="69"/>
      <c r="X404" s="136"/>
      <c r="Y404" s="136"/>
      <c r="Z404" s="136"/>
      <c r="AA404" s="69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</row>
    <row r="405" spans="1:42" s="113" customFormat="1" x14ac:dyDescent="0.25">
      <c r="A405" s="1"/>
      <c r="B405"/>
      <c r="C405"/>
      <c r="D405"/>
      <c r="E405" s="114"/>
      <c r="F405" s="114"/>
      <c r="G405"/>
      <c r="H405"/>
      <c r="I405"/>
      <c r="J405"/>
      <c r="K405"/>
      <c r="L405" s="114"/>
      <c r="M405" s="114"/>
      <c r="N405" s="135"/>
      <c r="O405" s="135"/>
      <c r="P405" s="136"/>
      <c r="Q405" s="136"/>
      <c r="R405" s="69"/>
      <c r="S405" s="136"/>
      <c r="T405" s="136"/>
      <c r="U405" s="136"/>
      <c r="V405" s="69"/>
      <c r="W405" s="136"/>
      <c r="X405" s="136"/>
      <c r="Y405" s="136"/>
      <c r="Z405" s="136"/>
      <c r="AA405" s="136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</row>
    <row r="406" spans="1:42" s="113" customFormat="1" x14ac:dyDescent="0.25">
      <c r="A406" s="1"/>
      <c r="B406"/>
      <c r="C406"/>
      <c r="D406"/>
      <c r="E406" s="114"/>
      <c r="F406" s="114"/>
      <c r="G406"/>
      <c r="H406"/>
      <c r="I406"/>
      <c r="J406"/>
      <c r="K406"/>
      <c r="L406" s="114"/>
      <c r="M406" s="114"/>
      <c r="N406" s="135"/>
      <c r="O406" s="135"/>
      <c r="P406" s="136"/>
      <c r="Q406" s="136"/>
      <c r="R406" s="136"/>
      <c r="S406" s="69"/>
      <c r="T406" s="136"/>
      <c r="U406" s="136"/>
      <c r="V406" s="69"/>
      <c r="W406" s="69"/>
      <c r="X406" s="69"/>
      <c r="Y406" s="136"/>
      <c r="Z406" s="136"/>
      <c r="AA406" s="136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</row>
    <row r="407" spans="1:42" s="113" customFormat="1" x14ac:dyDescent="0.25">
      <c r="A407" s="1"/>
      <c r="B407"/>
      <c r="C407"/>
      <c r="D407"/>
      <c r="E407" s="114"/>
      <c r="F407" s="114"/>
      <c r="G407"/>
      <c r="H407"/>
      <c r="I407"/>
      <c r="J407"/>
      <c r="K407"/>
      <c r="L407" s="114"/>
      <c r="M407" s="114"/>
      <c r="N407" s="135"/>
      <c r="O407" s="135"/>
      <c r="P407" s="136"/>
      <c r="Q407" s="136"/>
      <c r="R407" s="136"/>
      <c r="S407" s="136"/>
      <c r="T407" s="136"/>
      <c r="U407" s="136"/>
      <c r="V407" s="69"/>
      <c r="W407" s="69"/>
      <c r="X407" s="69"/>
      <c r="Y407" s="136"/>
      <c r="Z407" s="136"/>
      <c r="AA407" s="136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</row>
    <row r="408" spans="1:42" s="113" customFormat="1" x14ac:dyDescent="0.25">
      <c r="A408" s="1"/>
      <c r="B408"/>
      <c r="C408"/>
      <c r="D408"/>
      <c r="E408" s="114"/>
      <c r="F408" s="114"/>
      <c r="G408"/>
      <c r="H408"/>
      <c r="I408"/>
      <c r="J408"/>
      <c r="K408"/>
      <c r="L408" s="114"/>
      <c r="M408" s="114"/>
      <c r="N408" s="135"/>
      <c r="O408" s="135"/>
      <c r="P408" s="136"/>
      <c r="Q408" s="136"/>
      <c r="R408" s="136"/>
      <c r="S408" s="136"/>
      <c r="T408" s="69"/>
      <c r="U408" s="136"/>
      <c r="V408" s="69"/>
      <c r="W408" s="136"/>
      <c r="X408" s="136"/>
      <c r="Y408" s="136"/>
      <c r="Z408" s="136"/>
      <c r="AA408" s="136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</row>
    <row r="409" spans="1:42" s="113" customFormat="1" x14ac:dyDescent="0.25">
      <c r="A409" s="1"/>
      <c r="B409"/>
      <c r="C409"/>
      <c r="D409"/>
      <c r="E409" s="114"/>
      <c r="F409" s="114"/>
      <c r="G409"/>
      <c r="H409"/>
      <c r="I409"/>
      <c r="J409"/>
      <c r="K409"/>
      <c r="L409" s="114"/>
      <c r="M409" s="114"/>
      <c r="N409" s="135"/>
      <c r="O409" s="135"/>
      <c r="P409" s="136"/>
      <c r="Q409" s="136"/>
      <c r="R409" s="136"/>
      <c r="S409" s="69"/>
      <c r="T409" s="136"/>
      <c r="U409" s="69"/>
      <c r="V409" s="69"/>
      <c r="W409" s="136"/>
      <c r="X409" s="136"/>
      <c r="Y409" s="136"/>
      <c r="Z409" s="136"/>
      <c r="AA409" s="136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</row>
    <row r="410" spans="1:42" s="113" customFormat="1" x14ac:dyDescent="0.25">
      <c r="A410" s="1"/>
      <c r="B410"/>
      <c r="C410"/>
      <c r="D410"/>
      <c r="E410" s="114"/>
      <c r="F410" s="114"/>
      <c r="G410"/>
      <c r="H410"/>
      <c r="I410"/>
      <c r="J410"/>
      <c r="K410"/>
      <c r="L410" s="114"/>
      <c r="M410" s="114"/>
      <c r="N410" s="135"/>
      <c r="O410" s="135"/>
      <c r="P410" s="136"/>
      <c r="Q410" s="136"/>
      <c r="R410" s="136"/>
      <c r="S410" s="69"/>
      <c r="T410" s="136"/>
      <c r="U410" s="136"/>
      <c r="V410" s="69"/>
      <c r="W410" s="136"/>
      <c r="X410" s="136"/>
      <c r="Y410" s="136"/>
      <c r="Z410" s="136"/>
      <c r="AA410" s="136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</row>
    <row r="411" spans="1:42" s="113" customFormat="1" x14ac:dyDescent="0.25">
      <c r="A411" s="1"/>
      <c r="B411"/>
      <c r="C411"/>
      <c r="D411"/>
      <c r="E411" s="114"/>
      <c r="F411" s="114"/>
      <c r="G411"/>
      <c r="H411"/>
      <c r="I411"/>
      <c r="J411"/>
      <c r="K411"/>
      <c r="L411" s="114"/>
      <c r="M411" s="114"/>
      <c r="N411" s="135"/>
      <c r="O411" s="135"/>
      <c r="P411" s="136"/>
      <c r="Q411" s="136"/>
      <c r="R411" s="136"/>
      <c r="S411" s="69"/>
      <c r="T411" s="136"/>
      <c r="U411" s="69"/>
      <c r="V411" s="69"/>
      <c r="W411" s="69"/>
      <c r="X411" s="136"/>
      <c r="Y411" s="136"/>
      <c r="Z411" s="136"/>
      <c r="AA411" s="136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</row>
    <row r="412" spans="1:42" s="113" customFormat="1" x14ac:dyDescent="0.25">
      <c r="A412" s="1"/>
      <c r="B412"/>
      <c r="C412"/>
      <c r="D412"/>
      <c r="E412" s="114"/>
      <c r="F412" s="114"/>
      <c r="G412"/>
      <c r="H412"/>
      <c r="I412"/>
      <c r="J412"/>
      <c r="K412"/>
      <c r="L412" s="114"/>
      <c r="M412" s="114"/>
      <c r="N412" s="135"/>
      <c r="O412" s="135"/>
      <c r="P412" s="136"/>
      <c r="Q412" s="136"/>
      <c r="R412" s="136"/>
      <c r="S412" s="69"/>
      <c r="T412" s="69"/>
      <c r="U412" s="136"/>
      <c r="V412" s="69"/>
      <c r="W412" s="136"/>
      <c r="X412" s="136"/>
      <c r="Y412" s="136"/>
      <c r="Z412" s="136"/>
      <c r="AA412" s="69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</row>
    <row r="413" spans="1:42" s="113" customFormat="1" x14ac:dyDescent="0.25">
      <c r="A413" s="1"/>
      <c r="B413"/>
      <c r="C413"/>
      <c r="D413"/>
      <c r="E413" s="114"/>
      <c r="F413" s="114"/>
      <c r="G413"/>
      <c r="H413"/>
      <c r="I413"/>
      <c r="J413"/>
      <c r="K413"/>
      <c r="L413" s="114"/>
      <c r="M413" s="114"/>
      <c r="N413" s="135"/>
      <c r="O413" s="135"/>
      <c r="P413" s="136"/>
      <c r="Q413" s="136"/>
      <c r="R413" s="136"/>
      <c r="S413" s="69"/>
      <c r="T413" s="69"/>
      <c r="U413" s="136"/>
      <c r="V413" s="69"/>
      <c r="W413" s="136"/>
      <c r="X413" s="69"/>
      <c r="Y413" s="69"/>
      <c r="Z413" s="69"/>
      <c r="AA413" s="69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</row>
    <row r="414" spans="1:42" s="113" customFormat="1" x14ac:dyDescent="0.25">
      <c r="A414" s="1"/>
      <c r="B414"/>
      <c r="C414"/>
      <c r="D414"/>
      <c r="E414" s="114"/>
      <c r="F414" s="114"/>
      <c r="G414"/>
      <c r="H414"/>
      <c r="I414"/>
      <c r="J414"/>
      <c r="K414"/>
      <c r="L414" s="114"/>
      <c r="M414" s="114"/>
      <c r="N414" s="135"/>
      <c r="O414" s="135"/>
      <c r="P414" s="136"/>
      <c r="Q414" s="136"/>
      <c r="R414" s="136"/>
      <c r="S414" s="136"/>
      <c r="T414" s="69"/>
      <c r="U414" s="136"/>
      <c r="V414" s="69"/>
      <c r="W414" s="69"/>
      <c r="X414" s="69"/>
      <c r="Y414" s="136"/>
      <c r="Z414" s="136"/>
      <c r="AA414" s="136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</row>
    <row r="415" spans="1:42" s="113" customFormat="1" x14ac:dyDescent="0.25">
      <c r="A415" s="1"/>
      <c r="B415"/>
      <c r="C415"/>
      <c r="D415"/>
      <c r="E415" s="114"/>
      <c r="F415" s="114"/>
      <c r="G415"/>
      <c r="H415"/>
      <c r="I415"/>
      <c r="J415"/>
      <c r="K415"/>
      <c r="L415" s="114"/>
      <c r="M415" s="114"/>
      <c r="N415" s="135"/>
      <c r="O415" s="135"/>
      <c r="P415" s="136"/>
      <c r="Q415" s="136"/>
      <c r="R415" s="136"/>
      <c r="S415" s="69"/>
      <c r="T415" s="136"/>
      <c r="U415" s="136"/>
      <c r="V415" s="69"/>
      <c r="W415" s="136"/>
      <c r="X415" s="136"/>
      <c r="Y415" s="136"/>
      <c r="Z415" s="69"/>
      <c r="AA415" s="136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</row>
    <row r="416" spans="1:42" s="113" customFormat="1" x14ac:dyDescent="0.25">
      <c r="A416" s="1"/>
      <c r="B416"/>
      <c r="C416"/>
      <c r="D416"/>
      <c r="E416" s="114"/>
      <c r="F416" s="114"/>
      <c r="G416"/>
      <c r="H416"/>
      <c r="I416"/>
      <c r="J416"/>
      <c r="K416"/>
      <c r="L416" s="114"/>
      <c r="M416" s="114"/>
      <c r="N416" s="135"/>
      <c r="O416" s="135"/>
      <c r="P416" s="136"/>
      <c r="Q416" s="136"/>
      <c r="R416" s="136"/>
      <c r="S416" s="136"/>
      <c r="T416" s="69"/>
      <c r="U416" s="69"/>
      <c r="V416" s="69"/>
      <c r="W416" s="136"/>
      <c r="X416" s="136"/>
      <c r="Y416" s="136"/>
      <c r="Z416" s="136"/>
      <c r="AA416" s="136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</row>
    <row r="417" spans="1:42" s="113" customFormat="1" x14ac:dyDescent="0.25">
      <c r="A417" s="1"/>
      <c r="B417"/>
      <c r="C417"/>
      <c r="D417"/>
      <c r="E417" s="114"/>
      <c r="F417" s="114"/>
      <c r="G417"/>
      <c r="H417"/>
      <c r="I417"/>
      <c r="J417"/>
      <c r="K417"/>
      <c r="L417" s="114"/>
      <c r="M417" s="114"/>
      <c r="N417" s="135"/>
      <c r="O417" s="135"/>
      <c r="P417" s="136"/>
      <c r="Q417" s="136"/>
      <c r="R417" s="136"/>
      <c r="S417" s="136"/>
      <c r="T417" s="69"/>
      <c r="U417" s="69"/>
      <c r="V417" s="69"/>
      <c r="W417" s="69"/>
      <c r="X417" s="136"/>
      <c r="Y417" s="136"/>
      <c r="Z417" s="136"/>
      <c r="AA417" s="69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</row>
    <row r="418" spans="1:42" x14ac:dyDescent="0.25">
      <c r="A418" s="1"/>
      <c r="E418" s="114"/>
      <c r="F418" s="114"/>
      <c r="L418" s="114"/>
      <c r="M418" s="114"/>
      <c r="N418" s="135"/>
      <c r="O418" s="135"/>
      <c r="P418" s="69"/>
      <c r="Q418" s="136"/>
      <c r="R418" s="136"/>
      <c r="S418" s="136"/>
      <c r="T418" s="69"/>
      <c r="U418" s="136"/>
      <c r="V418" s="69"/>
      <c r="W418" s="136"/>
      <c r="X418" s="136"/>
      <c r="Y418" s="136"/>
      <c r="Z418" s="136"/>
      <c r="AA418" s="69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</row>
    <row r="419" spans="1:42" s="113" customFormat="1" x14ac:dyDescent="0.25">
      <c r="A419" s="1"/>
      <c r="B419"/>
      <c r="C419"/>
      <c r="D419"/>
      <c r="E419" s="114"/>
      <c r="F419" s="114"/>
      <c r="G419"/>
      <c r="H419"/>
      <c r="I419"/>
      <c r="J419"/>
      <c r="K419"/>
      <c r="L419" s="114"/>
      <c r="M419" s="114"/>
      <c r="N419" s="135"/>
      <c r="O419" s="135"/>
      <c r="P419" s="136"/>
      <c r="Q419" s="136"/>
      <c r="R419" s="136"/>
      <c r="S419" s="136"/>
      <c r="T419" s="136"/>
      <c r="U419" s="69"/>
      <c r="V419" s="69"/>
      <c r="W419" s="136"/>
      <c r="X419" s="136"/>
      <c r="Y419" s="136"/>
      <c r="Z419" s="136"/>
      <c r="AA419" s="136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</row>
    <row r="420" spans="1:42" s="113" customFormat="1" x14ac:dyDescent="0.25">
      <c r="A420" s="1"/>
      <c r="B420"/>
      <c r="C420"/>
      <c r="D420"/>
      <c r="E420" s="114"/>
      <c r="F420" s="114"/>
      <c r="G420"/>
      <c r="H420"/>
      <c r="I420"/>
      <c r="J420"/>
      <c r="K420"/>
      <c r="L420" s="114"/>
      <c r="M420" s="114"/>
      <c r="N420" s="135"/>
      <c r="O420" s="135"/>
      <c r="P420" s="136"/>
      <c r="Q420" s="136"/>
      <c r="R420" s="136"/>
      <c r="S420" s="69"/>
      <c r="T420" s="136"/>
      <c r="U420" s="136"/>
      <c r="V420" s="69"/>
      <c r="W420" s="136"/>
      <c r="X420" s="136"/>
      <c r="Y420" s="136"/>
      <c r="Z420" s="136"/>
      <c r="AA420" s="136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</row>
    <row r="421" spans="1:42" s="113" customFormat="1" x14ac:dyDescent="0.25">
      <c r="A421" s="1"/>
      <c r="B421"/>
      <c r="C421"/>
      <c r="D421"/>
      <c r="E421" s="114"/>
      <c r="F421" s="114"/>
      <c r="G421"/>
      <c r="H421"/>
      <c r="I421"/>
      <c r="J421"/>
      <c r="K421"/>
      <c r="L421" s="114"/>
      <c r="M421" s="114"/>
      <c r="N421" s="135"/>
      <c r="O421" s="135"/>
      <c r="P421" s="136"/>
      <c r="Q421" s="136"/>
      <c r="R421" s="136"/>
      <c r="S421" s="69"/>
      <c r="T421" s="136"/>
      <c r="U421" s="136"/>
      <c r="V421" s="69"/>
      <c r="W421" s="69"/>
      <c r="X421" s="136"/>
      <c r="Y421" s="136"/>
      <c r="Z421" s="136"/>
      <c r="AA421" s="136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</row>
    <row r="422" spans="1:42" s="113" customFormat="1" x14ac:dyDescent="0.25">
      <c r="A422" s="1"/>
      <c r="B422"/>
      <c r="C422"/>
      <c r="D422"/>
      <c r="E422" s="114"/>
      <c r="F422" s="114"/>
      <c r="G422"/>
      <c r="H422"/>
      <c r="I422"/>
      <c r="J422"/>
      <c r="K422"/>
      <c r="L422" s="114"/>
      <c r="M422" s="114"/>
      <c r="N422" s="135"/>
      <c r="O422" s="135"/>
      <c r="P422" s="136"/>
      <c r="Q422" s="136"/>
      <c r="R422" s="136"/>
      <c r="S422" s="69"/>
      <c r="T422" s="69"/>
      <c r="U422" s="136"/>
      <c r="V422" s="69"/>
      <c r="W422" s="136"/>
      <c r="X422" s="136"/>
      <c r="Y422" s="136"/>
      <c r="Z422" s="136"/>
      <c r="AA422" s="136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</row>
    <row r="423" spans="1:42" s="113" customFormat="1" x14ac:dyDescent="0.25">
      <c r="A423" s="1"/>
      <c r="B423"/>
      <c r="C423"/>
      <c r="D423"/>
      <c r="E423" s="114"/>
      <c r="F423" s="114"/>
      <c r="G423"/>
      <c r="H423"/>
      <c r="I423"/>
      <c r="J423"/>
      <c r="K423"/>
      <c r="L423" s="114"/>
      <c r="M423" s="114"/>
      <c r="N423" s="135"/>
      <c r="O423" s="135"/>
      <c r="P423" s="136"/>
      <c r="Q423" s="136"/>
      <c r="R423" s="136"/>
      <c r="S423" s="136"/>
      <c r="T423" s="69"/>
      <c r="U423" s="69"/>
      <c r="V423" s="69"/>
      <c r="W423" s="136"/>
      <c r="X423" s="136"/>
      <c r="Y423" s="136"/>
      <c r="Z423" s="136"/>
      <c r="AA423" s="136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</row>
    <row r="424" spans="1:42" s="113" customFormat="1" x14ac:dyDescent="0.25">
      <c r="A424" s="1"/>
      <c r="B424"/>
      <c r="C424"/>
      <c r="D424"/>
      <c r="E424" s="114"/>
      <c r="F424" s="114"/>
      <c r="G424"/>
      <c r="H424"/>
      <c r="I424"/>
      <c r="J424"/>
      <c r="K424"/>
      <c r="L424" s="114"/>
      <c r="M424" s="114"/>
      <c r="N424" s="135"/>
      <c r="O424" s="135"/>
      <c r="P424" s="136"/>
      <c r="Q424" s="136"/>
      <c r="R424" s="136"/>
      <c r="S424" s="69"/>
      <c r="T424" s="136"/>
      <c r="U424" s="136"/>
      <c r="V424" s="69"/>
      <c r="W424" s="136"/>
      <c r="X424" s="136"/>
      <c r="Y424" s="136"/>
      <c r="Z424" s="136"/>
      <c r="AA424" s="136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</row>
    <row r="425" spans="1:42" s="113" customFormat="1" x14ac:dyDescent="0.25">
      <c r="A425" s="1"/>
      <c r="B425"/>
      <c r="C425"/>
      <c r="D425"/>
      <c r="E425" s="114"/>
      <c r="F425" s="114"/>
      <c r="G425"/>
      <c r="H425"/>
      <c r="I425"/>
      <c r="J425"/>
      <c r="K425"/>
      <c r="L425" s="114"/>
      <c r="M425" s="114"/>
      <c r="N425" s="135"/>
      <c r="O425" s="135"/>
      <c r="P425" s="136"/>
      <c r="Q425" s="136"/>
      <c r="R425" s="136"/>
      <c r="S425" s="69"/>
      <c r="T425" s="136"/>
      <c r="U425" s="69"/>
      <c r="V425" s="69"/>
      <c r="W425" s="136"/>
      <c r="X425" s="69"/>
      <c r="Y425" s="136"/>
      <c r="Z425" s="136"/>
      <c r="AA425" s="136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</row>
    <row r="426" spans="1:42" s="113" customFormat="1" x14ac:dyDescent="0.25">
      <c r="A426" s="1"/>
      <c r="B426"/>
      <c r="C426"/>
      <c r="D426"/>
      <c r="E426" s="114"/>
      <c r="F426" s="114"/>
      <c r="G426"/>
      <c r="H426"/>
      <c r="I426"/>
      <c r="J426"/>
      <c r="K426"/>
      <c r="L426" s="114"/>
      <c r="M426" s="114"/>
      <c r="N426" s="135"/>
      <c r="O426" s="135"/>
      <c r="P426" s="136"/>
      <c r="Q426" s="136"/>
      <c r="R426" s="136"/>
      <c r="S426" s="136"/>
      <c r="T426" s="69"/>
      <c r="U426" s="136"/>
      <c r="V426" s="69"/>
      <c r="W426" s="69"/>
      <c r="X426" s="136"/>
      <c r="Y426" s="136"/>
      <c r="Z426" s="136"/>
      <c r="AA426" s="136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</row>
    <row r="427" spans="1:42" s="113" customFormat="1" x14ac:dyDescent="0.25">
      <c r="A427" s="1"/>
      <c r="B427"/>
      <c r="C427"/>
      <c r="D427"/>
      <c r="E427" s="114"/>
      <c r="F427" s="114"/>
      <c r="G427"/>
      <c r="H427"/>
      <c r="I427"/>
      <c r="J427"/>
      <c r="K427"/>
      <c r="L427" s="114"/>
      <c r="M427" s="114"/>
      <c r="N427" s="135"/>
      <c r="O427" s="135"/>
      <c r="P427" s="136"/>
      <c r="Q427" s="136"/>
      <c r="R427" s="136"/>
      <c r="S427" s="69"/>
      <c r="T427" s="136"/>
      <c r="U427" s="69"/>
      <c r="V427" s="69"/>
      <c r="W427" s="136"/>
      <c r="X427" s="136"/>
      <c r="Y427" s="136"/>
      <c r="Z427" s="136"/>
      <c r="AA427" s="136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</row>
    <row r="428" spans="1:42" s="113" customFormat="1" x14ac:dyDescent="0.25">
      <c r="A428" s="1"/>
      <c r="B428"/>
      <c r="C428"/>
      <c r="D428"/>
      <c r="E428" s="114"/>
      <c r="F428" s="114"/>
      <c r="G428"/>
      <c r="H428"/>
      <c r="I428"/>
      <c r="J428"/>
      <c r="K428"/>
      <c r="L428" s="114"/>
      <c r="M428" s="114"/>
      <c r="N428" s="135"/>
      <c r="O428" s="135"/>
      <c r="P428" s="136"/>
      <c r="Q428" s="136"/>
      <c r="R428" s="136"/>
      <c r="S428" s="136"/>
      <c r="T428" s="69"/>
      <c r="U428" s="136"/>
      <c r="V428" s="69"/>
      <c r="W428" s="69"/>
      <c r="X428" s="136"/>
      <c r="Y428" s="136"/>
      <c r="Z428" s="136"/>
      <c r="AA428" s="136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</row>
    <row r="429" spans="1:42" s="113" customFormat="1" x14ac:dyDescent="0.25">
      <c r="A429" s="1"/>
      <c r="B429"/>
      <c r="C429"/>
      <c r="D429"/>
      <c r="E429" s="114"/>
      <c r="F429" s="114"/>
      <c r="G429"/>
      <c r="H429"/>
      <c r="I429"/>
      <c r="J429"/>
      <c r="K429"/>
      <c r="L429" s="114"/>
      <c r="M429" s="114"/>
      <c r="N429" s="135"/>
      <c r="O429" s="135"/>
      <c r="P429" s="136"/>
      <c r="Q429" s="136"/>
      <c r="R429" s="136"/>
      <c r="S429" s="69"/>
      <c r="T429" s="136"/>
      <c r="U429" s="69"/>
      <c r="V429" s="69"/>
      <c r="W429" s="136"/>
      <c r="X429" s="136"/>
      <c r="Y429" s="136"/>
      <c r="Z429" s="136"/>
      <c r="AA429" s="136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</row>
    <row r="430" spans="1:42" s="113" customFormat="1" x14ac:dyDescent="0.25">
      <c r="A430" s="1"/>
      <c r="B430"/>
      <c r="C430"/>
      <c r="D430"/>
      <c r="E430" s="114"/>
      <c r="F430" s="114"/>
      <c r="G430"/>
      <c r="H430"/>
      <c r="I430"/>
      <c r="J430"/>
      <c r="K430"/>
      <c r="L430" s="114"/>
      <c r="M430" s="114"/>
      <c r="N430" s="135"/>
      <c r="O430" s="135"/>
      <c r="P430" s="136"/>
      <c r="Q430" s="136"/>
      <c r="R430" s="136"/>
      <c r="S430" s="69"/>
      <c r="T430" s="136"/>
      <c r="U430" s="136"/>
      <c r="V430" s="69"/>
      <c r="W430" s="69"/>
      <c r="X430" s="136"/>
      <c r="Y430" s="136"/>
      <c r="Z430" s="136"/>
      <c r="AA430" s="136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</row>
    <row r="431" spans="1:42" s="113" customFormat="1" x14ac:dyDescent="0.25">
      <c r="A431" s="1"/>
      <c r="B431"/>
      <c r="C431"/>
      <c r="D431"/>
      <c r="E431" s="114"/>
      <c r="F431" s="114"/>
      <c r="G431"/>
      <c r="H431"/>
      <c r="I431"/>
      <c r="J431"/>
      <c r="K431"/>
      <c r="L431" s="114"/>
      <c r="M431" s="114"/>
      <c r="N431" s="135"/>
      <c r="O431" s="135"/>
      <c r="P431" s="136"/>
      <c r="Q431" s="136"/>
      <c r="R431" s="136"/>
      <c r="S431" s="136"/>
      <c r="T431" s="69"/>
      <c r="U431" s="69"/>
      <c r="V431" s="69"/>
      <c r="W431" s="136"/>
      <c r="X431" s="136"/>
      <c r="Y431" s="136"/>
      <c r="Z431" s="136"/>
      <c r="AA431" s="69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</row>
    <row r="432" spans="1:42" s="113" customFormat="1" x14ac:dyDescent="0.25">
      <c r="A432" s="1"/>
      <c r="B432"/>
      <c r="C432"/>
      <c r="D432"/>
      <c r="E432" s="114"/>
      <c r="F432" s="114"/>
      <c r="G432"/>
      <c r="H432"/>
      <c r="I432"/>
      <c r="J432"/>
      <c r="K432"/>
      <c r="L432" s="114"/>
      <c r="M432" s="114"/>
      <c r="N432" s="135"/>
      <c r="O432" s="135"/>
      <c r="P432" s="69"/>
      <c r="Q432" s="136"/>
      <c r="R432" s="136"/>
      <c r="S432" s="136"/>
      <c r="T432" s="136"/>
      <c r="U432" s="136"/>
      <c r="V432" s="69"/>
      <c r="W432" s="136"/>
      <c r="X432" s="136"/>
      <c r="Y432" s="136"/>
      <c r="Z432" s="136"/>
      <c r="AA432" s="136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</row>
    <row r="433" spans="1:42" s="113" customFormat="1" x14ac:dyDescent="0.25">
      <c r="A433" s="1"/>
      <c r="B433"/>
      <c r="C433"/>
      <c r="D433"/>
      <c r="E433" s="6"/>
      <c r="F433" s="6"/>
      <c r="G433"/>
      <c r="H433"/>
      <c r="I433" s="5"/>
      <c r="J433" s="5"/>
      <c r="K433" s="5"/>
      <c r="L433" s="6"/>
      <c r="M433" s="6"/>
      <c r="N433" s="6"/>
      <c r="O433" s="7"/>
      <c r="P433" s="7"/>
      <c r="Q433" s="6"/>
      <c r="R433" s="6"/>
      <c r="S433" s="6"/>
      <c r="T433" s="6"/>
      <c r="U433" s="6"/>
      <c r="V433" s="16"/>
      <c r="W433" s="6"/>
      <c r="X433" s="6"/>
      <c r="Y433" s="6"/>
      <c r="Z433" s="6"/>
      <c r="AA433" s="6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</row>
    <row r="434" spans="1:42" s="113" customFormat="1" x14ac:dyDescent="0.25">
      <c r="A434" s="1"/>
      <c r="B434"/>
      <c r="C434"/>
      <c r="D434"/>
      <c r="E434" s="6"/>
      <c r="F434" s="6"/>
      <c r="G434"/>
      <c r="H434"/>
      <c r="I434" s="5"/>
      <c r="J434" s="5"/>
      <c r="K434" s="5"/>
      <c r="L434" s="6"/>
      <c r="M434" s="6"/>
      <c r="N434" s="7"/>
      <c r="O434" s="7"/>
      <c r="P434" s="6"/>
      <c r="Q434" s="6"/>
      <c r="R434" s="6"/>
      <c r="S434" s="6"/>
      <c r="T434" s="6"/>
      <c r="U434" s="16"/>
      <c r="V434" s="6"/>
      <c r="W434" s="6"/>
      <c r="X434" s="6"/>
      <c r="Y434" s="6"/>
      <c r="Z434" s="6"/>
      <c r="AA434" s="6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</row>
    <row r="435" spans="1:42" s="113" customFormat="1" x14ac:dyDescent="0.25">
      <c r="A435" s="1"/>
      <c r="B435"/>
      <c r="C435"/>
      <c r="D435"/>
      <c r="E435" s="114"/>
      <c r="F435" s="114"/>
      <c r="G435"/>
      <c r="H435"/>
      <c r="I435"/>
      <c r="J435"/>
      <c r="K435"/>
      <c r="L435" s="114"/>
      <c r="M435" s="114"/>
      <c r="N435" s="135"/>
      <c r="O435" s="135"/>
      <c r="P435" s="136"/>
      <c r="Q435" s="136"/>
      <c r="R435" s="136"/>
      <c r="S435" s="136"/>
      <c r="T435" s="69"/>
      <c r="U435" s="136"/>
      <c r="V435" s="69"/>
      <c r="W435" s="136"/>
      <c r="X435" s="136"/>
      <c r="Y435" s="136"/>
      <c r="Z435" s="136"/>
      <c r="AA435" s="136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</row>
    <row r="436" spans="1:42" s="113" customFormat="1" x14ac:dyDescent="0.25">
      <c r="A436" s="1"/>
      <c r="B436"/>
      <c r="C436"/>
      <c r="D436"/>
      <c r="E436" s="114"/>
      <c r="F436" s="114"/>
      <c r="G436"/>
      <c r="H436"/>
      <c r="I436"/>
      <c r="J436"/>
      <c r="K436"/>
      <c r="L436" s="114"/>
      <c r="M436" s="114"/>
      <c r="N436" s="135"/>
      <c r="O436" s="135"/>
      <c r="P436" s="136"/>
      <c r="Q436" s="136"/>
      <c r="R436" s="136"/>
      <c r="S436" s="136"/>
      <c r="T436" s="69"/>
      <c r="U436" s="136"/>
      <c r="V436" s="69"/>
      <c r="W436" s="69"/>
      <c r="X436" s="136"/>
      <c r="Y436" s="136"/>
      <c r="Z436" s="136"/>
      <c r="AA436" s="136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</row>
    <row r="437" spans="1:42" s="113" customFormat="1" x14ac:dyDescent="0.25">
      <c r="A437" s="1"/>
      <c r="B437"/>
      <c r="C437"/>
      <c r="D437"/>
      <c r="E437" s="114"/>
      <c r="F437" s="114"/>
      <c r="G437"/>
      <c r="H437"/>
      <c r="I437"/>
      <c r="J437"/>
      <c r="K437"/>
      <c r="L437" s="114"/>
      <c r="M437" s="114"/>
      <c r="N437" s="135"/>
      <c r="O437" s="135"/>
      <c r="P437" s="136"/>
      <c r="Q437" s="136"/>
      <c r="R437" s="136"/>
      <c r="S437" s="136"/>
      <c r="T437" s="136"/>
      <c r="U437" s="69"/>
      <c r="V437" s="69"/>
      <c r="W437" s="136"/>
      <c r="X437" s="136"/>
      <c r="Y437" s="69"/>
      <c r="Z437" s="136"/>
      <c r="AA437" s="136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</row>
    <row r="438" spans="1:42" s="113" customFormat="1" x14ac:dyDescent="0.25">
      <c r="A438" s="1"/>
      <c r="B438"/>
      <c r="C438"/>
      <c r="D438"/>
      <c r="E438" s="114"/>
      <c r="F438" s="114"/>
      <c r="G438"/>
      <c r="H438"/>
      <c r="I438"/>
      <c r="J438"/>
      <c r="K438"/>
      <c r="L438" s="114"/>
      <c r="M438" s="114"/>
      <c r="N438" s="135"/>
      <c r="O438" s="135"/>
      <c r="P438" s="69"/>
      <c r="Q438" s="136"/>
      <c r="R438" s="136"/>
      <c r="S438" s="136"/>
      <c r="T438" s="136"/>
      <c r="U438" s="69"/>
      <c r="V438" s="69"/>
      <c r="W438" s="136"/>
      <c r="X438" s="136"/>
      <c r="Y438" s="136"/>
      <c r="Z438" s="136"/>
      <c r="AA438" s="136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</row>
    <row r="439" spans="1:42" s="113" customFormat="1" x14ac:dyDescent="0.25">
      <c r="A439" s="1"/>
      <c r="B439"/>
      <c r="C439"/>
      <c r="D439"/>
      <c r="E439" s="114"/>
      <c r="F439" s="114"/>
      <c r="G439"/>
      <c r="H439"/>
      <c r="I439"/>
      <c r="J439"/>
      <c r="K439"/>
      <c r="L439" s="114"/>
      <c r="M439" s="114"/>
      <c r="N439" s="135"/>
      <c r="O439" s="135"/>
      <c r="P439" s="136"/>
      <c r="Q439" s="136"/>
      <c r="R439" s="136"/>
      <c r="S439" s="136"/>
      <c r="T439" s="136"/>
      <c r="U439" s="69"/>
      <c r="V439" s="69"/>
      <c r="W439" s="69"/>
      <c r="X439" s="136"/>
      <c r="Y439" s="136"/>
      <c r="Z439" s="136"/>
      <c r="AA439" s="136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</row>
    <row r="440" spans="1:42" s="113" customFormat="1" x14ac:dyDescent="0.25">
      <c r="A440" s="1"/>
      <c r="B440" s="19"/>
      <c r="C440"/>
      <c r="D440"/>
      <c r="E440" s="6"/>
      <c r="F440" s="6"/>
      <c r="G440"/>
      <c r="H440"/>
      <c r="I440"/>
      <c r="J440"/>
      <c r="K440"/>
      <c r="L440" s="6"/>
      <c r="M440" s="6"/>
      <c r="N440" s="7"/>
      <c r="O440" s="7"/>
      <c r="P440" s="70"/>
      <c r="Q440" s="70"/>
      <c r="R440" s="70"/>
      <c r="S440" s="69"/>
      <c r="T440" s="70"/>
      <c r="U440" s="69"/>
      <c r="V440" s="70"/>
      <c r="W440" s="70"/>
      <c r="X440" s="6"/>
      <c r="Y440" s="6"/>
      <c r="Z440" s="6"/>
      <c r="AA440" s="6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</row>
    <row r="441" spans="1:42" s="113" customFormat="1" x14ac:dyDescent="0.25">
      <c r="A441" s="1"/>
      <c r="B441"/>
      <c r="C441"/>
      <c r="D441"/>
      <c r="E441" s="114"/>
      <c r="F441" s="114"/>
      <c r="G441"/>
      <c r="H441"/>
      <c r="I441"/>
      <c r="J441"/>
      <c r="K441"/>
      <c r="L441" s="114"/>
      <c r="M441" s="114"/>
      <c r="N441" s="135"/>
      <c r="O441" s="135"/>
      <c r="P441" s="136"/>
      <c r="Q441" s="136"/>
      <c r="R441" s="136"/>
      <c r="S441" s="136"/>
      <c r="T441" s="136"/>
      <c r="U441" s="69"/>
      <c r="V441" s="69"/>
      <c r="W441" s="136"/>
      <c r="X441" s="136"/>
      <c r="Y441" s="136"/>
      <c r="Z441" s="136"/>
      <c r="AA441" s="136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</row>
    <row r="442" spans="1:42" s="113" customFormat="1" x14ac:dyDescent="0.25">
      <c r="A442" s="1"/>
      <c r="B442" s="19"/>
      <c r="C442"/>
      <c r="D442"/>
      <c r="E442" s="6"/>
      <c r="F442" s="6"/>
      <c r="G442"/>
      <c r="H442"/>
      <c r="I442"/>
      <c r="J442"/>
      <c r="K442"/>
      <c r="L442" s="6"/>
      <c r="M442" s="6"/>
      <c r="N442" s="7"/>
      <c r="O442" s="7"/>
      <c r="P442" s="70"/>
      <c r="Q442" s="70"/>
      <c r="R442" s="70"/>
      <c r="S442" s="70"/>
      <c r="T442" s="70"/>
      <c r="U442" s="69"/>
      <c r="V442" s="70"/>
      <c r="W442" s="70"/>
      <c r="X442" s="70"/>
      <c r="Y442" s="6"/>
      <c r="Z442" s="6"/>
      <c r="AA442" s="6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</row>
    <row r="443" spans="1:42" s="113" customFormat="1" x14ac:dyDescent="0.25">
      <c r="A443" s="1"/>
      <c r="B443"/>
      <c r="C443"/>
      <c r="D443"/>
      <c r="E443" s="114"/>
      <c r="F443" s="114"/>
      <c r="G443"/>
      <c r="H443"/>
      <c r="I443"/>
      <c r="J443"/>
      <c r="K443"/>
      <c r="L443" s="114"/>
      <c r="M443" s="114"/>
      <c r="N443" s="135"/>
      <c r="O443" s="135"/>
      <c r="P443" s="136"/>
      <c r="Q443" s="136"/>
      <c r="R443" s="136"/>
      <c r="S443" s="136"/>
      <c r="T443" s="136"/>
      <c r="U443" s="136"/>
      <c r="V443" s="69"/>
      <c r="W443" s="136"/>
      <c r="X443" s="136"/>
      <c r="Y443" s="136"/>
      <c r="Z443" s="136"/>
      <c r="AA443" s="136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</row>
    <row r="444" spans="1:42" s="113" customFormat="1" x14ac:dyDescent="0.25">
      <c r="A444" s="1"/>
      <c r="B444"/>
      <c r="C444"/>
      <c r="D444"/>
      <c r="E444" s="114"/>
      <c r="F444" s="114"/>
      <c r="G444"/>
      <c r="H444"/>
      <c r="I444"/>
      <c r="J444"/>
      <c r="K444"/>
      <c r="L444" s="114"/>
      <c r="M444" s="114"/>
      <c r="N444" s="135"/>
      <c r="O444" s="135"/>
      <c r="P444" s="136"/>
      <c r="Q444" s="136"/>
      <c r="R444" s="69"/>
      <c r="S444" s="136"/>
      <c r="T444" s="136"/>
      <c r="U444" s="136"/>
      <c r="V444" s="69"/>
      <c r="W444" s="136"/>
      <c r="X444" s="136"/>
      <c r="Y444" s="136"/>
      <c r="Z444" s="136"/>
      <c r="AA444" s="136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</row>
    <row r="445" spans="1:42" s="113" customFormat="1" x14ac:dyDescent="0.25">
      <c r="A445" s="1"/>
      <c r="B445" s="19"/>
      <c r="C445"/>
      <c r="D445"/>
      <c r="E445" s="6"/>
      <c r="F445" s="6"/>
      <c r="G445"/>
      <c r="H445"/>
      <c r="I445"/>
      <c r="J445"/>
      <c r="K445"/>
      <c r="L445" s="6"/>
      <c r="M445" s="6"/>
      <c r="N445" s="7"/>
      <c r="O445" s="7"/>
      <c r="P445" s="70"/>
      <c r="Q445" s="70"/>
      <c r="R445" s="70"/>
      <c r="S445" s="70"/>
      <c r="T445" s="70"/>
      <c r="U445" s="69"/>
      <c r="V445" s="70"/>
      <c r="W445" s="69"/>
      <c r="X445" s="70"/>
      <c r="Y445" s="6"/>
      <c r="Z445" s="6"/>
      <c r="AA445" s="6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</row>
    <row r="446" spans="1:42" s="113" customFormat="1" x14ac:dyDescent="0.25">
      <c r="A446" s="1"/>
      <c r="B446" s="19"/>
      <c r="C446"/>
      <c r="D446"/>
      <c r="E446" s="6"/>
      <c r="F446" s="6"/>
      <c r="G446"/>
      <c r="H446"/>
      <c r="I446" s="5"/>
      <c r="J446" s="5"/>
      <c r="K446" s="5"/>
      <c r="L446" s="6"/>
      <c r="M446" s="6"/>
      <c r="N446" s="6"/>
      <c r="O446" s="7"/>
      <c r="P446" s="7"/>
      <c r="Q446" s="6"/>
      <c r="R446" s="6"/>
      <c r="S446" s="6"/>
      <c r="T446" s="16"/>
      <c r="U446" s="6"/>
      <c r="V446" s="16"/>
      <c r="W446" s="6"/>
      <c r="X446" s="6"/>
      <c r="Y446" s="6"/>
      <c r="Z446" s="6"/>
      <c r="AA446" s="6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</row>
    <row r="447" spans="1:42" s="113" customFormat="1" x14ac:dyDescent="0.25">
      <c r="A447" s="1"/>
      <c r="B447"/>
      <c r="C447"/>
      <c r="D447"/>
      <c r="E447" s="6"/>
      <c r="F447" s="6"/>
      <c r="G447"/>
      <c r="H447"/>
      <c r="I447"/>
      <c r="J447"/>
      <c r="K447"/>
      <c r="L447" s="6"/>
      <c r="M447" s="6"/>
      <c r="N447" s="7"/>
      <c r="O447" s="7"/>
      <c r="P447" s="70"/>
      <c r="Q447" s="70"/>
      <c r="R447" s="70"/>
      <c r="S447" s="70"/>
      <c r="T447" s="69"/>
      <c r="U447" s="70"/>
      <c r="V447" s="69"/>
      <c r="W447" s="70"/>
      <c r="X447" s="70"/>
      <c r="Y447" s="70"/>
      <c r="Z447" s="70"/>
      <c r="AA447" s="70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</row>
    <row r="448" spans="1:42" s="113" customFormat="1" x14ac:dyDescent="0.25">
      <c r="A448" s="1"/>
      <c r="B448"/>
      <c r="C448"/>
      <c r="D448"/>
      <c r="E448" s="6"/>
      <c r="F448" s="6"/>
      <c r="G448"/>
      <c r="H448"/>
      <c r="I448"/>
      <c r="J448"/>
      <c r="K448"/>
      <c r="L448" s="6"/>
      <c r="M448" s="6"/>
      <c r="N448" s="7"/>
      <c r="O448" s="7"/>
      <c r="P448" s="70"/>
      <c r="Q448" s="70"/>
      <c r="R448" s="70"/>
      <c r="S448" s="70"/>
      <c r="T448" s="70"/>
      <c r="U448" s="69"/>
      <c r="V448" s="70"/>
      <c r="W448" s="70"/>
      <c r="X448" s="70"/>
      <c r="Y448" s="6"/>
      <c r="Z448" s="6"/>
      <c r="AA448" s="6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</row>
    <row r="449" spans="1:42" s="113" customFormat="1" x14ac:dyDescent="0.25">
      <c r="A449" s="1"/>
      <c r="B449"/>
      <c r="C449"/>
      <c r="D449"/>
      <c r="E449" s="114"/>
      <c r="F449" s="114"/>
      <c r="G449"/>
      <c r="H449"/>
      <c r="I449"/>
      <c r="J449"/>
      <c r="K449"/>
      <c r="L449" s="114"/>
      <c r="M449" s="114"/>
      <c r="N449" s="135"/>
      <c r="O449" s="135"/>
      <c r="P449" s="69"/>
      <c r="Q449" s="69"/>
      <c r="R449" s="136"/>
      <c r="S449" s="136"/>
      <c r="T449" s="136"/>
      <c r="U449" s="136"/>
      <c r="V449" s="69"/>
      <c r="W449" s="69"/>
      <c r="X449" s="136"/>
      <c r="Y449" s="136"/>
      <c r="Z449" s="136"/>
      <c r="AA449" s="136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</row>
    <row r="450" spans="1:42" s="113" customFormat="1" x14ac:dyDescent="0.25">
      <c r="A450" s="1"/>
      <c r="B450" s="19"/>
      <c r="C450"/>
      <c r="D450"/>
      <c r="E450" s="6"/>
      <c r="F450" s="6"/>
      <c r="G450"/>
      <c r="H450"/>
      <c r="I450" s="5"/>
      <c r="J450" s="5"/>
      <c r="K450" s="5"/>
      <c r="L450" s="6"/>
      <c r="M450" s="6"/>
      <c r="N450" s="6"/>
      <c r="O450" s="7"/>
      <c r="P450" s="7"/>
      <c r="Q450" s="6"/>
      <c r="R450" s="6"/>
      <c r="S450" s="6"/>
      <c r="T450" s="6"/>
      <c r="U450" s="6"/>
      <c r="V450" s="16"/>
      <c r="W450" s="16"/>
      <c r="X450" s="6"/>
      <c r="Y450" s="6"/>
      <c r="Z450" s="6"/>
      <c r="AA450" s="6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</row>
    <row r="451" spans="1:42" s="113" customFormat="1" x14ac:dyDescent="0.25">
      <c r="A451" s="1"/>
      <c r="B451"/>
      <c r="C451"/>
      <c r="D451"/>
      <c r="E451" s="114"/>
      <c r="F451" s="114"/>
      <c r="G451"/>
      <c r="H451"/>
      <c r="I451"/>
      <c r="J451"/>
      <c r="K451"/>
      <c r="L451" s="114"/>
      <c r="M451" s="114"/>
      <c r="N451" s="135"/>
      <c r="O451" s="135"/>
      <c r="P451" s="136"/>
      <c r="Q451" s="136"/>
      <c r="R451" s="136"/>
      <c r="S451" s="69"/>
      <c r="T451" s="136"/>
      <c r="U451" s="136"/>
      <c r="V451" s="69"/>
      <c r="W451" s="69"/>
      <c r="X451" s="136"/>
      <c r="Y451" s="136"/>
      <c r="Z451" s="136"/>
      <c r="AA451" s="136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</row>
    <row r="452" spans="1:42" s="113" customFormat="1" x14ac:dyDescent="0.25">
      <c r="A452" s="1"/>
      <c r="B452"/>
      <c r="C452"/>
      <c r="D452"/>
      <c r="E452" s="114"/>
      <c r="F452" s="114"/>
      <c r="G452"/>
      <c r="H452"/>
      <c r="I452"/>
      <c r="J452"/>
      <c r="K452"/>
      <c r="L452" s="114"/>
      <c r="M452" s="114"/>
      <c r="N452" s="135"/>
      <c r="O452" s="135"/>
      <c r="P452" s="136"/>
      <c r="Q452" s="136"/>
      <c r="R452" s="136"/>
      <c r="S452" s="136"/>
      <c r="T452" s="136"/>
      <c r="U452" s="69"/>
      <c r="V452" s="69"/>
      <c r="W452" s="69"/>
      <c r="X452" s="136"/>
      <c r="Y452" s="136"/>
      <c r="Z452" s="136"/>
      <c r="AA452" s="136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</row>
    <row r="453" spans="1:42" s="113" customFormat="1" x14ac:dyDescent="0.25">
      <c r="A453" s="1"/>
      <c r="B453"/>
      <c r="C453"/>
      <c r="D453"/>
      <c r="E453" s="114"/>
      <c r="F453" s="114"/>
      <c r="G453"/>
      <c r="H453"/>
      <c r="I453"/>
      <c r="J453"/>
      <c r="K453"/>
      <c r="L453" s="114"/>
      <c r="M453" s="114"/>
      <c r="N453" s="135"/>
      <c r="O453" s="135"/>
      <c r="P453" s="136"/>
      <c r="Q453" s="136"/>
      <c r="R453" s="136"/>
      <c r="S453" s="69"/>
      <c r="T453" s="69"/>
      <c r="U453" s="136"/>
      <c r="V453" s="69"/>
      <c r="W453" s="69"/>
      <c r="X453" s="136"/>
      <c r="Y453" s="136"/>
      <c r="Z453" s="136"/>
      <c r="AA453" s="69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</row>
    <row r="454" spans="1:42" s="113" customFormat="1" x14ac:dyDescent="0.25">
      <c r="A454" s="1"/>
      <c r="B454" s="19"/>
      <c r="C454"/>
      <c r="D454"/>
      <c r="E454" s="6"/>
      <c r="F454" s="6"/>
      <c r="G454"/>
      <c r="H454"/>
      <c r="I454" s="235"/>
      <c r="J454"/>
      <c r="K454"/>
      <c r="L454" s="6"/>
      <c r="M454" s="6"/>
      <c r="N454" s="7"/>
      <c r="O454" s="7"/>
      <c r="P454" s="70"/>
      <c r="Q454" s="70"/>
      <c r="R454" s="70"/>
      <c r="S454" s="70"/>
      <c r="T454" s="70"/>
      <c r="U454" s="69"/>
      <c r="V454" s="70"/>
      <c r="W454" s="70"/>
      <c r="X454" s="6"/>
      <c r="Y454" s="6"/>
      <c r="Z454" s="6"/>
      <c r="AA454" s="6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</row>
    <row r="455" spans="1:42" s="113" customFormat="1" x14ac:dyDescent="0.25">
      <c r="A455" s="1"/>
      <c r="B455"/>
      <c r="C455"/>
      <c r="D455"/>
      <c r="E455" s="6"/>
      <c r="F455" s="6"/>
      <c r="G455"/>
      <c r="H455"/>
      <c r="I455" s="235"/>
      <c r="J455"/>
      <c r="K455"/>
      <c r="L455" s="6"/>
      <c r="M455" s="6"/>
      <c r="N455" s="7"/>
      <c r="O455" s="7"/>
      <c r="P455" s="70"/>
      <c r="Q455" s="70"/>
      <c r="R455" s="70"/>
      <c r="S455" s="70"/>
      <c r="T455" s="70"/>
      <c r="U455" s="70"/>
      <c r="V455" s="69"/>
      <c r="W455" s="69"/>
      <c r="X455" s="70"/>
      <c r="Y455" s="70"/>
      <c r="Z455" s="70"/>
      <c r="AA455" s="70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</row>
    <row r="456" spans="1:42" s="113" customFormat="1" x14ac:dyDescent="0.25">
      <c r="A456" s="1"/>
      <c r="B456"/>
      <c r="C456"/>
      <c r="D456"/>
      <c r="E456" s="114"/>
      <c r="F456" s="114"/>
      <c r="G456"/>
      <c r="H456"/>
      <c r="I456"/>
      <c r="J456"/>
      <c r="K456"/>
      <c r="L456" s="114"/>
      <c r="M456" s="114"/>
      <c r="N456" s="135"/>
      <c r="O456" s="135"/>
      <c r="P456" s="136"/>
      <c r="Q456" s="136"/>
      <c r="R456" s="136"/>
      <c r="S456" s="136"/>
      <c r="T456" s="136"/>
      <c r="U456" s="69"/>
      <c r="V456" s="69"/>
      <c r="W456" s="136"/>
      <c r="X456" s="136"/>
      <c r="Y456" s="69"/>
      <c r="Z456" s="136"/>
      <c r="AA456" s="136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</row>
    <row r="457" spans="1:42" s="113" customFormat="1" x14ac:dyDescent="0.25">
      <c r="A457" s="1"/>
      <c r="B457"/>
      <c r="C457"/>
      <c r="D457"/>
      <c r="E457" s="114"/>
      <c r="F457" s="114"/>
      <c r="G457"/>
      <c r="H457"/>
      <c r="I457"/>
      <c r="J457"/>
      <c r="K457"/>
      <c r="L457" s="114"/>
      <c r="M457" s="114"/>
      <c r="N457" s="135"/>
      <c r="O457" s="135"/>
      <c r="P457" s="136"/>
      <c r="Q457" s="136"/>
      <c r="R457" s="136"/>
      <c r="S457" s="136"/>
      <c r="T457" s="136"/>
      <c r="U457" s="69"/>
      <c r="V457" s="69"/>
      <c r="W457" s="69"/>
      <c r="X457" s="136"/>
      <c r="Y457" s="136"/>
      <c r="Z457" s="69"/>
      <c r="AA457" s="69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</row>
    <row r="458" spans="1:42" s="113" customFormat="1" x14ac:dyDescent="0.25">
      <c r="A458" s="1"/>
      <c r="B458" s="19"/>
      <c r="C458"/>
      <c r="D458"/>
      <c r="E458" s="6"/>
      <c r="F458" s="6"/>
      <c r="G458"/>
      <c r="H458"/>
      <c r="I458" s="5"/>
      <c r="J458" s="5"/>
      <c r="K458" s="5"/>
      <c r="L458" s="6"/>
      <c r="M458" s="6"/>
      <c r="N458" s="6"/>
      <c r="O458" s="7"/>
      <c r="P458" s="7"/>
      <c r="Q458" s="16"/>
      <c r="R458" s="6"/>
      <c r="S458" s="6"/>
      <c r="T458" s="6"/>
      <c r="U458" s="6"/>
      <c r="V458" s="16"/>
      <c r="W458" s="6"/>
      <c r="X458" s="6"/>
      <c r="Y458" s="6"/>
      <c r="Z458" s="6"/>
      <c r="AA458" s="6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</row>
    <row r="459" spans="1:42" x14ac:dyDescent="0.25">
      <c r="A459" s="1"/>
      <c r="E459" s="114"/>
      <c r="F459" s="114"/>
      <c r="L459" s="114"/>
      <c r="M459" s="114"/>
      <c r="N459" s="135"/>
      <c r="O459" s="135"/>
      <c r="P459" s="136"/>
      <c r="Q459" s="136"/>
      <c r="R459" s="136"/>
      <c r="S459" s="136"/>
      <c r="T459" s="69"/>
      <c r="U459" s="136"/>
      <c r="V459" s="69"/>
      <c r="W459" s="136"/>
      <c r="X459" s="136"/>
      <c r="Y459" s="69"/>
      <c r="Z459" s="136"/>
      <c r="AA459" s="69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</row>
    <row r="460" spans="1:42" s="113" customFormat="1" x14ac:dyDescent="0.25">
      <c r="A460" s="1"/>
      <c r="B460"/>
      <c r="C460"/>
      <c r="D460"/>
      <c r="E460" s="114"/>
      <c r="F460" s="114"/>
      <c r="G460"/>
      <c r="H460"/>
      <c r="I460"/>
      <c r="J460"/>
      <c r="K460"/>
      <c r="L460" s="114"/>
      <c r="M460" s="114"/>
      <c r="N460" s="135"/>
      <c r="O460" s="135"/>
      <c r="P460" s="136"/>
      <c r="Q460" s="136"/>
      <c r="R460" s="136"/>
      <c r="S460" s="136"/>
      <c r="T460" s="136"/>
      <c r="U460" s="69"/>
      <c r="V460" s="69"/>
      <c r="W460" s="136"/>
      <c r="X460" s="136"/>
      <c r="Y460" s="136"/>
      <c r="Z460" s="136"/>
      <c r="AA460" s="136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</row>
    <row r="461" spans="1:42" s="113" customFormat="1" x14ac:dyDescent="0.25">
      <c r="A461" s="1"/>
      <c r="B461"/>
      <c r="C461"/>
      <c r="D461"/>
      <c r="E461" s="114"/>
      <c r="F461" s="114"/>
      <c r="G461"/>
      <c r="H461"/>
      <c r="I461"/>
      <c r="J461"/>
      <c r="K461"/>
      <c r="L461" s="114"/>
      <c r="M461" s="114"/>
      <c r="N461" s="135"/>
      <c r="O461" s="135"/>
      <c r="P461" s="136"/>
      <c r="Q461" s="136"/>
      <c r="R461" s="136"/>
      <c r="S461" s="69"/>
      <c r="T461" s="69"/>
      <c r="U461" s="69"/>
      <c r="V461" s="69"/>
      <c r="W461" s="136"/>
      <c r="X461" s="136"/>
      <c r="Y461" s="136"/>
      <c r="Z461" s="136"/>
      <c r="AA461" s="136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</row>
    <row r="462" spans="1:42" s="113" customFormat="1" x14ac:dyDescent="0.25">
      <c r="A462" s="1"/>
      <c r="B462" s="19"/>
      <c r="C462"/>
      <c r="D462"/>
      <c r="E462" s="6"/>
      <c r="F462" s="6"/>
      <c r="G462"/>
      <c r="H462"/>
      <c r="I462" s="5"/>
      <c r="J462" s="5"/>
      <c r="K462" s="5"/>
      <c r="L462" s="6"/>
      <c r="M462" s="6"/>
      <c r="N462" s="6"/>
      <c r="O462" s="7"/>
      <c r="P462" s="7"/>
      <c r="Q462" s="6"/>
      <c r="R462" s="6"/>
      <c r="S462" s="16"/>
      <c r="T462" s="6"/>
      <c r="U462" s="6"/>
      <c r="V462" s="16"/>
      <c r="W462" s="6"/>
      <c r="X462" s="6"/>
      <c r="Y462" s="6"/>
      <c r="Z462" s="6"/>
      <c r="AA462" s="6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</row>
    <row r="463" spans="1:42" s="113" customFormat="1" x14ac:dyDescent="0.25">
      <c r="A463" s="1"/>
      <c r="B463"/>
      <c r="C463"/>
      <c r="D463"/>
      <c r="E463" s="114"/>
      <c r="F463" s="114"/>
      <c r="G463"/>
      <c r="H463"/>
      <c r="I463"/>
      <c r="J463"/>
      <c r="K463"/>
      <c r="L463" s="114"/>
      <c r="M463" s="114"/>
      <c r="N463" s="135"/>
      <c r="O463" s="135"/>
      <c r="P463" s="136"/>
      <c r="Q463" s="136"/>
      <c r="R463" s="136"/>
      <c r="S463" s="136"/>
      <c r="T463" s="69"/>
      <c r="U463" s="136"/>
      <c r="V463" s="69"/>
      <c r="W463" s="136"/>
      <c r="X463" s="136"/>
      <c r="Y463" s="136"/>
      <c r="Z463" s="136"/>
      <c r="AA463" s="136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</row>
    <row r="464" spans="1:42" s="113" customFormat="1" x14ac:dyDescent="0.25">
      <c r="A464" s="1"/>
      <c r="B464"/>
      <c r="C464"/>
      <c r="D464"/>
      <c r="E464" s="6"/>
      <c r="F464" s="6"/>
      <c r="G464"/>
      <c r="H464"/>
      <c r="I464" s="5"/>
      <c r="J464" s="5"/>
      <c r="K464" s="5"/>
      <c r="L464" s="6"/>
      <c r="M464" s="6"/>
      <c r="N464" s="6"/>
      <c r="O464" s="7"/>
      <c r="P464" s="7"/>
      <c r="Q464" s="6"/>
      <c r="R464" s="6"/>
      <c r="S464" s="6"/>
      <c r="T464" s="6"/>
      <c r="U464" s="6"/>
      <c r="V464" s="16"/>
      <c r="W464" s="6"/>
      <c r="X464" s="6"/>
      <c r="Y464" s="6"/>
      <c r="Z464" s="6"/>
      <c r="AA464" s="6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</row>
    <row r="465" spans="1:42" s="113" customFormat="1" x14ac:dyDescent="0.25">
      <c r="A465" s="1"/>
      <c r="B465" s="19"/>
      <c r="C465"/>
      <c r="D465"/>
      <c r="E465" s="6"/>
      <c r="F465" s="6"/>
      <c r="G465"/>
      <c r="H465"/>
      <c r="I465"/>
      <c r="J465"/>
      <c r="K465"/>
      <c r="L465" s="6"/>
      <c r="M465" s="6"/>
      <c r="N465" s="7"/>
      <c r="O465" s="7"/>
      <c r="P465" s="70"/>
      <c r="Q465" s="70"/>
      <c r="R465" s="70"/>
      <c r="S465" s="70"/>
      <c r="T465" s="70"/>
      <c r="U465" s="69"/>
      <c r="V465" s="70"/>
      <c r="W465" s="70"/>
      <c r="X465" s="70"/>
      <c r="Y465" s="6"/>
      <c r="Z465" s="6"/>
      <c r="AA465" s="6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</row>
    <row r="466" spans="1:42" s="113" customFormat="1" x14ac:dyDescent="0.25">
      <c r="A466" s="1"/>
      <c r="B466" s="19"/>
      <c r="C466"/>
      <c r="D466"/>
      <c r="E466" s="6"/>
      <c r="F466" s="6"/>
      <c r="G466"/>
      <c r="H466"/>
      <c r="I466"/>
      <c r="J466"/>
      <c r="K466"/>
      <c r="L466" s="6"/>
      <c r="M466" s="6"/>
      <c r="N466" s="7"/>
      <c r="O466" s="7"/>
      <c r="P466" s="69"/>
      <c r="Q466" s="70"/>
      <c r="R466" s="70"/>
      <c r="S466" s="70"/>
      <c r="T466" s="70"/>
      <c r="U466" s="69"/>
      <c r="V466" s="70"/>
      <c r="W466" s="70"/>
      <c r="X466" s="6"/>
      <c r="Y466" s="6"/>
      <c r="Z466" s="6"/>
      <c r="AA466" s="6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</row>
    <row r="467" spans="1:42" s="113" customFormat="1" x14ac:dyDescent="0.25">
      <c r="A467" s="1"/>
      <c r="B467" s="19"/>
      <c r="C467"/>
      <c r="D467"/>
      <c r="E467" s="6"/>
      <c r="F467" s="6"/>
      <c r="G467"/>
      <c r="H467"/>
      <c r="I467"/>
      <c r="J467"/>
      <c r="K467"/>
      <c r="L467" s="6"/>
      <c r="M467" s="6"/>
      <c r="N467" s="7"/>
      <c r="O467" s="7"/>
      <c r="P467" s="70"/>
      <c r="Q467" s="70"/>
      <c r="R467" s="70"/>
      <c r="S467" s="70"/>
      <c r="T467" s="69"/>
      <c r="U467" s="70"/>
      <c r="V467" s="69"/>
      <c r="W467" s="70"/>
      <c r="X467" s="70"/>
      <c r="Y467" s="70"/>
      <c r="Z467" s="70"/>
      <c r="AA467" s="70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</row>
    <row r="468" spans="1:42" s="113" customFormat="1" x14ac:dyDescent="0.25">
      <c r="A468" s="1"/>
      <c r="B468" s="19"/>
      <c r="C468"/>
      <c r="D468"/>
      <c r="E468" s="6"/>
      <c r="F468" s="6"/>
      <c r="G468"/>
      <c r="H468"/>
      <c r="I468"/>
      <c r="J468"/>
      <c r="K468"/>
      <c r="L468" s="6"/>
      <c r="M468" s="6"/>
      <c r="N468" s="7"/>
      <c r="O468" s="7"/>
      <c r="P468" s="70"/>
      <c r="Q468" s="70"/>
      <c r="R468" s="70"/>
      <c r="S468" s="70"/>
      <c r="T468" s="70"/>
      <c r="U468" s="69"/>
      <c r="V468" s="69"/>
      <c r="W468" s="70"/>
      <c r="X468" s="70"/>
      <c r="Y468" s="70"/>
      <c r="Z468" s="70"/>
      <c r="AA468" s="70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</row>
    <row r="469" spans="1:42" s="113" customFormat="1" x14ac:dyDescent="0.25">
      <c r="A469" s="1"/>
      <c r="B469"/>
      <c r="C469"/>
      <c r="D469"/>
      <c r="E469" s="114"/>
      <c r="F469" s="114"/>
      <c r="G469"/>
      <c r="H469"/>
      <c r="I469"/>
      <c r="J469"/>
      <c r="K469"/>
      <c r="L469" s="114"/>
      <c r="M469" s="114"/>
      <c r="N469" s="135"/>
      <c r="O469" s="135"/>
      <c r="P469" s="136"/>
      <c r="Q469" s="136"/>
      <c r="R469" s="136"/>
      <c r="S469" s="69"/>
      <c r="T469" s="136"/>
      <c r="U469" s="136"/>
      <c r="V469" s="69"/>
      <c r="W469" s="69"/>
      <c r="X469" s="136"/>
      <c r="Y469" s="136"/>
      <c r="Z469" s="136"/>
      <c r="AA469" s="136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</row>
    <row r="470" spans="1:42" s="113" customFormat="1" x14ac:dyDescent="0.25">
      <c r="A470" s="1"/>
      <c r="B470"/>
      <c r="C470"/>
      <c r="D470"/>
      <c r="E470" s="6"/>
      <c r="F470" s="6"/>
      <c r="G470"/>
      <c r="H470"/>
      <c r="I470"/>
      <c r="J470"/>
      <c r="K470"/>
      <c r="L470" s="6"/>
      <c r="M470" s="6"/>
      <c r="N470" s="7"/>
      <c r="O470" s="7"/>
      <c r="P470" s="70"/>
      <c r="Q470" s="70"/>
      <c r="R470" s="70"/>
      <c r="S470" s="70"/>
      <c r="T470" s="70"/>
      <c r="U470" s="70"/>
      <c r="V470" s="69"/>
      <c r="W470" s="69"/>
      <c r="X470" s="70"/>
      <c r="Y470" s="70"/>
      <c r="Z470" s="70"/>
      <c r="AA470" s="69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</row>
    <row r="471" spans="1:42" s="113" customFormat="1" x14ac:dyDescent="0.25">
      <c r="A471" s="1"/>
      <c r="B471"/>
      <c r="C471"/>
      <c r="D471"/>
      <c r="E471" s="114"/>
      <c r="F471" s="114"/>
      <c r="G471"/>
      <c r="H471"/>
      <c r="I471"/>
      <c r="J471"/>
      <c r="K471"/>
      <c r="L471" s="114"/>
      <c r="M471" s="114"/>
      <c r="N471" s="135"/>
      <c r="O471" s="135"/>
      <c r="P471" s="136"/>
      <c r="Q471" s="136"/>
      <c r="R471" s="136"/>
      <c r="S471" s="69"/>
      <c r="T471" s="136"/>
      <c r="U471" s="69"/>
      <c r="V471" s="69"/>
      <c r="W471" s="69"/>
      <c r="X471" s="136"/>
      <c r="Y471" s="136"/>
      <c r="Z471" s="136"/>
      <c r="AA471" s="136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</row>
    <row r="472" spans="1:42" s="113" customFormat="1" x14ac:dyDescent="0.25">
      <c r="A472" s="1"/>
      <c r="B472"/>
      <c r="C472"/>
      <c r="D472"/>
      <c r="E472" s="114"/>
      <c r="F472" s="114"/>
      <c r="G472"/>
      <c r="H472"/>
      <c r="I472"/>
      <c r="J472"/>
      <c r="K472"/>
      <c r="L472" s="114"/>
      <c r="M472" s="114"/>
      <c r="N472" s="135"/>
      <c r="O472" s="135"/>
      <c r="P472" s="136"/>
      <c r="Q472" s="136"/>
      <c r="R472" s="136"/>
      <c r="S472" s="136"/>
      <c r="T472" s="136"/>
      <c r="U472" s="69"/>
      <c r="V472" s="69"/>
      <c r="W472" s="136"/>
      <c r="X472" s="136"/>
      <c r="Y472" s="136"/>
      <c r="Z472" s="136"/>
      <c r="AA472" s="136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</row>
    <row r="473" spans="1:42" s="113" customFormat="1" x14ac:dyDescent="0.25">
      <c r="A473" s="1"/>
      <c r="B473"/>
      <c r="C473"/>
      <c r="D473"/>
      <c r="E473" s="114"/>
      <c r="F473" s="114"/>
      <c r="G473"/>
      <c r="H473"/>
      <c r="I473"/>
      <c r="J473"/>
      <c r="K473"/>
      <c r="L473" s="114"/>
      <c r="M473" s="114"/>
      <c r="N473" s="135"/>
      <c r="O473" s="135"/>
      <c r="P473" s="136"/>
      <c r="Q473" s="136"/>
      <c r="R473" s="69"/>
      <c r="S473" s="136"/>
      <c r="T473" s="136"/>
      <c r="U473" s="136"/>
      <c r="V473" s="69"/>
      <c r="W473" s="136"/>
      <c r="X473" s="136"/>
      <c r="Y473" s="136"/>
      <c r="Z473" s="136"/>
      <c r="AA473" s="69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</row>
    <row r="474" spans="1:42" s="113" customFormat="1" x14ac:dyDescent="0.25">
      <c r="A474" s="1"/>
      <c r="B474"/>
      <c r="C474"/>
      <c r="D474"/>
      <c r="E474" s="114"/>
      <c r="F474" s="114"/>
      <c r="G474"/>
      <c r="H474"/>
      <c r="I474"/>
      <c r="J474"/>
      <c r="K474"/>
      <c r="L474" s="114"/>
      <c r="M474" s="114"/>
      <c r="N474" s="135"/>
      <c r="O474" s="135"/>
      <c r="P474" s="136"/>
      <c r="Q474" s="136"/>
      <c r="R474" s="136"/>
      <c r="S474" s="136"/>
      <c r="T474" s="136"/>
      <c r="U474" s="136"/>
      <c r="V474" s="69"/>
      <c r="W474" s="69"/>
      <c r="X474" s="136"/>
      <c r="Y474" s="136"/>
      <c r="Z474" s="136"/>
      <c r="AA474" s="136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</row>
    <row r="475" spans="1:42" s="113" customFormat="1" x14ac:dyDescent="0.25">
      <c r="A475" s="1"/>
      <c r="B475"/>
      <c r="C475"/>
      <c r="D475"/>
      <c r="E475" s="114"/>
      <c r="F475" s="114"/>
      <c r="G475"/>
      <c r="H475"/>
      <c r="I475"/>
      <c r="J475"/>
      <c r="K475"/>
      <c r="L475" s="114"/>
      <c r="M475" s="114"/>
      <c r="N475" s="135"/>
      <c r="O475" s="135"/>
      <c r="P475" s="136"/>
      <c r="Q475" s="136"/>
      <c r="R475" s="136"/>
      <c r="S475" s="69"/>
      <c r="T475" s="69"/>
      <c r="U475" s="136"/>
      <c r="V475" s="69"/>
      <c r="W475" s="136"/>
      <c r="X475" s="136"/>
      <c r="Y475" s="136"/>
      <c r="Z475" s="136"/>
      <c r="AA475" s="136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</row>
    <row r="476" spans="1:42" s="113" customFormat="1" x14ac:dyDescent="0.25">
      <c r="A476" s="1"/>
      <c r="B476"/>
      <c r="C476"/>
      <c r="D476"/>
      <c r="E476" s="114"/>
      <c r="F476" s="114"/>
      <c r="G476"/>
      <c r="H476"/>
      <c r="I476"/>
      <c r="J476"/>
      <c r="K476"/>
      <c r="L476" s="114"/>
      <c r="M476" s="114"/>
      <c r="N476" s="135"/>
      <c r="O476" s="135"/>
      <c r="P476" s="136"/>
      <c r="Q476" s="136"/>
      <c r="R476" s="136"/>
      <c r="S476" s="69"/>
      <c r="T476" s="136"/>
      <c r="U476" s="69"/>
      <c r="V476" s="69"/>
      <c r="W476" s="136"/>
      <c r="X476" s="136"/>
      <c r="Y476" s="136"/>
      <c r="Z476" s="136"/>
      <c r="AA476" s="136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</row>
    <row r="477" spans="1:42" s="113" customFormat="1" x14ac:dyDescent="0.25">
      <c r="A477" s="1"/>
      <c r="B477"/>
      <c r="C477"/>
      <c r="D477"/>
      <c r="E477" s="114"/>
      <c r="F477" s="114"/>
      <c r="G477"/>
      <c r="H477"/>
      <c r="I477"/>
      <c r="J477"/>
      <c r="K477"/>
      <c r="L477" s="114"/>
      <c r="M477" s="114"/>
      <c r="N477" s="135"/>
      <c r="O477" s="135"/>
      <c r="P477" s="136"/>
      <c r="Q477" s="136"/>
      <c r="R477" s="136"/>
      <c r="S477" s="69"/>
      <c r="T477" s="136"/>
      <c r="U477" s="69"/>
      <c r="V477" s="69"/>
      <c r="W477" s="136"/>
      <c r="X477" s="136"/>
      <c r="Y477" s="136"/>
      <c r="Z477" s="136"/>
      <c r="AA477" s="136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</row>
    <row r="478" spans="1:42" s="113" customFormat="1" x14ac:dyDescent="0.25">
      <c r="A478" s="1"/>
      <c r="B478"/>
      <c r="C478"/>
      <c r="D478"/>
      <c r="E478" s="114"/>
      <c r="F478" s="114"/>
      <c r="G478"/>
      <c r="H478"/>
      <c r="I478"/>
      <c r="J478"/>
      <c r="K478"/>
      <c r="L478" s="114"/>
      <c r="M478" s="114"/>
      <c r="N478" s="135"/>
      <c r="O478" s="135"/>
      <c r="P478" s="136"/>
      <c r="Q478" s="136"/>
      <c r="R478" s="136"/>
      <c r="S478" s="136"/>
      <c r="T478" s="136"/>
      <c r="U478" s="69"/>
      <c r="V478" s="69"/>
      <c r="W478" s="136"/>
      <c r="X478" s="136"/>
      <c r="Y478" s="136"/>
      <c r="Z478" s="136"/>
      <c r="AA478" s="136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</row>
    <row r="479" spans="1:42" s="113" customFormat="1" x14ac:dyDescent="0.25">
      <c r="A479" s="1"/>
      <c r="B479"/>
      <c r="C479"/>
      <c r="D479"/>
      <c r="E479" s="114"/>
      <c r="F479" s="114"/>
      <c r="G479"/>
      <c r="H479"/>
      <c r="I479"/>
      <c r="J479"/>
      <c r="K479"/>
      <c r="L479" s="114"/>
      <c r="M479" s="114"/>
      <c r="N479" s="135"/>
      <c r="O479" s="135"/>
      <c r="P479" s="69"/>
      <c r="Q479" s="136"/>
      <c r="R479" s="136"/>
      <c r="S479" s="136"/>
      <c r="T479" s="69"/>
      <c r="U479" s="136"/>
      <c r="V479" s="69"/>
      <c r="W479" s="136"/>
      <c r="X479" s="136"/>
      <c r="Y479" s="136"/>
      <c r="Z479" s="136"/>
      <c r="AA479" s="136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</row>
    <row r="480" spans="1:42" s="113" customFormat="1" x14ac:dyDescent="0.25">
      <c r="A480" s="1"/>
      <c r="B480"/>
      <c r="C480"/>
      <c r="D480"/>
      <c r="E480" s="114"/>
      <c r="F480" s="114"/>
      <c r="G480"/>
      <c r="H480"/>
      <c r="I480"/>
      <c r="J480"/>
      <c r="K480"/>
      <c r="L480" s="114"/>
      <c r="M480" s="114"/>
      <c r="N480" s="135"/>
      <c r="O480" s="135"/>
      <c r="P480" s="136"/>
      <c r="Q480" s="136"/>
      <c r="R480" s="136"/>
      <c r="S480" s="136"/>
      <c r="T480" s="136"/>
      <c r="U480" s="136"/>
      <c r="V480" s="69"/>
      <c r="W480" s="69"/>
      <c r="X480" s="136"/>
      <c r="Y480" s="136"/>
      <c r="Z480" s="69"/>
      <c r="AA480" s="136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</row>
    <row r="481" spans="1:42" s="113" customFormat="1" x14ac:dyDescent="0.25">
      <c r="A481" s="1"/>
      <c r="B481"/>
      <c r="C481"/>
      <c r="D481"/>
      <c r="E481" s="114"/>
      <c r="F481" s="114"/>
      <c r="G481"/>
      <c r="H481"/>
      <c r="I481"/>
      <c r="J481"/>
      <c r="K481"/>
      <c r="L481" s="114"/>
      <c r="M481" s="114"/>
      <c r="N481" s="135"/>
      <c r="O481" s="135"/>
      <c r="P481" s="136"/>
      <c r="Q481" s="136"/>
      <c r="R481" s="136"/>
      <c r="S481" s="136"/>
      <c r="T481" s="136"/>
      <c r="U481" s="136"/>
      <c r="V481" s="69"/>
      <c r="W481" s="69"/>
      <c r="X481" s="136"/>
      <c r="Y481" s="136"/>
      <c r="Z481" s="136"/>
      <c r="AA481" s="136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</row>
    <row r="482" spans="1:42" s="113" customFormat="1" x14ac:dyDescent="0.25">
      <c r="A482" s="1"/>
      <c r="B482"/>
      <c r="C482"/>
      <c r="D482"/>
      <c r="E482" s="114"/>
      <c r="F482" s="114"/>
      <c r="G482"/>
      <c r="H482"/>
      <c r="I482"/>
      <c r="J482"/>
      <c r="K482"/>
      <c r="L482" s="114"/>
      <c r="M482" s="114"/>
      <c r="N482" s="135"/>
      <c r="O482" s="135"/>
      <c r="P482" s="136"/>
      <c r="Q482" s="136"/>
      <c r="R482" s="136"/>
      <c r="S482" s="136"/>
      <c r="T482" s="69"/>
      <c r="U482" s="69"/>
      <c r="V482" s="69"/>
      <c r="W482" s="136"/>
      <c r="X482" s="136"/>
      <c r="Y482" s="136"/>
      <c r="Z482" s="136"/>
      <c r="AA482" s="136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</row>
    <row r="483" spans="1:42" s="113" customFormat="1" x14ac:dyDescent="0.25">
      <c r="A483" s="1"/>
      <c r="B483"/>
      <c r="C483"/>
      <c r="D483"/>
      <c r="E483" s="114"/>
      <c r="F483" s="114"/>
      <c r="G483"/>
      <c r="H483"/>
      <c r="I483"/>
      <c r="J483"/>
      <c r="K483"/>
      <c r="L483" s="114"/>
      <c r="M483" s="114"/>
      <c r="N483" s="135"/>
      <c r="O483" s="135"/>
      <c r="P483" s="136"/>
      <c r="Q483" s="136"/>
      <c r="R483" s="136"/>
      <c r="S483" s="136"/>
      <c r="T483" s="69"/>
      <c r="U483" s="69"/>
      <c r="V483" s="69"/>
      <c r="W483" s="136"/>
      <c r="X483" s="136"/>
      <c r="Y483" s="136"/>
      <c r="Z483" s="136"/>
      <c r="AA483" s="136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</row>
    <row r="484" spans="1:42" s="113" customFormat="1" x14ac:dyDescent="0.25">
      <c r="A484" s="1"/>
      <c r="B484"/>
      <c r="C484"/>
      <c r="D484"/>
      <c r="E484" s="114"/>
      <c r="F484" s="114"/>
      <c r="G484"/>
      <c r="H484"/>
      <c r="I484"/>
      <c r="J484"/>
      <c r="K484"/>
      <c r="L484" s="114"/>
      <c r="M484" s="114"/>
      <c r="N484" s="135"/>
      <c r="O484" s="135"/>
      <c r="P484" s="136"/>
      <c r="Q484" s="136"/>
      <c r="R484" s="136"/>
      <c r="S484" s="136"/>
      <c r="T484" s="136"/>
      <c r="U484" s="136"/>
      <c r="V484" s="69"/>
      <c r="W484" s="69"/>
      <c r="X484" s="69"/>
      <c r="Y484" s="136"/>
      <c r="Z484" s="136"/>
      <c r="AA484" s="136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</row>
  </sheetData>
  <autoFilter ref="A8:AA484" xr:uid="{3759F23D-3EB5-49EC-B65A-988E777DA199}">
    <sortState xmlns:xlrd2="http://schemas.microsoft.com/office/spreadsheetml/2017/richdata2" ref="A9:AA484">
      <sortCondition ref="B8:B484"/>
    </sortState>
  </autoFilter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1FDEE830-7805-425D-8C20-C2A396BC1E3C}">
            <xm:f>NOT(ISERROR(SEARCH(($AB$50:$BF$50),A449)))</xm:f>
            <xm:f>($AB$50:$BF$50)</xm:f>
            <x14:dxf>
              <fill>
                <patternFill>
                  <bgColor theme="2" tint="-9.9948118533890809E-2"/>
                </patternFill>
              </fill>
            </x14:dxf>
          </x14:cfRule>
          <xm:sqref>A449:A475</xm:sqref>
        </x14:conditionalFormatting>
        <x14:conditionalFormatting xmlns:xm="http://schemas.microsoft.com/office/excel/2006/main">
          <x14:cfRule type="containsText" priority="21" operator="containsText" id="{3E25A8C1-3C2C-4094-B22A-437CAFBDE119}">
            <xm:f>NOT(ISERROR(SEARCH((#REF!),A431)))</xm:f>
            <xm:f>(#REF!)</xm:f>
            <x14:dxf>
              <fill>
                <patternFill>
                  <bgColor theme="2" tint="-9.9948118533890809E-2"/>
                </patternFill>
              </fill>
            </x14:dxf>
          </x14:cfRule>
          <xm:sqref>A431:A448</xm:sqref>
        </x14:conditionalFormatting>
        <x14:conditionalFormatting xmlns:xm="http://schemas.microsoft.com/office/excel/2006/main">
          <x14:cfRule type="containsText" priority="19" operator="containsText" id="{B3254B87-A8E8-4509-BA1F-5D92750C8988}">
            <xm:f>NOT(ISERROR(SEARCH(($AB$50:$BF$50),A476)))</xm:f>
            <xm:f>($AB$50:$BF$50)</xm:f>
            <x14:dxf>
              <fill>
                <patternFill>
                  <bgColor theme="2" tint="-9.9948118533890809E-2"/>
                </patternFill>
              </fill>
            </x14:dxf>
          </x14:cfRule>
          <xm:sqref>A476</xm:sqref>
        </x14:conditionalFormatting>
        <x14:conditionalFormatting xmlns:xm="http://schemas.microsoft.com/office/excel/2006/main">
          <x14:cfRule type="containsText" priority="18" operator="containsText" id="{161B43B7-3409-4A3C-A41A-9886E4BD19AF}">
            <xm:f>NOT(ISERROR(SEARCH(($AB$50:$BF$50),A477)))</xm:f>
            <xm:f>($AB$50:$BF$50)</xm:f>
            <x14:dxf>
              <fill>
                <patternFill>
                  <bgColor theme="2" tint="-9.9948118533890809E-2"/>
                </patternFill>
              </fill>
            </x14:dxf>
          </x14:cfRule>
          <xm:sqref>A477:A478</xm:sqref>
        </x14:conditionalFormatting>
        <x14:conditionalFormatting xmlns:xm="http://schemas.microsoft.com/office/excel/2006/main">
          <x14:cfRule type="containsText" priority="17" operator="containsText" id="{0B409BE7-A319-4A99-96D3-57C1D94DE133}">
            <xm:f>NOT(ISERROR(SEARCH(($AB$50:$BF$50),A479)))</xm:f>
            <xm:f>($AB$50:$BF$50)</xm:f>
            <x14:dxf>
              <fill>
                <patternFill>
                  <bgColor theme="2" tint="-9.9948118533890809E-2"/>
                </patternFill>
              </fill>
            </x14:dxf>
          </x14:cfRule>
          <xm:sqref>A479:A484</xm:sqref>
        </x14:conditionalFormatting>
        <x14:conditionalFormatting xmlns:xm="http://schemas.microsoft.com/office/excel/2006/main">
          <x14:cfRule type="containsText" priority="16" operator="containsText" id="{4645947D-F920-44C6-84B1-943F86740C00}">
            <xm:f>NOT(ISERROR(SEARCH(($AB$66:$BF$66),A256)))</xm:f>
            <xm:f>($AB$66:$BF$66)</xm:f>
            <x14:dxf>
              <fill>
                <patternFill>
                  <bgColor theme="2" tint="-9.9948118533890809E-2"/>
                </patternFill>
              </fill>
            </x14:dxf>
          </x14:cfRule>
          <xm:sqref>A256:A338 A358:A393</xm:sqref>
        </x14:conditionalFormatting>
        <x14:conditionalFormatting xmlns:xm="http://schemas.microsoft.com/office/excel/2006/main">
          <x14:cfRule type="containsText" priority="15" operator="containsText" id="{616F8421-DC1C-488F-85DE-82136E79DB60}">
            <xm:f>NOT(ISERROR(SEARCH(($AB$64:$BE$64),A339)))</xm:f>
            <xm:f>($AB$64:$BE$64)</xm:f>
            <x14:dxf>
              <fill>
                <patternFill>
                  <bgColor theme="2" tint="-9.9948118533890809E-2"/>
                </patternFill>
              </fill>
            </x14:dxf>
          </x14:cfRule>
          <xm:sqref>A339:A357</xm:sqref>
        </x14:conditionalFormatting>
        <x14:conditionalFormatting xmlns:xm="http://schemas.microsoft.com/office/excel/2006/main">
          <x14:cfRule type="containsText" priority="13" operator="containsText" id="{E44C5ACB-176B-4A7D-B9F7-1999F7EF559B}">
            <xm:f>NOT(ISERROR(SEARCH(($AB$66:$BE$66),A394)))</xm:f>
            <xm:f>($AB$66:$BE$66)</xm:f>
            <x14:dxf>
              <fill>
                <patternFill>
                  <bgColor theme="2" tint="-9.9948118533890809E-2"/>
                </patternFill>
              </fill>
            </x14:dxf>
          </x14:cfRule>
          <xm:sqref>A394</xm:sqref>
        </x14:conditionalFormatting>
        <x14:conditionalFormatting xmlns:xm="http://schemas.microsoft.com/office/excel/2006/main">
          <x14:cfRule type="containsText" priority="12" operator="containsText" id="{85AAAB7D-DA75-46B0-85B9-574DAB71B34F}">
            <xm:f>NOT(ISERROR(SEARCH(($AB$66:$BF$66),A395)))</xm:f>
            <xm:f>($AB$66:$BF$66)</xm:f>
            <x14:dxf>
              <fill>
                <patternFill>
                  <bgColor theme="2" tint="-9.9948118533890809E-2"/>
                </patternFill>
              </fill>
            </x14:dxf>
          </x14:cfRule>
          <xm:sqref>A395:A409</xm:sqref>
        </x14:conditionalFormatting>
        <x14:conditionalFormatting xmlns:xm="http://schemas.microsoft.com/office/excel/2006/main">
          <x14:cfRule type="containsText" priority="11" operator="containsText" id="{ED29C51D-21D4-4220-9509-DB1FFD45F850}">
            <xm:f>NOT(ISERROR(SEARCH(($AB$66:$BE$66),A410)))</xm:f>
            <xm:f>($AB$66:$BE$66)</xm:f>
            <x14:dxf>
              <fill>
                <patternFill>
                  <bgColor theme="2" tint="-9.9948118533890809E-2"/>
                </patternFill>
              </fill>
            </x14:dxf>
          </x14:cfRule>
          <xm:sqref>A410:A430</xm:sqref>
        </x14:conditionalFormatting>
        <x14:conditionalFormatting xmlns:xm="http://schemas.microsoft.com/office/excel/2006/main">
          <x14:cfRule type="containsText" priority="10" operator="containsText" id="{32294AAD-CEB5-411E-B067-D509D7F509FE}">
            <xm:f>NOT(ISERROR(SEARCH(($AB$64:$BF$64),A9)))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A9:A27</xm:sqref>
        </x14:conditionalFormatting>
        <x14:conditionalFormatting xmlns:xm="http://schemas.microsoft.com/office/excel/2006/main">
          <x14:cfRule type="containsText" priority="9" operator="containsText" id="{B32C8144-603C-4462-98F9-1DFDD492D11C}">
            <xm:f>NOT(ISERROR(SEARCH(($AB$64:$BF$64),A28)))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A28:A38</xm:sqref>
        </x14:conditionalFormatting>
        <x14:conditionalFormatting xmlns:xm="http://schemas.microsoft.com/office/excel/2006/main">
          <x14:cfRule type="containsText" priority="8" operator="containsText" id="{6234591F-9262-4EBC-A65B-452AA1CDC7CC}">
            <xm:f>NOT(ISERROR(SEARCH(($AB$64:$BF$64),A39)))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A39:A46</xm:sqref>
        </x14:conditionalFormatting>
        <x14:conditionalFormatting xmlns:xm="http://schemas.microsoft.com/office/excel/2006/main">
          <x14:cfRule type="containsText" priority="7" operator="containsText" id="{30AED681-60D4-4D34-A518-391DBCF68A00}">
            <xm:f>NOT(ISERROR(SEARCH(($AB$64:$BF$64),A47)))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A47:A53</xm:sqref>
        </x14:conditionalFormatting>
        <x14:conditionalFormatting xmlns:xm="http://schemas.microsoft.com/office/excel/2006/main">
          <x14:cfRule type="containsText" priority="6" operator="containsText" id="{C550EB4E-8478-4998-BC56-D56D1B6D0CAF}">
            <xm:f>NOT(ISERROR(SEARCH(($AB$64:$BF$64),A54)))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A54:A64</xm:sqref>
        </x14:conditionalFormatting>
        <x14:conditionalFormatting xmlns:xm="http://schemas.microsoft.com/office/excel/2006/main">
          <x14:cfRule type="containsText" priority="5" operator="containsText" id="{4021BCF1-398C-4F8C-8162-F3AD184ECA07}">
            <xm:f>NOT(ISERROR(SEARCH(($AB$64:$BF$64),A65)))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4" operator="containsText" id="{4A5CFF7F-7150-402F-9031-B3E9C2D6F048}">
            <xm:f>NOT(ISERROR(SEARCH(($AB$64:$BF$64),A66)))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A66:A73</xm:sqref>
        </x14:conditionalFormatting>
        <x14:conditionalFormatting xmlns:xm="http://schemas.microsoft.com/office/excel/2006/main">
          <x14:cfRule type="containsText" priority="3" operator="containsText" id="{1011A47C-543D-4A80-AFA0-C0C8988B87B5}">
            <xm:f>NOT(ISERROR(SEARCH(($AB$64:$BF$64),A74)))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A74:A119</xm:sqref>
        </x14:conditionalFormatting>
        <x14:conditionalFormatting xmlns:xm="http://schemas.microsoft.com/office/excel/2006/main">
          <x14:cfRule type="containsText" priority="2" operator="containsText" id="{0CAA0337-5216-4DEC-93B5-1C107B609491}">
            <xm:f>NOT(ISERROR(SEARCH(($AB$64:$BF$64),A120)))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A120:A122</xm:sqref>
        </x14:conditionalFormatting>
        <x14:conditionalFormatting xmlns:xm="http://schemas.microsoft.com/office/excel/2006/main">
          <x14:cfRule type="containsText" priority="1" operator="containsText" id="{FFC8E868-FDE3-445F-B89D-6076A18900E7}">
            <xm:f>NOT(ISERROR(SEARCH(($AB$64:$BF$64),A123)))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A123:A153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C14B-E424-4A0F-8BBA-48D84522C8E8}">
  <dimension ref="A24:BF212"/>
  <sheetViews>
    <sheetView zoomScale="80" zoomScaleNormal="80" zoomScalePageLayoutView="60" workbookViewId="0">
      <selection activeCell="K77" sqref="K77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43466</v>
      </c>
      <c r="AC64" s="126">
        <v>43467</v>
      </c>
      <c r="AD64" s="126">
        <v>43468</v>
      </c>
      <c r="AE64" s="126">
        <v>43469</v>
      </c>
      <c r="AF64" s="126">
        <v>43470</v>
      </c>
      <c r="AG64" s="126">
        <v>43471</v>
      </c>
      <c r="AH64" s="126">
        <v>43472</v>
      </c>
      <c r="AI64" s="126">
        <v>43473</v>
      </c>
      <c r="AJ64" s="126">
        <v>43474</v>
      </c>
      <c r="AK64" s="126">
        <v>43475</v>
      </c>
      <c r="AL64" s="126">
        <v>43476</v>
      </c>
      <c r="AM64" s="126">
        <v>43477</v>
      </c>
      <c r="AN64" s="126">
        <v>43478</v>
      </c>
      <c r="AO64" s="126">
        <v>43479</v>
      </c>
      <c r="AP64" s="126">
        <v>43480</v>
      </c>
      <c r="AQ64" s="126">
        <v>43481</v>
      </c>
      <c r="AR64" s="126">
        <v>43482</v>
      </c>
      <c r="AS64" s="126">
        <v>43483</v>
      </c>
      <c r="AT64" s="126">
        <v>43484</v>
      </c>
      <c r="AU64" s="126">
        <v>43485</v>
      </c>
      <c r="AV64" s="126">
        <v>43486</v>
      </c>
      <c r="AW64" s="126">
        <v>43487</v>
      </c>
      <c r="AX64" s="126">
        <v>43488</v>
      </c>
      <c r="AY64" s="126">
        <v>43489</v>
      </c>
      <c r="AZ64" s="126">
        <v>43490</v>
      </c>
      <c r="BA64" s="126">
        <v>43491</v>
      </c>
      <c r="BB64" s="126">
        <v>43492</v>
      </c>
      <c r="BC64" s="126">
        <v>43493</v>
      </c>
      <c r="BD64" s="126">
        <v>43494</v>
      </c>
      <c r="BE64" s="126">
        <v>43495</v>
      </c>
      <c r="BF64" s="126">
        <v>43496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242"/>
      <c r="AC69" s="242"/>
      <c r="AD69" s="242"/>
      <c r="AE69" s="242"/>
      <c r="AF69" s="242"/>
      <c r="AG69" s="242"/>
      <c r="AH69" s="242"/>
    </row>
    <row r="70" spans="1:58" s="241" customFormat="1" x14ac:dyDescent="0.25">
      <c r="A70" s="243"/>
      <c r="B70" s="30"/>
      <c r="C70" s="30"/>
      <c r="D70" s="30"/>
      <c r="E70" s="201"/>
      <c r="F70" s="201"/>
      <c r="G70" s="30"/>
      <c r="H70" s="30"/>
      <c r="I70" s="30"/>
      <c r="J70" s="30"/>
      <c r="K70" s="30"/>
      <c r="L70" s="204"/>
      <c r="M70" s="201"/>
      <c r="N70" s="244"/>
      <c r="O70" s="245"/>
      <c r="P70" s="246"/>
      <c r="Q70" s="246"/>
      <c r="R70" s="246"/>
      <c r="S70" s="246"/>
      <c r="T70" s="246"/>
      <c r="U70" s="246"/>
      <c r="V70" s="247"/>
      <c r="W70" s="246"/>
      <c r="X70" s="246"/>
      <c r="Y70" s="246"/>
      <c r="Z70" s="246"/>
      <c r="AA70" s="24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8"/>
      <c r="AP70" s="238"/>
    </row>
    <row r="71" spans="1:58" x14ac:dyDescent="0.25">
      <c r="A71" s="1"/>
      <c r="B71"/>
      <c r="C71"/>
      <c r="D71"/>
      <c r="E71" s="114"/>
      <c r="F71" s="114"/>
      <c r="G71"/>
      <c r="H71"/>
      <c r="I71"/>
      <c r="J71"/>
      <c r="K71"/>
      <c r="L71" s="138"/>
      <c r="N71" s="135"/>
      <c r="O71" s="226"/>
      <c r="P71" s="69"/>
      <c r="Q71" s="69"/>
      <c r="R71" s="136"/>
      <c r="S71" s="136"/>
      <c r="T71" s="136"/>
      <c r="U71" s="136"/>
      <c r="V71" s="69"/>
      <c r="W71" s="136"/>
      <c r="X71" s="136"/>
      <c r="Y71" s="69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ht="16.5" customHeight="1" thickBot="1" x14ac:dyDescent="0.3">
      <c r="A72" s="1"/>
      <c r="B72"/>
      <c r="C72"/>
      <c r="D72"/>
      <c r="E72" s="114"/>
      <c r="F72" s="114"/>
      <c r="G72"/>
      <c r="H72"/>
      <c r="I72"/>
      <c r="J72"/>
      <c r="K72"/>
      <c r="L72" s="138"/>
      <c r="N72" s="135"/>
      <c r="O72" s="226"/>
      <c r="P72" s="136"/>
      <c r="Q72" s="136"/>
      <c r="R72" s="136"/>
      <c r="S72" s="136"/>
      <c r="T72" s="69"/>
      <c r="U72" s="69"/>
      <c r="V72" s="69"/>
      <c r="W72" s="136"/>
      <c r="X72" s="136"/>
      <c r="Y72" s="69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s="241" customFormat="1" x14ac:dyDescent="0.25">
      <c r="A73" s="243"/>
      <c r="B73" s="30"/>
      <c r="C73" s="30"/>
      <c r="D73" s="30"/>
      <c r="E73" s="238"/>
      <c r="F73" s="238"/>
      <c r="G73" s="30"/>
      <c r="H73" s="30"/>
      <c r="I73" s="30"/>
      <c r="J73" s="30"/>
      <c r="K73" s="30"/>
      <c r="L73" s="237"/>
      <c r="M73" s="238"/>
      <c r="N73" s="239"/>
      <c r="O73" s="240"/>
      <c r="P73" s="204"/>
      <c r="Q73" s="202"/>
      <c r="R73" s="201"/>
      <c r="S73" s="201"/>
      <c r="T73" s="201"/>
      <c r="U73" s="201"/>
      <c r="V73" s="201"/>
      <c r="W73" s="201"/>
      <c r="X73" s="201"/>
      <c r="Y73" s="202"/>
      <c r="Z73" s="202"/>
      <c r="AA73" s="205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</row>
    <row r="74" spans="1:58" x14ac:dyDescent="0.25">
      <c r="A74" s="1"/>
      <c r="B74"/>
      <c r="C74"/>
      <c r="D74"/>
      <c r="E74" s="114"/>
      <c r="F74" s="114"/>
      <c r="G74"/>
      <c r="H74"/>
      <c r="I74"/>
      <c r="J74"/>
      <c r="K74"/>
      <c r="L74" s="138"/>
      <c r="N74" s="135"/>
      <c r="O74" s="226"/>
      <c r="P74" s="136"/>
      <c r="Q74" s="136"/>
      <c r="R74" s="69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1"/>
      <c r="B75"/>
      <c r="C75"/>
      <c r="D75"/>
      <c r="E75" s="114"/>
      <c r="F75" s="114"/>
      <c r="G75"/>
      <c r="H75"/>
      <c r="I75"/>
      <c r="J75"/>
      <c r="K75"/>
      <c r="L75" s="138"/>
      <c r="N75" s="135"/>
      <c r="O75" s="226"/>
      <c r="P75" s="114"/>
      <c r="Q75" s="16"/>
      <c r="R75" s="114"/>
      <c r="V75" s="16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"/>
      <c r="B76"/>
      <c r="C76"/>
      <c r="D76"/>
      <c r="E76" s="114"/>
      <c r="F76" s="114"/>
      <c r="G76"/>
      <c r="H76"/>
      <c r="I76"/>
      <c r="J76"/>
      <c r="K76"/>
      <c r="L76" s="138"/>
      <c r="N76" s="135"/>
      <c r="O76" s="226"/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ht="15.75" thickBot="1" x14ac:dyDescent="0.3">
      <c r="A77" s="1"/>
      <c r="B77"/>
      <c r="C77"/>
      <c r="D77"/>
      <c r="E77" s="114"/>
      <c r="F77" s="114"/>
      <c r="G77"/>
      <c r="H77"/>
      <c r="I77"/>
      <c r="J77"/>
      <c r="K77"/>
      <c r="L77" s="138"/>
      <c r="N77" s="135"/>
      <c r="O77" s="226"/>
      <c r="P77" s="136"/>
      <c r="Q77" s="136"/>
      <c r="R77" s="136"/>
      <c r="S77" s="69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s="241" customFormat="1" x14ac:dyDescent="0.25">
      <c r="A78" s="243"/>
      <c r="B78" s="30"/>
      <c r="C78" s="30"/>
      <c r="D78" s="30"/>
      <c r="E78" s="238"/>
      <c r="F78" s="238"/>
      <c r="G78" s="30"/>
      <c r="H78" s="30"/>
      <c r="I78" s="30"/>
      <c r="J78" s="30"/>
      <c r="K78" s="30"/>
      <c r="L78" s="237"/>
      <c r="M78" s="238"/>
      <c r="N78" s="239"/>
      <c r="O78" s="240"/>
      <c r="P78" s="204"/>
      <c r="Q78" s="202"/>
      <c r="R78" s="201"/>
      <c r="S78" s="201"/>
      <c r="T78" s="201"/>
      <c r="U78" s="201"/>
      <c r="V78" s="201"/>
      <c r="W78" s="201"/>
      <c r="X78" s="201"/>
      <c r="Y78" s="202"/>
      <c r="Z78" s="202"/>
      <c r="AA78" s="205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</row>
    <row r="79" spans="1:58" x14ac:dyDescent="0.25">
      <c r="A79" s="1"/>
      <c r="B79"/>
      <c r="C79"/>
      <c r="D79"/>
      <c r="E79" s="114"/>
      <c r="F79" s="114"/>
      <c r="G79"/>
      <c r="H79"/>
      <c r="I79"/>
      <c r="J79"/>
      <c r="K79"/>
      <c r="L79" s="138"/>
      <c r="N79" s="135"/>
      <c r="O79" s="226"/>
      <c r="P79" s="136"/>
      <c r="Q79" s="136"/>
      <c r="R79" s="69"/>
      <c r="S79" s="136"/>
      <c r="T79" s="69"/>
      <c r="U79" s="69"/>
      <c r="V79" s="69"/>
      <c r="W79" s="136"/>
      <c r="X79" s="136"/>
      <c r="Y79" s="69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"/>
      <c r="B80"/>
      <c r="C80"/>
      <c r="D80"/>
      <c r="E80" s="114"/>
      <c r="F80" s="114"/>
      <c r="G80"/>
      <c r="H80"/>
      <c r="I80"/>
      <c r="J80"/>
      <c r="K80"/>
      <c r="L80" s="138"/>
      <c r="N80" s="135"/>
      <c r="O80" s="226"/>
      <c r="P80" s="136"/>
      <c r="Q80" s="136"/>
      <c r="R80" s="69"/>
      <c r="S80" s="69"/>
      <c r="T80" s="136"/>
      <c r="U80" s="69"/>
      <c r="V80" s="69"/>
      <c r="W80" s="69"/>
      <c r="X80" s="136"/>
      <c r="Y80" s="69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"/>
      <c r="B81"/>
      <c r="C81"/>
      <c r="D81"/>
      <c r="E81" s="114"/>
      <c r="F81" s="114"/>
      <c r="G81"/>
      <c r="H81"/>
      <c r="I81"/>
      <c r="J81"/>
      <c r="K81"/>
      <c r="L81" s="138"/>
      <c r="N81" s="135"/>
      <c r="O81" s="226"/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1"/>
      <c r="E82" s="114"/>
      <c r="F82" s="114"/>
      <c r="L82" s="138"/>
      <c r="M82" s="114"/>
      <c r="N82" s="135"/>
      <c r="O82" s="226"/>
      <c r="P82" s="114"/>
      <c r="Q82" s="16"/>
      <c r="R82" s="114"/>
      <c r="S82" s="114"/>
      <c r="T82" s="114"/>
      <c r="U82" s="16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1"/>
      <c r="B83"/>
      <c r="C83"/>
      <c r="D83"/>
      <c r="E83" s="114"/>
      <c r="F83" s="114"/>
      <c r="G83"/>
      <c r="H83"/>
      <c r="I83"/>
      <c r="J83"/>
      <c r="K83"/>
      <c r="L83" s="138"/>
      <c r="N83" s="135"/>
      <c r="O83" s="226"/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"/>
      <c r="B84"/>
      <c r="C84"/>
      <c r="D84"/>
      <c r="E84" s="114"/>
      <c r="F84" s="114"/>
      <c r="G84"/>
      <c r="H84"/>
      <c r="I84"/>
      <c r="J84"/>
      <c r="K84"/>
      <c r="L84" s="138"/>
      <c r="N84" s="135"/>
      <c r="O84" s="226"/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"/>
      <c r="B85"/>
      <c r="C85"/>
      <c r="D85"/>
      <c r="E85" s="114"/>
      <c r="F85" s="114"/>
      <c r="G85"/>
      <c r="H85"/>
      <c r="I85"/>
      <c r="J85"/>
      <c r="K85"/>
      <c r="L85" s="138"/>
      <c r="N85" s="135"/>
      <c r="O85" s="226"/>
      <c r="P85" s="136"/>
      <c r="Q85" s="136"/>
      <c r="R85" s="136"/>
      <c r="S85" s="136"/>
      <c r="T85" s="136"/>
      <c r="U85" s="69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"/>
      <c r="B86"/>
      <c r="C86"/>
      <c r="D86"/>
      <c r="E86" s="114"/>
      <c r="F86" s="114"/>
      <c r="G86"/>
      <c r="H86"/>
      <c r="I86"/>
      <c r="J86"/>
      <c r="K86"/>
      <c r="L86" s="138"/>
      <c r="N86" s="135"/>
      <c r="O86" s="226"/>
      <c r="P86" s="114"/>
      <c r="Q86" s="16"/>
      <c r="R86" s="114"/>
      <c r="U86" s="16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"/>
      <c r="B87"/>
      <c r="C87"/>
      <c r="D87"/>
      <c r="E87" s="114"/>
      <c r="F87" s="114"/>
      <c r="G87"/>
      <c r="H87"/>
      <c r="I87"/>
      <c r="J87"/>
      <c r="K87"/>
      <c r="L87" s="138"/>
      <c r="N87" s="135"/>
      <c r="O87" s="226"/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1"/>
      <c r="B88"/>
      <c r="C88"/>
      <c r="D88"/>
      <c r="E88" s="114"/>
      <c r="F88" s="114"/>
      <c r="G88"/>
      <c r="H88"/>
      <c r="I88"/>
      <c r="J88"/>
      <c r="K88"/>
      <c r="L88" s="138"/>
      <c r="N88" s="135"/>
      <c r="O88" s="226"/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"/>
      <c r="B89"/>
      <c r="C89"/>
      <c r="D89"/>
      <c r="E89" s="114"/>
      <c r="F89" s="114"/>
      <c r="G89"/>
      <c r="H89"/>
      <c r="I89"/>
      <c r="J89"/>
      <c r="K89"/>
      <c r="L89" s="138"/>
      <c r="N89" s="135"/>
      <c r="O89" s="226"/>
      <c r="P89" s="114"/>
      <c r="Q89" s="16"/>
      <c r="R89" s="114"/>
      <c r="V89" s="16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"/>
      <c r="B90"/>
      <c r="C90"/>
      <c r="D90"/>
      <c r="E90" s="114"/>
      <c r="F90" s="114"/>
      <c r="G90"/>
      <c r="H90"/>
      <c r="I90"/>
      <c r="J90"/>
      <c r="K90"/>
      <c r="L90" s="138"/>
      <c r="N90" s="135"/>
      <c r="O90" s="226"/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79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ht="15.75" thickBot="1" x14ac:dyDescent="0.3">
      <c r="A91" s="1"/>
      <c r="B91"/>
      <c r="C91"/>
      <c r="D91"/>
      <c r="E91" s="114"/>
      <c r="F91" s="114"/>
      <c r="G91"/>
      <c r="H91"/>
      <c r="I91"/>
      <c r="J91"/>
      <c r="K91"/>
      <c r="L91" s="138"/>
      <c r="N91" s="135"/>
      <c r="O91" s="226"/>
      <c r="P91" s="136"/>
      <c r="Q91" s="136"/>
      <c r="R91" s="69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s="241" customFormat="1" x14ac:dyDescent="0.25">
      <c r="A92" s="243"/>
      <c r="B92" s="30"/>
      <c r="C92" s="30"/>
      <c r="D92" s="30"/>
      <c r="E92" s="238"/>
      <c r="F92" s="238"/>
      <c r="G92" s="30"/>
      <c r="H92" s="30"/>
      <c r="I92" s="30"/>
      <c r="J92" s="30"/>
      <c r="K92" s="30"/>
      <c r="L92" s="237"/>
      <c r="M92" s="238"/>
      <c r="N92" s="239"/>
      <c r="O92" s="240"/>
      <c r="P92" s="204"/>
      <c r="Q92" s="202"/>
      <c r="R92" s="201"/>
      <c r="S92" s="201"/>
      <c r="T92" s="201"/>
      <c r="U92" s="201"/>
      <c r="V92" s="201"/>
      <c r="W92" s="201"/>
      <c r="X92" s="201"/>
      <c r="Y92" s="202"/>
      <c r="Z92" s="202"/>
      <c r="AA92" s="205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/>
      <c r="AM92" s="238"/>
      <c r="AN92" s="238"/>
      <c r="AO92" s="238"/>
      <c r="AP92" s="238"/>
    </row>
    <row r="93" spans="1:42" x14ac:dyDescent="0.25">
      <c r="A93" s="1"/>
      <c r="B93"/>
      <c r="C93"/>
      <c r="D93"/>
      <c r="E93" s="114"/>
      <c r="F93" s="114"/>
      <c r="G93"/>
      <c r="H93"/>
      <c r="I93"/>
      <c r="J93"/>
      <c r="K93"/>
      <c r="L93" s="138"/>
      <c r="N93" s="135"/>
      <c r="O93" s="226"/>
      <c r="P93" s="136"/>
      <c r="Q93" s="136"/>
      <c r="R93" s="136"/>
      <c r="S93" s="69"/>
      <c r="T93" s="69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"/>
      <c r="B94"/>
      <c r="C94"/>
      <c r="D94"/>
      <c r="E94" s="114"/>
      <c r="F94" s="114"/>
      <c r="G94"/>
      <c r="H94"/>
      <c r="I94"/>
      <c r="J94"/>
      <c r="K94"/>
      <c r="L94" s="138"/>
      <c r="N94" s="135"/>
      <c r="O94" s="226"/>
      <c r="P94" s="114"/>
      <c r="Q94" s="16"/>
      <c r="R94" s="114"/>
      <c r="W94" s="249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1"/>
      <c r="B95"/>
      <c r="C95"/>
      <c r="D95"/>
      <c r="E95" s="114"/>
      <c r="F95" s="114"/>
      <c r="G95"/>
      <c r="H95"/>
      <c r="I95"/>
      <c r="J95"/>
      <c r="K95"/>
      <c r="L95" s="138"/>
      <c r="N95" s="135"/>
      <c r="O95" s="226"/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1"/>
      <c r="B96"/>
      <c r="C96"/>
      <c r="D96"/>
      <c r="E96" s="114"/>
      <c r="F96" s="114"/>
      <c r="G96"/>
      <c r="H96"/>
      <c r="I96"/>
      <c r="J96"/>
      <c r="K96"/>
      <c r="L96" s="138"/>
      <c r="N96" s="135"/>
      <c r="O96" s="226"/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"/>
      <c r="B97"/>
      <c r="C97"/>
      <c r="D97"/>
      <c r="E97" s="114"/>
      <c r="F97" s="114"/>
      <c r="G97"/>
      <c r="H97"/>
      <c r="I97"/>
      <c r="J97"/>
      <c r="K97"/>
      <c r="L97" s="138"/>
      <c r="N97" s="135"/>
      <c r="O97" s="226"/>
      <c r="P97" s="136"/>
      <c r="Q97" s="136"/>
      <c r="R97" s="136"/>
      <c r="S97" s="136"/>
      <c r="T97" s="136"/>
      <c r="U97" s="69"/>
      <c r="V97" s="69"/>
      <c r="W97" s="69"/>
      <c r="X97" s="136"/>
      <c r="Y97" s="136"/>
      <c r="Z97" s="136"/>
      <c r="AA97" s="79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"/>
      <c r="B98"/>
      <c r="C98"/>
      <c r="D98"/>
      <c r="E98" s="114"/>
      <c r="F98" s="114"/>
      <c r="G98"/>
      <c r="H98"/>
      <c r="I98"/>
      <c r="J98"/>
      <c r="K98"/>
      <c r="L98" s="138"/>
      <c r="N98" s="135"/>
      <c r="O98" s="226"/>
      <c r="P98" s="136"/>
      <c r="Q98" s="136"/>
      <c r="R98" s="69"/>
      <c r="S98" s="69"/>
      <c r="T98" s="136"/>
      <c r="U98" s="136"/>
      <c r="V98" s="69"/>
      <c r="W98" s="69"/>
      <c r="X98" s="69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"/>
      <c r="B99"/>
      <c r="C99"/>
      <c r="D99"/>
      <c r="E99" s="114"/>
      <c r="F99" s="114"/>
      <c r="G99"/>
      <c r="H99"/>
      <c r="I99"/>
      <c r="J99"/>
      <c r="K99"/>
      <c r="L99" s="138"/>
      <c r="N99" s="135"/>
      <c r="O99" s="226"/>
      <c r="P99" s="114"/>
      <c r="Q99" s="16"/>
      <c r="R99" s="114"/>
      <c r="X99" s="69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"/>
      <c r="B100"/>
      <c r="C100"/>
      <c r="D100"/>
      <c r="E100" s="114"/>
      <c r="F100" s="114"/>
      <c r="G100"/>
      <c r="H100"/>
      <c r="I100"/>
      <c r="J100"/>
      <c r="K100"/>
      <c r="L100" s="138"/>
      <c r="N100" s="135"/>
      <c r="O100" s="226"/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1"/>
      <c r="B101"/>
      <c r="C101"/>
      <c r="D101"/>
      <c r="E101" s="114"/>
      <c r="F101" s="114"/>
      <c r="G101"/>
      <c r="H101"/>
      <c r="I101"/>
      <c r="J101"/>
      <c r="K101"/>
      <c r="L101" s="138"/>
      <c r="N101" s="135"/>
      <c r="O101" s="226"/>
      <c r="P101" s="114"/>
      <c r="Q101" s="16"/>
      <c r="R101" s="114"/>
      <c r="V101" s="16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"/>
      <c r="B102"/>
      <c r="C102"/>
      <c r="D102"/>
      <c r="E102" s="114"/>
      <c r="F102" s="114"/>
      <c r="G102"/>
      <c r="H102"/>
      <c r="I102"/>
      <c r="J102"/>
      <c r="K102"/>
      <c r="L102" s="138"/>
      <c r="N102" s="135"/>
      <c r="O102" s="226"/>
      <c r="P102" s="69"/>
      <c r="Q102" s="136"/>
      <c r="R102" s="136"/>
      <c r="S102" s="136"/>
      <c r="T102" s="136"/>
      <c r="U102" s="136"/>
      <c r="V102" s="69"/>
      <c r="W102" s="136"/>
      <c r="X102" s="69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ht="15.75" thickBot="1" x14ac:dyDescent="0.3">
      <c r="A103" s="1"/>
      <c r="B103"/>
      <c r="C103"/>
      <c r="D103"/>
      <c r="E103" s="114"/>
      <c r="F103" s="114"/>
      <c r="G103"/>
      <c r="H103"/>
      <c r="I103"/>
      <c r="J103"/>
      <c r="K103"/>
      <c r="L103" s="138"/>
      <c r="N103" s="135"/>
      <c r="O103" s="226"/>
      <c r="P103" s="136"/>
      <c r="Q103" s="136"/>
      <c r="R103" s="69"/>
      <c r="S103" s="69"/>
      <c r="T103" s="136"/>
      <c r="U103" s="136"/>
      <c r="V103" s="69"/>
      <c r="W103" s="136"/>
      <c r="X103" s="69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s="241" customFormat="1" x14ac:dyDescent="0.25">
      <c r="A104" s="243"/>
      <c r="B104" s="30"/>
      <c r="C104" s="30"/>
      <c r="D104" s="30"/>
      <c r="E104" s="238"/>
      <c r="F104" s="238"/>
      <c r="G104" s="30"/>
      <c r="H104" s="30"/>
      <c r="I104" s="30"/>
      <c r="J104" s="30"/>
      <c r="K104" s="30"/>
      <c r="L104" s="237"/>
      <c r="M104" s="238"/>
      <c r="N104" s="239"/>
      <c r="O104" s="240"/>
      <c r="P104" s="204"/>
      <c r="Q104" s="202"/>
      <c r="R104" s="201"/>
      <c r="S104" s="201"/>
      <c r="T104" s="201"/>
      <c r="U104" s="201"/>
      <c r="V104" s="201"/>
      <c r="W104" s="201"/>
      <c r="X104" s="201"/>
      <c r="Y104" s="202"/>
      <c r="Z104" s="202"/>
      <c r="AA104" s="205"/>
      <c r="AB104" s="238"/>
      <c r="AC104" s="238"/>
      <c r="AD104" s="238"/>
      <c r="AE104" s="238"/>
      <c r="AF104" s="238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</row>
    <row r="105" spans="1:42" x14ac:dyDescent="0.25">
      <c r="A105" s="1"/>
      <c r="B105"/>
      <c r="C105"/>
      <c r="D105"/>
      <c r="E105" s="114"/>
      <c r="F105" s="114"/>
      <c r="G105"/>
      <c r="H105"/>
      <c r="I105"/>
      <c r="J105"/>
      <c r="K105"/>
      <c r="L105" s="138"/>
      <c r="N105" s="135"/>
      <c r="O105" s="226"/>
      <c r="P105" s="69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"/>
      <c r="B106"/>
      <c r="C106"/>
      <c r="D106"/>
      <c r="E106" s="114"/>
      <c r="F106" s="114"/>
      <c r="G106"/>
      <c r="H106"/>
      <c r="I106"/>
      <c r="J106"/>
      <c r="K106"/>
      <c r="L106" s="138"/>
      <c r="N106" s="135"/>
      <c r="O106" s="226"/>
      <c r="P106" s="136"/>
      <c r="Q106" s="136"/>
      <c r="R106" s="136"/>
      <c r="S106" s="136"/>
      <c r="T106" s="69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"/>
      <c r="B107"/>
      <c r="C107"/>
      <c r="D107"/>
      <c r="E107" s="114"/>
      <c r="F107" s="114"/>
      <c r="G107"/>
      <c r="H107"/>
      <c r="I107"/>
      <c r="J107"/>
      <c r="K107"/>
      <c r="L107" s="138"/>
      <c r="N107" s="135"/>
      <c r="O107" s="226"/>
      <c r="P107" s="114"/>
      <c r="Q107" s="16"/>
      <c r="R107" s="114"/>
      <c r="V107" s="16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1"/>
      <c r="B108"/>
      <c r="C108"/>
      <c r="D108"/>
      <c r="E108" s="114"/>
      <c r="F108" s="114"/>
      <c r="G108"/>
      <c r="H108"/>
      <c r="I108"/>
      <c r="J108"/>
      <c r="K108"/>
      <c r="L108" s="138"/>
      <c r="N108" s="135"/>
      <c r="O108" s="226"/>
      <c r="P108" s="69"/>
      <c r="Q108" s="136"/>
      <c r="R108" s="136"/>
      <c r="S108" s="69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1"/>
      <c r="B109"/>
      <c r="C109"/>
      <c r="D109"/>
      <c r="E109" s="114"/>
      <c r="F109" s="114"/>
      <c r="G109"/>
      <c r="H109"/>
      <c r="I109"/>
      <c r="J109"/>
      <c r="K109"/>
      <c r="L109" s="138"/>
      <c r="N109" s="135"/>
      <c r="O109" s="226"/>
      <c r="P109" s="69"/>
      <c r="Q109" s="136"/>
      <c r="R109" s="136"/>
      <c r="S109" s="136"/>
      <c r="T109" s="69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"/>
      <c r="B110"/>
      <c r="C110"/>
      <c r="D110"/>
      <c r="E110" s="114"/>
      <c r="F110" s="114"/>
      <c r="G110"/>
      <c r="H110"/>
      <c r="I110"/>
      <c r="J110"/>
      <c r="K110"/>
      <c r="L110" s="138"/>
      <c r="N110" s="135"/>
      <c r="O110" s="226"/>
      <c r="P110" s="136"/>
      <c r="Q110" s="136"/>
      <c r="R110" s="69"/>
      <c r="S110" s="69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"/>
      <c r="B111"/>
      <c r="C111"/>
      <c r="D111"/>
      <c r="E111" s="114"/>
      <c r="F111" s="114"/>
      <c r="G111"/>
      <c r="H111"/>
      <c r="I111"/>
      <c r="J111"/>
      <c r="K111"/>
      <c r="L111" s="138"/>
      <c r="N111" s="135"/>
      <c r="O111" s="226"/>
      <c r="P111" s="136"/>
      <c r="Q111" s="136"/>
      <c r="R111" s="136"/>
      <c r="S111" s="136"/>
      <c r="T111" s="69"/>
      <c r="U111" s="136"/>
      <c r="V111" s="69"/>
      <c r="W111" s="69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ht="15.75" thickBot="1" x14ac:dyDescent="0.3">
      <c r="A112" s="1"/>
      <c r="B112"/>
      <c r="C112"/>
      <c r="D112"/>
      <c r="E112" s="114"/>
      <c r="F112" s="114"/>
      <c r="G112"/>
      <c r="H112"/>
      <c r="I112"/>
      <c r="J112"/>
      <c r="K112"/>
      <c r="L112" s="138"/>
      <c r="N112" s="135"/>
      <c r="O112" s="226"/>
      <c r="P112" s="136"/>
      <c r="Q112" s="136"/>
      <c r="R112" s="136"/>
      <c r="S112" s="136"/>
      <c r="T112" s="69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s="241" customFormat="1" x14ac:dyDescent="0.25">
      <c r="A113" s="243"/>
      <c r="B113" s="30"/>
      <c r="C113" s="30"/>
      <c r="D113" s="30"/>
      <c r="E113" s="238"/>
      <c r="F113" s="238"/>
      <c r="G113" s="30"/>
      <c r="H113" s="30"/>
      <c r="I113" s="30"/>
      <c r="J113" s="30"/>
      <c r="K113" s="30"/>
      <c r="L113" s="237"/>
      <c r="M113" s="238"/>
      <c r="N113" s="239"/>
      <c r="O113" s="240"/>
      <c r="P113" s="204"/>
      <c r="Q113" s="202"/>
      <c r="R113" s="201"/>
      <c r="S113" s="201"/>
      <c r="T113" s="201"/>
      <c r="U113" s="201"/>
      <c r="V113" s="201"/>
      <c r="W113" s="201"/>
      <c r="X113" s="201"/>
      <c r="Y113" s="202"/>
      <c r="Z113" s="202"/>
      <c r="AA113" s="205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</row>
    <row r="114" spans="1:42" x14ac:dyDescent="0.25">
      <c r="A114" s="1"/>
      <c r="B114"/>
      <c r="C114"/>
      <c r="D114"/>
      <c r="E114" s="114"/>
      <c r="F114" s="114"/>
      <c r="G114"/>
      <c r="H114"/>
      <c r="I114"/>
      <c r="J114"/>
      <c r="K114"/>
      <c r="L114" s="138"/>
      <c r="N114" s="135"/>
      <c r="O114" s="226"/>
      <c r="P114" s="69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"/>
      <c r="B115"/>
      <c r="C115"/>
      <c r="D115"/>
      <c r="E115" s="114"/>
      <c r="F115" s="114"/>
      <c r="G115"/>
      <c r="H115"/>
      <c r="I115"/>
      <c r="J115"/>
      <c r="K115"/>
      <c r="L115" s="138"/>
      <c r="N115" s="135"/>
      <c r="O115" s="226"/>
      <c r="P115" s="69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"/>
      <c r="B116"/>
      <c r="C116"/>
      <c r="D116"/>
      <c r="E116" s="114"/>
      <c r="F116" s="114"/>
      <c r="G116"/>
      <c r="H116"/>
      <c r="I116"/>
      <c r="J116"/>
      <c r="K116"/>
      <c r="L116" s="138"/>
      <c r="N116" s="135"/>
      <c r="O116" s="226"/>
      <c r="P116" s="136"/>
      <c r="Q116" s="136"/>
      <c r="R116" s="136"/>
      <c r="S116" s="69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"/>
      <c r="B117"/>
      <c r="C117"/>
      <c r="D117"/>
      <c r="E117" s="114"/>
      <c r="F117" s="114"/>
      <c r="G117"/>
      <c r="H117"/>
      <c r="I117"/>
      <c r="J117"/>
      <c r="K117"/>
      <c r="L117" s="138"/>
      <c r="N117" s="135"/>
      <c r="O117" s="226"/>
      <c r="P117" s="114"/>
      <c r="Q117" s="16"/>
      <c r="R117" s="114"/>
      <c r="V117" s="16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"/>
      <c r="B118"/>
      <c r="C118"/>
      <c r="D118"/>
      <c r="E118" s="114"/>
      <c r="F118" s="114"/>
      <c r="G118"/>
      <c r="H118"/>
      <c r="I118"/>
      <c r="J118"/>
      <c r="K118"/>
      <c r="L118" s="138"/>
      <c r="N118" s="135"/>
      <c r="O118" s="226"/>
      <c r="P118" s="114"/>
      <c r="Q118" s="16"/>
      <c r="R118" s="114"/>
      <c r="V118" s="16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"/>
      <c r="B119"/>
      <c r="C119"/>
      <c r="D119"/>
      <c r="E119" s="114"/>
      <c r="F119" s="114"/>
      <c r="G119"/>
      <c r="H119"/>
      <c r="I119"/>
      <c r="J119"/>
      <c r="K119"/>
      <c r="L119" s="138"/>
      <c r="N119" s="135"/>
      <c r="O119" s="226"/>
      <c r="P119" s="136"/>
      <c r="Q119" s="136"/>
      <c r="R119" s="136"/>
      <c r="S119" s="69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"/>
      <c r="B120"/>
      <c r="C120"/>
      <c r="D120"/>
      <c r="E120" s="114"/>
      <c r="F120" s="114"/>
      <c r="G120"/>
      <c r="H120"/>
      <c r="I120"/>
      <c r="J120"/>
      <c r="K120"/>
      <c r="L120" s="138"/>
      <c r="N120" s="135"/>
      <c r="O120" s="226"/>
      <c r="P120" s="136"/>
      <c r="Q120" s="136"/>
      <c r="R120" s="136"/>
      <c r="S120" s="136"/>
      <c r="T120" s="69"/>
      <c r="U120" s="69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1"/>
      <c r="B121"/>
      <c r="C121"/>
      <c r="D121"/>
      <c r="E121" s="114"/>
      <c r="F121" s="114"/>
      <c r="G121"/>
      <c r="H121"/>
      <c r="I121"/>
      <c r="J121"/>
      <c r="K121"/>
      <c r="L121" s="138"/>
      <c r="N121" s="135"/>
      <c r="O121" s="226"/>
      <c r="P121" s="114"/>
      <c r="Q121" s="16"/>
      <c r="R121" s="114"/>
      <c r="S121" s="16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1"/>
      <c r="B122"/>
      <c r="C122"/>
      <c r="D122"/>
      <c r="E122" s="114"/>
      <c r="F122" s="114"/>
      <c r="G122"/>
      <c r="H122"/>
      <c r="I122"/>
      <c r="J122"/>
      <c r="K122"/>
      <c r="L122" s="138"/>
      <c r="N122" s="135"/>
      <c r="O122" s="226"/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"/>
      <c r="B123"/>
      <c r="C123"/>
      <c r="D123"/>
      <c r="E123" s="114"/>
      <c r="F123" s="114"/>
      <c r="G123"/>
      <c r="H123"/>
      <c r="I123"/>
      <c r="J123"/>
      <c r="K123"/>
      <c r="L123" s="138"/>
      <c r="N123" s="135"/>
      <c r="O123" s="226"/>
      <c r="P123" s="114"/>
      <c r="Q123" s="16"/>
      <c r="R123" s="114"/>
      <c r="S123" s="16"/>
      <c r="U123" s="16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ht="15.75" thickBot="1" x14ac:dyDescent="0.3">
      <c r="A124" s="1"/>
      <c r="B124"/>
      <c r="C124"/>
      <c r="D124"/>
      <c r="E124" s="114"/>
      <c r="F124" s="114"/>
      <c r="G124"/>
      <c r="H124"/>
      <c r="I124"/>
      <c r="J124"/>
      <c r="K124"/>
      <c r="L124" s="138"/>
      <c r="N124" s="135"/>
      <c r="O124" s="226"/>
      <c r="P124" s="69"/>
      <c r="Q124" s="136"/>
      <c r="R124" s="136"/>
      <c r="S124" s="136"/>
      <c r="T124" s="69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s="241" customFormat="1" x14ac:dyDescent="0.25">
      <c r="A125" s="243"/>
      <c r="B125" s="30"/>
      <c r="C125" s="30"/>
      <c r="D125" s="30"/>
      <c r="E125" s="238"/>
      <c r="F125" s="238"/>
      <c r="G125" s="30"/>
      <c r="H125" s="30"/>
      <c r="I125" s="30"/>
      <c r="J125" s="30"/>
      <c r="K125" s="30"/>
      <c r="L125" s="237"/>
      <c r="M125" s="238"/>
      <c r="N125" s="239"/>
      <c r="O125" s="240"/>
      <c r="P125" s="204"/>
      <c r="Q125" s="202"/>
      <c r="R125" s="201"/>
      <c r="S125" s="201"/>
      <c r="T125" s="201"/>
      <c r="U125" s="201"/>
      <c r="V125" s="201"/>
      <c r="W125" s="201"/>
      <c r="X125" s="201"/>
      <c r="Y125" s="202"/>
      <c r="Z125" s="202"/>
      <c r="AA125" s="205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</row>
    <row r="126" spans="1:42" x14ac:dyDescent="0.25">
      <c r="A126" s="1"/>
      <c r="B126"/>
      <c r="C126"/>
      <c r="D126"/>
      <c r="E126" s="114"/>
      <c r="F126" s="114"/>
      <c r="G126"/>
      <c r="H126"/>
      <c r="I126"/>
      <c r="J126"/>
      <c r="K126"/>
      <c r="L126" s="138"/>
      <c r="N126" s="135"/>
      <c r="O126" s="226"/>
      <c r="P126" s="16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1"/>
      <c r="B127"/>
      <c r="C127"/>
      <c r="D127"/>
      <c r="E127" s="114"/>
      <c r="F127" s="114"/>
      <c r="G127"/>
      <c r="H127"/>
      <c r="I127"/>
      <c r="J127"/>
      <c r="K127"/>
      <c r="L127" s="138"/>
      <c r="N127" s="135"/>
      <c r="O127" s="226"/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"/>
      <c r="B128"/>
      <c r="C128"/>
      <c r="D128"/>
      <c r="E128" s="114"/>
      <c r="F128" s="114"/>
      <c r="G128"/>
      <c r="H128"/>
      <c r="I128"/>
      <c r="J128"/>
      <c r="K128"/>
      <c r="L128" s="138"/>
      <c r="N128" s="135"/>
      <c r="O128" s="226"/>
      <c r="P128" s="136"/>
      <c r="Q128" s="136"/>
      <c r="R128" s="136"/>
      <c r="S128" s="69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"/>
      <c r="B129"/>
      <c r="C129"/>
      <c r="D129"/>
      <c r="E129" s="114"/>
      <c r="F129" s="114"/>
      <c r="G129"/>
      <c r="H129"/>
      <c r="I129"/>
      <c r="J129"/>
      <c r="K129"/>
      <c r="L129" s="138"/>
      <c r="N129" s="135"/>
      <c r="O129" s="226"/>
      <c r="P129" s="136"/>
      <c r="Q129" s="136"/>
      <c r="R129" s="136"/>
      <c r="S129" s="69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"/>
      <c r="B130"/>
      <c r="C130"/>
      <c r="D130"/>
      <c r="E130" s="114"/>
      <c r="F130" s="114"/>
      <c r="G130"/>
      <c r="H130"/>
      <c r="I130"/>
      <c r="J130"/>
      <c r="K130"/>
      <c r="L130" s="138"/>
      <c r="N130" s="135"/>
      <c r="O130" s="226"/>
      <c r="P130" s="136"/>
      <c r="Q130" s="136"/>
      <c r="R130" s="136"/>
      <c r="S130" s="69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"/>
      <c r="B131"/>
      <c r="C131"/>
      <c r="D131"/>
      <c r="E131" s="114"/>
      <c r="F131" s="114"/>
      <c r="G131"/>
      <c r="H131"/>
      <c r="I131"/>
      <c r="J131"/>
      <c r="K131"/>
      <c r="L131" s="138"/>
      <c r="N131" s="135"/>
      <c r="O131" s="226"/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"/>
      <c r="B132"/>
      <c r="C132"/>
      <c r="D132"/>
      <c r="E132" s="114"/>
      <c r="F132" s="114"/>
      <c r="G132"/>
      <c r="H132"/>
      <c r="I132"/>
      <c r="J132"/>
      <c r="K132"/>
      <c r="L132" s="138"/>
      <c r="N132" s="135"/>
      <c r="O132" s="226"/>
      <c r="P132" s="69"/>
      <c r="Q132" s="136"/>
      <c r="R132" s="136"/>
      <c r="S132" s="69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ht="15.75" thickBot="1" x14ac:dyDescent="0.3">
      <c r="A133" s="1"/>
      <c r="B133"/>
      <c r="C133"/>
      <c r="D133"/>
      <c r="E133" s="114"/>
      <c r="F133" s="114"/>
      <c r="G133"/>
      <c r="H133"/>
      <c r="I133"/>
      <c r="J133"/>
      <c r="K133"/>
      <c r="L133" s="138"/>
      <c r="N133" s="135"/>
      <c r="O133" s="226"/>
      <c r="S133" s="113"/>
      <c r="T133" s="113"/>
      <c r="U133"/>
      <c r="V133" s="113"/>
      <c r="W133" s="113"/>
      <c r="X133" s="113"/>
      <c r="Y133" s="113"/>
      <c r="Z133" s="113"/>
      <c r="AA133" s="250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s="241" customFormat="1" x14ac:dyDescent="0.25">
      <c r="A134" s="243"/>
      <c r="B134" s="30"/>
      <c r="C134" s="30"/>
      <c r="D134" s="30"/>
      <c r="E134" s="238"/>
      <c r="F134" s="238"/>
      <c r="G134" s="30"/>
      <c r="H134" s="30"/>
      <c r="I134" s="30"/>
      <c r="J134" s="30"/>
      <c r="K134" s="30"/>
      <c r="L134" s="237"/>
      <c r="M134" s="238"/>
      <c r="N134" s="239"/>
      <c r="O134" s="240"/>
      <c r="P134" s="204"/>
      <c r="Q134" s="202"/>
      <c r="R134" s="201"/>
      <c r="S134" s="201"/>
      <c r="T134" s="201"/>
      <c r="U134" s="201"/>
      <c r="V134" s="201"/>
      <c r="W134" s="201"/>
      <c r="X134" s="201"/>
      <c r="Y134" s="202"/>
      <c r="Z134" s="202"/>
      <c r="AA134" s="205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</row>
    <row r="135" spans="1:42" ht="15.75" thickBot="1" x14ac:dyDescent="0.3">
      <c r="A135" s="1"/>
      <c r="B135"/>
      <c r="C135"/>
      <c r="D135"/>
      <c r="E135" s="114"/>
      <c r="F135" s="114"/>
      <c r="G135"/>
      <c r="H135"/>
      <c r="I135"/>
      <c r="J135"/>
      <c r="K135"/>
      <c r="L135" s="138"/>
      <c r="N135" s="135"/>
      <c r="O135" s="226"/>
      <c r="P135" s="136"/>
      <c r="Q135" s="136"/>
      <c r="R135" s="136"/>
      <c r="S135" s="136"/>
      <c r="T135" s="136"/>
      <c r="U135" s="69"/>
      <c r="V135" s="69"/>
      <c r="W135" s="136"/>
      <c r="X135" s="69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s="241" customFormat="1" x14ac:dyDescent="0.25">
      <c r="A136" s="243"/>
      <c r="B136" s="30"/>
      <c r="C136" s="30"/>
      <c r="D136" s="30"/>
      <c r="E136" s="238"/>
      <c r="F136" s="238"/>
      <c r="G136" s="30"/>
      <c r="H136" s="30"/>
      <c r="I136" s="30"/>
      <c r="J136" s="30"/>
      <c r="K136" s="30"/>
      <c r="L136" s="237"/>
      <c r="M136" s="238"/>
      <c r="N136" s="239"/>
      <c r="O136" s="240"/>
      <c r="P136" s="204"/>
      <c r="Q136" s="202"/>
      <c r="R136" s="201"/>
      <c r="S136" s="201"/>
      <c r="T136" s="201"/>
      <c r="U136" s="201"/>
      <c r="V136" s="201"/>
      <c r="W136" s="201"/>
      <c r="X136" s="201"/>
      <c r="Y136" s="202"/>
      <c r="Z136" s="202"/>
      <c r="AA136" s="205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</row>
    <row r="137" spans="1:42" x14ac:dyDescent="0.25">
      <c r="A137" s="1"/>
      <c r="B137"/>
      <c r="C137"/>
      <c r="D137"/>
      <c r="E137" s="114"/>
      <c r="F137" s="114"/>
      <c r="G137"/>
      <c r="H137"/>
      <c r="I137"/>
      <c r="J137"/>
      <c r="K137"/>
      <c r="L137" s="138"/>
      <c r="N137" s="135"/>
      <c r="O137" s="226"/>
      <c r="P137" s="136"/>
      <c r="Q137" s="69"/>
      <c r="R137" s="136"/>
      <c r="S137" s="136"/>
      <c r="T137" s="69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"/>
      <c r="B138"/>
      <c r="C138"/>
      <c r="D138"/>
      <c r="E138" s="114"/>
      <c r="F138" s="114"/>
      <c r="G138"/>
      <c r="H138"/>
      <c r="I138"/>
      <c r="J138"/>
      <c r="K138"/>
      <c r="L138" s="138"/>
      <c r="N138" s="135"/>
      <c r="O138" s="226"/>
      <c r="P138" s="136"/>
      <c r="Q138" s="69"/>
      <c r="R138" s="136"/>
      <c r="S138" s="136"/>
      <c r="T138" s="69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s="241" customFormat="1" x14ac:dyDescent="0.25">
      <c r="A139" s="243"/>
      <c r="B139" s="30"/>
      <c r="C139" s="30"/>
      <c r="D139" s="30"/>
      <c r="E139" s="238"/>
      <c r="F139" s="238"/>
      <c r="G139" s="30"/>
      <c r="H139" s="30"/>
      <c r="I139" s="30"/>
      <c r="J139" s="30"/>
      <c r="K139" s="30"/>
      <c r="L139" s="237"/>
      <c r="M139" s="238"/>
      <c r="N139" s="239"/>
      <c r="O139" s="240"/>
      <c r="P139" s="252"/>
      <c r="Q139" s="252"/>
      <c r="R139" s="252"/>
      <c r="S139" s="252"/>
      <c r="T139" s="252"/>
      <c r="U139" s="252"/>
      <c r="V139" s="253"/>
      <c r="W139" s="252"/>
      <c r="X139" s="252"/>
      <c r="Y139" s="252"/>
      <c r="Z139" s="252"/>
      <c r="AA139" s="254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</row>
    <row r="140" spans="1:42" x14ac:dyDescent="0.25">
      <c r="A140" s="1"/>
      <c r="B140"/>
      <c r="C140"/>
      <c r="D140"/>
      <c r="E140" s="114"/>
      <c r="F140" s="114"/>
      <c r="G140"/>
      <c r="H140"/>
      <c r="I140"/>
      <c r="J140"/>
      <c r="K140"/>
      <c r="L140" s="138"/>
      <c r="N140" s="135"/>
      <c r="O140" s="226"/>
      <c r="P140" s="136"/>
      <c r="Q140" s="136"/>
      <c r="R140" s="136"/>
      <c r="S140" s="136"/>
      <c r="T140" s="136"/>
      <c r="U140" s="136"/>
      <c r="V140" s="69"/>
      <c r="W140" s="136"/>
      <c r="X140" s="136"/>
      <c r="Y140" s="69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"/>
      <c r="B141"/>
      <c r="C141"/>
      <c r="D141"/>
      <c r="E141" s="114"/>
      <c r="F141" s="114"/>
      <c r="G141"/>
      <c r="H141"/>
      <c r="I141"/>
      <c r="J141"/>
      <c r="K141"/>
      <c r="L141" s="138"/>
      <c r="N141" s="135"/>
      <c r="O141" s="226"/>
      <c r="P141" s="136"/>
      <c r="Q141" s="136"/>
      <c r="R141" s="136"/>
      <c r="S141" s="136"/>
      <c r="T141" s="69"/>
      <c r="U141" s="136"/>
      <c r="V141" s="69"/>
      <c r="W141" s="136"/>
      <c r="X141" s="136"/>
      <c r="Y141" s="69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"/>
      <c r="B142"/>
      <c r="C142"/>
      <c r="D142"/>
      <c r="E142" s="114"/>
      <c r="F142" s="114"/>
      <c r="G142"/>
      <c r="H142"/>
      <c r="I142"/>
      <c r="J142"/>
      <c r="K142"/>
      <c r="L142" s="138"/>
      <c r="N142" s="135"/>
      <c r="O142" s="226"/>
      <c r="P142" s="136"/>
      <c r="Q142" s="136"/>
      <c r="R142" s="136"/>
      <c r="S142" s="136"/>
      <c r="T142" s="136"/>
      <c r="U142" s="136"/>
      <c r="V142" s="69"/>
      <c r="W142" s="136"/>
      <c r="X142" s="136"/>
      <c r="Y142" s="69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ht="15.75" thickBot="1" x14ac:dyDescent="0.3">
      <c r="A143" s="1"/>
      <c r="B143"/>
      <c r="C143"/>
      <c r="D143"/>
      <c r="E143" s="114"/>
      <c r="F143" s="114"/>
      <c r="G143"/>
      <c r="H143"/>
      <c r="I143"/>
      <c r="J143"/>
      <c r="K143"/>
      <c r="L143" s="138"/>
      <c r="N143" s="135"/>
      <c r="O143" s="226"/>
      <c r="P143" s="136"/>
      <c r="Q143" s="136"/>
      <c r="R143" s="136"/>
      <c r="S143" s="136"/>
      <c r="T143" s="136"/>
      <c r="U143" s="69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s="30" customFormat="1" x14ac:dyDescent="0.25">
      <c r="A144" s="243"/>
      <c r="E144" s="242"/>
      <c r="F144" s="242"/>
      <c r="L144" s="255"/>
      <c r="M144" s="242"/>
      <c r="N144" s="256"/>
      <c r="O144" s="257"/>
      <c r="P144" s="204"/>
      <c r="Q144" s="202"/>
      <c r="R144" s="201"/>
      <c r="S144" s="201"/>
      <c r="T144" s="201"/>
      <c r="U144" s="201"/>
      <c r="V144" s="201"/>
      <c r="W144" s="201"/>
      <c r="X144" s="201"/>
      <c r="Y144" s="202"/>
      <c r="Z144" s="202"/>
      <c r="AA144" s="205"/>
      <c r="AB144" s="242"/>
      <c r="AC144" s="242"/>
      <c r="AD144" s="242"/>
      <c r="AE144" s="242"/>
      <c r="AF144" s="242"/>
      <c r="AG144" s="242"/>
      <c r="AH144" s="242"/>
      <c r="AI144" s="242"/>
      <c r="AJ144" s="242"/>
      <c r="AK144" s="242"/>
      <c r="AL144" s="242"/>
      <c r="AM144" s="242"/>
      <c r="AN144" s="242"/>
      <c r="AO144" s="242"/>
      <c r="AP144" s="242"/>
    </row>
    <row r="145" spans="1:42" ht="15.75" thickBot="1" x14ac:dyDescent="0.3">
      <c r="A145" s="1"/>
      <c r="B145"/>
      <c r="C145"/>
      <c r="D145"/>
      <c r="E145" s="114"/>
      <c r="F145" s="114"/>
      <c r="G145"/>
      <c r="H145"/>
      <c r="I145"/>
      <c r="J145"/>
      <c r="K145"/>
      <c r="L145" s="138"/>
      <c r="N145" s="135"/>
      <c r="O145" s="226"/>
      <c r="P145" s="136"/>
      <c r="Q145" s="136"/>
      <c r="R145" s="136"/>
      <c r="S145" s="136"/>
      <c r="T145" s="136"/>
      <c r="U145" s="136"/>
      <c r="V145" s="69"/>
      <c r="W145" s="136"/>
      <c r="X145" s="136"/>
      <c r="Y145" s="69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s="241" customFormat="1" x14ac:dyDescent="0.25">
      <c r="A146" s="251"/>
      <c r="B146" s="30"/>
      <c r="C146" s="30"/>
      <c r="D146" s="30"/>
      <c r="E146" s="238"/>
      <c r="F146" s="238"/>
      <c r="G146" s="30"/>
      <c r="H146" s="30"/>
      <c r="I146" s="30"/>
      <c r="J146" s="30"/>
      <c r="K146" s="30"/>
      <c r="L146" s="237"/>
      <c r="M146" s="238"/>
      <c r="N146" s="239"/>
      <c r="O146" s="240"/>
      <c r="P146" s="204"/>
      <c r="Q146" s="202"/>
      <c r="R146" s="201"/>
      <c r="S146" s="201"/>
      <c r="T146" s="201"/>
      <c r="U146" s="201"/>
      <c r="V146" s="201"/>
      <c r="W146" s="201"/>
      <c r="X146" s="201"/>
      <c r="Y146" s="202"/>
      <c r="Z146" s="202"/>
      <c r="AA146" s="205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</row>
    <row r="147" spans="1:42" x14ac:dyDescent="0.25">
      <c r="A147" s="218"/>
      <c r="B147"/>
      <c r="C147"/>
      <c r="D147"/>
      <c r="E147" s="114" t="str">
        <f t="shared" ref="E134:E165" si="1">IF(SUM(B147:C147)=0,"",SUM(B147:C147))</f>
        <v/>
      </c>
      <c r="F147" s="114" t="str">
        <f t="shared" ref="F134:F165" si="2">IF(K147="","",D147)</f>
        <v/>
      </c>
      <c r="G147"/>
      <c r="H147"/>
      <c r="I147"/>
      <c r="J147"/>
      <c r="K147"/>
      <c r="L147" s="138" t="str">
        <f t="shared" ref="L134:L165" si="3">IF(I147="","",D147*I147)</f>
        <v/>
      </c>
      <c r="M147" s="114" t="str">
        <f t="shared" ref="M134:M165" si="4">IF(J147="","",D147*J147)</f>
        <v/>
      </c>
      <c r="N147" s="135" t="str">
        <f t="shared" ref="N134:N165" si="5">IF(M147="","",IF(M147&lt;=0,1,0))</f>
        <v/>
      </c>
      <c r="O147" s="226" t="str">
        <f t="shared" ref="O134:O165" si="6">IF(L147="","",IF(L147&gt;=0,1,0))</f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"/>
        <v/>
      </c>
      <c r="F148" s="114" t="str">
        <f t="shared" si="2"/>
        <v/>
      </c>
      <c r="G148"/>
      <c r="H148"/>
      <c r="I148"/>
      <c r="J148"/>
      <c r="K148"/>
      <c r="L148" s="138" t="str">
        <f t="shared" si="3"/>
        <v/>
      </c>
      <c r="M148" s="114" t="str">
        <f t="shared" si="4"/>
        <v/>
      </c>
      <c r="N148" s="135" t="str">
        <f t="shared" si="5"/>
        <v/>
      </c>
      <c r="O148" s="226" t="str">
        <f t="shared" si="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"/>
        <v/>
      </c>
      <c r="F149" s="114" t="str">
        <f t="shared" si="2"/>
        <v/>
      </c>
      <c r="G149"/>
      <c r="H149"/>
      <c r="I149"/>
      <c r="J149"/>
      <c r="K149"/>
      <c r="L149" s="138" t="str">
        <f t="shared" si="3"/>
        <v/>
      </c>
      <c r="M149" s="114" t="str">
        <f t="shared" si="4"/>
        <v/>
      </c>
      <c r="N149" s="135" t="str">
        <f t="shared" si="5"/>
        <v/>
      </c>
      <c r="O149" s="226" t="str">
        <f t="shared" si="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"/>
        <v/>
      </c>
      <c r="F150" s="114" t="str">
        <f t="shared" si="2"/>
        <v/>
      </c>
      <c r="G150"/>
      <c r="H150"/>
      <c r="I150"/>
      <c r="J150"/>
      <c r="K150"/>
      <c r="L150" s="138" t="str">
        <f t="shared" si="3"/>
        <v/>
      </c>
      <c r="M150" s="114" t="str">
        <f t="shared" si="4"/>
        <v/>
      </c>
      <c r="N150" s="135" t="str">
        <f t="shared" si="5"/>
        <v/>
      </c>
      <c r="O150" s="226" t="str">
        <f t="shared" si="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"/>
        <v/>
      </c>
      <c r="F151" s="114" t="str">
        <f t="shared" si="2"/>
        <v/>
      </c>
      <c r="G151"/>
      <c r="H151"/>
      <c r="I151"/>
      <c r="J151"/>
      <c r="K151"/>
      <c r="L151" s="138" t="str">
        <f t="shared" si="3"/>
        <v/>
      </c>
      <c r="M151" s="114" t="str">
        <f t="shared" si="4"/>
        <v/>
      </c>
      <c r="N151" s="135" t="str">
        <f t="shared" si="5"/>
        <v/>
      </c>
      <c r="O151" s="226" t="str">
        <f t="shared" si="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"/>
        <v/>
      </c>
      <c r="F152" s="114" t="str">
        <f t="shared" si="2"/>
        <v/>
      </c>
      <c r="G152"/>
      <c r="H152"/>
      <c r="I152"/>
      <c r="J152"/>
      <c r="K152"/>
      <c r="L152" s="138" t="str">
        <f t="shared" si="3"/>
        <v/>
      </c>
      <c r="M152" s="114" t="str">
        <f t="shared" si="4"/>
        <v/>
      </c>
      <c r="N152" s="135" t="str">
        <f t="shared" si="5"/>
        <v/>
      </c>
      <c r="O152" s="226" t="str">
        <f t="shared" si="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"/>
        <v/>
      </c>
      <c r="F153" s="114" t="str">
        <f t="shared" si="2"/>
        <v/>
      </c>
      <c r="G153"/>
      <c r="H153"/>
      <c r="I153"/>
      <c r="J153"/>
      <c r="K153"/>
      <c r="L153" s="138" t="str">
        <f t="shared" si="3"/>
        <v/>
      </c>
      <c r="M153" s="114" t="str">
        <f t="shared" si="4"/>
        <v/>
      </c>
      <c r="N153" s="135" t="str">
        <f t="shared" si="5"/>
        <v/>
      </c>
      <c r="O153" s="226" t="str">
        <f t="shared" si="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"/>
        <v/>
      </c>
      <c r="F154" s="114" t="str">
        <f t="shared" si="2"/>
        <v/>
      </c>
      <c r="G154"/>
      <c r="H154"/>
      <c r="I154"/>
      <c r="J154"/>
      <c r="K154"/>
      <c r="L154" s="138" t="str">
        <f t="shared" si="3"/>
        <v/>
      </c>
      <c r="M154" s="114" t="str">
        <f t="shared" si="4"/>
        <v/>
      </c>
      <c r="N154" s="135" t="str">
        <f t="shared" si="5"/>
        <v/>
      </c>
      <c r="O154" s="226" t="str">
        <f t="shared" si="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"/>
        <v/>
      </c>
      <c r="F155" s="114" t="str">
        <f t="shared" si="2"/>
        <v/>
      </c>
      <c r="G155"/>
      <c r="H155"/>
      <c r="I155"/>
      <c r="J155"/>
      <c r="K155"/>
      <c r="L155" s="138" t="str">
        <f t="shared" si="3"/>
        <v/>
      </c>
      <c r="M155" s="114" t="str">
        <f t="shared" si="4"/>
        <v/>
      </c>
      <c r="N155" s="135" t="str">
        <f t="shared" si="5"/>
        <v/>
      </c>
      <c r="O155" s="226" t="str">
        <f t="shared" si="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"/>
        <v/>
      </c>
      <c r="F156" s="114" t="str">
        <f t="shared" si="2"/>
        <v/>
      </c>
      <c r="G156"/>
      <c r="H156"/>
      <c r="I156"/>
      <c r="J156"/>
      <c r="K156"/>
      <c r="L156" s="138" t="str">
        <f t="shared" si="3"/>
        <v/>
      </c>
      <c r="M156" s="114" t="str">
        <f t="shared" si="4"/>
        <v/>
      </c>
      <c r="N156" s="135" t="str">
        <f t="shared" si="5"/>
        <v/>
      </c>
      <c r="O156" s="226" t="str">
        <f t="shared" si="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"/>
        <v/>
      </c>
      <c r="F157" s="114" t="str">
        <f t="shared" si="2"/>
        <v/>
      </c>
      <c r="G157"/>
      <c r="H157"/>
      <c r="I157"/>
      <c r="J157"/>
      <c r="K157"/>
      <c r="L157" s="138" t="str">
        <f t="shared" si="3"/>
        <v/>
      </c>
      <c r="M157" s="114" t="str">
        <f t="shared" si="4"/>
        <v/>
      </c>
      <c r="N157" s="135" t="str">
        <f t="shared" si="5"/>
        <v/>
      </c>
      <c r="O157" s="226" t="str">
        <f t="shared" si="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"/>
        <v/>
      </c>
      <c r="F158" s="114" t="str">
        <f t="shared" si="2"/>
        <v/>
      </c>
      <c r="G158"/>
      <c r="H158"/>
      <c r="I158"/>
      <c r="J158"/>
      <c r="K158"/>
      <c r="L158" s="138" t="str">
        <f t="shared" si="3"/>
        <v/>
      </c>
      <c r="M158" s="114" t="str">
        <f t="shared" si="4"/>
        <v/>
      </c>
      <c r="N158" s="135" t="str">
        <f t="shared" si="5"/>
        <v/>
      </c>
      <c r="O158" s="226" t="str">
        <f t="shared" si="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"/>
        <v/>
      </c>
      <c r="F159" s="114" t="str">
        <f t="shared" si="2"/>
        <v/>
      </c>
      <c r="G159"/>
      <c r="H159"/>
      <c r="I159"/>
      <c r="J159"/>
      <c r="K159"/>
      <c r="L159" s="138" t="str">
        <f t="shared" si="3"/>
        <v/>
      </c>
      <c r="M159" s="114" t="str">
        <f t="shared" si="4"/>
        <v/>
      </c>
      <c r="N159" s="135" t="str">
        <f t="shared" si="5"/>
        <v/>
      </c>
      <c r="O159" s="226" t="str">
        <f t="shared" si="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"/>
        <v/>
      </c>
      <c r="F160" s="114" t="str">
        <f t="shared" si="2"/>
        <v/>
      </c>
      <c r="G160"/>
      <c r="H160"/>
      <c r="I160"/>
      <c r="J160"/>
      <c r="K160"/>
      <c r="L160" s="138" t="str">
        <f t="shared" si="3"/>
        <v/>
      </c>
      <c r="M160" s="114" t="str">
        <f t="shared" si="4"/>
        <v/>
      </c>
      <c r="N160" s="135" t="str">
        <f t="shared" si="5"/>
        <v/>
      </c>
      <c r="O160" s="226" t="str">
        <f t="shared" si="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"/>
        <v/>
      </c>
      <c r="F161" s="114" t="str">
        <f t="shared" si="2"/>
        <v/>
      </c>
      <c r="G161"/>
      <c r="H161"/>
      <c r="I161"/>
      <c r="J161"/>
      <c r="K161"/>
      <c r="L161" s="138" t="str">
        <f t="shared" si="3"/>
        <v/>
      </c>
      <c r="M161" s="114" t="str">
        <f t="shared" si="4"/>
        <v/>
      </c>
      <c r="N161" s="135" t="str">
        <f t="shared" si="5"/>
        <v/>
      </c>
      <c r="O161" s="226" t="str">
        <f t="shared" si="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"/>
        <v/>
      </c>
      <c r="F162" s="114" t="str">
        <f t="shared" si="2"/>
        <v/>
      </c>
      <c r="G162"/>
      <c r="H162"/>
      <c r="I162"/>
      <c r="J162"/>
      <c r="K162"/>
      <c r="L162" s="138" t="str">
        <f t="shared" si="3"/>
        <v/>
      </c>
      <c r="M162" s="114" t="str">
        <f t="shared" si="4"/>
        <v/>
      </c>
      <c r="N162" s="135" t="str">
        <f t="shared" si="5"/>
        <v/>
      </c>
      <c r="O162" s="226" t="str">
        <f t="shared" si="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"/>
        <v/>
      </c>
      <c r="F163" s="114" t="str">
        <f t="shared" si="2"/>
        <v/>
      </c>
      <c r="G163"/>
      <c r="H163"/>
      <c r="I163"/>
      <c r="J163"/>
      <c r="K163"/>
      <c r="L163" s="138" t="str">
        <f t="shared" si="3"/>
        <v/>
      </c>
      <c r="M163" s="114" t="str">
        <f t="shared" si="4"/>
        <v/>
      </c>
      <c r="N163" s="135" t="str">
        <f t="shared" si="5"/>
        <v/>
      </c>
      <c r="O163" s="226" t="str">
        <f t="shared" si="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"/>
        <v/>
      </c>
      <c r="F164" s="114" t="str">
        <f t="shared" si="2"/>
        <v/>
      </c>
      <c r="G164"/>
      <c r="H164"/>
      <c r="I164"/>
      <c r="J164"/>
      <c r="K164"/>
      <c r="L164" s="138" t="str">
        <f t="shared" si="3"/>
        <v/>
      </c>
      <c r="M164" s="114" t="str">
        <f t="shared" si="4"/>
        <v/>
      </c>
      <c r="N164" s="135" t="str">
        <f t="shared" si="5"/>
        <v/>
      </c>
      <c r="O164" s="226" t="str">
        <f t="shared" si="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"/>
        <v/>
      </c>
      <c r="F165" s="114" t="str">
        <f t="shared" si="2"/>
        <v/>
      </c>
      <c r="G165"/>
      <c r="H165"/>
      <c r="I165"/>
      <c r="J165"/>
      <c r="K165"/>
      <c r="L165" s="138" t="str">
        <f t="shared" si="3"/>
        <v/>
      </c>
      <c r="M165" s="114" t="str">
        <f t="shared" si="4"/>
        <v/>
      </c>
      <c r="N165" s="135" t="str">
        <f t="shared" si="5"/>
        <v/>
      </c>
      <c r="O165" s="226" t="str">
        <f t="shared" si="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7">IF(SUM(B166:C166)=0,"",SUM(B166:C166))</f>
        <v/>
      </c>
      <c r="F166" s="114" t="str">
        <f t="shared" ref="F166:F198" si="8">IF(K166="","",D166)</f>
        <v/>
      </c>
      <c r="G166"/>
      <c r="H166"/>
      <c r="I166"/>
      <c r="J166"/>
      <c r="K166"/>
      <c r="L166" s="138" t="str">
        <f t="shared" ref="L166:L198" si="9">IF(I166="","",D166*I166)</f>
        <v/>
      </c>
      <c r="M166" s="114" t="str">
        <f t="shared" ref="M166:M198" si="10">IF(J166="","",D166*J166)</f>
        <v/>
      </c>
      <c r="N166" s="135" t="str">
        <f t="shared" ref="N166:N197" si="11">IF(M166="","",IF(M166&lt;=0,1,0))</f>
        <v/>
      </c>
      <c r="O166" s="226" t="str">
        <f t="shared" ref="O166:O198" si="12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7"/>
        <v/>
      </c>
      <c r="F167" s="114" t="str">
        <f t="shared" si="8"/>
        <v/>
      </c>
      <c r="G167"/>
      <c r="H167"/>
      <c r="I167"/>
      <c r="J167"/>
      <c r="K167"/>
      <c r="L167" s="138" t="str">
        <f t="shared" si="9"/>
        <v/>
      </c>
      <c r="M167" s="114" t="str">
        <f t="shared" si="10"/>
        <v/>
      </c>
      <c r="N167" s="135" t="str">
        <f t="shared" si="11"/>
        <v/>
      </c>
      <c r="O167" s="226" t="str">
        <f t="shared" si="12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7"/>
        <v/>
      </c>
      <c r="F168" s="114" t="str">
        <f t="shared" si="8"/>
        <v/>
      </c>
      <c r="G168"/>
      <c r="H168"/>
      <c r="I168"/>
      <c r="J168"/>
      <c r="K168"/>
      <c r="L168" s="138" t="str">
        <f t="shared" si="9"/>
        <v/>
      </c>
      <c r="M168" s="114" t="str">
        <f t="shared" si="10"/>
        <v/>
      </c>
      <c r="N168" s="135" t="str">
        <f t="shared" si="11"/>
        <v/>
      </c>
      <c r="O168" s="226" t="str">
        <f t="shared" si="12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7"/>
        <v/>
      </c>
      <c r="F169" s="114" t="str">
        <f t="shared" si="8"/>
        <v/>
      </c>
      <c r="G169"/>
      <c r="H169"/>
      <c r="I169"/>
      <c r="J169"/>
      <c r="K169"/>
      <c r="L169" s="138" t="str">
        <f t="shared" si="9"/>
        <v/>
      </c>
      <c r="M169" s="114" t="str">
        <f t="shared" si="10"/>
        <v/>
      </c>
      <c r="N169" s="135" t="str">
        <f t="shared" si="11"/>
        <v/>
      </c>
      <c r="O169" s="226" t="str">
        <f t="shared" si="12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7"/>
        <v/>
      </c>
      <c r="F170" s="114" t="str">
        <f t="shared" si="8"/>
        <v/>
      </c>
      <c r="G170"/>
      <c r="H170"/>
      <c r="I170"/>
      <c r="J170"/>
      <c r="K170"/>
      <c r="L170" s="138" t="str">
        <f t="shared" si="9"/>
        <v/>
      </c>
      <c r="M170" s="114" t="str">
        <f t="shared" si="10"/>
        <v/>
      </c>
      <c r="N170" s="135" t="str">
        <f t="shared" si="11"/>
        <v/>
      </c>
      <c r="O170" s="226" t="str">
        <f t="shared" si="12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7"/>
        <v/>
      </c>
      <c r="F171" s="114" t="str">
        <f t="shared" si="8"/>
        <v/>
      </c>
      <c r="G171"/>
      <c r="H171"/>
      <c r="I171"/>
      <c r="J171"/>
      <c r="K171"/>
      <c r="L171" s="138" t="str">
        <f t="shared" si="9"/>
        <v/>
      </c>
      <c r="M171" s="114" t="str">
        <f t="shared" si="10"/>
        <v/>
      </c>
      <c r="N171" s="135" t="str">
        <f t="shared" si="11"/>
        <v/>
      </c>
      <c r="O171" s="226" t="str">
        <f t="shared" si="12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7"/>
        <v/>
      </c>
      <c r="F172" s="114" t="str">
        <f t="shared" si="8"/>
        <v/>
      </c>
      <c r="G172"/>
      <c r="H172"/>
      <c r="I172"/>
      <c r="J172"/>
      <c r="K172"/>
      <c r="L172" s="138" t="str">
        <f t="shared" si="9"/>
        <v/>
      </c>
      <c r="M172" s="114" t="str">
        <f t="shared" si="10"/>
        <v/>
      </c>
      <c r="N172" s="135" t="str">
        <f t="shared" si="11"/>
        <v/>
      </c>
      <c r="O172" s="226" t="str">
        <f t="shared" si="12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7"/>
        <v/>
      </c>
      <c r="F173" s="114" t="str">
        <f t="shared" si="8"/>
        <v/>
      </c>
      <c r="G173"/>
      <c r="H173"/>
      <c r="I173"/>
      <c r="J173"/>
      <c r="K173"/>
      <c r="L173" s="138" t="str">
        <f t="shared" si="9"/>
        <v/>
      </c>
      <c r="M173" s="114" t="str">
        <f t="shared" si="10"/>
        <v/>
      </c>
      <c r="N173" s="135" t="str">
        <f t="shared" si="11"/>
        <v/>
      </c>
      <c r="O173" s="226" t="str">
        <f t="shared" si="12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7"/>
        <v/>
      </c>
      <c r="F174" s="114" t="str">
        <f t="shared" si="8"/>
        <v/>
      </c>
      <c r="G174"/>
      <c r="H174"/>
      <c r="I174"/>
      <c r="J174"/>
      <c r="K174"/>
      <c r="L174" s="138" t="str">
        <f t="shared" si="9"/>
        <v/>
      </c>
      <c r="M174" s="114" t="str">
        <f t="shared" si="10"/>
        <v/>
      </c>
      <c r="N174" s="135" t="str">
        <f t="shared" si="11"/>
        <v/>
      </c>
      <c r="O174" s="226" t="str">
        <f t="shared" si="12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7"/>
        <v/>
      </c>
      <c r="F175" s="114" t="str">
        <f t="shared" si="8"/>
        <v/>
      </c>
      <c r="G175"/>
      <c r="H175"/>
      <c r="I175"/>
      <c r="J175"/>
      <c r="K175"/>
      <c r="L175" s="138" t="str">
        <f t="shared" si="9"/>
        <v/>
      </c>
      <c r="M175" s="114" t="str">
        <f t="shared" si="10"/>
        <v/>
      </c>
      <c r="N175" s="135" t="str">
        <f t="shared" si="11"/>
        <v/>
      </c>
      <c r="O175" s="226" t="str">
        <f t="shared" si="12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7"/>
        <v/>
      </c>
      <c r="F176" s="114" t="str">
        <f t="shared" si="8"/>
        <v/>
      </c>
      <c r="G176"/>
      <c r="H176"/>
      <c r="I176"/>
      <c r="J176"/>
      <c r="K176"/>
      <c r="L176" s="138" t="str">
        <f t="shared" si="9"/>
        <v/>
      </c>
      <c r="M176" s="114" t="str">
        <f t="shared" si="10"/>
        <v/>
      </c>
      <c r="N176" s="135" t="str">
        <f t="shared" si="11"/>
        <v/>
      </c>
      <c r="O176" s="226" t="str">
        <f t="shared" si="12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7"/>
        <v/>
      </c>
      <c r="F177" s="114" t="str">
        <f t="shared" si="8"/>
        <v/>
      </c>
      <c r="G177"/>
      <c r="H177"/>
      <c r="I177"/>
      <c r="J177"/>
      <c r="K177"/>
      <c r="L177" s="138" t="str">
        <f t="shared" si="9"/>
        <v/>
      </c>
      <c r="M177" s="114" t="str">
        <f t="shared" si="10"/>
        <v/>
      </c>
      <c r="N177" s="135" t="str">
        <f t="shared" si="11"/>
        <v/>
      </c>
      <c r="O177" s="226" t="str">
        <f t="shared" si="12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7"/>
        <v/>
      </c>
      <c r="F178" s="114" t="str">
        <f t="shared" si="8"/>
        <v/>
      </c>
      <c r="G178"/>
      <c r="H178"/>
      <c r="I178"/>
      <c r="J178"/>
      <c r="K178"/>
      <c r="L178" s="138" t="str">
        <f t="shared" si="9"/>
        <v/>
      </c>
      <c r="M178" s="114" t="str">
        <f t="shared" si="10"/>
        <v/>
      </c>
      <c r="N178" s="135" t="str">
        <f t="shared" si="11"/>
        <v/>
      </c>
      <c r="O178" s="226" t="str">
        <f t="shared" si="12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7"/>
        <v/>
      </c>
      <c r="F179" s="114" t="str">
        <f t="shared" si="8"/>
        <v/>
      </c>
      <c r="G179"/>
      <c r="H179"/>
      <c r="I179"/>
      <c r="J179"/>
      <c r="K179"/>
      <c r="L179" s="138" t="str">
        <f t="shared" si="9"/>
        <v/>
      </c>
      <c r="M179" s="114" t="str">
        <f t="shared" si="10"/>
        <v/>
      </c>
      <c r="N179" s="135" t="str">
        <f t="shared" si="11"/>
        <v/>
      </c>
      <c r="O179" s="226" t="str">
        <f t="shared" si="12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7"/>
        <v/>
      </c>
      <c r="F180" s="114" t="str">
        <f t="shared" si="8"/>
        <v/>
      </c>
      <c r="G180"/>
      <c r="H180"/>
      <c r="I180"/>
      <c r="J180"/>
      <c r="K180"/>
      <c r="L180" s="138" t="str">
        <f t="shared" si="9"/>
        <v/>
      </c>
      <c r="M180" s="114" t="str">
        <f t="shared" si="10"/>
        <v/>
      </c>
      <c r="N180" s="135" t="str">
        <f t="shared" si="11"/>
        <v/>
      </c>
      <c r="O180" s="226" t="str">
        <f t="shared" si="12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7"/>
        <v/>
      </c>
      <c r="F181" s="114" t="str">
        <f t="shared" si="8"/>
        <v/>
      </c>
      <c r="G181"/>
      <c r="H181"/>
      <c r="I181"/>
      <c r="J181"/>
      <c r="K181"/>
      <c r="L181" s="138" t="str">
        <f t="shared" si="9"/>
        <v/>
      </c>
      <c r="M181" s="114" t="str">
        <f t="shared" si="10"/>
        <v/>
      </c>
      <c r="N181" s="135" t="str">
        <f t="shared" si="11"/>
        <v/>
      </c>
      <c r="O181" s="226" t="str">
        <f t="shared" si="12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7"/>
        <v/>
      </c>
      <c r="F182" s="114" t="str">
        <f t="shared" si="8"/>
        <v/>
      </c>
      <c r="G182"/>
      <c r="H182"/>
      <c r="I182"/>
      <c r="J182"/>
      <c r="K182"/>
      <c r="L182" s="138" t="str">
        <f t="shared" si="9"/>
        <v/>
      </c>
      <c r="M182" s="114" t="str">
        <f t="shared" si="10"/>
        <v/>
      </c>
      <c r="N182" s="135" t="str">
        <f t="shared" si="11"/>
        <v/>
      </c>
      <c r="O182" s="226" t="str">
        <f t="shared" si="12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7"/>
        <v/>
      </c>
      <c r="F183" s="114" t="str">
        <f t="shared" si="8"/>
        <v/>
      </c>
      <c r="G183"/>
      <c r="H183"/>
      <c r="I183"/>
      <c r="J183"/>
      <c r="K183"/>
      <c r="L183" s="138" t="str">
        <f t="shared" si="9"/>
        <v/>
      </c>
      <c r="M183" s="114" t="str">
        <f t="shared" si="10"/>
        <v/>
      </c>
      <c r="N183" s="135" t="str">
        <f t="shared" si="11"/>
        <v/>
      </c>
      <c r="O183" s="226" t="str">
        <f t="shared" si="12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7"/>
        <v/>
      </c>
      <c r="F184" s="114" t="str">
        <f t="shared" si="8"/>
        <v/>
      </c>
      <c r="G184"/>
      <c r="H184"/>
      <c r="I184"/>
      <c r="J184"/>
      <c r="K184"/>
      <c r="L184" s="138" t="str">
        <f t="shared" si="9"/>
        <v/>
      </c>
      <c r="M184" s="114" t="str">
        <f t="shared" si="10"/>
        <v/>
      </c>
      <c r="N184" s="135" t="str">
        <f t="shared" si="11"/>
        <v/>
      </c>
      <c r="O184" s="226" t="str">
        <f t="shared" si="12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7"/>
        <v/>
      </c>
      <c r="F185" s="114" t="str">
        <f t="shared" si="8"/>
        <v/>
      </c>
      <c r="G185"/>
      <c r="H185"/>
      <c r="I185"/>
      <c r="J185"/>
      <c r="K185"/>
      <c r="L185" s="138" t="str">
        <f t="shared" si="9"/>
        <v/>
      </c>
      <c r="M185" s="114" t="str">
        <f t="shared" si="10"/>
        <v/>
      </c>
      <c r="N185" s="135" t="str">
        <f t="shared" si="11"/>
        <v/>
      </c>
      <c r="O185" s="226" t="str">
        <f t="shared" si="12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7"/>
        <v/>
      </c>
      <c r="F186" s="114" t="str">
        <f t="shared" si="8"/>
        <v/>
      </c>
      <c r="G186"/>
      <c r="H186"/>
      <c r="I186"/>
      <c r="J186"/>
      <c r="K186"/>
      <c r="L186" s="138" t="str">
        <f t="shared" si="9"/>
        <v/>
      </c>
      <c r="M186" s="114" t="str">
        <f t="shared" si="10"/>
        <v/>
      </c>
      <c r="N186" s="135" t="str">
        <f t="shared" si="11"/>
        <v/>
      </c>
      <c r="O186" s="226" t="str">
        <f t="shared" si="12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7"/>
        <v/>
      </c>
      <c r="F187" s="114" t="str">
        <f t="shared" si="8"/>
        <v/>
      </c>
      <c r="G187"/>
      <c r="H187"/>
      <c r="I187"/>
      <c r="J187"/>
      <c r="K187"/>
      <c r="L187" s="138" t="str">
        <f t="shared" si="9"/>
        <v/>
      </c>
      <c r="M187" s="114" t="str">
        <f t="shared" si="10"/>
        <v/>
      </c>
      <c r="N187" s="135" t="str">
        <f t="shared" si="11"/>
        <v/>
      </c>
      <c r="O187" s="226" t="str">
        <f t="shared" si="12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7"/>
        <v/>
      </c>
      <c r="F188" s="114" t="str">
        <f t="shared" si="8"/>
        <v/>
      </c>
      <c r="G188"/>
      <c r="H188"/>
      <c r="I188"/>
      <c r="J188"/>
      <c r="K188"/>
      <c r="L188" s="138" t="str">
        <f t="shared" si="9"/>
        <v/>
      </c>
      <c r="M188" s="114" t="str">
        <f t="shared" si="10"/>
        <v/>
      </c>
      <c r="N188" s="135" t="str">
        <f t="shared" si="11"/>
        <v/>
      </c>
      <c r="O188" s="226" t="str">
        <f t="shared" si="12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7"/>
        <v/>
      </c>
      <c r="F189" s="114" t="str">
        <f t="shared" si="8"/>
        <v/>
      </c>
      <c r="G189"/>
      <c r="H189"/>
      <c r="I189"/>
      <c r="J189"/>
      <c r="K189"/>
      <c r="L189" s="138" t="str">
        <f t="shared" si="9"/>
        <v/>
      </c>
      <c r="M189" s="114" t="str">
        <f t="shared" si="10"/>
        <v/>
      </c>
      <c r="N189" s="135" t="str">
        <f t="shared" si="11"/>
        <v/>
      </c>
      <c r="O189" s="226" t="str">
        <f t="shared" si="12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7"/>
        <v/>
      </c>
      <c r="F190" s="114" t="str">
        <f t="shared" si="8"/>
        <v/>
      </c>
      <c r="G190"/>
      <c r="H190"/>
      <c r="I190"/>
      <c r="J190"/>
      <c r="K190"/>
      <c r="L190" s="138" t="str">
        <f t="shared" si="9"/>
        <v/>
      </c>
      <c r="M190" s="114" t="str">
        <f t="shared" si="10"/>
        <v/>
      </c>
      <c r="N190" s="135" t="str">
        <f t="shared" si="11"/>
        <v/>
      </c>
      <c r="O190" s="226" t="str">
        <f t="shared" si="12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7"/>
        <v/>
      </c>
      <c r="F191" s="114" t="str">
        <f t="shared" si="8"/>
        <v/>
      </c>
      <c r="G191"/>
      <c r="H191"/>
      <c r="I191"/>
      <c r="J191"/>
      <c r="K191"/>
      <c r="L191" s="138" t="str">
        <f t="shared" si="9"/>
        <v/>
      </c>
      <c r="M191" s="114" t="str">
        <f t="shared" si="10"/>
        <v/>
      </c>
      <c r="N191" s="135" t="str">
        <f t="shared" si="11"/>
        <v/>
      </c>
      <c r="O191" s="226" t="str">
        <f t="shared" si="12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7"/>
        <v/>
      </c>
      <c r="F192" s="114" t="str">
        <f t="shared" si="8"/>
        <v/>
      </c>
      <c r="G192"/>
      <c r="H192"/>
      <c r="I192"/>
      <c r="J192"/>
      <c r="K192"/>
      <c r="L192" s="138" t="str">
        <f t="shared" si="9"/>
        <v/>
      </c>
      <c r="M192" s="114" t="str">
        <f t="shared" si="10"/>
        <v/>
      </c>
      <c r="N192" s="135" t="str">
        <f t="shared" si="11"/>
        <v/>
      </c>
      <c r="O192" s="226" t="str">
        <f t="shared" si="12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7"/>
        <v/>
      </c>
      <c r="F193" s="114" t="str">
        <f t="shared" si="8"/>
        <v/>
      </c>
      <c r="G193"/>
      <c r="H193"/>
      <c r="I193"/>
      <c r="J193"/>
      <c r="K193"/>
      <c r="L193" s="138" t="str">
        <f t="shared" si="9"/>
        <v/>
      </c>
      <c r="M193" s="114" t="str">
        <f t="shared" si="10"/>
        <v/>
      </c>
      <c r="N193" s="135" t="str">
        <f t="shared" si="11"/>
        <v/>
      </c>
      <c r="O193" s="226" t="str">
        <f t="shared" si="12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7"/>
        <v/>
      </c>
      <c r="F194" s="114" t="str">
        <f t="shared" si="8"/>
        <v/>
      </c>
      <c r="G194"/>
      <c r="H194"/>
      <c r="I194"/>
      <c r="J194"/>
      <c r="K194"/>
      <c r="L194" s="138" t="str">
        <f t="shared" si="9"/>
        <v/>
      </c>
      <c r="M194" s="114" t="str">
        <f t="shared" si="10"/>
        <v/>
      </c>
      <c r="N194" s="135" t="str">
        <f t="shared" si="11"/>
        <v/>
      </c>
      <c r="O194" s="226" t="str">
        <f t="shared" si="12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7"/>
        <v/>
      </c>
      <c r="F195" s="114" t="str">
        <f t="shared" si="8"/>
        <v/>
      </c>
      <c r="G195"/>
      <c r="H195"/>
      <c r="I195"/>
      <c r="J195"/>
      <c r="K195"/>
      <c r="L195" s="138" t="str">
        <f t="shared" si="9"/>
        <v/>
      </c>
      <c r="M195" s="114" t="str">
        <f t="shared" si="10"/>
        <v/>
      </c>
      <c r="N195" s="135" t="str">
        <f t="shared" si="11"/>
        <v/>
      </c>
      <c r="O195" s="226" t="str">
        <f t="shared" si="12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7"/>
        <v/>
      </c>
      <c r="F196" s="114" t="str">
        <f t="shared" si="8"/>
        <v/>
      </c>
      <c r="G196"/>
      <c r="H196"/>
      <c r="I196"/>
      <c r="J196"/>
      <c r="K196"/>
      <c r="L196" s="138" t="str">
        <f t="shared" si="9"/>
        <v/>
      </c>
      <c r="M196" s="114" t="str">
        <f t="shared" si="10"/>
        <v/>
      </c>
      <c r="N196" s="135" t="str">
        <f t="shared" si="11"/>
        <v/>
      </c>
      <c r="O196" s="226" t="str">
        <f t="shared" si="12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7"/>
        <v/>
      </c>
      <c r="F197" s="114" t="str">
        <f t="shared" si="8"/>
        <v/>
      </c>
      <c r="G197"/>
      <c r="H197"/>
      <c r="I197"/>
      <c r="J197"/>
      <c r="K197"/>
      <c r="L197" s="138" t="str">
        <f t="shared" si="9"/>
        <v/>
      </c>
      <c r="M197" s="114" t="str">
        <f t="shared" si="10"/>
        <v/>
      </c>
      <c r="N197" s="135" t="str">
        <f t="shared" si="11"/>
        <v/>
      </c>
      <c r="O197" s="226" t="str">
        <f t="shared" si="12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7"/>
        <v/>
      </c>
      <c r="F198" s="208" t="str">
        <f t="shared" si="8"/>
        <v/>
      </c>
      <c r="G198" s="29"/>
      <c r="H198" s="29"/>
      <c r="I198" s="29"/>
      <c r="J198" s="29"/>
      <c r="K198" s="29"/>
      <c r="L198" s="211" t="str">
        <f t="shared" si="9"/>
        <v/>
      </c>
      <c r="M198" s="208" t="str">
        <f t="shared" si="10"/>
        <v/>
      </c>
      <c r="N198" s="220" t="str">
        <f t="shared" ref="N198" si="13">IF(M198="","",IF(M198&lt;=0,1,0))</f>
        <v/>
      </c>
      <c r="O198" s="227" t="str">
        <f t="shared" si="12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14">SUM(L70:L198)</f>
        <v>0</v>
      </c>
      <c r="M200" s="144">
        <f t="shared" si="14"/>
        <v>0</v>
      </c>
      <c r="N200" s="146">
        <f t="shared" si="14"/>
        <v>0</v>
      </c>
      <c r="O200" s="147">
        <f t="shared" si="1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70F1E18-A791-4889-9831-AE5C4DF9700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5FB1EBE8-AC5E-40FA-8410-1A973F0627AA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0183FA97-A4C6-494F-9391-A047192A9ADA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F099-688A-4C1A-810A-DFF1690F0E73}">
  <dimension ref="A24:BF212"/>
  <sheetViews>
    <sheetView zoomScale="77" zoomScaleNormal="80" zoomScalePageLayoutView="60" workbookViewId="0">
      <selection activeCell="K74" sqref="K74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43497</v>
      </c>
      <c r="AC64" s="126">
        <v>43498</v>
      </c>
      <c r="AD64" s="126">
        <v>43499</v>
      </c>
      <c r="AE64" s="126">
        <v>43500</v>
      </c>
      <c r="AF64" s="126">
        <v>43501</v>
      </c>
      <c r="AG64" s="126">
        <v>43502</v>
      </c>
      <c r="AH64" s="126">
        <v>43503</v>
      </c>
      <c r="AI64" s="126">
        <v>43504</v>
      </c>
      <c r="AJ64" s="126">
        <v>43505</v>
      </c>
      <c r="AK64" s="126">
        <v>43506</v>
      </c>
      <c r="AL64" s="126">
        <v>43507</v>
      </c>
      <c r="AM64" s="126">
        <v>43508</v>
      </c>
      <c r="AN64" s="126">
        <v>43509</v>
      </c>
      <c r="AO64" s="126">
        <v>43510</v>
      </c>
      <c r="AP64" s="126">
        <v>43511</v>
      </c>
      <c r="AQ64" s="126">
        <v>43512</v>
      </c>
      <c r="AR64" s="126">
        <v>43513</v>
      </c>
      <c r="AS64" s="126">
        <v>43514</v>
      </c>
      <c r="AT64" s="126">
        <v>43515</v>
      </c>
      <c r="AU64" s="126">
        <v>43516</v>
      </c>
      <c r="AV64" s="126">
        <v>43517</v>
      </c>
      <c r="AW64" s="126">
        <v>43518</v>
      </c>
      <c r="AX64" s="126">
        <v>43519</v>
      </c>
      <c r="AY64" s="126">
        <v>43520</v>
      </c>
      <c r="AZ64" s="126">
        <v>43521</v>
      </c>
      <c r="BA64" s="126">
        <v>43522</v>
      </c>
      <c r="BB64" s="126">
        <v>43523</v>
      </c>
      <c r="BC64" s="127">
        <v>43524</v>
      </c>
      <c r="BD64" s="228"/>
      <c r="BE64" s="228"/>
      <c r="BF64" s="228"/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31" t="str">
        <f>_xlfn.IFNA(INDEX(F70:F156,MATCH(BC64,A70:A156,0)),"")</f>
        <v/>
      </c>
      <c r="BD65" s="114"/>
      <c r="BE65" s="114"/>
      <c r="BF65" s="114"/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C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3">
        <f t="shared" si="0"/>
        <v>0</v>
      </c>
      <c r="BD66" s="114"/>
      <c r="BE66" s="114"/>
      <c r="BF66" s="114"/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8" t="str">
        <f>_xlfn.IFNA(INDEX(K70:K156,MATCH(BC64,A70:A156,0)),"")</f>
        <v/>
      </c>
      <c r="BD67" s="114"/>
      <c r="BE67" s="114"/>
      <c r="BF67" s="114"/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4">
        <f t="shared" si="0"/>
        <v>0</v>
      </c>
      <c r="BD68" s="114"/>
      <c r="BE68" s="114"/>
      <c r="BF68" s="114"/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s="241" customFormat="1" x14ac:dyDescent="0.25">
      <c r="A70" s="243"/>
      <c r="B70" s="30"/>
      <c r="C70" s="30"/>
      <c r="D70" s="30"/>
      <c r="E70" s="201"/>
      <c r="F70" s="201"/>
      <c r="G70" s="30"/>
      <c r="H70" s="30"/>
      <c r="I70" s="30"/>
      <c r="J70" s="30"/>
      <c r="K70" s="30"/>
      <c r="L70" s="204"/>
      <c r="M70" s="201"/>
      <c r="N70" s="244"/>
      <c r="O70" s="245"/>
      <c r="P70" s="246"/>
      <c r="Q70" s="246"/>
      <c r="R70" s="246"/>
      <c r="S70" s="246"/>
      <c r="T70" s="246"/>
      <c r="U70" s="246"/>
      <c r="V70" s="247"/>
      <c r="W70" s="246"/>
      <c r="X70" s="246"/>
      <c r="Y70" s="246"/>
      <c r="Z70" s="246"/>
      <c r="AA70" s="24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8"/>
      <c r="AP70" s="238"/>
    </row>
    <row r="71" spans="1:58" x14ac:dyDescent="0.25">
      <c r="A71" s="1"/>
      <c r="B71"/>
      <c r="C71"/>
      <c r="D71"/>
      <c r="E71" s="114"/>
      <c r="F71" s="114"/>
      <c r="G71"/>
      <c r="H71"/>
      <c r="I71"/>
      <c r="J71"/>
      <c r="K71"/>
      <c r="L71" s="138"/>
      <c r="N71" s="135"/>
      <c r="O71" s="226"/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"/>
      <c r="B72"/>
      <c r="C72"/>
      <c r="D72"/>
      <c r="E72" s="114"/>
      <c r="F72" s="114"/>
      <c r="G72"/>
      <c r="H72"/>
      <c r="I72"/>
      <c r="J72"/>
      <c r="K72"/>
      <c r="L72" s="138"/>
      <c r="N72" s="135"/>
      <c r="O72" s="226"/>
      <c r="P72" s="136"/>
      <c r="Q72" s="136"/>
      <c r="R72" s="136"/>
      <c r="S72" s="136"/>
      <c r="T72" s="69"/>
      <c r="U72" s="69"/>
      <c r="V72" s="69"/>
      <c r="W72" s="136"/>
      <c r="X72" s="136"/>
      <c r="Y72" s="69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ht="15.75" thickBot="1" x14ac:dyDescent="0.3">
      <c r="A73" s="1"/>
      <c r="B73"/>
      <c r="C73"/>
      <c r="D73"/>
      <c r="E73" s="114"/>
      <c r="F73" s="114"/>
      <c r="G73"/>
      <c r="H73"/>
      <c r="I73"/>
      <c r="J73"/>
      <c r="K73"/>
      <c r="L73" s="138"/>
      <c r="N73" s="135"/>
      <c r="O73" s="226"/>
      <c r="P73" s="136"/>
      <c r="Q73" s="136"/>
      <c r="R73" s="136"/>
      <c r="S73" s="69"/>
      <c r="T73" s="136"/>
      <c r="U73" s="136"/>
      <c r="V73" s="69"/>
      <c r="W73" s="136"/>
      <c r="X73" s="136"/>
      <c r="Y73" s="69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s="241" customFormat="1" x14ac:dyDescent="0.25">
      <c r="A74" s="243"/>
      <c r="B74" s="30"/>
      <c r="C74" s="30"/>
      <c r="D74" s="30"/>
      <c r="E74" s="238"/>
      <c r="F74" s="238"/>
      <c r="G74" s="30"/>
      <c r="H74" s="30"/>
      <c r="I74" s="30"/>
      <c r="J74" s="30"/>
      <c r="K74" s="30"/>
      <c r="L74" s="237"/>
      <c r="M74" s="238"/>
      <c r="N74" s="239"/>
      <c r="O74" s="240"/>
      <c r="P74" s="204"/>
      <c r="Q74" s="202"/>
      <c r="R74" s="201"/>
      <c r="S74" s="201"/>
      <c r="T74" s="201"/>
      <c r="U74" s="201"/>
      <c r="V74" s="201"/>
      <c r="W74" s="201"/>
      <c r="X74" s="201"/>
      <c r="Y74" s="202"/>
      <c r="Z74" s="202"/>
      <c r="AA74" s="205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</row>
    <row r="75" spans="1:58" x14ac:dyDescent="0.25">
      <c r="A75" s="1"/>
      <c r="B75"/>
      <c r="C75"/>
      <c r="D75"/>
      <c r="E75" s="114"/>
      <c r="F75" s="114"/>
      <c r="G75"/>
      <c r="H75"/>
      <c r="I75"/>
      <c r="J75"/>
      <c r="K75"/>
      <c r="L75" s="138"/>
      <c r="N75" s="135"/>
      <c r="O75" s="226"/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"/>
      <c r="B76"/>
      <c r="C76"/>
      <c r="D76"/>
      <c r="E76" s="114"/>
      <c r="F76" s="114"/>
      <c r="G76"/>
      <c r="H76"/>
      <c r="I76"/>
      <c r="J76"/>
      <c r="K76"/>
      <c r="L76" s="138"/>
      <c r="N76" s="135"/>
      <c r="O76" s="226"/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"/>
      <c r="B77"/>
      <c r="C77"/>
      <c r="D77"/>
      <c r="E77" s="114"/>
      <c r="F77" s="114"/>
      <c r="G77"/>
      <c r="H77"/>
      <c r="I77"/>
      <c r="J77"/>
      <c r="K77"/>
      <c r="L77" s="138"/>
      <c r="N77" s="135"/>
      <c r="O77" s="226"/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"/>
      <c r="B78"/>
      <c r="C78"/>
      <c r="D78"/>
      <c r="E78" s="114"/>
      <c r="F78" s="114"/>
      <c r="G78"/>
      <c r="H78"/>
      <c r="I78"/>
      <c r="J78"/>
      <c r="K78"/>
      <c r="L78" s="138"/>
      <c r="N78" s="135"/>
      <c r="O78" s="226"/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ht="15.75" thickBot="1" x14ac:dyDescent="0.3">
      <c r="A79" s="1"/>
      <c r="B79"/>
      <c r="C79"/>
      <c r="D79"/>
      <c r="E79" s="114"/>
      <c r="F79" s="114"/>
      <c r="G79"/>
      <c r="H79"/>
      <c r="I79"/>
      <c r="J79"/>
      <c r="K79"/>
      <c r="L79" s="138"/>
      <c r="N79" s="135"/>
      <c r="O79" s="226"/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s="241" customFormat="1" x14ac:dyDescent="0.25">
      <c r="A80" s="243"/>
      <c r="B80" s="30"/>
      <c r="C80" s="30"/>
      <c r="D80" s="30"/>
      <c r="E80" s="238"/>
      <c r="F80" s="238"/>
      <c r="G80" s="30"/>
      <c r="H80" s="30"/>
      <c r="I80" s="30"/>
      <c r="J80" s="30"/>
      <c r="K80" s="30"/>
      <c r="L80" s="237"/>
      <c r="M80" s="238"/>
      <c r="N80" s="239"/>
      <c r="O80" s="240"/>
      <c r="P80" s="204"/>
      <c r="Q80" s="202"/>
      <c r="R80" s="201"/>
      <c r="S80" s="201"/>
      <c r="T80" s="201"/>
      <c r="U80" s="201"/>
      <c r="V80" s="201"/>
      <c r="W80" s="201"/>
      <c r="X80" s="201"/>
      <c r="Y80" s="202"/>
      <c r="Z80" s="202"/>
      <c r="AA80" s="205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</row>
    <row r="81" spans="1:42" x14ac:dyDescent="0.25">
      <c r="A81" s="1"/>
      <c r="B81"/>
      <c r="C81"/>
      <c r="D81"/>
      <c r="E81" s="114"/>
      <c r="F81" s="114"/>
      <c r="G81"/>
      <c r="H81"/>
      <c r="I81"/>
      <c r="J81"/>
      <c r="K81"/>
      <c r="L81" s="138"/>
      <c r="N81" s="135"/>
      <c r="O81" s="226"/>
      <c r="P81" s="69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1"/>
      <c r="E82" s="114"/>
      <c r="F82" s="114"/>
      <c r="L82" s="138"/>
      <c r="M82" s="114"/>
      <c r="N82" s="135"/>
      <c r="O82" s="226"/>
      <c r="P82" s="114"/>
      <c r="Q82" s="16"/>
      <c r="R82" s="114"/>
      <c r="S82" s="114"/>
      <c r="T82" s="114"/>
      <c r="U82" s="16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1"/>
      <c r="B83"/>
      <c r="C83"/>
      <c r="D83"/>
      <c r="E83" s="114"/>
      <c r="F83" s="114"/>
      <c r="G83"/>
      <c r="H83"/>
      <c r="I83"/>
      <c r="J83"/>
      <c r="K83"/>
      <c r="L83" s="138"/>
      <c r="N83" s="135"/>
      <c r="O83" s="226"/>
      <c r="P83" s="136"/>
      <c r="Q83" s="136"/>
      <c r="R83" s="69"/>
      <c r="S83" s="136"/>
      <c r="T83" s="136"/>
      <c r="U83" s="136"/>
      <c r="V83" s="69"/>
      <c r="W83" s="136"/>
      <c r="X83" s="136"/>
      <c r="Y83" s="69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ht="15.75" thickBot="1" x14ac:dyDescent="0.3">
      <c r="A84" s="1"/>
      <c r="B84"/>
      <c r="C84"/>
      <c r="D84"/>
      <c r="E84" s="114"/>
      <c r="F84" s="114"/>
      <c r="G84"/>
      <c r="H84"/>
      <c r="I84"/>
      <c r="J84"/>
      <c r="K84"/>
      <c r="L84" s="138"/>
      <c r="N84" s="135"/>
      <c r="O84" s="226"/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69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s="241" customFormat="1" x14ac:dyDescent="0.25">
      <c r="A85" s="258"/>
      <c r="B85" s="30"/>
      <c r="C85" s="30"/>
      <c r="D85" s="30"/>
      <c r="E85" s="238"/>
      <c r="F85" s="238"/>
      <c r="G85" s="30"/>
      <c r="H85" s="30"/>
      <c r="I85" s="30"/>
      <c r="J85" s="30"/>
      <c r="K85" s="30"/>
      <c r="L85" s="237"/>
      <c r="M85" s="238"/>
      <c r="N85" s="239"/>
      <c r="O85" s="240"/>
      <c r="P85" s="204"/>
      <c r="Q85" s="202"/>
      <c r="R85" s="201"/>
      <c r="S85" s="201"/>
      <c r="T85" s="201"/>
      <c r="U85" s="201"/>
      <c r="V85" s="201"/>
      <c r="W85" s="201"/>
      <c r="X85" s="201"/>
      <c r="Y85" s="202"/>
      <c r="Z85" s="202"/>
      <c r="AA85" s="205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</row>
    <row r="86" spans="1:42" x14ac:dyDescent="0.25">
      <c r="A86" s="1"/>
      <c r="B86"/>
      <c r="C86"/>
      <c r="D86"/>
      <c r="E86" s="114"/>
      <c r="F86" s="114"/>
      <c r="G86"/>
      <c r="H86"/>
      <c r="I86"/>
      <c r="J86"/>
      <c r="K86"/>
      <c r="L86" s="138"/>
      <c r="N86" s="135"/>
      <c r="O86" s="226"/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"/>
      <c r="B87"/>
      <c r="C87"/>
      <c r="D87"/>
      <c r="E87" s="114"/>
      <c r="F87" s="114"/>
      <c r="G87"/>
      <c r="H87"/>
      <c r="I87"/>
      <c r="J87"/>
      <c r="K87"/>
      <c r="L87" s="138"/>
      <c r="N87" s="135"/>
      <c r="O87" s="226"/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1"/>
      <c r="B88"/>
      <c r="C88"/>
      <c r="D88"/>
      <c r="E88" s="114"/>
      <c r="F88" s="114"/>
      <c r="G88"/>
      <c r="H88"/>
      <c r="I88"/>
      <c r="J88"/>
      <c r="K88"/>
      <c r="L88" s="138"/>
      <c r="N88" s="135"/>
      <c r="O88" s="226"/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"/>
      <c r="B89"/>
      <c r="C89"/>
      <c r="D89"/>
      <c r="E89" s="114"/>
      <c r="F89" s="114"/>
      <c r="G89"/>
      <c r="H89"/>
      <c r="I89"/>
      <c r="J89"/>
      <c r="K89"/>
      <c r="L89" s="138"/>
      <c r="N89" s="135"/>
      <c r="O89" s="226"/>
      <c r="P89" s="114"/>
      <c r="Q89" s="16"/>
      <c r="R89" s="114"/>
      <c r="U89" s="16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"/>
      <c r="B90"/>
      <c r="C90"/>
      <c r="D90"/>
      <c r="E90" s="114"/>
      <c r="F90" s="114"/>
      <c r="G90"/>
      <c r="H90"/>
      <c r="I90"/>
      <c r="J90"/>
      <c r="K90"/>
      <c r="L90" s="138"/>
      <c r="N90" s="135"/>
      <c r="O90" s="226"/>
      <c r="P90" s="69"/>
      <c r="Q90" s="136"/>
      <c r="R90" s="136"/>
      <c r="S90" s="136"/>
      <c r="T90" s="136"/>
      <c r="U90" s="69"/>
      <c r="V90" s="69"/>
      <c r="W90" s="136"/>
      <c r="X90" s="136"/>
      <c r="Y90" s="69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ht="15.75" thickBot="1" x14ac:dyDescent="0.3">
      <c r="A91" s="1"/>
      <c r="B91"/>
      <c r="C91"/>
      <c r="D91"/>
      <c r="E91" s="114"/>
      <c r="F91" s="114"/>
      <c r="G91"/>
      <c r="H91"/>
      <c r="I91"/>
      <c r="J91"/>
      <c r="K91"/>
      <c r="L91" s="138"/>
      <c r="N91" s="135"/>
      <c r="O91" s="226"/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s="241" customFormat="1" x14ac:dyDescent="0.25">
      <c r="A92" s="243"/>
      <c r="B92" s="30"/>
      <c r="C92" s="30"/>
      <c r="D92" s="30"/>
      <c r="E92" s="238"/>
      <c r="F92" s="238"/>
      <c r="G92" s="30"/>
      <c r="H92" s="30"/>
      <c r="I92" s="30"/>
      <c r="J92" s="30"/>
      <c r="K92" s="30"/>
      <c r="L92" s="237"/>
      <c r="M92" s="238"/>
      <c r="N92" s="239"/>
      <c r="O92" s="240"/>
      <c r="P92" s="204"/>
      <c r="Q92" s="202"/>
      <c r="R92" s="201"/>
      <c r="S92" s="201"/>
      <c r="T92" s="201"/>
      <c r="U92" s="201"/>
      <c r="V92" s="201"/>
      <c r="W92" s="201"/>
      <c r="X92" s="201"/>
      <c r="Y92" s="202"/>
      <c r="Z92" s="202"/>
      <c r="AA92" s="205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/>
      <c r="AM92" s="238"/>
      <c r="AN92" s="238"/>
      <c r="AO92" s="238"/>
      <c r="AP92" s="238"/>
    </row>
    <row r="93" spans="1:42" x14ac:dyDescent="0.25">
      <c r="A93" s="1"/>
      <c r="B93"/>
      <c r="C93"/>
      <c r="D93"/>
      <c r="E93" s="114"/>
      <c r="F93" s="114"/>
      <c r="G93"/>
      <c r="H93"/>
      <c r="I93"/>
      <c r="J93"/>
      <c r="K93"/>
      <c r="L93" s="138"/>
      <c r="N93" s="135"/>
      <c r="O93" s="226"/>
      <c r="P93" s="136"/>
      <c r="Q93" s="136"/>
      <c r="R93" s="136"/>
      <c r="S93" s="69"/>
      <c r="T93" s="136"/>
      <c r="U93" s="136"/>
      <c r="V93" s="69"/>
      <c r="W93" s="69"/>
      <c r="X93" s="136"/>
      <c r="Y93" s="69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"/>
      <c r="B94"/>
      <c r="C94"/>
      <c r="D94"/>
      <c r="E94" s="114"/>
      <c r="F94" s="114"/>
      <c r="G94"/>
      <c r="H94"/>
      <c r="I94"/>
      <c r="J94"/>
      <c r="K94"/>
      <c r="L94" s="138"/>
      <c r="N94" s="135"/>
      <c r="O94" s="226"/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1"/>
      <c r="B95"/>
      <c r="C95"/>
      <c r="D95"/>
      <c r="E95" s="114"/>
      <c r="F95" s="114"/>
      <c r="G95"/>
      <c r="H95"/>
      <c r="I95"/>
      <c r="J95"/>
      <c r="K95"/>
      <c r="L95" s="138"/>
      <c r="N95" s="135"/>
      <c r="O95" s="226"/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1"/>
      <c r="B96"/>
      <c r="C96"/>
      <c r="D96"/>
      <c r="E96" s="114"/>
      <c r="F96" s="114"/>
      <c r="G96"/>
      <c r="H96"/>
      <c r="I96"/>
      <c r="J96"/>
      <c r="K96"/>
      <c r="L96" s="138"/>
      <c r="N96" s="135"/>
      <c r="O96" s="226"/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"/>
      <c r="B97"/>
      <c r="C97"/>
      <c r="D97"/>
      <c r="E97" s="114"/>
      <c r="F97" s="114"/>
      <c r="G97"/>
      <c r="H97"/>
      <c r="I97"/>
      <c r="J97"/>
      <c r="K97"/>
      <c r="L97" s="138"/>
      <c r="N97" s="135"/>
      <c r="O97" s="226"/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"/>
      <c r="B98"/>
      <c r="C98"/>
      <c r="D98"/>
      <c r="E98" s="114"/>
      <c r="F98" s="114"/>
      <c r="G98"/>
      <c r="H98"/>
      <c r="I98"/>
      <c r="J98"/>
      <c r="K98"/>
      <c r="L98" s="138"/>
      <c r="N98" s="135"/>
      <c r="O98" s="226"/>
      <c r="P98" s="136"/>
      <c r="Q98" s="136"/>
      <c r="R98" s="69"/>
      <c r="S98" s="69"/>
      <c r="T98" s="136"/>
      <c r="U98" s="136"/>
      <c r="V98" s="69"/>
      <c r="W98" s="136"/>
      <c r="X98" s="136"/>
      <c r="Y98" s="69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"/>
      <c r="B99"/>
      <c r="C99"/>
      <c r="D99"/>
      <c r="E99" s="114"/>
      <c r="F99" s="114"/>
      <c r="G99"/>
      <c r="H99"/>
      <c r="I99"/>
      <c r="J99"/>
      <c r="K99"/>
      <c r="L99" s="138"/>
      <c r="N99" s="135"/>
      <c r="O99" s="226"/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ht="15.75" thickBot="1" x14ac:dyDescent="0.3">
      <c r="A100" s="1"/>
      <c r="B100"/>
      <c r="C100"/>
      <c r="D100"/>
      <c r="E100" s="114"/>
      <c r="F100" s="114"/>
      <c r="G100"/>
      <c r="H100"/>
      <c r="I100"/>
      <c r="J100"/>
      <c r="K100"/>
      <c r="L100" s="138"/>
      <c r="N100" s="135"/>
      <c r="O100" s="226"/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s="241" customFormat="1" x14ac:dyDescent="0.25">
      <c r="A101" s="243"/>
      <c r="B101" s="30"/>
      <c r="C101" s="30"/>
      <c r="D101" s="30"/>
      <c r="E101" s="238"/>
      <c r="F101" s="238"/>
      <c r="G101" s="30"/>
      <c r="H101" s="30"/>
      <c r="I101" s="30"/>
      <c r="J101" s="30"/>
      <c r="K101" s="30"/>
      <c r="L101" s="237"/>
      <c r="M101" s="238"/>
      <c r="N101" s="239"/>
      <c r="O101" s="240"/>
      <c r="P101" s="204"/>
      <c r="Q101" s="202"/>
      <c r="R101" s="201"/>
      <c r="S101" s="201"/>
      <c r="T101" s="201"/>
      <c r="U101" s="201"/>
      <c r="V101" s="201"/>
      <c r="W101" s="201"/>
      <c r="X101" s="201"/>
      <c r="Y101" s="202"/>
      <c r="Z101" s="202"/>
      <c r="AA101" s="205"/>
      <c r="AB101" s="238"/>
      <c r="AC101" s="238"/>
      <c r="AD101" s="238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</row>
    <row r="102" spans="1:42" x14ac:dyDescent="0.25">
      <c r="A102" s="1"/>
      <c r="B102"/>
      <c r="C102"/>
      <c r="D102"/>
      <c r="E102" s="114"/>
      <c r="F102" s="114"/>
      <c r="G102"/>
      <c r="H102"/>
      <c r="I102"/>
      <c r="J102"/>
      <c r="K102"/>
      <c r="L102" s="138"/>
      <c r="N102" s="135"/>
      <c r="O102" s="226"/>
      <c r="P102" s="69"/>
      <c r="Q102" s="136"/>
      <c r="R102" s="69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"/>
      <c r="B103"/>
      <c r="C103"/>
      <c r="D103"/>
      <c r="E103" s="114"/>
      <c r="F103" s="114"/>
      <c r="G103"/>
      <c r="H103"/>
      <c r="I103"/>
      <c r="J103"/>
      <c r="K103"/>
      <c r="L103" s="138"/>
      <c r="N103" s="135"/>
      <c r="O103" s="226"/>
      <c r="P103" s="136"/>
      <c r="Q103" s="136"/>
      <c r="R103" s="69"/>
      <c r="S103" s="69"/>
      <c r="T103" s="136"/>
      <c r="U103" s="69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"/>
      <c r="B104"/>
      <c r="C104"/>
      <c r="D104"/>
      <c r="E104" s="114"/>
      <c r="F104" s="114"/>
      <c r="G104"/>
      <c r="H104"/>
      <c r="I104"/>
      <c r="J104"/>
      <c r="K104"/>
      <c r="L104" s="138"/>
      <c r="N104" s="135"/>
      <c r="O104" s="226"/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"/>
      <c r="B105"/>
      <c r="C105"/>
      <c r="D105"/>
      <c r="E105" s="114"/>
      <c r="F105" s="114"/>
      <c r="G105"/>
      <c r="H105"/>
      <c r="I105"/>
      <c r="J105"/>
      <c r="K105"/>
      <c r="L105" s="138"/>
      <c r="N105" s="135"/>
      <c r="O105" s="226"/>
      <c r="P105" s="136"/>
      <c r="Q105" s="136"/>
      <c r="R105" s="136"/>
      <c r="S105" s="136"/>
      <c r="T105" s="69"/>
      <c r="U105" s="136"/>
      <c r="V105" s="69"/>
      <c r="W105" s="69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ht="15.75" thickBot="1" x14ac:dyDescent="0.3">
      <c r="A106" s="1"/>
      <c r="B106"/>
      <c r="C106"/>
      <c r="D106"/>
      <c r="E106" s="114"/>
      <c r="F106" s="114"/>
      <c r="G106"/>
      <c r="H106"/>
      <c r="I106"/>
      <c r="J106"/>
      <c r="K106"/>
      <c r="L106" s="138"/>
      <c r="N106" s="135"/>
      <c r="O106" s="226"/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s="241" customFormat="1" x14ac:dyDescent="0.25">
      <c r="A107" s="243"/>
      <c r="B107" s="30"/>
      <c r="C107" s="30"/>
      <c r="D107" s="30"/>
      <c r="E107" s="238"/>
      <c r="F107" s="238"/>
      <c r="G107" s="30"/>
      <c r="H107" s="30"/>
      <c r="I107" s="30"/>
      <c r="J107" s="30"/>
      <c r="K107" s="30"/>
      <c r="L107" s="237"/>
      <c r="M107" s="238"/>
      <c r="N107" s="239"/>
      <c r="O107" s="240"/>
      <c r="P107" s="204"/>
      <c r="Q107" s="202"/>
      <c r="R107" s="201"/>
      <c r="S107" s="201"/>
      <c r="T107" s="201"/>
      <c r="U107" s="201"/>
      <c r="V107" s="201"/>
      <c r="W107" s="201"/>
      <c r="X107" s="201"/>
      <c r="Y107" s="202"/>
      <c r="Z107" s="202"/>
      <c r="AA107" s="205"/>
      <c r="AB107" s="238"/>
      <c r="AC107" s="238"/>
      <c r="AD107" s="238"/>
      <c r="AE107" s="238"/>
      <c r="AF107" s="23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</row>
    <row r="108" spans="1:42" x14ac:dyDescent="0.25">
      <c r="A108" s="1"/>
      <c r="B108"/>
      <c r="C108"/>
      <c r="D108"/>
      <c r="E108" s="114"/>
      <c r="F108" s="114"/>
      <c r="G108"/>
      <c r="H108"/>
      <c r="I108"/>
      <c r="J108"/>
      <c r="K108"/>
      <c r="L108" s="138"/>
      <c r="N108" s="135"/>
      <c r="O108" s="226"/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1"/>
      <c r="B109"/>
      <c r="C109"/>
      <c r="D109"/>
      <c r="E109" s="114"/>
      <c r="F109" s="114"/>
      <c r="G109"/>
      <c r="H109"/>
      <c r="I109"/>
      <c r="J109"/>
      <c r="K109"/>
      <c r="L109" s="138"/>
      <c r="N109" s="135"/>
      <c r="O109" s="226"/>
      <c r="P109" s="69"/>
      <c r="Q109" s="136"/>
      <c r="R109" s="69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"/>
      <c r="B110"/>
      <c r="C110"/>
      <c r="D110"/>
      <c r="E110" s="114"/>
      <c r="F110" s="114"/>
      <c r="G110"/>
      <c r="H110"/>
      <c r="I110"/>
      <c r="J110"/>
      <c r="K110"/>
      <c r="L110" s="138"/>
      <c r="N110" s="135"/>
      <c r="O110" s="226"/>
      <c r="P110" s="136"/>
      <c r="Q110" s="136"/>
      <c r="R110" s="69"/>
      <c r="S110" s="136"/>
      <c r="T110" s="136"/>
      <c r="U110" s="69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"/>
      <c r="B111"/>
      <c r="C111"/>
      <c r="D111"/>
      <c r="E111" s="114"/>
      <c r="F111" s="114"/>
      <c r="G111"/>
      <c r="H111"/>
      <c r="I111"/>
      <c r="J111"/>
      <c r="K111"/>
      <c r="L111" s="138"/>
      <c r="N111" s="135"/>
      <c r="O111" s="226"/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ht="15.75" thickBot="1" x14ac:dyDescent="0.3">
      <c r="A112" s="1"/>
      <c r="B112"/>
      <c r="C112"/>
      <c r="D112"/>
      <c r="E112" s="114"/>
      <c r="F112" s="114"/>
      <c r="G112"/>
      <c r="H112"/>
      <c r="I112"/>
      <c r="J112"/>
      <c r="K112"/>
      <c r="L112" s="138"/>
      <c r="N112" s="135"/>
      <c r="O112" s="226"/>
      <c r="P112" s="136"/>
      <c r="Q112" s="136"/>
      <c r="R112" s="136"/>
      <c r="S112" s="136"/>
      <c r="T112" s="136"/>
      <c r="U112" s="136"/>
      <c r="V112" s="69"/>
      <c r="W112" s="69"/>
      <c r="X112" s="136"/>
      <c r="Y112" s="69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s="241" customFormat="1" x14ac:dyDescent="0.25">
      <c r="A113" s="243"/>
      <c r="B113" s="30"/>
      <c r="C113" s="30"/>
      <c r="D113" s="30"/>
      <c r="E113" s="238"/>
      <c r="F113" s="238"/>
      <c r="G113" s="30"/>
      <c r="H113" s="30"/>
      <c r="I113" s="30"/>
      <c r="J113" s="30"/>
      <c r="K113" s="30"/>
      <c r="L113" s="237"/>
      <c r="M113" s="238"/>
      <c r="N113" s="239"/>
      <c r="O113" s="240"/>
      <c r="P113" s="204"/>
      <c r="Q113" s="202"/>
      <c r="R113" s="201"/>
      <c r="S113" s="201"/>
      <c r="T113" s="201"/>
      <c r="U113" s="201"/>
      <c r="V113" s="201"/>
      <c r="W113" s="201"/>
      <c r="X113" s="201"/>
      <c r="Y113" s="202"/>
      <c r="Z113" s="202"/>
      <c r="AA113" s="205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</row>
    <row r="114" spans="1:42" x14ac:dyDescent="0.25">
      <c r="A114" s="1"/>
      <c r="B114"/>
      <c r="C114"/>
      <c r="D114"/>
      <c r="E114" s="114"/>
      <c r="F114" s="114"/>
      <c r="G114"/>
      <c r="H114"/>
      <c r="I114"/>
      <c r="J114"/>
      <c r="K114"/>
      <c r="L114" s="138"/>
      <c r="N114" s="135"/>
      <c r="O114" s="226"/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69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"/>
      <c r="B115"/>
      <c r="C115"/>
      <c r="D115"/>
      <c r="E115" s="114"/>
      <c r="F115" s="114"/>
      <c r="G115"/>
      <c r="H115"/>
      <c r="I115"/>
      <c r="J115"/>
      <c r="K115"/>
      <c r="L115" s="138"/>
      <c r="N115" s="135"/>
      <c r="O115" s="226"/>
      <c r="P115" s="136"/>
      <c r="Q115" s="136"/>
      <c r="R115" s="136"/>
      <c r="S115" s="69"/>
      <c r="T115" s="69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"/>
      <c r="B116"/>
      <c r="C116"/>
      <c r="D116"/>
      <c r="E116" s="114"/>
      <c r="F116" s="114"/>
      <c r="G116"/>
      <c r="H116"/>
      <c r="I116"/>
      <c r="J116"/>
      <c r="K116"/>
      <c r="L116" s="138"/>
      <c r="N116" s="135"/>
      <c r="O116" s="226"/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"/>
      <c r="B117"/>
      <c r="C117"/>
      <c r="D117"/>
      <c r="E117" s="114"/>
      <c r="F117" s="114"/>
      <c r="G117"/>
      <c r="H117"/>
      <c r="I117"/>
      <c r="J117"/>
      <c r="K117"/>
      <c r="L117" s="138"/>
      <c r="N117" s="135"/>
      <c r="O117" s="226"/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"/>
      <c r="B118"/>
      <c r="C118"/>
      <c r="D118"/>
      <c r="E118" s="114"/>
      <c r="F118" s="114"/>
      <c r="G118"/>
      <c r="H118"/>
      <c r="I118"/>
      <c r="J118"/>
      <c r="K118"/>
      <c r="L118" s="138"/>
      <c r="N118" s="135"/>
      <c r="O118" s="226"/>
      <c r="P118" s="114"/>
      <c r="Q118" s="16"/>
      <c r="R118" s="114"/>
      <c r="T118" s="16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"/>
      <c r="B119"/>
      <c r="C119"/>
      <c r="D119"/>
      <c r="E119" s="114"/>
      <c r="F119" s="114"/>
      <c r="G119"/>
      <c r="H119"/>
      <c r="I119"/>
      <c r="J119"/>
      <c r="K119"/>
      <c r="L119" s="138"/>
      <c r="N119" s="135"/>
      <c r="O119" s="226"/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"/>
      <c r="B120"/>
      <c r="C120"/>
      <c r="D120"/>
      <c r="E120" s="114"/>
      <c r="F120" s="114"/>
      <c r="G120"/>
      <c r="H120"/>
      <c r="I120"/>
      <c r="J120"/>
      <c r="K120"/>
      <c r="L120" s="138"/>
      <c r="N120" s="135"/>
      <c r="O120" s="226"/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79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ht="15.75" thickBot="1" x14ac:dyDescent="0.3">
      <c r="A121" s="1"/>
      <c r="B121"/>
      <c r="C121"/>
      <c r="D121"/>
      <c r="E121" s="114"/>
      <c r="F121" s="114"/>
      <c r="G121"/>
      <c r="H121"/>
      <c r="I121"/>
      <c r="J121"/>
      <c r="K121"/>
      <c r="L121" s="138"/>
      <c r="N121" s="135"/>
      <c r="O121" s="226"/>
      <c r="P121" s="114"/>
      <c r="Q121" s="16"/>
      <c r="R121" s="114"/>
      <c r="U121" s="16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s="241" customFormat="1" x14ac:dyDescent="0.25">
      <c r="A122" s="243"/>
      <c r="B122" s="30"/>
      <c r="C122" s="30"/>
      <c r="D122" s="30"/>
      <c r="E122" s="238"/>
      <c r="F122" s="238"/>
      <c r="G122" s="30"/>
      <c r="H122" s="30"/>
      <c r="I122" s="30"/>
      <c r="J122" s="30"/>
      <c r="K122" s="30"/>
      <c r="L122" s="237"/>
      <c r="M122" s="238"/>
      <c r="N122" s="239"/>
      <c r="O122" s="240"/>
      <c r="P122" s="204"/>
      <c r="Q122" s="202"/>
      <c r="R122" s="201"/>
      <c r="S122" s="201"/>
      <c r="T122" s="201"/>
      <c r="U122" s="201"/>
      <c r="V122" s="201"/>
      <c r="W122" s="201"/>
      <c r="X122" s="201"/>
      <c r="Y122" s="202"/>
      <c r="Z122" s="202"/>
      <c r="AA122" s="205"/>
      <c r="AB122" s="238"/>
      <c r="AC122" s="238"/>
      <c r="AD122" s="238"/>
      <c r="AE122" s="238"/>
      <c r="AF122" s="238"/>
      <c r="AG122" s="238"/>
      <c r="AH122" s="238"/>
      <c r="AI122" s="238"/>
      <c r="AJ122" s="238"/>
      <c r="AK122" s="238"/>
      <c r="AL122" s="238"/>
      <c r="AM122" s="238"/>
      <c r="AN122" s="238"/>
      <c r="AO122" s="238"/>
      <c r="AP122" s="238"/>
    </row>
    <row r="123" spans="1:42" x14ac:dyDescent="0.25">
      <c r="A123" s="1"/>
      <c r="B123"/>
      <c r="C123"/>
      <c r="D123"/>
      <c r="E123" s="114"/>
      <c r="F123" s="114"/>
      <c r="G123"/>
      <c r="H123"/>
      <c r="I123"/>
      <c r="J123"/>
      <c r="K123"/>
      <c r="L123" s="138"/>
      <c r="N123" s="135"/>
      <c r="O123" s="226"/>
      <c r="P123" s="114"/>
      <c r="Q123" s="16"/>
      <c r="R123" s="16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ht="15.75" thickBot="1" x14ac:dyDescent="0.3">
      <c r="A124" s="1"/>
      <c r="B124"/>
      <c r="C124"/>
      <c r="D124"/>
      <c r="E124" s="114"/>
      <c r="F124" s="114"/>
      <c r="G124"/>
      <c r="H124"/>
      <c r="I124"/>
      <c r="J124"/>
      <c r="K124"/>
      <c r="L124" s="138"/>
      <c r="N124" s="135"/>
      <c r="O124" s="226"/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79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s="241" customFormat="1" x14ac:dyDescent="0.25">
      <c r="A125" s="243"/>
      <c r="B125" s="30"/>
      <c r="C125" s="30"/>
      <c r="D125" s="30"/>
      <c r="E125" s="238"/>
      <c r="F125" s="238"/>
      <c r="G125" s="30"/>
      <c r="H125" s="30"/>
      <c r="I125" s="30"/>
      <c r="J125" s="30"/>
      <c r="K125" s="30"/>
      <c r="L125" s="237"/>
      <c r="M125" s="238"/>
      <c r="N125" s="239"/>
      <c r="O125" s="240"/>
      <c r="P125" s="204"/>
      <c r="Q125" s="202"/>
      <c r="R125" s="201"/>
      <c r="S125" s="201"/>
      <c r="T125" s="201"/>
      <c r="U125" s="201"/>
      <c r="V125" s="201"/>
      <c r="W125" s="201"/>
      <c r="X125" s="201"/>
      <c r="Y125" s="202"/>
      <c r="Z125" s="202"/>
      <c r="AA125" s="205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</row>
    <row r="126" spans="1:42" x14ac:dyDescent="0.25">
      <c r="A126" s="1"/>
      <c r="B126"/>
      <c r="C126"/>
      <c r="D126"/>
      <c r="E126" s="114" t="str">
        <f t="shared" ref="E98:E129" si="1">IF(SUM(B126:C126)=0,"",SUM(B126:C126))</f>
        <v/>
      </c>
      <c r="F126" s="114" t="str">
        <f t="shared" ref="F102:F133" si="2">IF(K126="","",D126)</f>
        <v/>
      </c>
      <c r="G126"/>
      <c r="H126"/>
      <c r="I126"/>
      <c r="J126"/>
      <c r="K126"/>
      <c r="L126" s="138" t="str">
        <f t="shared" ref="L70:L133" si="3">IF(I126="","",D126*I126)</f>
        <v/>
      </c>
      <c r="M126" s="114" t="str">
        <f t="shared" ref="M70:M133" si="4">IF(J126="","",D126*J126)</f>
        <v/>
      </c>
      <c r="N126" s="135" t="str">
        <f t="shared" ref="N102:N133" si="5">IF(M126="","",IF(M126&lt;=0,1,0))</f>
        <v/>
      </c>
      <c r="O126" s="226" t="str">
        <f t="shared" ref="O102:O133" si="6">IF(L126="","",IF(L126&gt;=0,1,0))</f>
        <v/>
      </c>
      <c r="P126" s="16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1"/>
      <c r="B127"/>
      <c r="C127"/>
      <c r="D127"/>
      <c r="E127" s="114" t="str">
        <f t="shared" si="1"/>
        <v/>
      </c>
      <c r="F127" s="114" t="str">
        <f t="shared" si="2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5"/>
        <v/>
      </c>
      <c r="O127" s="226" t="str">
        <f t="shared" si="6"/>
        <v/>
      </c>
      <c r="P127" s="69"/>
      <c r="Q127" s="136"/>
      <c r="R127" s="136"/>
      <c r="S127" s="69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"/>
      <c r="B128"/>
      <c r="C128"/>
      <c r="D128"/>
      <c r="E128" s="114" t="str">
        <f t="shared" si="1"/>
        <v/>
      </c>
      <c r="F128" s="114" t="str">
        <f t="shared" si="2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5"/>
        <v/>
      </c>
      <c r="O128" s="226" t="str">
        <f t="shared" si="6"/>
        <v/>
      </c>
      <c r="P128" s="136"/>
      <c r="Q128" s="136"/>
      <c r="R128" s="136"/>
      <c r="S128" s="136"/>
      <c r="T128" s="69"/>
      <c r="U128" s="69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s="241" customFormat="1" x14ac:dyDescent="0.25">
      <c r="A129" s="251"/>
      <c r="B129" s="30"/>
      <c r="C129" s="30"/>
      <c r="D129" s="30"/>
      <c r="E129" s="238" t="str">
        <f t="shared" si="1"/>
        <v/>
      </c>
      <c r="F129" s="238" t="str">
        <f t="shared" si="2"/>
        <v/>
      </c>
      <c r="G129" s="30"/>
      <c r="H129" s="30"/>
      <c r="I129" s="30"/>
      <c r="J129" s="30"/>
      <c r="K129" s="30"/>
      <c r="L129" s="237" t="str">
        <f t="shared" si="3"/>
        <v/>
      </c>
      <c r="M129" s="238" t="str">
        <f t="shared" si="4"/>
        <v/>
      </c>
      <c r="N129" s="239" t="str">
        <f t="shared" si="5"/>
        <v/>
      </c>
      <c r="O129" s="240" t="str">
        <f t="shared" si="6"/>
        <v/>
      </c>
      <c r="P129" s="252"/>
      <c r="Q129" s="252"/>
      <c r="R129" s="252"/>
      <c r="S129" s="252"/>
      <c r="T129" s="252"/>
      <c r="U129" s="252"/>
      <c r="V129" s="253"/>
      <c r="W129" s="253"/>
      <c r="X129" s="252"/>
      <c r="Y129" s="252"/>
      <c r="Z129" s="252"/>
      <c r="AA129" s="254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</row>
    <row r="130" spans="1:42" x14ac:dyDescent="0.25">
      <c r="A130" s="18"/>
      <c r="B130"/>
      <c r="C130"/>
      <c r="D130"/>
      <c r="E130" s="114" t="str">
        <f t="shared" ref="E130:E161" si="7">IF(SUM(B130:C130)=0,"",SUM(B130:C130))</f>
        <v/>
      </c>
      <c r="F130" s="114" t="str">
        <f t="shared" si="2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5"/>
        <v/>
      </c>
      <c r="O130" s="226" t="str">
        <f t="shared" si="6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2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5"/>
        <v/>
      </c>
      <c r="O131" s="226" t="str">
        <f t="shared" si="6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2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5"/>
        <v/>
      </c>
      <c r="O132" s="226" t="str">
        <f t="shared" si="6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2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5"/>
        <v/>
      </c>
      <c r="O133" s="226" t="str">
        <f t="shared" si="6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si="7"/>
        <v/>
      </c>
      <c r="F134" s="114" t="str">
        <f t="shared" ref="F134:F165" si="8">IF(K134="","",D134)</f>
        <v/>
      </c>
      <c r="G134"/>
      <c r="H134"/>
      <c r="I134"/>
      <c r="J134"/>
      <c r="K134"/>
      <c r="L134" s="138" t="str">
        <f t="shared" ref="L134:L197" si="9">IF(I134="","",D134*I134)</f>
        <v/>
      </c>
      <c r="M134" s="114" t="str">
        <f t="shared" ref="M134:M197" si="10">IF(J134="","",D134*J134)</f>
        <v/>
      </c>
      <c r="N134" s="135" t="str">
        <f t="shared" ref="N134:N165" si="11">IF(M134="","",IF(M134&lt;=0,1,0))</f>
        <v/>
      </c>
      <c r="O134" s="226" t="str">
        <f t="shared" ref="O134:O165" si="12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7"/>
        <v/>
      </c>
      <c r="F135" s="114" t="str">
        <f t="shared" si="8"/>
        <v/>
      </c>
      <c r="G135"/>
      <c r="H135"/>
      <c r="I135"/>
      <c r="J135"/>
      <c r="K135"/>
      <c r="L135" s="138" t="str">
        <f t="shared" si="9"/>
        <v/>
      </c>
      <c r="M135" s="114" t="str">
        <f t="shared" si="10"/>
        <v/>
      </c>
      <c r="N135" s="135" t="str">
        <f t="shared" si="11"/>
        <v/>
      </c>
      <c r="O135" s="226" t="str">
        <f t="shared" si="12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7"/>
        <v/>
      </c>
      <c r="F136" s="114" t="str">
        <f t="shared" si="8"/>
        <v/>
      </c>
      <c r="G136"/>
      <c r="H136"/>
      <c r="I136"/>
      <c r="J136"/>
      <c r="K136"/>
      <c r="L136" s="138" t="str">
        <f t="shared" si="9"/>
        <v/>
      </c>
      <c r="M136" s="114" t="str">
        <f t="shared" si="10"/>
        <v/>
      </c>
      <c r="N136" s="135" t="str">
        <f t="shared" si="11"/>
        <v/>
      </c>
      <c r="O136" s="226" t="str">
        <f t="shared" si="12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7"/>
        <v/>
      </c>
      <c r="F137" s="114" t="str">
        <f t="shared" si="8"/>
        <v/>
      </c>
      <c r="G137"/>
      <c r="H137"/>
      <c r="I137"/>
      <c r="J137"/>
      <c r="K137"/>
      <c r="L137" s="138" t="str">
        <f t="shared" si="9"/>
        <v/>
      </c>
      <c r="M137" s="114" t="str">
        <f t="shared" si="10"/>
        <v/>
      </c>
      <c r="N137" s="135" t="str">
        <f t="shared" si="11"/>
        <v/>
      </c>
      <c r="O137" s="226" t="str">
        <f t="shared" si="12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7"/>
        <v/>
      </c>
      <c r="F138" s="114" t="str">
        <f t="shared" si="8"/>
        <v/>
      </c>
      <c r="G138"/>
      <c r="H138"/>
      <c r="I138"/>
      <c r="J138"/>
      <c r="K138"/>
      <c r="L138" s="138" t="str">
        <f t="shared" si="9"/>
        <v/>
      </c>
      <c r="M138" s="114" t="str">
        <f t="shared" si="10"/>
        <v/>
      </c>
      <c r="N138" s="135" t="str">
        <f t="shared" si="11"/>
        <v/>
      </c>
      <c r="O138" s="226" t="str">
        <f t="shared" si="12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7"/>
        <v/>
      </c>
      <c r="F139" s="114" t="str">
        <f t="shared" si="8"/>
        <v/>
      </c>
      <c r="G139"/>
      <c r="H139"/>
      <c r="I139"/>
      <c r="J139"/>
      <c r="K139"/>
      <c r="L139" s="138" t="str">
        <f t="shared" si="9"/>
        <v/>
      </c>
      <c r="M139" s="114" t="str">
        <f t="shared" si="10"/>
        <v/>
      </c>
      <c r="N139" s="135" t="str">
        <f t="shared" si="11"/>
        <v/>
      </c>
      <c r="O139" s="226" t="str">
        <f t="shared" si="12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7"/>
        <v/>
      </c>
      <c r="F140" s="114" t="str">
        <f t="shared" si="8"/>
        <v/>
      </c>
      <c r="G140"/>
      <c r="H140"/>
      <c r="I140"/>
      <c r="J140"/>
      <c r="K140"/>
      <c r="L140" s="138" t="str">
        <f t="shared" si="9"/>
        <v/>
      </c>
      <c r="M140" s="114" t="str">
        <f t="shared" si="10"/>
        <v/>
      </c>
      <c r="N140" s="135" t="str">
        <f t="shared" si="11"/>
        <v/>
      </c>
      <c r="O140" s="226" t="str">
        <f t="shared" si="12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7"/>
        <v/>
      </c>
      <c r="F141" s="114" t="str">
        <f t="shared" si="8"/>
        <v/>
      </c>
      <c r="G141"/>
      <c r="H141"/>
      <c r="I141"/>
      <c r="J141"/>
      <c r="K141"/>
      <c r="L141" s="138" t="str">
        <f t="shared" si="9"/>
        <v/>
      </c>
      <c r="M141" s="114" t="str">
        <f t="shared" si="10"/>
        <v/>
      </c>
      <c r="N141" s="135" t="str">
        <f t="shared" si="11"/>
        <v/>
      </c>
      <c r="O141" s="226" t="str">
        <f t="shared" si="12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7"/>
        <v/>
      </c>
      <c r="F142" s="114" t="str">
        <f t="shared" si="8"/>
        <v/>
      </c>
      <c r="G142"/>
      <c r="H142"/>
      <c r="I142"/>
      <c r="J142"/>
      <c r="K142"/>
      <c r="L142" s="138" t="str">
        <f t="shared" si="9"/>
        <v/>
      </c>
      <c r="M142" s="114" t="str">
        <f t="shared" si="10"/>
        <v/>
      </c>
      <c r="N142" s="135" t="str">
        <f t="shared" si="11"/>
        <v/>
      </c>
      <c r="O142" s="226" t="str">
        <f t="shared" si="12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7"/>
        <v/>
      </c>
      <c r="F143" s="114" t="str">
        <f t="shared" si="8"/>
        <v/>
      </c>
      <c r="G143"/>
      <c r="H143"/>
      <c r="I143"/>
      <c r="J143"/>
      <c r="K143"/>
      <c r="L143" s="138" t="str">
        <f t="shared" si="9"/>
        <v/>
      </c>
      <c r="M143" s="114" t="str">
        <f t="shared" si="10"/>
        <v/>
      </c>
      <c r="N143" s="135" t="str">
        <f t="shared" si="11"/>
        <v/>
      </c>
      <c r="O143" s="226" t="str">
        <f t="shared" si="12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7"/>
        <v/>
      </c>
      <c r="F144" s="114" t="str">
        <f t="shared" si="8"/>
        <v/>
      </c>
      <c r="G144"/>
      <c r="H144"/>
      <c r="I144"/>
      <c r="J144"/>
      <c r="K144"/>
      <c r="L144" s="138" t="str">
        <f t="shared" si="9"/>
        <v/>
      </c>
      <c r="M144" s="114" t="str">
        <f t="shared" si="10"/>
        <v/>
      </c>
      <c r="N144" s="135" t="str">
        <f t="shared" si="11"/>
        <v/>
      </c>
      <c r="O144" s="226" t="str">
        <f t="shared" si="12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7"/>
        <v/>
      </c>
      <c r="F145" s="114" t="str">
        <f t="shared" si="8"/>
        <v/>
      </c>
      <c r="G145"/>
      <c r="H145"/>
      <c r="I145"/>
      <c r="J145"/>
      <c r="K145"/>
      <c r="L145" s="138" t="str">
        <f t="shared" si="9"/>
        <v/>
      </c>
      <c r="M145" s="114" t="str">
        <f t="shared" si="10"/>
        <v/>
      </c>
      <c r="N145" s="135" t="str">
        <f t="shared" si="11"/>
        <v/>
      </c>
      <c r="O145" s="226" t="str">
        <f t="shared" si="12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7"/>
        <v/>
      </c>
      <c r="F146" s="114" t="str">
        <f t="shared" si="8"/>
        <v/>
      </c>
      <c r="G146"/>
      <c r="H146"/>
      <c r="I146"/>
      <c r="J146"/>
      <c r="K146"/>
      <c r="L146" s="138" t="str">
        <f t="shared" si="9"/>
        <v/>
      </c>
      <c r="M146" s="114" t="str">
        <f t="shared" si="10"/>
        <v/>
      </c>
      <c r="N146" s="135" t="str">
        <f t="shared" si="11"/>
        <v/>
      </c>
      <c r="O146" s="226" t="str">
        <f t="shared" si="12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7"/>
        <v/>
      </c>
      <c r="F147" s="114" t="str">
        <f t="shared" si="8"/>
        <v/>
      </c>
      <c r="G147"/>
      <c r="H147"/>
      <c r="I147"/>
      <c r="J147"/>
      <c r="K147"/>
      <c r="L147" s="138" t="str">
        <f t="shared" si="9"/>
        <v/>
      </c>
      <c r="M147" s="114" t="str">
        <f t="shared" si="10"/>
        <v/>
      </c>
      <c r="N147" s="135" t="str">
        <f t="shared" si="11"/>
        <v/>
      </c>
      <c r="O147" s="226" t="str">
        <f t="shared" si="12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7"/>
        <v/>
      </c>
      <c r="F148" s="114" t="str">
        <f t="shared" si="8"/>
        <v/>
      </c>
      <c r="G148"/>
      <c r="H148"/>
      <c r="I148"/>
      <c r="J148"/>
      <c r="K148"/>
      <c r="L148" s="138" t="str">
        <f t="shared" si="9"/>
        <v/>
      </c>
      <c r="M148" s="114" t="str">
        <f t="shared" si="10"/>
        <v/>
      </c>
      <c r="N148" s="135" t="str">
        <f t="shared" si="11"/>
        <v/>
      </c>
      <c r="O148" s="226" t="str">
        <f t="shared" si="12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7"/>
        <v/>
      </c>
      <c r="F149" s="114" t="str">
        <f t="shared" si="8"/>
        <v/>
      </c>
      <c r="G149"/>
      <c r="H149"/>
      <c r="I149"/>
      <c r="J149"/>
      <c r="K149"/>
      <c r="L149" s="138" t="str">
        <f t="shared" si="9"/>
        <v/>
      </c>
      <c r="M149" s="114" t="str">
        <f t="shared" si="10"/>
        <v/>
      </c>
      <c r="N149" s="135" t="str">
        <f t="shared" si="11"/>
        <v/>
      </c>
      <c r="O149" s="226" t="str">
        <f t="shared" si="12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7"/>
        <v/>
      </c>
      <c r="F150" s="114" t="str">
        <f t="shared" si="8"/>
        <v/>
      </c>
      <c r="G150"/>
      <c r="H150"/>
      <c r="I150"/>
      <c r="J150"/>
      <c r="K150"/>
      <c r="L150" s="138" t="str">
        <f t="shared" si="9"/>
        <v/>
      </c>
      <c r="M150" s="114" t="str">
        <f t="shared" si="10"/>
        <v/>
      </c>
      <c r="N150" s="135" t="str">
        <f t="shared" si="11"/>
        <v/>
      </c>
      <c r="O150" s="226" t="str">
        <f t="shared" si="12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7"/>
        <v/>
      </c>
      <c r="F151" s="114" t="str">
        <f t="shared" si="8"/>
        <v/>
      </c>
      <c r="G151"/>
      <c r="H151"/>
      <c r="I151"/>
      <c r="J151"/>
      <c r="K151"/>
      <c r="L151" s="138" t="str">
        <f t="shared" si="9"/>
        <v/>
      </c>
      <c r="M151" s="114" t="str">
        <f t="shared" si="10"/>
        <v/>
      </c>
      <c r="N151" s="135" t="str">
        <f t="shared" si="11"/>
        <v/>
      </c>
      <c r="O151" s="226" t="str">
        <f t="shared" si="12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7"/>
        <v/>
      </c>
      <c r="F152" s="114" t="str">
        <f t="shared" si="8"/>
        <v/>
      </c>
      <c r="G152"/>
      <c r="H152"/>
      <c r="I152"/>
      <c r="J152"/>
      <c r="K152"/>
      <c r="L152" s="138" t="str">
        <f t="shared" si="9"/>
        <v/>
      </c>
      <c r="M152" s="114" t="str">
        <f t="shared" si="10"/>
        <v/>
      </c>
      <c r="N152" s="135" t="str">
        <f t="shared" si="11"/>
        <v/>
      </c>
      <c r="O152" s="226" t="str">
        <f t="shared" si="12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7"/>
        <v/>
      </c>
      <c r="F153" s="114" t="str">
        <f t="shared" si="8"/>
        <v/>
      </c>
      <c r="G153"/>
      <c r="H153"/>
      <c r="I153"/>
      <c r="J153"/>
      <c r="K153"/>
      <c r="L153" s="138" t="str">
        <f t="shared" si="9"/>
        <v/>
      </c>
      <c r="M153" s="114" t="str">
        <f t="shared" si="10"/>
        <v/>
      </c>
      <c r="N153" s="135" t="str">
        <f t="shared" si="11"/>
        <v/>
      </c>
      <c r="O153" s="226" t="str">
        <f t="shared" si="12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7"/>
        <v/>
      </c>
      <c r="F154" s="114" t="str">
        <f t="shared" si="8"/>
        <v/>
      </c>
      <c r="G154"/>
      <c r="H154"/>
      <c r="I154"/>
      <c r="J154"/>
      <c r="K154"/>
      <c r="L154" s="138" t="str">
        <f t="shared" si="9"/>
        <v/>
      </c>
      <c r="M154" s="114" t="str">
        <f t="shared" si="10"/>
        <v/>
      </c>
      <c r="N154" s="135" t="str">
        <f t="shared" si="11"/>
        <v/>
      </c>
      <c r="O154" s="226" t="str">
        <f t="shared" si="12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7"/>
        <v/>
      </c>
      <c r="F155" s="114" t="str">
        <f t="shared" si="8"/>
        <v/>
      </c>
      <c r="G155"/>
      <c r="H155"/>
      <c r="I155"/>
      <c r="J155"/>
      <c r="K155"/>
      <c r="L155" s="138" t="str">
        <f t="shared" si="9"/>
        <v/>
      </c>
      <c r="M155" s="114" t="str">
        <f t="shared" si="10"/>
        <v/>
      </c>
      <c r="N155" s="135" t="str">
        <f t="shared" si="11"/>
        <v/>
      </c>
      <c r="O155" s="226" t="str">
        <f t="shared" si="12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7"/>
        <v/>
      </c>
      <c r="F156" s="114" t="str">
        <f t="shared" si="8"/>
        <v/>
      </c>
      <c r="G156"/>
      <c r="H156"/>
      <c r="I156"/>
      <c r="J156"/>
      <c r="K156"/>
      <c r="L156" s="138" t="str">
        <f t="shared" si="9"/>
        <v/>
      </c>
      <c r="M156" s="114" t="str">
        <f t="shared" si="10"/>
        <v/>
      </c>
      <c r="N156" s="135" t="str">
        <f t="shared" si="11"/>
        <v/>
      </c>
      <c r="O156" s="226" t="str">
        <f t="shared" si="12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7"/>
        <v/>
      </c>
      <c r="F157" s="114" t="str">
        <f t="shared" si="8"/>
        <v/>
      </c>
      <c r="G157"/>
      <c r="H157"/>
      <c r="I157"/>
      <c r="J157"/>
      <c r="K157"/>
      <c r="L157" s="138" t="str">
        <f t="shared" si="9"/>
        <v/>
      </c>
      <c r="M157" s="114" t="str">
        <f t="shared" si="10"/>
        <v/>
      </c>
      <c r="N157" s="135" t="str">
        <f t="shared" si="11"/>
        <v/>
      </c>
      <c r="O157" s="226" t="str">
        <f t="shared" si="12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7"/>
        <v/>
      </c>
      <c r="F158" s="114" t="str">
        <f t="shared" si="8"/>
        <v/>
      </c>
      <c r="G158"/>
      <c r="H158"/>
      <c r="I158"/>
      <c r="J158"/>
      <c r="K158"/>
      <c r="L158" s="138" t="str">
        <f t="shared" si="9"/>
        <v/>
      </c>
      <c r="M158" s="114" t="str">
        <f t="shared" si="10"/>
        <v/>
      </c>
      <c r="N158" s="135" t="str">
        <f t="shared" si="11"/>
        <v/>
      </c>
      <c r="O158" s="226" t="str">
        <f t="shared" si="12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7"/>
        <v/>
      </c>
      <c r="F159" s="114" t="str">
        <f t="shared" si="8"/>
        <v/>
      </c>
      <c r="G159"/>
      <c r="H159"/>
      <c r="I159"/>
      <c r="J159"/>
      <c r="K159"/>
      <c r="L159" s="138" t="str">
        <f t="shared" si="9"/>
        <v/>
      </c>
      <c r="M159" s="114" t="str">
        <f t="shared" si="10"/>
        <v/>
      </c>
      <c r="N159" s="135" t="str">
        <f t="shared" si="11"/>
        <v/>
      </c>
      <c r="O159" s="226" t="str">
        <f t="shared" si="12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7"/>
        <v/>
      </c>
      <c r="F160" s="114" t="str">
        <f t="shared" si="8"/>
        <v/>
      </c>
      <c r="G160"/>
      <c r="H160"/>
      <c r="I160"/>
      <c r="J160"/>
      <c r="K160"/>
      <c r="L160" s="138" t="str">
        <f t="shared" si="9"/>
        <v/>
      </c>
      <c r="M160" s="114" t="str">
        <f t="shared" si="10"/>
        <v/>
      </c>
      <c r="N160" s="135" t="str">
        <f t="shared" si="11"/>
        <v/>
      </c>
      <c r="O160" s="226" t="str">
        <f t="shared" si="12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7"/>
        <v/>
      </c>
      <c r="F161" s="114" t="str">
        <f t="shared" si="8"/>
        <v/>
      </c>
      <c r="G161"/>
      <c r="H161"/>
      <c r="I161"/>
      <c r="J161"/>
      <c r="K161"/>
      <c r="L161" s="138" t="str">
        <f t="shared" si="9"/>
        <v/>
      </c>
      <c r="M161" s="114" t="str">
        <f t="shared" si="10"/>
        <v/>
      </c>
      <c r="N161" s="135" t="str">
        <f t="shared" si="11"/>
        <v/>
      </c>
      <c r="O161" s="226" t="str">
        <f t="shared" si="12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ref="E162:E198" si="13">IF(SUM(B162:C162)=0,"",SUM(B162:C162))</f>
        <v/>
      </c>
      <c r="F162" s="114" t="str">
        <f t="shared" si="8"/>
        <v/>
      </c>
      <c r="G162"/>
      <c r="H162"/>
      <c r="I162"/>
      <c r="J162"/>
      <c r="K162"/>
      <c r="L162" s="138" t="str">
        <f t="shared" si="9"/>
        <v/>
      </c>
      <c r="M162" s="114" t="str">
        <f t="shared" si="10"/>
        <v/>
      </c>
      <c r="N162" s="135" t="str">
        <f t="shared" si="11"/>
        <v/>
      </c>
      <c r="O162" s="226" t="str">
        <f t="shared" si="12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3"/>
        <v/>
      </c>
      <c r="F163" s="114" t="str">
        <f t="shared" si="8"/>
        <v/>
      </c>
      <c r="G163"/>
      <c r="H163"/>
      <c r="I163"/>
      <c r="J163"/>
      <c r="K163"/>
      <c r="L163" s="138" t="str">
        <f t="shared" si="9"/>
        <v/>
      </c>
      <c r="M163" s="114" t="str">
        <f t="shared" si="10"/>
        <v/>
      </c>
      <c r="N163" s="135" t="str">
        <f t="shared" si="11"/>
        <v/>
      </c>
      <c r="O163" s="226" t="str">
        <f t="shared" si="12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3"/>
        <v/>
      </c>
      <c r="F164" s="114" t="str">
        <f t="shared" si="8"/>
        <v/>
      </c>
      <c r="G164"/>
      <c r="H164"/>
      <c r="I164"/>
      <c r="J164"/>
      <c r="K164"/>
      <c r="L164" s="138" t="str">
        <f t="shared" si="9"/>
        <v/>
      </c>
      <c r="M164" s="114" t="str">
        <f t="shared" si="10"/>
        <v/>
      </c>
      <c r="N164" s="135" t="str">
        <f t="shared" si="11"/>
        <v/>
      </c>
      <c r="O164" s="226" t="str">
        <f t="shared" si="12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3"/>
        <v/>
      </c>
      <c r="F165" s="114" t="str">
        <f t="shared" si="8"/>
        <v/>
      </c>
      <c r="G165"/>
      <c r="H165"/>
      <c r="I165"/>
      <c r="J165"/>
      <c r="K165"/>
      <c r="L165" s="138" t="str">
        <f t="shared" si="9"/>
        <v/>
      </c>
      <c r="M165" s="114" t="str">
        <f t="shared" si="10"/>
        <v/>
      </c>
      <c r="N165" s="135" t="str">
        <f t="shared" si="11"/>
        <v/>
      </c>
      <c r="O165" s="226" t="str">
        <f t="shared" si="12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si="13"/>
        <v/>
      </c>
      <c r="F166" s="114" t="str">
        <f t="shared" ref="F166:F198" si="14">IF(K166="","",D166)</f>
        <v/>
      </c>
      <c r="G166"/>
      <c r="H166"/>
      <c r="I166"/>
      <c r="J166"/>
      <c r="K166"/>
      <c r="L166" s="138" t="str">
        <f t="shared" si="9"/>
        <v/>
      </c>
      <c r="M166" s="114" t="str">
        <f t="shared" si="10"/>
        <v/>
      </c>
      <c r="N166" s="135" t="str">
        <f t="shared" ref="N166:N197" si="15">IF(M166="","",IF(M166&lt;=0,1,0))</f>
        <v/>
      </c>
      <c r="O166" s="226" t="str">
        <f t="shared" ref="O166:O198" si="16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3"/>
        <v/>
      </c>
      <c r="F167" s="114" t="str">
        <f t="shared" si="14"/>
        <v/>
      </c>
      <c r="G167"/>
      <c r="H167"/>
      <c r="I167"/>
      <c r="J167"/>
      <c r="K167"/>
      <c r="L167" s="138" t="str">
        <f t="shared" si="9"/>
        <v/>
      </c>
      <c r="M167" s="114" t="str">
        <f t="shared" si="10"/>
        <v/>
      </c>
      <c r="N167" s="135" t="str">
        <f t="shared" si="15"/>
        <v/>
      </c>
      <c r="O167" s="226" t="str">
        <f t="shared" si="16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3"/>
        <v/>
      </c>
      <c r="F168" s="114" t="str">
        <f t="shared" si="14"/>
        <v/>
      </c>
      <c r="G168"/>
      <c r="H168"/>
      <c r="I168"/>
      <c r="J168"/>
      <c r="K168"/>
      <c r="L168" s="138" t="str">
        <f t="shared" si="9"/>
        <v/>
      </c>
      <c r="M168" s="114" t="str">
        <f t="shared" si="10"/>
        <v/>
      </c>
      <c r="N168" s="135" t="str">
        <f t="shared" si="15"/>
        <v/>
      </c>
      <c r="O168" s="226" t="str">
        <f t="shared" si="16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3"/>
        <v/>
      </c>
      <c r="F169" s="114" t="str">
        <f t="shared" si="14"/>
        <v/>
      </c>
      <c r="G169"/>
      <c r="H169"/>
      <c r="I169"/>
      <c r="J169"/>
      <c r="K169"/>
      <c r="L169" s="138" t="str">
        <f t="shared" si="9"/>
        <v/>
      </c>
      <c r="M169" s="114" t="str">
        <f t="shared" si="10"/>
        <v/>
      </c>
      <c r="N169" s="135" t="str">
        <f t="shared" si="15"/>
        <v/>
      </c>
      <c r="O169" s="226" t="str">
        <f t="shared" si="16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3"/>
        <v/>
      </c>
      <c r="F170" s="114" t="str">
        <f t="shared" si="14"/>
        <v/>
      </c>
      <c r="G170"/>
      <c r="H170"/>
      <c r="I170"/>
      <c r="J170"/>
      <c r="K170"/>
      <c r="L170" s="138" t="str">
        <f t="shared" si="9"/>
        <v/>
      </c>
      <c r="M170" s="114" t="str">
        <f t="shared" si="10"/>
        <v/>
      </c>
      <c r="N170" s="135" t="str">
        <f t="shared" si="15"/>
        <v/>
      </c>
      <c r="O170" s="226" t="str">
        <f t="shared" si="16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3"/>
        <v/>
      </c>
      <c r="F171" s="114" t="str">
        <f t="shared" si="14"/>
        <v/>
      </c>
      <c r="G171"/>
      <c r="H171"/>
      <c r="I171"/>
      <c r="J171"/>
      <c r="K171"/>
      <c r="L171" s="138" t="str">
        <f t="shared" si="9"/>
        <v/>
      </c>
      <c r="M171" s="114" t="str">
        <f t="shared" si="10"/>
        <v/>
      </c>
      <c r="N171" s="135" t="str">
        <f t="shared" si="15"/>
        <v/>
      </c>
      <c r="O171" s="226" t="str">
        <f t="shared" si="16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3"/>
        <v/>
      </c>
      <c r="F172" s="114" t="str">
        <f t="shared" si="14"/>
        <v/>
      </c>
      <c r="G172"/>
      <c r="H172"/>
      <c r="I172"/>
      <c r="J172"/>
      <c r="K172"/>
      <c r="L172" s="138" t="str">
        <f t="shared" si="9"/>
        <v/>
      </c>
      <c r="M172" s="114" t="str">
        <f t="shared" si="10"/>
        <v/>
      </c>
      <c r="N172" s="135" t="str">
        <f t="shared" si="15"/>
        <v/>
      </c>
      <c r="O172" s="226" t="str">
        <f t="shared" si="16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3"/>
        <v/>
      </c>
      <c r="F173" s="114" t="str">
        <f t="shared" si="14"/>
        <v/>
      </c>
      <c r="G173"/>
      <c r="H173"/>
      <c r="I173"/>
      <c r="J173"/>
      <c r="K173"/>
      <c r="L173" s="138" t="str">
        <f t="shared" si="9"/>
        <v/>
      </c>
      <c r="M173" s="114" t="str">
        <f t="shared" si="10"/>
        <v/>
      </c>
      <c r="N173" s="135" t="str">
        <f t="shared" si="15"/>
        <v/>
      </c>
      <c r="O173" s="226" t="str">
        <f t="shared" si="16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3"/>
        <v/>
      </c>
      <c r="F174" s="114" t="str">
        <f t="shared" si="14"/>
        <v/>
      </c>
      <c r="G174"/>
      <c r="H174"/>
      <c r="I174"/>
      <c r="J174"/>
      <c r="K174"/>
      <c r="L174" s="138" t="str">
        <f t="shared" si="9"/>
        <v/>
      </c>
      <c r="M174" s="114" t="str">
        <f t="shared" si="10"/>
        <v/>
      </c>
      <c r="N174" s="135" t="str">
        <f t="shared" si="15"/>
        <v/>
      </c>
      <c r="O174" s="226" t="str">
        <f t="shared" si="16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3"/>
        <v/>
      </c>
      <c r="F175" s="114" t="str">
        <f t="shared" si="14"/>
        <v/>
      </c>
      <c r="G175"/>
      <c r="H175"/>
      <c r="I175"/>
      <c r="J175"/>
      <c r="K175"/>
      <c r="L175" s="138" t="str">
        <f t="shared" si="9"/>
        <v/>
      </c>
      <c r="M175" s="114" t="str">
        <f t="shared" si="10"/>
        <v/>
      </c>
      <c r="N175" s="135" t="str">
        <f t="shared" si="15"/>
        <v/>
      </c>
      <c r="O175" s="226" t="str">
        <f t="shared" si="16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3"/>
        <v/>
      </c>
      <c r="F176" s="114" t="str">
        <f t="shared" si="14"/>
        <v/>
      </c>
      <c r="G176"/>
      <c r="H176"/>
      <c r="I176"/>
      <c r="J176"/>
      <c r="K176"/>
      <c r="L176" s="138" t="str">
        <f t="shared" si="9"/>
        <v/>
      </c>
      <c r="M176" s="114" t="str">
        <f t="shared" si="10"/>
        <v/>
      </c>
      <c r="N176" s="135" t="str">
        <f t="shared" si="15"/>
        <v/>
      </c>
      <c r="O176" s="226" t="str">
        <f t="shared" si="16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3"/>
        <v/>
      </c>
      <c r="F177" s="114" t="str">
        <f t="shared" si="14"/>
        <v/>
      </c>
      <c r="G177"/>
      <c r="H177"/>
      <c r="I177"/>
      <c r="J177"/>
      <c r="K177"/>
      <c r="L177" s="138" t="str">
        <f t="shared" si="9"/>
        <v/>
      </c>
      <c r="M177" s="114" t="str">
        <f t="shared" si="10"/>
        <v/>
      </c>
      <c r="N177" s="135" t="str">
        <f t="shared" si="15"/>
        <v/>
      </c>
      <c r="O177" s="226" t="str">
        <f t="shared" si="16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3"/>
        <v/>
      </c>
      <c r="F178" s="114" t="str">
        <f t="shared" si="14"/>
        <v/>
      </c>
      <c r="G178"/>
      <c r="H178"/>
      <c r="I178"/>
      <c r="J178"/>
      <c r="K178"/>
      <c r="L178" s="138" t="str">
        <f t="shared" si="9"/>
        <v/>
      </c>
      <c r="M178" s="114" t="str">
        <f t="shared" si="10"/>
        <v/>
      </c>
      <c r="N178" s="135" t="str">
        <f t="shared" si="15"/>
        <v/>
      </c>
      <c r="O178" s="226" t="str">
        <f t="shared" si="16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3"/>
        <v/>
      </c>
      <c r="F179" s="114" t="str">
        <f t="shared" si="14"/>
        <v/>
      </c>
      <c r="G179"/>
      <c r="H179"/>
      <c r="I179"/>
      <c r="J179"/>
      <c r="K179"/>
      <c r="L179" s="138" t="str">
        <f t="shared" si="9"/>
        <v/>
      </c>
      <c r="M179" s="114" t="str">
        <f t="shared" si="10"/>
        <v/>
      </c>
      <c r="N179" s="135" t="str">
        <f t="shared" si="15"/>
        <v/>
      </c>
      <c r="O179" s="226" t="str">
        <f t="shared" si="16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3"/>
        <v/>
      </c>
      <c r="F180" s="114" t="str">
        <f t="shared" si="14"/>
        <v/>
      </c>
      <c r="G180"/>
      <c r="H180"/>
      <c r="I180"/>
      <c r="J180"/>
      <c r="K180"/>
      <c r="L180" s="138" t="str">
        <f t="shared" si="9"/>
        <v/>
      </c>
      <c r="M180" s="114" t="str">
        <f t="shared" si="10"/>
        <v/>
      </c>
      <c r="N180" s="135" t="str">
        <f t="shared" si="15"/>
        <v/>
      </c>
      <c r="O180" s="226" t="str">
        <f t="shared" si="16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3"/>
        <v/>
      </c>
      <c r="F181" s="114" t="str">
        <f t="shared" si="14"/>
        <v/>
      </c>
      <c r="G181"/>
      <c r="H181"/>
      <c r="I181"/>
      <c r="J181"/>
      <c r="K181"/>
      <c r="L181" s="138" t="str">
        <f t="shared" si="9"/>
        <v/>
      </c>
      <c r="M181" s="114" t="str">
        <f t="shared" si="10"/>
        <v/>
      </c>
      <c r="N181" s="135" t="str">
        <f t="shared" si="15"/>
        <v/>
      </c>
      <c r="O181" s="226" t="str">
        <f t="shared" si="16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3"/>
        <v/>
      </c>
      <c r="F182" s="114" t="str">
        <f t="shared" si="14"/>
        <v/>
      </c>
      <c r="G182"/>
      <c r="H182"/>
      <c r="I182"/>
      <c r="J182"/>
      <c r="K182"/>
      <c r="L182" s="138" t="str">
        <f t="shared" si="9"/>
        <v/>
      </c>
      <c r="M182" s="114" t="str">
        <f t="shared" si="10"/>
        <v/>
      </c>
      <c r="N182" s="135" t="str">
        <f t="shared" si="15"/>
        <v/>
      </c>
      <c r="O182" s="226" t="str">
        <f t="shared" si="16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3"/>
        <v/>
      </c>
      <c r="F183" s="114" t="str">
        <f t="shared" si="14"/>
        <v/>
      </c>
      <c r="G183"/>
      <c r="H183"/>
      <c r="I183"/>
      <c r="J183"/>
      <c r="K183"/>
      <c r="L183" s="138" t="str">
        <f t="shared" si="9"/>
        <v/>
      </c>
      <c r="M183" s="114" t="str">
        <f t="shared" si="10"/>
        <v/>
      </c>
      <c r="N183" s="135" t="str">
        <f t="shared" si="15"/>
        <v/>
      </c>
      <c r="O183" s="226" t="str">
        <f t="shared" si="16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3"/>
        <v/>
      </c>
      <c r="F184" s="114" t="str">
        <f t="shared" si="14"/>
        <v/>
      </c>
      <c r="G184"/>
      <c r="H184"/>
      <c r="I184"/>
      <c r="J184"/>
      <c r="K184"/>
      <c r="L184" s="138" t="str">
        <f t="shared" si="9"/>
        <v/>
      </c>
      <c r="M184" s="114" t="str">
        <f t="shared" si="10"/>
        <v/>
      </c>
      <c r="N184" s="135" t="str">
        <f t="shared" si="15"/>
        <v/>
      </c>
      <c r="O184" s="226" t="str">
        <f t="shared" si="16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3"/>
        <v/>
      </c>
      <c r="F185" s="114" t="str">
        <f t="shared" si="14"/>
        <v/>
      </c>
      <c r="G185"/>
      <c r="H185"/>
      <c r="I185"/>
      <c r="J185"/>
      <c r="K185"/>
      <c r="L185" s="138" t="str">
        <f t="shared" si="9"/>
        <v/>
      </c>
      <c r="M185" s="114" t="str">
        <f t="shared" si="10"/>
        <v/>
      </c>
      <c r="N185" s="135" t="str">
        <f t="shared" si="15"/>
        <v/>
      </c>
      <c r="O185" s="226" t="str">
        <f t="shared" si="16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3"/>
        <v/>
      </c>
      <c r="F186" s="114" t="str">
        <f t="shared" si="14"/>
        <v/>
      </c>
      <c r="G186"/>
      <c r="H186"/>
      <c r="I186"/>
      <c r="J186"/>
      <c r="K186"/>
      <c r="L186" s="138" t="str">
        <f t="shared" si="9"/>
        <v/>
      </c>
      <c r="M186" s="114" t="str">
        <f t="shared" si="10"/>
        <v/>
      </c>
      <c r="N186" s="135" t="str">
        <f t="shared" si="15"/>
        <v/>
      </c>
      <c r="O186" s="226" t="str">
        <f t="shared" si="16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3"/>
        <v/>
      </c>
      <c r="F187" s="114" t="str">
        <f t="shared" si="14"/>
        <v/>
      </c>
      <c r="G187"/>
      <c r="H187"/>
      <c r="I187"/>
      <c r="J187"/>
      <c r="K187"/>
      <c r="L187" s="138" t="str">
        <f t="shared" si="9"/>
        <v/>
      </c>
      <c r="M187" s="114" t="str">
        <f t="shared" si="10"/>
        <v/>
      </c>
      <c r="N187" s="135" t="str">
        <f t="shared" si="15"/>
        <v/>
      </c>
      <c r="O187" s="226" t="str">
        <f t="shared" si="16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3"/>
        <v/>
      </c>
      <c r="F188" s="114" t="str">
        <f t="shared" si="14"/>
        <v/>
      </c>
      <c r="G188"/>
      <c r="H188"/>
      <c r="I188"/>
      <c r="J188"/>
      <c r="K188"/>
      <c r="L188" s="138" t="str">
        <f t="shared" si="9"/>
        <v/>
      </c>
      <c r="M188" s="114" t="str">
        <f t="shared" si="10"/>
        <v/>
      </c>
      <c r="N188" s="135" t="str">
        <f t="shared" si="15"/>
        <v/>
      </c>
      <c r="O188" s="226" t="str">
        <f t="shared" si="16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3"/>
        <v/>
      </c>
      <c r="F189" s="114" t="str">
        <f t="shared" si="14"/>
        <v/>
      </c>
      <c r="G189"/>
      <c r="H189"/>
      <c r="I189"/>
      <c r="J189"/>
      <c r="K189"/>
      <c r="L189" s="138" t="str">
        <f t="shared" si="9"/>
        <v/>
      </c>
      <c r="M189" s="114" t="str">
        <f t="shared" si="10"/>
        <v/>
      </c>
      <c r="N189" s="135" t="str">
        <f t="shared" si="15"/>
        <v/>
      </c>
      <c r="O189" s="226" t="str">
        <f t="shared" si="16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3"/>
        <v/>
      </c>
      <c r="F190" s="114" t="str">
        <f t="shared" si="14"/>
        <v/>
      </c>
      <c r="G190"/>
      <c r="H190"/>
      <c r="I190"/>
      <c r="J190"/>
      <c r="K190"/>
      <c r="L190" s="138" t="str">
        <f t="shared" si="9"/>
        <v/>
      </c>
      <c r="M190" s="114" t="str">
        <f t="shared" si="10"/>
        <v/>
      </c>
      <c r="N190" s="135" t="str">
        <f t="shared" si="15"/>
        <v/>
      </c>
      <c r="O190" s="226" t="str">
        <f t="shared" si="16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3"/>
        <v/>
      </c>
      <c r="F191" s="114" t="str">
        <f t="shared" si="14"/>
        <v/>
      </c>
      <c r="G191"/>
      <c r="H191"/>
      <c r="I191"/>
      <c r="J191"/>
      <c r="K191"/>
      <c r="L191" s="138" t="str">
        <f t="shared" si="9"/>
        <v/>
      </c>
      <c r="M191" s="114" t="str">
        <f t="shared" si="10"/>
        <v/>
      </c>
      <c r="N191" s="135" t="str">
        <f t="shared" si="15"/>
        <v/>
      </c>
      <c r="O191" s="226" t="str">
        <f t="shared" si="16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3"/>
        <v/>
      </c>
      <c r="F192" s="114" t="str">
        <f t="shared" si="14"/>
        <v/>
      </c>
      <c r="G192"/>
      <c r="H192"/>
      <c r="I192"/>
      <c r="J192"/>
      <c r="K192"/>
      <c r="L192" s="138" t="str">
        <f t="shared" si="9"/>
        <v/>
      </c>
      <c r="M192" s="114" t="str">
        <f t="shared" si="10"/>
        <v/>
      </c>
      <c r="N192" s="135" t="str">
        <f t="shared" si="15"/>
        <v/>
      </c>
      <c r="O192" s="226" t="str">
        <f t="shared" si="16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3"/>
        <v/>
      </c>
      <c r="F193" s="114" t="str">
        <f t="shared" si="14"/>
        <v/>
      </c>
      <c r="G193"/>
      <c r="H193"/>
      <c r="I193"/>
      <c r="J193"/>
      <c r="K193"/>
      <c r="L193" s="138" t="str">
        <f t="shared" si="9"/>
        <v/>
      </c>
      <c r="M193" s="114" t="str">
        <f t="shared" si="10"/>
        <v/>
      </c>
      <c r="N193" s="135" t="str">
        <f t="shared" si="15"/>
        <v/>
      </c>
      <c r="O193" s="226" t="str">
        <f t="shared" si="16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3"/>
        <v/>
      </c>
      <c r="F194" s="114" t="str">
        <f t="shared" si="14"/>
        <v/>
      </c>
      <c r="G194"/>
      <c r="H194"/>
      <c r="I194"/>
      <c r="J194"/>
      <c r="K194"/>
      <c r="L194" s="138" t="str">
        <f t="shared" si="9"/>
        <v/>
      </c>
      <c r="M194" s="114" t="str">
        <f t="shared" si="10"/>
        <v/>
      </c>
      <c r="N194" s="135" t="str">
        <f t="shared" si="15"/>
        <v/>
      </c>
      <c r="O194" s="226" t="str">
        <f t="shared" si="16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3"/>
        <v/>
      </c>
      <c r="F195" s="114" t="str">
        <f t="shared" si="14"/>
        <v/>
      </c>
      <c r="G195"/>
      <c r="H195"/>
      <c r="I195"/>
      <c r="J195"/>
      <c r="K195"/>
      <c r="L195" s="138" t="str">
        <f t="shared" si="9"/>
        <v/>
      </c>
      <c r="M195" s="114" t="str">
        <f t="shared" si="10"/>
        <v/>
      </c>
      <c r="N195" s="135" t="str">
        <f t="shared" si="15"/>
        <v/>
      </c>
      <c r="O195" s="226" t="str">
        <f t="shared" si="16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3"/>
        <v/>
      </c>
      <c r="F196" s="114" t="str">
        <f t="shared" si="14"/>
        <v/>
      </c>
      <c r="G196"/>
      <c r="H196"/>
      <c r="I196"/>
      <c r="J196"/>
      <c r="K196"/>
      <c r="L196" s="138" t="str">
        <f t="shared" si="9"/>
        <v/>
      </c>
      <c r="M196" s="114" t="str">
        <f t="shared" si="10"/>
        <v/>
      </c>
      <c r="N196" s="135" t="str">
        <f t="shared" si="15"/>
        <v/>
      </c>
      <c r="O196" s="226" t="str">
        <f t="shared" si="16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3"/>
        <v/>
      </c>
      <c r="F197" s="114" t="str">
        <f t="shared" si="14"/>
        <v/>
      </c>
      <c r="G197"/>
      <c r="H197"/>
      <c r="I197"/>
      <c r="J197"/>
      <c r="K197"/>
      <c r="L197" s="138" t="str">
        <f t="shared" si="9"/>
        <v/>
      </c>
      <c r="M197" s="114" t="str">
        <f t="shared" si="10"/>
        <v/>
      </c>
      <c r="N197" s="135" t="str">
        <f t="shared" si="15"/>
        <v/>
      </c>
      <c r="O197" s="226" t="str">
        <f t="shared" si="16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3"/>
        <v/>
      </c>
      <c r="F198" s="208" t="str">
        <f t="shared" si="14"/>
        <v/>
      </c>
      <c r="G198" s="29"/>
      <c r="H198" s="29"/>
      <c r="I198" s="29"/>
      <c r="J198" s="29"/>
      <c r="K198" s="29"/>
      <c r="L198" s="211" t="str">
        <f t="shared" ref="L198" si="17">IF(I198="","",D198*I198)</f>
        <v/>
      </c>
      <c r="M198" s="208" t="str">
        <f t="shared" ref="M198" si="18">IF(J198="","",D198*J198)</f>
        <v/>
      </c>
      <c r="N198" s="220" t="str">
        <f t="shared" ref="N198" si="19">IF(M198="","",IF(M198&lt;=0,1,0))</f>
        <v/>
      </c>
      <c r="O198" s="227" t="str">
        <f t="shared" si="16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0">SUM(L70:L198)</f>
        <v>0</v>
      </c>
      <c r="M200" s="144">
        <f t="shared" si="20"/>
        <v>0</v>
      </c>
      <c r="N200" s="146">
        <f t="shared" si="20"/>
        <v>0</v>
      </c>
      <c r="O200" s="147">
        <f t="shared" si="20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F360620-6D72-49AB-8C28-9BAEC2B8F5C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90537451-D367-43CF-BE47-EABD3586A000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F394CDBA-9E85-4385-9DF6-755AB753CD35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A8B8-51C8-474E-9343-CDEF7A568E16}">
  <dimension ref="A24:BF212"/>
  <sheetViews>
    <sheetView zoomScale="80" zoomScaleNormal="80" zoomScalePageLayoutView="60" workbookViewId="0">
      <selection activeCell="T121" sqref="T121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5" spans="1:35" x14ac:dyDescent="0.25">
      <c r="Y35" s="16" t="s">
        <v>84</v>
      </c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43525</v>
      </c>
      <c r="AC64" s="126">
        <v>43526</v>
      </c>
      <c r="AD64" s="126">
        <v>43527</v>
      </c>
      <c r="AE64" s="126">
        <v>43528</v>
      </c>
      <c r="AF64" s="126">
        <v>43529</v>
      </c>
      <c r="AG64" s="126">
        <v>43530</v>
      </c>
      <c r="AH64" s="126">
        <v>43531</v>
      </c>
      <c r="AI64" s="126">
        <v>43532</v>
      </c>
      <c r="AJ64" s="126">
        <v>43533</v>
      </c>
      <c r="AK64" s="126">
        <v>43534</v>
      </c>
      <c r="AL64" s="126">
        <v>43535</v>
      </c>
      <c r="AM64" s="126">
        <v>43536</v>
      </c>
      <c r="AN64" s="126">
        <v>43537</v>
      </c>
      <c r="AO64" s="126">
        <v>43538</v>
      </c>
      <c r="AP64" s="126">
        <v>43539</v>
      </c>
      <c r="AQ64" s="126">
        <v>43540</v>
      </c>
      <c r="AR64" s="126">
        <v>43541</v>
      </c>
      <c r="AS64" s="126">
        <v>43542</v>
      </c>
      <c r="AT64" s="126">
        <v>43543</v>
      </c>
      <c r="AU64" s="126">
        <v>43544</v>
      </c>
      <c r="AV64" s="126">
        <v>43545</v>
      </c>
      <c r="AW64" s="126">
        <v>43546</v>
      </c>
      <c r="AX64" s="126">
        <v>43547</v>
      </c>
      <c r="AY64" s="126">
        <v>43548</v>
      </c>
      <c r="AZ64" s="126">
        <v>43549</v>
      </c>
      <c r="BA64" s="126">
        <v>43550</v>
      </c>
      <c r="BB64" s="126">
        <v>43551</v>
      </c>
      <c r="BC64" s="126">
        <v>43552</v>
      </c>
      <c r="BD64" s="126">
        <v>43553</v>
      </c>
      <c r="BE64" s="126">
        <v>43554</v>
      </c>
      <c r="BF64" s="126">
        <v>43555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43"/>
      <c r="B70" s="30"/>
      <c r="C70" s="30"/>
      <c r="D70" s="30"/>
      <c r="E70" s="214"/>
      <c r="F70" s="214"/>
      <c r="G70" s="30"/>
      <c r="H70" s="30"/>
      <c r="I70" s="30"/>
      <c r="J70" s="30"/>
      <c r="K70" s="30"/>
      <c r="L70" s="224" t="str">
        <f t="shared" ref="L70:L133" si="1">IF(I70="","",D70*I70)</f>
        <v/>
      </c>
      <c r="M70" s="214" t="str">
        <f t="shared" ref="M70:M133" si="2">IF(J70="","",D70*J70)</f>
        <v/>
      </c>
      <c r="N70" s="215" t="str">
        <f t="shared" ref="N70:N101" si="3">IF(M70="","",IF(M70&lt;=0,1,0))</f>
        <v/>
      </c>
      <c r="O70" s="225" t="str">
        <f t="shared" ref="O70:O101" si="4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"/>
      <c r="B71"/>
      <c r="C71"/>
      <c r="D71"/>
      <c r="E71" s="114"/>
      <c r="F71" s="114"/>
      <c r="G71"/>
      <c r="H71"/>
      <c r="I71"/>
      <c r="J71"/>
      <c r="K71"/>
      <c r="L71" s="138" t="str">
        <f t="shared" si="1"/>
        <v/>
      </c>
      <c r="M71" s="114" t="str">
        <f t="shared" si="2"/>
        <v/>
      </c>
      <c r="N71" s="135" t="str">
        <f t="shared" si="3"/>
        <v/>
      </c>
      <c r="O71" s="226" t="str">
        <f t="shared" si="4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"/>
      <c r="B72"/>
      <c r="C72"/>
      <c r="D72"/>
      <c r="E72" s="114"/>
      <c r="F72" s="114"/>
      <c r="G72"/>
      <c r="H72"/>
      <c r="I72"/>
      <c r="J72"/>
      <c r="K72"/>
      <c r="L72" s="138" t="str">
        <f t="shared" si="1"/>
        <v/>
      </c>
      <c r="M72" s="114" t="str">
        <f t="shared" si="2"/>
        <v/>
      </c>
      <c r="N72" s="135" t="str">
        <f t="shared" si="3"/>
        <v/>
      </c>
      <c r="O72" s="226" t="str">
        <f t="shared" si="4"/>
        <v/>
      </c>
      <c r="P72" s="136"/>
      <c r="Q72" s="136"/>
      <c r="R72" s="136"/>
      <c r="S72" s="69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ht="15.75" thickBot="1" x14ac:dyDescent="0.3">
      <c r="A73" s="1"/>
      <c r="B73"/>
      <c r="C73"/>
      <c r="D73"/>
      <c r="E73" s="114"/>
      <c r="F73" s="114"/>
      <c r="G73"/>
      <c r="H73"/>
      <c r="I73"/>
      <c r="J73"/>
      <c r="K73"/>
      <c r="L73" s="138" t="str">
        <f t="shared" si="1"/>
        <v/>
      </c>
      <c r="M73" s="114" t="str">
        <f t="shared" si="2"/>
        <v/>
      </c>
      <c r="N73" s="135" t="str">
        <f t="shared" si="3"/>
        <v/>
      </c>
      <c r="O73" s="226" t="str">
        <f t="shared" si="4"/>
        <v/>
      </c>
      <c r="P73" s="136"/>
      <c r="Q73" s="136"/>
      <c r="R73" s="136"/>
      <c r="S73" s="69"/>
      <c r="T73" s="136"/>
      <c r="U73" s="69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s="241" customFormat="1" x14ac:dyDescent="0.25">
      <c r="A74" s="243"/>
      <c r="B74" s="30"/>
      <c r="C74" s="30"/>
      <c r="D74" s="30"/>
      <c r="E74" s="238"/>
      <c r="F74" s="238"/>
      <c r="G74" s="30"/>
      <c r="H74" s="30"/>
      <c r="I74" s="30"/>
      <c r="J74" s="30"/>
      <c r="K74" s="30"/>
      <c r="L74" s="237" t="str">
        <f t="shared" si="1"/>
        <v/>
      </c>
      <c r="M74" s="238" t="str">
        <f t="shared" si="2"/>
        <v/>
      </c>
      <c r="N74" s="239" t="str">
        <f t="shared" si="3"/>
        <v/>
      </c>
      <c r="O74" s="240" t="str">
        <f t="shared" si="4"/>
        <v/>
      </c>
      <c r="P74" s="204"/>
      <c r="Q74" s="202"/>
      <c r="R74" s="201"/>
      <c r="S74" s="201"/>
      <c r="T74" s="201"/>
      <c r="U74" s="201"/>
      <c r="V74" s="201"/>
      <c r="W74" s="201"/>
      <c r="X74" s="201"/>
      <c r="Y74" s="202"/>
      <c r="Z74" s="202"/>
      <c r="AA74" s="205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</row>
    <row r="75" spans="1:58" x14ac:dyDescent="0.25">
      <c r="A75" s="1"/>
      <c r="B75"/>
      <c r="C75"/>
      <c r="D75"/>
      <c r="E75" s="114"/>
      <c r="F75" s="114"/>
      <c r="G75"/>
      <c r="H75"/>
      <c r="I75"/>
      <c r="J75"/>
      <c r="K75"/>
      <c r="L75" s="138" t="str">
        <f t="shared" si="1"/>
        <v/>
      </c>
      <c r="M75" s="114" t="str">
        <f t="shared" si="2"/>
        <v/>
      </c>
      <c r="N75" s="135" t="str">
        <f t="shared" si="3"/>
        <v/>
      </c>
      <c r="O75" s="226" t="str">
        <f t="shared" si="4"/>
        <v/>
      </c>
      <c r="P75" s="114"/>
      <c r="Q75" s="16"/>
      <c r="R75" s="114"/>
      <c r="V75" s="16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"/>
      <c r="B76"/>
      <c r="C76"/>
      <c r="D76"/>
      <c r="E76" s="114"/>
      <c r="F76" s="114"/>
      <c r="G76"/>
      <c r="H76"/>
      <c r="I76"/>
      <c r="J76"/>
      <c r="K76"/>
      <c r="L76" s="138" t="str">
        <f t="shared" si="1"/>
        <v/>
      </c>
      <c r="M76" s="114" t="str">
        <f t="shared" si="2"/>
        <v/>
      </c>
      <c r="N76" s="135" t="str">
        <f t="shared" si="3"/>
        <v/>
      </c>
      <c r="O76" s="226" t="str">
        <f t="shared" si="4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"/>
      <c r="B77"/>
      <c r="C77"/>
      <c r="D77"/>
      <c r="E77" s="114"/>
      <c r="F77" s="114"/>
      <c r="G77"/>
      <c r="H77"/>
      <c r="I77"/>
      <c r="J77"/>
      <c r="K77"/>
      <c r="L77" s="138" t="str">
        <f t="shared" si="1"/>
        <v/>
      </c>
      <c r="M77" s="114" t="str">
        <f t="shared" si="2"/>
        <v/>
      </c>
      <c r="N77" s="135" t="str">
        <f t="shared" si="3"/>
        <v/>
      </c>
      <c r="O77" s="226" t="str">
        <f t="shared" si="4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"/>
      <c r="B78"/>
      <c r="C78"/>
      <c r="D78"/>
      <c r="E78" s="114"/>
      <c r="F78" s="114"/>
      <c r="G78"/>
      <c r="H78"/>
      <c r="I78"/>
      <c r="J78"/>
      <c r="K78"/>
      <c r="L78" s="138" t="str">
        <f t="shared" si="1"/>
        <v/>
      </c>
      <c r="M78" s="114" t="str">
        <f t="shared" si="2"/>
        <v/>
      </c>
      <c r="N78" s="135" t="str">
        <f t="shared" si="3"/>
        <v/>
      </c>
      <c r="O78" s="226" t="str">
        <f t="shared" si="4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69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ht="15.75" thickBot="1" x14ac:dyDescent="0.3">
      <c r="A79" s="1"/>
      <c r="B79"/>
      <c r="C79"/>
      <c r="D79"/>
      <c r="E79" s="114"/>
      <c r="F79" s="114"/>
      <c r="G79"/>
      <c r="H79"/>
      <c r="I79"/>
      <c r="J79"/>
      <c r="K79"/>
      <c r="L79" s="138" t="str">
        <f t="shared" si="1"/>
        <v/>
      </c>
      <c r="M79" s="114" t="str">
        <f t="shared" si="2"/>
        <v/>
      </c>
      <c r="N79" s="135" t="str">
        <f t="shared" si="3"/>
        <v/>
      </c>
      <c r="O79" s="226" t="str">
        <f t="shared" si="4"/>
        <v/>
      </c>
      <c r="P79" s="136"/>
      <c r="Q79" s="136"/>
      <c r="R79" s="136"/>
      <c r="S79" s="136"/>
      <c r="T79" s="69"/>
      <c r="U79" s="69"/>
      <c r="V79" s="69"/>
      <c r="W79" s="69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s="241" customFormat="1" x14ac:dyDescent="0.25">
      <c r="A80" s="243"/>
      <c r="B80" s="30"/>
      <c r="C80" s="30"/>
      <c r="D80" s="30"/>
      <c r="E80" s="238"/>
      <c r="F80" s="238"/>
      <c r="G80" s="30"/>
      <c r="H80" s="30"/>
      <c r="I80" s="30"/>
      <c r="J80" s="30"/>
      <c r="K80" s="30"/>
      <c r="L80" s="237" t="str">
        <f t="shared" si="1"/>
        <v/>
      </c>
      <c r="M80" s="238" t="str">
        <f t="shared" si="2"/>
        <v/>
      </c>
      <c r="N80" s="239" t="str">
        <f t="shared" si="3"/>
        <v/>
      </c>
      <c r="O80" s="240" t="str">
        <f t="shared" si="4"/>
        <v/>
      </c>
      <c r="P80" s="204"/>
      <c r="Q80" s="202"/>
      <c r="R80" s="201"/>
      <c r="S80" s="201"/>
      <c r="T80" s="201"/>
      <c r="U80" s="201"/>
      <c r="V80" s="201"/>
      <c r="W80" s="201"/>
      <c r="X80" s="201"/>
      <c r="Y80" s="202"/>
      <c r="Z80" s="202"/>
      <c r="AA80" s="205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</row>
    <row r="81" spans="1:42" x14ac:dyDescent="0.25">
      <c r="A81" s="1"/>
      <c r="B81"/>
      <c r="C81"/>
      <c r="D81"/>
      <c r="E81" s="114"/>
      <c r="F81" s="114"/>
      <c r="G81"/>
      <c r="H81"/>
      <c r="I81"/>
      <c r="J81"/>
      <c r="K81"/>
      <c r="L81" s="138" t="str">
        <f t="shared" si="1"/>
        <v/>
      </c>
      <c r="M81" s="114" t="str">
        <f t="shared" si="2"/>
        <v/>
      </c>
      <c r="N81" s="135" t="str">
        <f t="shared" si="3"/>
        <v/>
      </c>
      <c r="O81" s="226" t="str">
        <f t="shared" si="4"/>
        <v/>
      </c>
      <c r="P81" s="136"/>
      <c r="Q81" s="69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1"/>
      <c r="E82" s="114"/>
      <c r="F82" s="114"/>
      <c r="L82" s="138" t="str">
        <f t="shared" si="1"/>
        <v/>
      </c>
      <c r="M82" s="114" t="str">
        <f t="shared" si="2"/>
        <v/>
      </c>
      <c r="N82" s="135" t="str">
        <f t="shared" si="3"/>
        <v/>
      </c>
      <c r="O82" s="226" t="str">
        <f t="shared" si="4"/>
        <v/>
      </c>
      <c r="P82" s="114"/>
      <c r="Q82" s="16"/>
      <c r="R82" s="16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ht="15.75" thickBot="1" x14ac:dyDescent="0.3">
      <c r="A83" s="1"/>
      <c r="B83"/>
      <c r="C83"/>
      <c r="D83"/>
      <c r="E83" s="114"/>
      <c r="F83" s="114"/>
      <c r="G83"/>
      <c r="H83"/>
      <c r="I83"/>
      <c r="J83"/>
      <c r="K83"/>
      <c r="L83" s="138" t="str">
        <f t="shared" si="1"/>
        <v/>
      </c>
      <c r="M83" s="114" t="str">
        <f t="shared" si="2"/>
        <v/>
      </c>
      <c r="N83" s="135" t="str">
        <f t="shared" si="3"/>
        <v/>
      </c>
      <c r="O83" s="226" t="str">
        <f t="shared" si="4"/>
        <v/>
      </c>
      <c r="P83" s="136"/>
      <c r="Q83" s="136"/>
      <c r="R83" s="69"/>
      <c r="S83" s="69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s="241" customFormat="1" x14ac:dyDescent="0.25">
      <c r="A84" s="243"/>
      <c r="B84" s="30"/>
      <c r="C84" s="30"/>
      <c r="D84" s="30"/>
      <c r="E84" s="238"/>
      <c r="F84" s="238"/>
      <c r="G84" s="30"/>
      <c r="H84" s="30"/>
      <c r="I84" s="30"/>
      <c r="J84" s="30"/>
      <c r="K84" s="30"/>
      <c r="L84" s="237" t="str">
        <f t="shared" si="1"/>
        <v/>
      </c>
      <c r="M84" s="238" t="str">
        <f t="shared" si="2"/>
        <v/>
      </c>
      <c r="N84" s="239" t="str">
        <f t="shared" si="3"/>
        <v/>
      </c>
      <c r="O84" s="240" t="str">
        <f t="shared" si="4"/>
        <v/>
      </c>
      <c r="P84" s="204"/>
      <c r="Q84" s="202"/>
      <c r="R84" s="201"/>
      <c r="S84" s="201"/>
      <c r="T84" s="201"/>
      <c r="U84" s="201"/>
      <c r="V84" s="201"/>
      <c r="W84" s="201"/>
      <c r="X84" s="201"/>
      <c r="Y84" s="202"/>
      <c r="Z84" s="202"/>
      <c r="AA84" s="205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</row>
    <row r="85" spans="1:42" x14ac:dyDescent="0.25">
      <c r="A85" s="1"/>
      <c r="B85"/>
      <c r="C85"/>
      <c r="D85"/>
      <c r="E85" s="114"/>
      <c r="F85" s="114"/>
      <c r="G85"/>
      <c r="H85"/>
      <c r="I85"/>
      <c r="J85"/>
      <c r="K85"/>
      <c r="L85" s="138" t="str">
        <f t="shared" si="1"/>
        <v/>
      </c>
      <c r="M85" s="114" t="str">
        <f t="shared" si="2"/>
        <v/>
      </c>
      <c r="N85" s="135" t="str">
        <f t="shared" si="3"/>
        <v/>
      </c>
      <c r="O85" s="226" t="str">
        <f t="shared" si="4"/>
        <v/>
      </c>
      <c r="P85" s="136"/>
      <c r="Q85" s="136"/>
      <c r="R85" s="136"/>
      <c r="S85" s="136"/>
      <c r="T85" s="136"/>
      <c r="U85" s="69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"/>
      <c r="B86"/>
      <c r="C86"/>
      <c r="D86"/>
      <c r="E86" s="114"/>
      <c r="F86" s="114"/>
      <c r="G86"/>
      <c r="H86"/>
      <c r="I86"/>
      <c r="J86"/>
      <c r="K86"/>
      <c r="L86" s="138" t="str">
        <f t="shared" si="1"/>
        <v/>
      </c>
      <c r="M86" s="114" t="str">
        <f t="shared" si="2"/>
        <v/>
      </c>
      <c r="N86" s="135" t="str">
        <f t="shared" si="3"/>
        <v/>
      </c>
      <c r="O86" s="226" t="str">
        <f t="shared" si="4"/>
        <v/>
      </c>
      <c r="P86" s="114"/>
      <c r="Q86" s="16"/>
      <c r="R86" s="114"/>
      <c r="V86" s="16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"/>
      <c r="B87"/>
      <c r="C87"/>
      <c r="D87"/>
      <c r="E87" s="114"/>
      <c r="F87" s="114"/>
      <c r="G87"/>
      <c r="H87"/>
      <c r="I87"/>
      <c r="J87"/>
      <c r="K87"/>
      <c r="L87" s="138" t="str">
        <f t="shared" si="1"/>
        <v/>
      </c>
      <c r="M87" s="114" t="str">
        <f t="shared" si="2"/>
        <v/>
      </c>
      <c r="N87" s="135" t="str">
        <f t="shared" si="3"/>
        <v/>
      </c>
      <c r="O87" s="226" t="str">
        <f t="shared" si="4"/>
        <v/>
      </c>
      <c r="P87" s="136"/>
      <c r="Q87" s="136"/>
      <c r="R87" s="136"/>
      <c r="S87" s="136"/>
      <c r="T87" s="69"/>
      <c r="U87" s="69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1"/>
      <c r="B88"/>
      <c r="C88"/>
      <c r="D88"/>
      <c r="E88" s="114"/>
      <c r="F88" s="114"/>
      <c r="G88"/>
      <c r="H88"/>
      <c r="I88"/>
      <c r="J88"/>
      <c r="K88"/>
      <c r="L88" s="138" t="str">
        <f t="shared" si="1"/>
        <v/>
      </c>
      <c r="M88" s="114" t="str">
        <f t="shared" si="2"/>
        <v/>
      </c>
      <c r="N88" s="135" t="str">
        <f t="shared" si="3"/>
        <v/>
      </c>
      <c r="O88" s="226" t="str">
        <f t="shared" si="4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"/>
      <c r="B89"/>
      <c r="C89"/>
      <c r="D89"/>
      <c r="E89" s="114"/>
      <c r="F89" s="114"/>
      <c r="G89"/>
      <c r="H89"/>
      <c r="I89"/>
      <c r="J89"/>
      <c r="K89"/>
      <c r="L89" s="138" t="str">
        <f t="shared" si="1"/>
        <v/>
      </c>
      <c r="M89" s="114" t="str">
        <f t="shared" si="2"/>
        <v/>
      </c>
      <c r="N89" s="135" t="str">
        <f t="shared" si="3"/>
        <v/>
      </c>
      <c r="O89" s="226" t="str">
        <f t="shared" si="4"/>
        <v/>
      </c>
      <c r="P89" s="114"/>
      <c r="Q89" s="16"/>
      <c r="R89" s="114"/>
      <c r="U89" s="16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"/>
      <c r="B90"/>
      <c r="C90"/>
      <c r="D90"/>
      <c r="E90" s="114"/>
      <c r="F90" s="114"/>
      <c r="G90"/>
      <c r="H90"/>
      <c r="I90"/>
      <c r="J90"/>
      <c r="K90"/>
      <c r="L90" s="138" t="str">
        <f t="shared" si="1"/>
        <v/>
      </c>
      <c r="M90" s="114" t="str">
        <f t="shared" si="2"/>
        <v/>
      </c>
      <c r="N90" s="135" t="str">
        <f t="shared" si="3"/>
        <v/>
      </c>
      <c r="O90" s="226" t="str">
        <f t="shared" si="4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69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ht="15.75" thickBot="1" x14ac:dyDescent="0.3">
      <c r="A91" s="1"/>
      <c r="B91"/>
      <c r="C91"/>
      <c r="D91"/>
      <c r="E91" s="114"/>
      <c r="F91" s="114"/>
      <c r="G91"/>
      <c r="H91"/>
      <c r="I91"/>
      <c r="J91"/>
      <c r="K91"/>
      <c r="L91" s="138" t="str">
        <f t="shared" si="1"/>
        <v/>
      </c>
      <c r="M91" s="114" t="str">
        <f t="shared" si="2"/>
        <v/>
      </c>
      <c r="N91" s="135" t="str">
        <f t="shared" si="3"/>
        <v/>
      </c>
      <c r="O91" s="226" t="str">
        <f t="shared" si="4"/>
        <v/>
      </c>
      <c r="P91" s="136"/>
      <c r="Q91" s="136"/>
      <c r="R91" s="136"/>
      <c r="S91" s="69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s="241" customFormat="1" x14ac:dyDescent="0.25">
      <c r="A92" s="243"/>
      <c r="B92" s="30"/>
      <c r="C92" s="30"/>
      <c r="D92" s="30"/>
      <c r="E92" s="238"/>
      <c r="F92" s="238"/>
      <c r="G92" s="30"/>
      <c r="H92" s="30"/>
      <c r="I92" s="30"/>
      <c r="J92" s="30"/>
      <c r="K92" s="30"/>
      <c r="L92" s="237" t="str">
        <f t="shared" si="1"/>
        <v/>
      </c>
      <c r="M92" s="238" t="str">
        <f t="shared" si="2"/>
        <v/>
      </c>
      <c r="N92" s="239" t="str">
        <f t="shared" si="3"/>
        <v/>
      </c>
      <c r="O92" s="240" t="str">
        <f t="shared" si="4"/>
        <v/>
      </c>
      <c r="P92" s="204"/>
      <c r="Q92" s="202"/>
      <c r="R92" s="201"/>
      <c r="S92" s="201"/>
      <c r="T92" s="201"/>
      <c r="U92" s="201"/>
      <c r="V92" s="201"/>
      <c r="W92" s="201"/>
      <c r="X92" s="201"/>
      <c r="Y92" s="202"/>
      <c r="Z92" s="202"/>
      <c r="AA92" s="205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/>
      <c r="AM92" s="238"/>
      <c r="AN92" s="238"/>
      <c r="AO92" s="238"/>
      <c r="AP92" s="238"/>
    </row>
    <row r="93" spans="1:42" x14ac:dyDescent="0.25">
      <c r="A93" s="1"/>
      <c r="B93"/>
      <c r="C93"/>
      <c r="D93"/>
      <c r="E93" s="114"/>
      <c r="F93" s="114"/>
      <c r="G93"/>
      <c r="H93"/>
      <c r="I93"/>
      <c r="J93"/>
      <c r="K93"/>
      <c r="L93" s="138" t="str">
        <f t="shared" si="1"/>
        <v/>
      </c>
      <c r="M93" s="114" t="str">
        <f t="shared" si="2"/>
        <v/>
      </c>
      <c r="N93" s="135" t="str">
        <f t="shared" si="3"/>
        <v/>
      </c>
      <c r="O93" s="226" t="str">
        <f t="shared" si="4"/>
        <v/>
      </c>
      <c r="P93" s="69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"/>
      <c r="B94"/>
      <c r="C94"/>
      <c r="D94"/>
      <c r="E94" s="114"/>
      <c r="F94" s="114"/>
      <c r="G94"/>
      <c r="H94"/>
      <c r="I94"/>
      <c r="J94"/>
      <c r="K94"/>
      <c r="L94" s="138" t="str">
        <f t="shared" si="1"/>
        <v/>
      </c>
      <c r="M94" s="114" t="str">
        <f t="shared" si="2"/>
        <v/>
      </c>
      <c r="N94" s="135" t="str">
        <f t="shared" si="3"/>
        <v/>
      </c>
      <c r="O94" s="226" t="str">
        <f t="shared" si="4"/>
        <v/>
      </c>
      <c r="P94" s="16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1"/>
      <c r="B95"/>
      <c r="C95"/>
      <c r="D95"/>
      <c r="E95" s="114"/>
      <c r="F95" s="114"/>
      <c r="G95"/>
      <c r="H95"/>
      <c r="I95"/>
      <c r="J95"/>
      <c r="K95"/>
      <c r="L95" s="138" t="str">
        <f t="shared" si="1"/>
        <v/>
      </c>
      <c r="M95" s="114" t="str">
        <f t="shared" si="2"/>
        <v/>
      </c>
      <c r="N95" s="135" t="str">
        <f t="shared" si="3"/>
        <v/>
      </c>
      <c r="O95" s="226" t="str">
        <f t="shared" si="4"/>
        <v/>
      </c>
      <c r="P95" s="136"/>
      <c r="Q95" s="136"/>
      <c r="R95" s="69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1"/>
      <c r="B96"/>
      <c r="C96"/>
      <c r="D96"/>
      <c r="E96" s="114"/>
      <c r="F96" s="114"/>
      <c r="G96"/>
      <c r="H96"/>
      <c r="I96"/>
      <c r="J96"/>
      <c r="K96"/>
      <c r="L96" s="138" t="str">
        <f t="shared" si="1"/>
        <v/>
      </c>
      <c r="M96" s="114" t="str">
        <f t="shared" si="2"/>
        <v/>
      </c>
      <c r="N96" s="135" t="str">
        <f t="shared" si="3"/>
        <v/>
      </c>
      <c r="O96" s="226" t="str">
        <f t="shared" si="4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ht="15.75" thickBot="1" x14ac:dyDescent="0.3">
      <c r="A97" s="1"/>
      <c r="B97"/>
      <c r="C97"/>
      <c r="D97"/>
      <c r="E97" s="114"/>
      <c r="F97" s="114"/>
      <c r="G97"/>
      <c r="H97"/>
      <c r="I97"/>
      <c r="J97"/>
      <c r="K97"/>
      <c r="L97" s="138" t="str">
        <f t="shared" si="1"/>
        <v/>
      </c>
      <c r="M97" s="114" t="str">
        <f t="shared" si="2"/>
        <v/>
      </c>
      <c r="N97" s="135" t="str">
        <f t="shared" si="3"/>
        <v/>
      </c>
      <c r="O97" s="226" t="str">
        <f t="shared" si="4"/>
        <v/>
      </c>
      <c r="P97" s="136"/>
      <c r="Q97" s="136"/>
      <c r="R97" s="136"/>
      <c r="S97" s="69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s="241" customFormat="1" x14ac:dyDescent="0.25">
      <c r="A98" s="243"/>
      <c r="B98" s="30"/>
      <c r="C98" s="30"/>
      <c r="D98" s="30"/>
      <c r="E98" s="238"/>
      <c r="F98" s="238"/>
      <c r="G98" s="30"/>
      <c r="H98" s="30"/>
      <c r="I98" s="30"/>
      <c r="J98" s="30"/>
      <c r="K98" s="30"/>
      <c r="L98" s="237" t="str">
        <f t="shared" si="1"/>
        <v/>
      </c>
      <c r="M98" s="238" t="str">
        <f t="shared" si="2"/>
        <v/>
      </c>
      <c r="N98" s="239" t="str">
        <f t="shared" si="3"/>
        <v/>
      </c>
      <c r="O98" s="240" t="str">
        <f t="shared" si="4"/>
        <v/>
      </c>
      <c r="P98" s="204"/>
      <c r="Q98" s="202"/>
      <c r="R98" s="201"/>
      <c r="S98" s="201"/>
      <c r="T98" s="201"/>
      <c r="U98" s="201"/>
      <c r="V98" s="201"/>
      <c r="W98" s="201"/>
      <c r="X98" s="201"/>
      <c r="Y98" s="202"/>
      <c r="Z98" s="202"/>
      <c r="AA98" s="205"/>
      <c r="AB98" s="238"/>
      <c r="AC98" s="238"/>
      <c r="AD98" s="238"/>
      <c r="AE98" s="238"/>
      <c r="AF98" s="23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</row>
    <row r="99" spans="1:42" x14ac:dyDescent="0.25">
      <c r="A99" s="1"/>
      <c r="B99"/>
      <c r="C99"/>
      <c r="D99"/>
      <c r="E99" s="114"/>
      <c r="F99" s="114"/>
      <c r="G99"/>
      <c r="H99"/>
      <c r="I99"/>
      <c r="J99"/>
      <c r="K99"/>
      <c r="L99" s="138" t="str">
        <f t="shared" si="1"/>
        <v/>
      </c>
      <c r="M99" s="114" t="str">
        <f t="shared" si="2"/>
        <v/>
      </c>
      <c r="N99" s="135" t="str">
        <f t="shared" si="3"/>
        <v/>
      </c>
      <c r="O99" s="226" t="str">
        <f t="shared" si="4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ht="15.75" thickBot="1" x14ac:dyDescent="0.3">
      <c r="A100" s="1"/>
      <c r="B100"/>
      <c r="C100"/>
      <c r="D100"/>
      <c r="E100" s="114"/>
      <c r="F100" s="114"/>
      <c r="G100"/>
      <c r="H100"/>
      <c r="I100"/>
      <c r="J100"/>
      <c r="K100"/>
      <c r="L100" s="138" t="str">
        <f t="shared" si="1"/>
        <v/>
      </c>
      <c r="M100" s="114" t="str">
        <f t="shared" si="2"/>
        <v/>
      </c>
      <c r="N100" s="135" t="str">
        <f t="shared" si="3"/>
        <v/>
      </c>
      <c r="O100" s="226" t="str">
        <f t="shared" si="4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79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s="241" customFormat="1" x14ac:dyDescent="0.25">
      <c r="A101" s="24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37" t="str">
        <f t="shared" si="1"/>
        <v/>
      </c>
      <c r="M101" s="238" t="str">
        <f t="shared" si="2"/>
        <v/>
      </c>
      <c r="N101" s="239" t="str">
        <f t="shared" si="3"/>
        <v/>
      </c>
      <c r="O101" s="240" t="str">
        <f t="shared" si="4"/>
        <v/>
      </c>
      <c r="P101" s="204"/>
      <c r="Q101" s="202"/>
      <c r="R101" s="201"/>
      <c r="S101" s="201"/>
      <c r="T101" s="201"/>
      <c r="U101" s="201"/>
      <c r="V101" s="201"/>
      <c r="W101" s="201"/>
      <c r="X101" s="201"/>
      <c r="Y101" s="202"/>
      <c r="Z101" s="202"/>
      <c r="AA101" s="205"/>
      <c r="AB101" s="238"/>
      <c r="AC101" s="238"/>
      <c r="AD101" s="238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</row>
    <row r="102" spans="1:42" x14ac:dyDescent="0.25">
      <c r="A102" s="1"/>
      <c r="B102"/>
      <c r="C102"/>
      <c r="D102"/>
      <c r="E102"/>
      <c r="F102"/>
      <c r="G102"/>
      <c r="H102"/>
      <c r="I102"/>
      <c r="J102"/>
      <c r="K102"/>
      <c r="L102" s="138" t="str">
        <f t="shared" si="1"/>
        <v/>
      </c>
      <c r="M102" s="114" t="str">
        <f t="shared" si="2"/>
        <v/>
      </c>
      <c r="N102" s="135" t="str">
        <f t="shared" ref="N102:N133" si="5">IF(M102="","",IF(M102&lt;=0,1,0))</f>
        <v/>
      </c>
      <c r="O102" s="226" t="str">
        <f t="shared" ref="O102:O133" si="6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"/>
      <c r="B103"/>
      <c r="C103"/>
      <c r="D103"/>
      <c r="E103"/>
      <c r="F103"/>
      <c r="G103"/>
      <c r="H103"/>
      <c r="I103"/>
      <c r="J103"/>
      <c r="K103"/>
      <c r="L103" s="138" t="str">
        <f t="shared" si="1"/>
        <v/>
      </c>
      <c r="M103" s="114" t="str">
        <f t="shared" si="2"/>
        <v/>
      </c>
      <c r="N103" s="135" t="str">
        <f t="shared" si="5"/>
        <v/>
      </c>
      <c r="O103" s="226" t="str">
        <f t="shared" si="6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"/>
      <c r="B104"/>
      <c r="C104"/>
      <c r="D104"/>
      <c r="E104"/>
      <c r="F104"/>
      <c r="G104"/>
      <c r="H104"/>
      <c r="I104"/>
      <c r="J104"/>
      <c r="K104"/>
      <c r="L104" s="138" t="str">
        <f t="shared" si="1"/>
        <v/>
      </c>
      <c r="M104" s="114" t="str">
        <f t="shared" si="2"/>
        <v/>
      </c>
      <c r="N104" s="135" t="str">
        <f t="shared" si="5"/>
        <v/>
      </c>
      <c r="O104" s="226" t="str">
        <f t="shared" si="6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79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"/>
      <c r="B105"/>
      <c r="C105"/>
      <c r="D105"/>
      <c r="E105"/>
      <c r="F105"/>
      <c r="G105"/>
      <c r="H105"/>
      <c r="I105"/>
      <c r="J105"/>
      <c r="K105"/>
      <c r="L105" s="138" t="str">
        <f t="shared" si="1"/>
        <v/>
      </c>
      <c r="M105" s="114" t="str">
        <f t="shared" si="2"/>
        <v/>
      </c>
      <c r="N105" s="135" t="str">
        <f t="shared" si="5"/>
        <v/>
      </c>
      <c r="O105" s="226" t="str">
        <f t="shared" si="6"/>
        <v/>
      </c>
      <c r="P105" s="136"/>
      <c r="Q105" s="136"/>
      <c r="R105" s="136"/>
      <c r="S105" s="136"/>
      <c r="T105" s="69"/>
      <c r="U105" s="136"/>
      <c r="V105" s="69"/>
      <c r="W105" s="69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"/>
      <c r="B106"/>
      <c r="C106"/>
      <c r="D106"/>
      <c r="E106"/>
      <c r="F106"/>
      <c r="G106"/>
      <c r="H106"/>
      <c r="I106"/>
      <c r="J106"/>
      <c r="K106"/>
      <c r="L106" s="138" t="str">
        <f t="shared" si="1"/>
        <v/>
      </c>
      <c r="M106" s="114" t="str">
        <f t="shared" si="2"/>
        <v/>
      </c>
      <c r="N106" s="135" t="str">
        <f t="shared" si="5"/>
        <v/>
      </c>
      <c r="O106" s="226" t="str">
        <f t="shared" si="6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69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"/>
      <c r="B107"/>
      <c r="C107"/>
      <c r="D107"/>
      <c r="E107"/>
      <c r="F107"/>
      <c r="G107"/>
      <c r="H107"/>
      <c r="I107"/>
      <c r="J107"/>
      <c r="K107"/>
      <c r="L107" s="138" t="str">
        <f t="shared" si="1"/>
        <v/>
      </c>
      <c r="M107" s="114" t="str">
        <f t="shared" si="2"/>
        <v/>
      </c>
      <c r="N107" s="135" t="str">
        <f t="shared" si="5"/>
        <v/>
      </c>
      <c r="O107" s="226" t="str">
        <f t="shared" si="6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1"/>
      <c r="B108"/>
      <c r="C108"/>
      <c r="D108"/>
      <c r="E108"/>
      <c r="F108"/>
      <c r="G108"/>
      <c r="H108"/>
      <c r="I108"/>
      <c r="J108"/>
      <c r="K108"/>
      <c r="L108" s="138" t="str">
        <f t="shared" si="1"/>
        <v/>
      </c>
      <c r="M108" s="114" t="str">
        <f t="shared" si="2"/>
        <v/>
      </c>
      <c r="N108" s="135" t="str">
        <f t="shared" si="5"/>
        <v/>
      </c>
      <c r="O108" s="226" t="str">
        <f t="shared" si="6"/>
        <v/>
      </c>
      <c r="P108" s="69"/>
      <c r="Q108" s="136"/>
      <c r="R108" s="136"/>
      <c r="S108" s="136"/>
      <c r="T108" s="69"/>
      <c r="U108" s="136"/>
      <c r="V108" s="69"/>
      <c r="W108" s="69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1"/>
      <c r="B109"/>
      <c r="C109"/>
      <c r="D109"/>
      <c r="E109"/>
      <c r="F109"/>
      <c r="G109"/>
      <c r="H109"/>
      <c r="I109"/>
      <c r="J109"/>
      <c r="K109"/>
      <c r="L109" s="138" t="str">
        <f t="shared" si="1"/>
        <v/>
      </c>
      <c r="M109" s="114" t="str">
        <f t="shared" si="2"/>
        <v/>
      </c>
      <c r="N109" s="135" t="str">
        <f t="shared" si="5"/>
        <v/>
      </c>
      <c r="O109" s="226" t="str">
        <f t="shared" si="6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79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"/>
      <c r="B110"/>
      <c r="C110"/>
      <c r="D110"/>
      <c r="E110"/>
      <c r="F110"/>
      <c r="G110"/>
      <c r="H110"/>
      <c r="I110"/>
      <c r="J110"/>
      <c r="K110"/>
      <c r="L110" s="138" t="str">
        <f t="shared" si="1"/>
        <v/>
      </c>
      <c r="M110" s="114" t="str">
        <f t="shared" si="2"/>
        <v/>
      </c>
      <c r="N110" s="135" t="str">
        <f t="shared" si="5"/>
        <v/>
      </c>
      <c r="O110" s="226" t="str">
        <f t="shared" si="6"/>
        <v/>
      </c>
      <c r="P110" s="136"/>
      <c r="Q110" s="136"/>
      <c r="R110" s="69"/>
      <c r="S110" s="136"/>
      <c r="T110" s="136"/>
      <c r="U110" s="136"/>
      <c r="V110" s="69"/>
      <c r="W110" s="69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s="241" customFormat="1" x14ac:dyDescent="0.25">
      <c r="A111" s="251"/>
      <c r="B111" s="30"/>
      <c r="C111" s="30"/>
      <c r="D111" s="30"/>
      <c r="E111" s="238"/>
      <c r="F111" s="238"/>
      <c r="G111" s="30"/>
      <c r="H111" s="30"/>
      <c r="I111" s="30"/>
      <c r="J111" s="30"/>
      <c r="K111" s="30"/>
      <c r="L111" s="237" t="str">
        <f t="shared" si="1"/>
        <v/>
      </c>
      <c r="M111" s="238" t="str">
        <f t="shared" si="2"/>
        <v/>
      </c>
      <c r="N111" s="239" t="str">
        <f t="shared" si="5"/>
        <v/>
      </c>
      <c r="O111" s="240" t="str">
        <f t="shared" si="6"/>
        <v/>
      </c>
      <c r="P111" s="252"/>
      <c r="Q111" s="252"/>
      <c r="R111" s="252"/>
      <c r="S111" s="252"/>
      <c r="T111" s="253"/>
      <c r="U111" s="252"/>
      <c r="V111" s="253"/>
      <c r="W111" s="252"/>
      <c r="X111" s="252"/>
      <c r="Y111" s="252"/>
      <c r="Z111" s="252"/>
      <c r="AA111" s="254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</row>
    <row r="112" spans="1:42" x14ac:dyDescent="0.25">
      <c r="A112" s="18"/>
      <c r="B112"/>
      <c r="C112"/>
      <c r="D112"/>
      <c r="E112" s="114" t="str">
        <f t="shared" ref="E111:E133" si="7">IF(SUM(B112:C112)=0,"",SUM(B112:C112))</f>
        <v/>
      </c>
      <c r="F112" s="114" t="str">
        <f t="shared" ref="F111:F133" si="8">IF(K112="","",D112)</f>
        <v/>
      </c>
      <c r="G112"/>
      <c r="H112"/>
      <c r="I112"/>
      <c r="J112"/>
      <c r="K112"/>
      <c r="L112" s="138" t="str">
        <f t="shared" si="1"/>
        <v/>
      </c>
      <c r="M112" s="114" t="str">
        <f t="shared" si="2"/>
        <v/>
      </c>
      <c r="N112" s="135" t="str">
        <f t="shared" si="5"/>
        <v/>
      </c>
      <c r="O112" s="226" t="str">
        <f t="shared" si="6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1"/>
        <v/>
      </c>
      <c r="M113" s="114" t="str">
        <f t="shared" si="2"/>
        <v/>
      </c>
      <c r="N113" s="135" t="str">
        <f t="shared" si="5"/>
        <v/>
      </c>
      <c r="O113" s="226" t="str">
        <f t="shared" si="6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1"/>
        <v/>
      </c>
      <c r="M114" s="114" t="str">
        <f t="shared" si="2"/>
        <v/>
      </c>
      <c r="N114" s="135" t="str">
        <f t="shared" si="5"/>
        <v/>
      </c>
      <c r="O114" s="226" t="str">
        <f t="shared" si="6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1"/>
        <v/>
      </c>
      <c r="M115" s="114" t="str">
        <f t="shared" si="2"/>
        <v/>
      </c>
      <c r="N115" s="135" t="str">
        <f t="shared" si="5"/>
        <v/>
      </c>
      <c r="O115" s="226" t="str">
        <f t="shared" si="6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1"/>
        <v/>
      </c>
      <c r="M116" s="114" t="str">
        <f t="shared" si="2"/>
        <v/>
      </c>
      <c r="N116" s="135" t="str">
        <f t="shared" si="5"/>
        <v/>
      </c>
      <c r="O116" s="226" t="str">
        <f t="shared" si="6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1"/>
        <v/>
      </c>
      <c r="M117" s="114" t="str">
        <f t="shared" si="2"/>
        <v/>
      </c>
      <c r="N117" s="135" t="str">
        <f t="shared" si="5"/>
        <v/>
      </c>
      <c r="O117" s="226" t="str">
        <f t="shared" si="6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1"/>
        <v/>
      </c>
      <c r="M118" s="114" t="str">
        <f t="shared" si="2"/>
        <v/>
      </c>
      <c r="N118" s="135" t="str">
        <f t="shared" si="5"/>
        <v/>
      </c>
      <c r="O118" s="226" t="str">
        <f t="shared" si="6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1"/>
        <v/>
      </c>
      <c r="M119" s="114" t="str">
        <f t="shared" si="2"/>
        <v/>
      </c>
      <c r="N119" s="135" t="str">
        <f t="shared" si="5"/>
        <v/>
      </c>
      <c r="O119" s="226" t="str">
        <f t="shared" si="6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1"/>
        <v/>
      </c>
      <c r="M120" s="114" t="str">
        <f t="shared" si="2"/>
        <v/>
      </c>
      <c r="N120" s="135" t="str">
        <f t="shared" si="5"/>
        <v/>
      </c>
      <c r="O120" s="226" t="str">
        <f t="shared" si="6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1"/>
        <v/>
      </c>
      <c r="M121" s="114" t="str">
        <f t="shared" si="2"/>
        <v/>
      </c>
      <c r="N121" s="135" t="str">
        <f t="shared" si="5"/>
        <v/>
      </c>
      <c r="O121" s="226" t="str">
        <f t="shared" si="6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1"/>
        <v/>
      </c>
      <c r="M122" s="114" t="str">
        <f t="shared" si="2"/>
        <v/>
      </c>
      <c r="N122" s="135" t="str">
        <f t="shared" si="5"/>
        <v/>
      </c>
      <c r="O122" s="226" t="str">
        <f t="shared" si="6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1"/>
        <v/>
      </c>
      <c r="M123" s="114" t="str">
        <f t="shared" si="2"/>
        <v/>
      </c>
      <c r="N123" s="135" t="str">
        <f t="shared" si="5"/>
        <v/>
      </c>
      <c r="O123" s="226" t="str">
        <f t="shared" si="6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1"/>
        <v/>
      </c>
      <c r="M124" s="114" t="str">
        <f t="shared" si="2"/>
        <v/>
      </c>
      <c r="N124" s="135" t="str">
        <f t="shared" si="5"/>
        <v/>
      </c>
      <c r="O124" s="226" t="str">
        <f t="shared" si="6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1"/>
        <v/>
      </c>
      <c r="M125" s="114" t="str">
        <f t="shared" si="2"/>
        <v/>
      </c>
      <c r="N125" s="135" t="str">
        <f t="shared" si="5"/>
        <v/>
      </c>
      <c r="O125" s="226" t="str">
        <f t="shared" si="6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1"/>
        <v/>
      </c>
      <c r="M126" s="114" t="str">
        <f t="shared" si="2"/>
        <v/>
      </c>
      <c r="N126" s="135" t="str">
        <f t="shared" si="5"/>
        <v/>
      </c>
      <c r="O126" s="226" t="str">
        <f t="shared" si="6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1"/>
        <v/>
      </c>
      <c r="M127" s="114" t="str">
        <f t="shared" si="2"/>
        <v/>
      </c>
      <c r="N127" s="135" t="str">
        <f t="shared" si="5"/>
        <v/>
      </c>
      <c r="O127" s="226" t="str">
        <f t="shared" si="6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1"/>
        <v/>
      </c>
      <c r="M128" s="114" t="str">
        <f t="shared" si="2"/>
        <v/>
      </c>
      <c r="N128" s="135" t="str">
        <f t="shared" si="5"/>
        <v/>
      </c>
      <c r="O128" s="226" t="str">
        <f t="shared" si="6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1"/>
        <v/>
      </c>
      <c r="M129" s="114" t="str">
        <f t="shared" si="2"/>
        <v/>
      </c>
      <c r="N129" s="135" t="str">
        <f t="shared" si="5"/>
        <v/>
      </c>
      <c r="O129" s="226" t="str">
        <f t="shared" si="6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1"/>
        <v/>
      </c>
      <c r="M130" s="114" t="str">
        <f t="shared" si="2"/>
        <v/>
      </c>
      <c r="N130" s="135" t="str">
        <f t="shared" si="5"/>
        <v/>
      </c>
      <c r="O130" s="226" t="str">
        <f t="shared" si="6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1"/>
        <v/>
      </c>
      <c r="M131" s="114" t="str">
        <f t="shared" si="2"/>
        <v/>
      </c>
      <c r="N131" s="135" t="str">
        <f t="shared" si="5"/>
        <v/>
      </c>
      <c r="O131" s="226" t="str">
        <f t="shared" si="6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1"/>
        <v/>
      </c>
      <c r="M132" s="114" t="str">
        <f t="shared" si="2"/>
        <v/>
      </c>
      <c r="N132" s="135" t="str">
        <f t="shared" si="5"/>
        <v/>
      </c>
      <c r="O132" s="226" t="str">
        <f t="shared" si="6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1"/>
        <v/>
      </c>
      <c r="M133" s="114" t="str">
        <f t="shared" si="2"/>
        <v/>
      </c>
      <c r="N133" s="135" t="str">
        <f t="shared" si="5"/>
        <v/>
      </c>
      <c r="O133" s="226" t="str">
        <f t="shared" si="6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9">IF(SUM(B134:C134)=0,"",SUM(B134:C134))</f>
        <v/>
      </c>
      <c r="F134" s="114" t="str">
        <f t="shared" ref="F134:F165" si="10">IF(K134="","",D134)</f>
        <v/>
      </c>
      <c r="G134"/>
      <c r="H134"/>
      <c r="I134"/>
      <c r="J134"/>
      <c r="K134"/>
      <c r="L134" s="138" t="str">
        <f t="shared" ref="L134:L197" si="11">IF(I134="","",D134*I134)</f>
        <v/>
      </c>
      <c r="M134" s="114" t="str">
        <f t="shared" ref="M134:M197" si="12">IF(J134="","",D134*J134)</f>
        <v/>
      </c>
      <c r="N134" s="135" t="str">
        <f t="shared" ref="N134:N165" si="13">IF(M134="","",IF(M134&lt;=0,1,0))</f>
        <v/>
      </c>
      <c r="O134" s="226" t="str">
        <f t="shared" ref="O134:O165" si="14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9"/>
        <v/>
      </c>
      <c r="F135" s="114" t="str">
        <f t="shared" si="10"/>
        <v/>
      </c>
      <c r="G135"/>
      <c r="H135"/>
      <c r="I135"/>
      <c r="J135"/>
      <c r="K135"/>
      <c r="L135" s="138" t="str">
        <f t="shared" si="11"/>
        <v/>
      </c>
      <c r="M135" s="114" t="str">
        <f t="shared" si="12"/>
        <v/>
      </c>
      <c r="N135" s="135" t="str">
        <f t="shared" si="13"/>
        <v/>
      </c>
      <c r="O135" s="226" t="str">
        <f t="shared" si="14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9"/>
        <v/>
      </c>
      <c r="F136" s="114" t="str">
        <f t="shared" si="10"/>
        <v/>
      </c>
      <c r="G136"/>
      <c r="H136"/>
      <c r="I136"/>
      <c r="J136"/>
      <c r="K136"/>
      <c r="L136" s="138" t="str">
        <f t="shared" si="11"/>
        <v/>
      </c>
      <c r="M136" s="114" t="str">
        <f t="shared" si="12"/>
        <v/>
      </c>
      <c r="N136" s="135" t="str">
        <f t="shared" si="13"/>
        <v/>
      </c>
      <c r="O136" s="226" t="str">
        <f t="shared" si="14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9"/>
        <v/>
      </c>
      <c r="F137" s="114" t="str">
        <f t="shared" si="10"/>
        <v/>
      </c>
      <c r="G137"/>
      <c r="H137"/>
      <c r="I137"/>
      <c r="J137"/>
      <c r="K137"/>
      <c r="L137" s="138" t="str">
        <f t="shared" si="11"/>
        <v/>
      </c>
      <c r="M137" s="114" t="str">
        <f t="shared" si="12"/>
        <v/>
      </c>
      <c r="N137" s="135" t="str">
        <f t="shared" si="13"/>
        <v/>
      </c>
      <c r="O137" s="226" t="str">
        <f t="shared" si="14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9"/>
        <v/>
      </c>
      <c r="F138" s="114" t="str">
        <f t="shared" si="10"/>
        <v/>
      </c>
      <c r="G138"/>
      <c r="H138"/>
      <c r="I138"/>
      <c r="J138"/>
      <c r="K138"/>
      <c r="L138" s="138" t="str">
        <f t="shared" si="11"/>
        <v/>
      </c>
      <c r="M138" s="114" t="str">
        <f t="shared" si="12"/>
        <v/>
      </c>
      <c r="N138" s="135" t="str">
        <f t="shared" si="13"/>
        <v/>
      </c>
      <c r="O138" s="226" t="str">
        <f t="shared" si="14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9"/>
        <v/>
      </c>
      <c r="F139" s="114" t="str">
        <f t="shared" si="10"/>
        <v/>
      </c>
      <c r="G139"/>
      <c r="H139"/>
      <c r="I139"/>
      <c r="J139"/>
      <c r="K139"/>
      <c r="L139" s="138" t="str">
        <f t="shared" si="11"/>
        <v/>
      </c>
      <c r="M139" s="114" t="str">
        <f t="shared" si="12"/>
        <v/>
      </c>
      <c r="N139" s="135" t="str">
        <f t="shared" si="13"/>
        <v/>
      </c>
      <c r="O139" s="226" t="str">
        <f t="shared" si="14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9"/>
        <v/>
      </c>
      <c r="F140" s="114" t="str">
        <f t="shared" si="10"/>
        <v/>
      </c>
      <c r="G140"/>
      <c r="H140"/>
      <c r="I140"/>
      <c r="J140"/>
      <c r="K140"/>
      <c r="L140" s="138" t="str">
        <f t="shared" si="11"/>
        <v/>
      </c>
      <c r="M140" s="114" t="str">
        <f t="shared" si="12"/>
        <v/>
      </c>
      <c r="N140" s="135" t="str">
        <f t="shared" si="13"/>
        <v/>
      </c>
      <c r="O140" s="226" t="str">
        <f t="shared" si="14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9"/>
        <v/>
      </c>
      <c r="F141" s="114" t="str">
        <f t="shared" si="10"/>
        <v/>
      </c>
      <c r="G141"/>
      <c r="H141"/>
      <c r="I141"/>
      <c r="J141"/>
      <c r="K141"/>
      <c r="L141" s="138" t="str">
        <f t="shared" si="11"/>
        <v/>
      </c>
      <c r="M141" s="114" t="str">
        <f t="shared" si="12"/>
        <v/>
      </c>
      <c r="N141" s="135" t="str">
        <f t="shared" si="13"/>
        <v/>
      </c>
      <c r="O141" s="226" t="str">
        <f t="shared" si="14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9"/>
        <v/>
      </c>
      <c r="F142" s="114" t="str">
        <f t="shared" si="10"/>
        <v/>
      </c>
      <c r="G142"/>
      <c r="H142"/>
      <c r="I142"/>
      <c r="J142"/>
      <c r="K142"/>
      <c r="L142" s="138" t="str">
        <f t="shared" si="11"/>
        <v/>
      </c>
      <c r="M142" s="114" t="str">
        <f t="shared" si="12"/>
        <v/>
      </c>
      <c r="N142" s="135" t="str">
        <f t="shared" si="13"/>
        <v/>
      </c>
      <c r="O142" s="226" t="str">
        <f t="shared" si="14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9"/>
        <v/>
      </c>
      <c r="F143" s="114" t="str">
        <f t="shared" si="10"/>
        <v/>
      </c>
      <c r="G143"/>
      <c r="H143"/>
      <c r="I143"/>
      <c r="J143"/>
      <c r="K143"/>
      <c r="L143" s="138" t="str">
        <f t="shared" si="11"/>
        <v/>
      </c>
      <c r="M143" s="114" t="str">
        <f t="shared" si="12"/>
        <v/>
      </c>
      <c r="N143" s="135" t="str">
        <f t="shared" si="13"/>
        <v/>
      </c>
      <c r="O143" s="226" t="str">
        <f t="shared" si="14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9"/>
        <v/>
      </c>
      <c r="F144" s="114" t="str">
        <f t="shared" si="10"/>
        <v/>
      </c>
      <c r="G144"/>
      <c r="H144"/>
      <c r="I144"/>
      <c r="J144"/>
      <c r="K144"/>
      <c r="L144" s="138" t="str">
        <f t="shared" si="11"/>
        <v/>
      </c>
      <c r="M144" s="114" t="str">
        <f t="shared" si="12"/>
        <v/>
      </c>
      <c r="N144" s="135" t="str">
        <f t="shared" si="13"/>
        <v/>
      </c>
      <c r="O144" s="226" t="str">
        <f t="shared" si="14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9"/>
        <v/>
      </c>
      <c r="F145" s="114" t="str">
        <f t="shared" si="10"/>
        <v/>
      </c>
      <c r="G145"/>
      <c r="H145"/>
      <c r="I145"/>
      <c r="J145"/>
      <c r="K145"/>
      <c r="L145" s="138" t="str">
        <f t="shared" si="11"/>
        <v/>
      </c>
      <c r="M145" s="114" t="str">
        <f t="shared" si="12"/>
        <v/>
      </c>
      <c r="N145" s="135" t="str">
        <f t="shared" si="13"/>
        <v/>
      </c>
      <c r="O145" s="226" t="str">
        <f t="shared" si="14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9"/>
        <v/>
      </c>
      <c r="F146" s="114" t="str">
        <f t="shared" si="10"/>
        <v/>
      </c>
      <c r="G146"/>
      <c r="H146"/>
      <c r="I146"/>
      <c r="J146"/>
      <c r="K146"/>
      <c r="L146" s="138" t="str">
        <f t="shared" si="11"/>
        <v/>
      </c>
      <c r="M146" s="114" t="str">
        <f t="shared" si="12"/>
        <v/>
      </c>
      <c r="N146" s="135" t="str">
        <f t="shared" si="13"/>
        <v/>
      </c>
      <c r="O146" s="226" t="str">
        <f t="shared" si="14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9"/>
        <v/>
      </c>
      <c r="F147" s="114" t="str">
        <f t="shared" si="10"/>
        <v/>
      </c>
      <c r="G147"/>
      <c r="H147"/>
      <c r="I147"/>
      <c r="J147"/>
      <c r="K147"/>
      <c r="L147" s="138" t="str">
        <f t="shared" si="11"/>
        <v/>
      </c>
      <c r="M147" s="114" t="str">
        <f t="shared" si="12"/>
        <v/>
      </c>
      <c r="N147" s="135" t="str">
        <f t="shared" si="13"/>
        <v/>
      </c>
      <c r="O147" s="226" t="str">
        <f t="shared" si="14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9"/>
        <v/>
      </c>
      <c r="F148" s="114" t="str">
        <f t="shared" si="10"/>
        <v/>
      </c>
      <c r="G148"/>
      <c r="H148"/>
      <c r="I148"/>
      <c r="J148"/>
      <c r="K148"/>
      <c r="L148" s="138" t="str">
        <f t="shared" si="11"/>
        <v/>
      </c>
      <c r="M148" s="114" t="str">
        <f t="shared" si="12"/>
        <v/>
      </c>
      <c r="N148" s="135" t="str">
        <f t="shared" si="13"/>
        <v/>
      </c>
      <c r="O148" s="226" t="str">
        <f t="shared" si="14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9"/>
        <v/>
      </c>
      <c r="F149" s="114" t="str">
        <f t="shared" si="10"/>
        <v/>
      </c>
      <c r="G149"/>
      <c r="H149"/>
      <c r="I149"/>
      <c r="J149"/>
      <c r="K149"/>
      <c r="L149" s="138" t="str">
        <f t="shared" si="11"/>
        <v/>
      </c>
      <c r="M149" s="114" t="str">
        <f t="shared" si="12"/>
        <v/>
      </c>
      <c r="N149" s="135" t="str">
        <f t="shared" si="13"/>
        <v/>
      </c>
      <c r="O149" s="226" t="str">
        <f t="shared" si="14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9"/>
        <v/>
      </c>
      <c r="F150" s="114" t="str">
        <f t="shared" si="10"/>
        <v/>
      </c>
      <c r="G150"/>
      <c r="H150"/>
      <c r="I150"/>
      <c r="J150"/>
      <c r="K150"/>
      <c r="L150" s="138" t="str">
        <f t="shared" si="11"/>
        <v/>
      </c>
      <c r="M150" s="114" t="str">
        <f t="shared" si="12"/>
        <v/>
      </c>
      <c r="N150" s="135" t="str">
        <f t="shared" si="13"/>
        <v/>
      </c>
      <c r="O150" s="226" t="str">
        <f t="shared" si="14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9"/>
        <v/>
      </c>
      <c r="F151" s="114" t="str">
        <f t="shared" si="10"/>
        <v/>
      </c>
      <c r="G151"/>
      <c r="H151"/>
      <c r="I151"/>
      <c r="J151"/>
      <c r="K151"/>
      <c r="L151" s="138" t="str">
        <f t="shared" si="11"/>
        <v/>
      </c>
      <c r="M151" s="114" t="str">
        <f t="shared" si="12"/>
        <v/>
      </c>
      <c r="N151" s="135" t="str">
        <f t="shared" si="13"/>
        <v/>
      </c>
      <c r="O151" s="226" t="str">
        <f t="shared" si="14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9"/>
        <v/>
      </c>
      <c r="F152" s="114" t="str">
        <f t="shared" si="10"/>
        <v/>
      </c>
      <c r="G152"/>
      <c r="H152"/>
      <c r="I152"/>
      <c r="J152"/>
      <c r="K152"/>
      <c r="L152" s="138" t="str">
        <f t="shared" si="11"/>
        <v/>
      </c>
      <c r="M152" s="114" t="str">
        <f t="shared" si="12"/>
        <v/>
      </c>
      <c r="N152" s="135" t="str">
        <f t="shared" si="13"/>
        <v/>
      </c>
      <c r="O152" s="226" t="str">
        <f t="shared" si="14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9"/>
        <v/>
      </c>
      <c r="F153" s="114" t="str">
        <f t="shared" si="10"/>
        <v/>
      </c>
      <c r="G153"/>
      <c r="H153"/>
      <c r="I153"/>
      <c r="J153"/>
      <c r="K153"/>
      <c r="L153" s="138" t="str">
        <f t="shared" si="11"/>
        <v/>
      </c>
      <c r="M153" s="114" t="str">
        <f t="shared" si="12"/>
        <v/>
      </c>
      <c r="N153" s="135" t="str">
        <f t="shared" si="13"/>
        <v/>
      </c>
      <c r="O153" s="226" t="str">
        <f t="shared" si="14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9"/>
        <v/>
      </c>
      <c r="F154" s="114" t="str">
        <f t="shared" si="10"/>
        <v/>
      </c>
      <c r="G154"/>
      <c r="H154"/>
      <c r="I154"/>
      <c r="J154"/>
      <c r="K154"/>
      <c r="L154" s="138" t="str">
        <f t="shared" si="11"/>
        <v/>
      </c>
      <c r="M154" s="114" t="str">
        <f t="shared" si="12"/>
        <v/>
      </c>
      <c r="N154" s="135" t="str">
        <f t="shared" si="13"/>
        <v/>
      </c>
      <c r="O154" s="226" t="str">
        <f t="shared" si="14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9"/>
        <v/>
      </c>
      <c r="F155" s="114" t="str">
        <f t="shared" si="10"/>
        <v/>
      </c>
      <c r="G155"/>
      <c r="H155"/>
      <c r="I155"/>
      <c r="J155"/>
      <c r="K155"/>
      <c r="L155" s="138" t="str">
        <f t="shared" si="11"/>
        <v/>
      </c>
      <c r="M155" s="114" t="str">
        <f t="shared" si="12"/>
        <v/>
      </c>
      <c r="N155" s="135" t="str">
        <f t="shared" si="13"/>
        <v/>
      </c>
      <c r="O155" s="226" t="str">
        <f t="shared" si="14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9"/>
        <v/>
      </c>
      <c r="F156" s="114" t="str">
        <f t="shared" si="10"/>
        <v/>
      </c>
      <c r="G156"/>
      <c r="H156"/>
      <c r="I156"/>
      <c r="J156"/>
      <c r="K156"/>
      <c r="L156" s="138" t="str">
        <f t="shared" si="11"/>
        <v/>
      </c>
      <c r="M156" s="114" t="str">
        <f t="shared" si="12"/>
        <v/>
      </c>
      <c r="N156" s="135" t="str">
        <f t="shared" si="13"/>
        <v/>
      </c>
      <c r="O156" s="226" t="str">
        <f t="shared" si="14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9"/>
        <v/>
      </c>
      <c r="F157" s="114" t="str">
        <f t="shared" si="10"/>
        <v/>
      </c>
      <c r="G157"/>
      <c r="H157"/>
      <c r="I157"/>
      <c r="J157"/>
      <c r="K157"/>
      <c r="L157" s="138" t="str">
        <f t="shared" si="11"/>
        <v/>
      </c>
      <c r="M157" s="114" t="str">
        <f t="shared" si="12"/>
        <v/>
      </c>
      <c r="N157" s="135" t="str">
        <f t="shared" si="13"/>
        <v/>
      </c>
      <c r="O157" s="226" t="str">
        <f t="shared" si="14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9"/>
        <v/>
      </c>
      <c r="F158" s="114" t="str">
        <f t="shared" si="10"/>
        <v/>
      </c>
      <c r="G158"/>
      <c r="H158"/>
      <c r="I158"/>
      <c r="J158"/>
      <c r="K158"/>
      <c r="L158" s="138" t="str">
        <f t="shared" si="11"/>
        <v/>
      </c>
      <c r="M158" s="114" t="str">
        <f t="shared" si="12"/>
        <v/>
      </c>
      <c r="N158" s="135" t="str">
        <f t="shared" si="13"/>
        <v/>
      </c>
      <c r="O158" s="226" t="str">
        <f t="shared" si="14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9"/>
        <v/>
      </c>
      <c r="F159" s="114" t="str">
        <f t="shared" si="10"/>
        <v/>
      </c>
      <c r="G159"/>
      <c r="H159"/>
      <c r="I159"/>
      <c r="J159"/>
      <c r="K159"/>
      <c r="L159" s="138" t="str">
        <f t="shared" si="11"/>
        <v/>
      </c>
      <c r="M159" s="114" t="str">
        <f t="shared" si="12"/>
        <v/>
      </c>
      <c r="N159" s="135" t="str">
        <f t="shared" si="13"/>
        <v/>
      </c>
      <c r="O159" s="226" t="str">
        <f t="shared" si="14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9"/>
        <v/>
      </c>
      <c r="F160" s="114" t="str">
        <f t="shared" si="10"/>
        <v/>
      </c>
      <c r="G160"/>
      <c r="H160"/>
      <c r="I160"/>
      <c r="J160"/>
      <c r="K160"/>
      <c r="L160" s="138" t="str">
        <f t="shared" si="11"/>
        <v/>
      </c>
      <c r="M160" s="114" t="str">
        <f t="shared" si="12"/>
        <v/>
      </c>
      <c r="N160" s="135" t="str">
        <f t="shared" si="13"/>
        <v/>
      </c>
      <c r="O160" s="226" t="str">
        <f t="shared" si="14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9"/>
        <v/>
      </c>
      <c r="F161" s="114" t="str">
        <f t="shared" si="10"/>
        <v/>
      </c>
      <c r="G161"/>
      <c r="H161"/>
      <c r="I161"/>
      <c r="J161"/>
      <c r="K161"/>
      <c r="L161" s="138" t="str">
        <f t="shared" si="11"/>
        <v/>
      </c>
      <c r="M161" s="114" t="str">
        <f t="shared" si="12"/>
        <v/>
      </c>
      <c r="N161" s="135" t="str">
        <f t="shared" si="13"/>
        <v/>
      </c>
      <c r="O161" s="226" t="str">
        <f t="shared" si="14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9"/>
        <v/>
      </c>
      <c r="F162" s="114" t="str">
        <f t="shared" si="10"/>
        <v/>
      </c>
      <c r="G162"/>
      <c r="H162"/>
      <c r="I162"/>
      <c r="J162"/>
      <c r="K162"/>
      <c r="L162" s="138" t="str">
        <f t="shared" si="11"/>
        <v/>
      </c>
      <c r="M162" s="114" t="str">
        <f t="shared" si="12"/>
        <v/>
      </c>
      <c r="N162" s="135" t="str">
        <f t="shared" si="13"/>
        <v/>
      </c>
      <c r="O162" s="226" t="str">
        <f t="shared" si="14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9"/>
        <v/>
      </c>
      <c r="F163" s="114" t="str">
        <f t="shared" si="10"/>
        <v/>
      </c>
      <c r="G163"/>
      <c r="H163"/>
      <c r="I163"/>
      <c r="J163"/>
      <c r="K163"/>
      <c r="L163" s="138" t="str">
        <f t="shared" si="11"/>
        <v/>
      </c>
      <c r="M163" s="114" t="str">
        <f t="shared" si="12"/>
        <v/>
      </c>
      <c r="N163" s="135" t="str">
        <f t="shared" si="13"/>
        <v/>
      </c>
      <c r="O163" s="226" t="str">
        <f t="shared" si="14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9"/>
        <v/>
      </c>
      <c r="F164" s="114" t="str">
        <f t="shared" si="10"/>
        <v/>
      </c>
      <c r="G164"/>
      <c r="H164"/>
      <c r="I164"/>
      <c r="J164"/>
      <c r="K164"/>
      <c r="L164" s="138" t="str">
        <f t="shared" si="11"/>
        <v/>
      </c>
      <c r="M164" s="114" t="str">
        <f t="shared" si="12"/>
        <v/>
      </c>
      <c r="N164" s="135" t="str">
        <f t="shared" si="13"/>
        <v/>
      </c>
      <c r="O164" s="226" t="str">
        <f t="shared" si="14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9"/>
        <v/>
      </c>
      <c r="F165" s="114" t="str">
        <f t="shared" si="10"/>
        <v/>
      </c>
      <c r="G165"/>
      <c r="H165"/>
      <c r="I165"/>
      <c r="J165"/>
      <c r="K165"/>
      <c r="L165" s="138" t="str">
        <f t="shared" si="11"/>
        <v/>
      </c>
      <c r="M165" s="114" t="str">
        <f t="shared" si="12"/>
        <v/>
      </c>
      <c r="N165" s="135" t="str">
        <f t="shared" si="13"/>
        <v/>
      </c>
      <c r="O165" s="226" t="str">
        <f t="shared" si="14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5">IF(SUM(B166:C166)=0,"",SUM(B166:C166))</f>
        <v/>
      </c>
      <c r="F166" s="114" t="str">
        <f t="shared" ref="F166:F198" si="16">IF(K166="","",D166)</f>
        <v/>
      </c>
      <c r="G166"/>
      <c r="H166"/>
      <c r="I166"/>
      <c r="J166"/>
      <c r="K166"/>
      <c r="L166" s="138" t="str">
        <f t="shared" si="11"/>
        <v/>
      </c>
      <c r="M166" s="114" t="str">
        <f t="shared" si="12"/>
        <v/>
      </c>
      <c r="N166" s="135" t="str">
        <f t="shared" ref="N166:N197" si="17">IF(M166="","",IF(M166&lt;=0,1,0))</f>
        <v/>
      </c>
      <c r="O166" s="226" t="str">
        <f t="shared" ref="O166:O198" si="18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5"/>
        <v/>
      </c>
      <c r="F167" s="114" t="str">
        <f t="shared" si="16"/>
        <v/>
      </c>
      <c r="G167"/>
      <c r="H167"/>
      <c r="I167"/>
      <c r="J167"/>
      <c r="K167"/>
      <c r="L167" s="138" t="str">
        <f t="shared" si="11"/>
        <v/>
      </c>
      <c r="M167" s="114" t="str">
        <f t="shared" si="12"/>
        <v/>
      </c>
      <c r="N167" s="135" t="str">
        <f t="shared" si="17"/>
        <v/>
      </c>
      <c r="O167" s="226" t="str">
        <f t="shared" si="18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5"/>
        <v/>
      </c>
      <c r="F168" s="114" t="str">
        <f t="shared" si="16"/>
        <v/>
      </c>
      <c r="G168"/>
      <c r="H168"/>
      <c r="I168"/>
      <c r="J168"/>
      <c r="K168"/>
      <c r="L168" s="138" t="str">
        <f t="shared" si="11"/>
        <v/>
      </c>
      <c r="M168" s="114" t="str">
        <f t="shared" si="12"/>
        <v/>
      </c>
      <c r="N168" s="135" t="str">
        <f t="shared" si="17"/>
        <v/>
      </c>
      <c r="O168" s="226" t="str">
        <f t="shared" si="18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5"/>
        <v/>
      </c>
      <c r="F169" s="114" t="str">
        <f t="shared" si="16"/>
        <v/>
      </c>
      <c r="G169"/>
      <c r="H169"/>
      <c r="I169"/>
      <c r="J169"/>
      <c r="K169"/>
      <c r="L169" s="138" t="str">
        <f t="shared" si="11"/>
        <v/>
      </c>
      <c r="M169" s="114" t="str">
        <f t="shared" si="12"/>
        <v/>
      </c>
      <c r="N169" s="135" t="str">
        <f t="shared" si="17"/>
        <v/>
      </c>
      <c r="O169" s="226" t="str">
        <f t="shared" si="18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5"/>
        <v/>
      </c>
      <c r="F170" s="114" t="str">
        <f t="shared" si="16"/>
        <v/>
      </c>
      <c r="G170"/>
      <c r="H170"/>
      <c r="I170"/>
      <c r="J170"/>
      <c r="K170"/>
      <c r="L170" s="138" t="str">
        <f t="shared" si="11"/>
        <v/>
      </c>
      <c r="M170" s="114" t="str">
        <f t="shared" si="12"/>
        <v/>
      </c>
      <c r="N170" s="135" t="str">
        <f t="shared" si="17"/>
        <v/>
      </c>
      <c r="O170" s="226" t="str">
        <f t="shared" si="18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5"/>
        <v/>
      </c>
      <c r="F171" s="114" t="str">
        <f t="shared" si="16"/>
        <v/>
      </c>
      <c r="G171"/>
      <c r="H171"/>
      <c r="I171"/>
      <c r="J171"/>
      <c r="K171"/>
      <c r="L171" s="138" t="str">
        <f t="shared" si="11"/>
        <v/>
      </c>
      <c r="M171" s="114" t="str">
        <f t="shared" si="12"/>
        <v/>
      </c>
      <c r="N171" s="135" t="str">
        <f t="shared" si="17"/>
        <v/>
      </c>
      <c r="O171" s="226" t="str">
        <f t="shared" si="18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5"/>
        <v/>
      </c>
      <c r="F172" s="114" t="str">
        <f t="shared" si="16"/>
        <v/>
      </c>
      <c r="G172"/>
      <c r="H172"/>
      <c r="I172"/>
      <c r="J172"/>
      <c r="K172"/>
      <c r="L172" s="138" t="str">
        <f t="shared" si="11"/>
        <v/>
      </c>
      <c r="M172" s="114" t="str">
        <f t="shared" si="12"/>
        <v/>
      </c>
      <c r="N172" s="135" t="str">
        <f t="shared" si="17"/>
        <v/>
      </c>
      <c r="O172" s="226" t="str">
        <f t="shared" si="18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5"/>
        <v/>
      </c>
      <c r="F173" s="114" t="str">
        <f t="shared" si="16"/>
        <v/>
      </c>
      <c r="G173"/>
      <c r="H173"/>
      <c r="I173"/>
      <c r="J173"/>
      <c r="K173"/>
      <c r="L173" s="138" t="str">
        <f t="shared" si="11"/>
        <v/>
      </c>
      <c r="M173" s="114" t="str">
        <f t="shared" si="12"/>
        <v/>
      </c>
      <c r="N173" s="135" t="str">
        <f t="shared" si="17"/>
        <v/>
      </c>
      <c r="O173" s="226" t="str">
        <f t="shared" si="18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5"/>
        <v/>
      </c>
      <c r="F174" s="114" t="str">
        <f t="shared" si="16"/>
        <v/>
      </c>
      <c r="G174"/>
      <c r="H174"/>
      <c r="I174"/>
      <c r="J174"/>
      <c r="K174"/>
      <c r="L174" s="138" t="str">
        <f t="shared" si="11"/>
        <v/>
      </c>
      <c r="M174" s="114" t="str">
        <f t="shared" si="12"/>
        <v/>
      </c>
      <c r="N174" s="135" t="str">
        <f t="shared" si="17"/>
        <v/>
      </c>
      <c r="O174" s="226" t="str">
        <f t="shared" si="18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5"/>
        <v/>
      </c>
      <c r="F175" s="114" t="str">
        <f t="shared" si="16"/>
        <v/>
      </c>
      <c r="G175"/>
      <c r="H175"/>
      <c r="I175"/>
      <c r="J175"/>
      <c r="K175"/>
      <c r="L175" s="138" t="str">
        <f t="shared" si="11"/>
        <v/>
      </c>
      <c r="M175" s="114" t="str">
        <f t="shared" si="12"/>
        <v/>
      </c>
      <c r="N175" s="135" t="str">
        <f t="shared" si="17"/>
        <v/>
      </c>
      <c r="O175" s="226" t="str">
        <f t="shared" si="18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5"/>
        <v/>
      </c>
      <c r="F176" s="114" t="str">
        <f t="shared" si="16"/>
        <v/>
      </c>
      <c r="G176"/>
      <c r="H176"/>
      <c r="I176"/>
      <c r="J176"/>
      <c r="K176"/>
      <c r="L176" s="138" t="str">
        <f t="shared" si="11"/>
        <v/>
      </c>
      <c r="M176" s="114" t="str">
        <f t="shared" si="12"/>
        <v/>
      </c>
      <c r="N176" s="135" t="str">
        <f t="shared" si="17"/>
        <v/>
      </c>
      <c r="O176" s="226" t="str">
        <f t="shared" si="18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5"/>
        <v/>
      </c>
      <c r="F177" s="114" t="str">
        <f t="shared" si="16"/>
        <v/>
      </c>
      <c r="G177"/>
      <c r="H177"/>
      <c r="I177"/>
      <c r="J177"/>
      <c r="K177"/>
      <c r="L177" s="138" t="str">
        <f t="shared" si="11"/>
        <v/>
      </c>
      <c r="M177" s="114" t="str">
        <f t="shared" si="12"/>
        <v/>
      </c>
      <c r="N177" s="135" t="str">
        <f t="shared" si="17"/>
        <v/>
      </c>
      <c r="O177" s="226" t="str">
        <f t="shared" si="18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5"/>
        <v/>
      </c>
      <c r="F178" s="114" t="str">
        <f t="shared" si="16"/>
        <v/>
      </c>
      <c r="G178"/>
      <c r="H178"/>
      <c r="I178"/>
      <c r="J178"/>
      <c r="K178"/>
      <c r="L178" s="138" t="str">
        <f t="shared" si="11"/>
        <v/>
      </c>
      <c r="M178" s="114" t="str">
        <f t="shared" si="12"/>
        <v/>
      </c>
      <c r="N178" s="135" t="str">
        <f t="shared" si="17"/>
        <v/>
      </c>
      <c r="O178" s="226" t="str">
        <f t="shared" si="18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5"/>
        <v/>
      </c>
      <c r="F179" s="114" t="str">
        <f t="shared" si="16"/>
        <v/>
      </c>
      <c r="G179"/>
      <c r="H179"/>
      <c r="I179"/>
      <c r="J179"/>
      <c r="K179"/>
      <c r="L179" s="138" t="str">
        <f t="shared" si="11"/>
        <v/>
      </c>
      <c r="M179" s="114" t="str">
        <f t="shared" si="12"/>
        <v/>
      </c>
      <c r="N179" s="135" t="str">
        <f t="shared" si="17"/>
        <v/>
      </c>
      <c r="O179" s="226" t="str">
        <f t="shared" si="18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5"/>
        <v/>
      </c>
      <c r="F180" s="114" t="str">
        <f t="shared" si="16"/>
        <v/>
      </c>
      <c r="G180"/>
      <c r="H180"/>
      <c r="I180"/>
      <c r="J180"/>
      <c r="K180"/>
      <c r="L180" s="138" t="str">
        <f t="shared" si="11"/>
        <v/>
      </c>
      <c r="M180" s="114" t="str">
        <f t="shared" si="12"/>
        <v/>
      </c>
      <c r="N180" s="135" t="str">
        <f t="shared" si="17"/>
        <v/>
      </c>
      <c r="O180" s="226" t="str">
        <f t="shared" si="18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5"/>
        <v/>
      </c>
      <c r="F181" s="114" t="str">
        <f t="shared" si="16"/>
        <v/>
      </c>
      <c r="G181"/>
      <c r="H181"/>
      <c r="I181"/>
      <c r="J181"/>
      <c r="K181"/>
      <c r="L181" s="138" t="str">
        <f t="shared" si="11"/>
        <v/>
      </c>
      <c r="M181" s="114" t="str">
        <f t="shared" si="12"/>
        <v/>
      </c>
      <c r="N181" s="135" t="str">
        <f t="shared" si="17"/>
        <v/>
      </c>
      <c r="O181" s="226" t="str">
        <f t="shared" si="18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5"/>
        <v/>
      </c>
      <c r="F182" s="114" t="str">
        <f t="shared" si="16"/>
        <v/>
      </c>
      <c r="G182"/>
      <c r="H182"/>
      <c r="I182"/>
      <c r="J182"/>
      <c r="K182"/>
      <c r="L182" s="138" t="str">
        <f t="shared" si="11"/>
        <v/>
      </c>
      <c r="M182" s="114" t="str">
        <f t="shared" si="12"/>
        <v/>
      </c>
      <c r="N182" s="135" t="str">
        <f t="shared" si="17"/>
        <v/>
      </c>
      <c r="O182" s="226" t="str">
        <f t="shared" si="18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5"/>
        <v/>
      </c>
      <c r="F183" s="114" t="str">
        <f t="shared" si="16"/>
        <v/>
      </c>
      <c r="G183"/>
      <c r="H183"/>
      <c r="I183"/>
      <c r="J183"/>
      <c r="K183"/>
      <c r="L183" s="138" t="str">
        <f t="shared" si="11"/>
        <v/>
      </c>
      <c r="M183" s="114" t="str">
        <f t="shared" si="12"/>
        <v/>
      </c>
      <c r="N183" s="135" t="str">
        <f t="shared" si="17"/>
        <v/>
      </c>
      <c r="O183" s="226" t="str">
        <f t="shared" si="18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5"/>
        <v/>
      </c>
      <c r="F184" s="114" t="str">
        <f t="shared" si="16"/>
        <v/>
      </c>
      <c r="G184"/>
      <c r="H184"/>
      <c r="I184"/>
      <c r="J184"/>
      <c r="K184"/>
      <c r="L184" s="138" t="str">
        <f t="shared" si="11"/>
        <v/>
      </c>
      <c r="M184" s="114" t="str">
        <f t="shared" si="12"/>
        <v/>
      </c>
      <c r="N184" s="135" t="str">
        <f t="shared" si="17"/>
        <v/>
      </c>
      <c r="O184" s="226" t="str">
        <f t="shared" si="18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5"/>
        <v/>
      </c>
      <c r="F185" s="114" t="str">
        <f t="shared" si="16"/>
        <v/>
      </c>
      <c r="G185"/>
      <c r="H185"/>
      <c r="I185"/>
      <c r="J185"/>
      <c r="K185"/>
      <c r="L185" s="138" t="str">
        <f t="shared" si="11"/>
        <v/>
      </c>
      <c r="M185" s="114" t="str">
        <f t="shared" si="12"/>
        <v/>
      </c>
      <c r="N185" s="135" t="str">
        <f t="shared" si="17"/>
        <v/>
      </c>
      <c r="O185" s="226" t="str">
        <f t="shared" si="18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5"/>
        <v/>
      </c>
      <c r="F186" s="114" t="str">
        <f t="shared" si="16"/>
        <v/>
      </c>
      <c r="G186"/>
      <c r="H186"/>
      <c r="I186"/>
      <c r="J186"/>
      <c r="K186"/>
      <c r="L186" s="138" t="str">
        <f t="shared" si="11"/>
        <v/>
      </c>
      <c r="M186" s="114" t="str">
        <f t="shared" si="12"/>
        <v/>
      </c>
      <c r="N186" s="135" t="str">
        <f t="shared" si="17"/>
        <v/>
      </c>
      <c r="O186" s="226" t="str">
        <f t="shared" si="18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5"/>
        <v/>
      </c>
      <c r="F187" s="114" t="str">
        <f t="shared" si="16"/>
        <v/>
      </c>
      <c r="G187"/>
      <c r="H187"/>
      <c r="I187"/>
      <c r="J187"/>
      <c r="K187"/>
      <c r="L187" s="138" t="str">
        <f t="shared" si="11"/>
        <v/>
      </c>
      <c r="M187" s="114" t="str">
        <f t="shared" si="12"/>
        <v/>
      </c>
      <c r="N187" s="135" t="str">
        <f t="shared" si="17"/>
        <v/>
      </c>
      <c r="O187" s="226" t="str">
        <f t="shared" si="18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5"/>
        <v/>
      </c>
      <c r="F188" s="114" t="str">
        <f t="shared" si="16"/>
        <v/>
      </c>
      <c r="G188"/>
      <c r="H188"/>
      <c r="I188"/>
      <c r="J188"/>
      <c r="K188"/>
      <c r="L188" s="138" t="str">
        <f t="shared" si="11"/>
        <v/>
      </c>
      <c r="M188" s="114" t="str">
        <f t="shared" si="12"/>
        <v/>
      </c>
      <c r="N188" s="135" t="str">
        <f t="shared" si="17"/>
        <v/>
      </c>
      <c r="O188" s="226" t="str">
        <f t="shared" si="18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5"/>
        <v/>
      </c>
      <c r="F189" s="114" t="str">
        <f t="shared" si="16"/>
        <v/>
      </c>
      <c r="G189"/>
      <c r="H189"/>
      <c r="I189"/>
      <c r="J189"/>
      <c r="K189"/>
      <c r="L189" s="138" t="str">
        <f t="shared" si="11"/>
        <v/>
      </c>
      <c r="M189" s="114" t="str">
        <f t="shared" si="12"/>
        <v/>
      </c>
      <c r="N189" s="135" t="str">
        <f t="shared" si="17"/>
        <v/>
      </c>
      <c r="O189" s="226" t="str">
        <f t="shared" si="18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5"/>
        <v/>
      </c>
      <c r="F190" s="114" t="str">
        <f t="shared" si="16"/>
        <v/>
      </c>
      <c r="G190"/>
      <c r="H190"/>
      <c r="I190"/>
      <c r="J190"/>
      <c r="K190"/>
      <c r="L190" s="138" t="str">
        <f t="shared" si="11"/>
        <v/>
      </c>
      <c r="M190" s="114" t="str">
        <f t="shared" si="12"/>
        <v/>
      </c>
      <c r="N190" s="135" t="str">
        <f t="shared" si="17"/>
        <v/>
      </c>
      <c r="O190" s="226" t="str">
        <f t="shared" si="18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5"/>
        <v/>
      </c>
      <c r="F191" s="114" t="str">
        <f t="shared" si="16"/>
        <v/>
      </c>
      <c r="G191"/>
      <c r="H191"/>
      <c r="I191"/>
      <c r="J191"/>
      <c r="K191"/>
      <c r="L191" s="138" t="str">
        <f t="shared" si="11"/>
        <v/>
      </c>
      <c r="M191" s="114" t="str">
        <f t="shared" si="12"/>
        <v/>
      </c>
      <c r="N191" s="135" t="str">
        <f t="shared" si="17"/>
        <v/>
      </c>
      <c r="O191" s="226" t="str">
        <f t="shared" si="18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5"/>
        <v/>
      </c>
      <c r="F192" s="114" t="str">
        <f t="shared" si="16"/>
        <v/>
      </c>
      <c r="G192"/>
      <c r="H192"/>
      <c r="I192"/>
      <c r="J192"/>
      <c r="K192"/>
      <c r="L192" s="138" t="str">
        <f t="shared" si="11"/>
        <v/>
      </c>
      <c r="M192" s="114" t="str">
        <f t="shared" si="12"/>
        <v/>
      </c>
      <c r="N192" s="135" t="str">
        <f t="shared" si="17"/>
        <v/>
      </c>
      <c r="O192" s="226" t="str">
        <f t="shared" si="18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5"/>
        <v/>
      </c>
      <c r="F193" s="114" t="str">
        <f t="shared" si="16"/>
        <v/>
      </c>
      <c r="G193"/>
      <c r="H193"/>
      <c r="I193"/>
      <c r="J193"/>
      <c r="K193"/>
      <c r="L193" s="138" t="str">
        <f t="shared" si="11"/>
        <v/>
      </c>
      <c r="M193" s="114" t="str">
        <f t="shared" si="12"/>
        <v/>
      </c>
      <c r="N193" s="135" t="str">
        <f t="shared" si="17"/>
        <v/>
      </c>
      <c r="O193" s="226" t="str">
        <f t="shared" si="18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5"/>
        <v/>
      </c>
      <c r="F194" s="114" t="str">
        <f t="shared" si="16"/>
        <v/>
      </c>
      <c r="G194"/>
      <c r="H194"/>
      <c r="I194"/>
      <c r="J194"/>
      <c r="K194"/>
      <c r="L194" s="138" t="str">
        <f t="shared" si="11"/>
        <v/>
      </c>
      <c r="M194" s="114" t="str">
        <f t="shared" si="12"/>
        <v/>
      </c>
      <c r="N194" s="135" t="str">
        <f t="shared" si="17"/>
        <v/>
      </c>
      <c r="O194" s="226" t="str">
        <f t="shared" si="18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5"/>
        <v/>
      </c>
      <c r="F195" s="114" t="str">
        <f t="shared" si="16"/>
        <v/>
      </c>
      <c r="G195"/>
      <c r="H195"/>
      <c r="I195"/>
      <c r="J195"/>
      <c r="K195"/>
      <c r="L195" s="138" t="str">
        <f t="shared" si="11"/>
        <v/>
      </c>
      <c r="M195" s="114" t="str">
        <f t="shared" si="12"/>
        <v/>
      </c>
      <c r="N195" s="135" t="str">
        <f t="shared" si="17"/>
        <v/>
      </c>
      <c r="O195" s="226" t="str">
        <f t="shared" si="18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5"/>
        <v/>
      </c>
      <c r="F196" s="114" t="str">
        <f t="shared" si="16"/>
        <v/>
      </c>
      <c r="G196"/>
      <c r="H196"/>
      <c r="I196"/>
      <c r="J196"/>
      <c r="K196"/>
      <c r="L196" s="138" t="str">
        <f t="shared" si="11"/>
        <v/>
      </c>
      <c r="M196" s="114" t="str">
        <f t="shared" si="12"/>
        <v/>
      </c>
      <c r="N196" s="135" t="str">
        <f t="shared" si="17"/>
        <v/>
      </c>
      <c r="O196" s="226" t="str">
        <f t="shared" si="18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5"/>
        <v/>
      </c>
      <c r="F197" s="114" t="str">
        <f t="shared" si="16"/>
        <v/>
      </c>
      <c r="G197"/>
      <c r="H197"/>
      <c r="I197"/>
      <c r="J197"/>
      <c r="K197"/>
      <c r="L197" s="138" t="str">
        <f t="shared" si="11"/>
        <v/>
      </c>
      <c r="M197" s="114" t="str">
        <f t="shared" si="12"/>
        <v/>
      </c>
      <c r="N197" s="135" t="str">
        <f t="shared" si="17"/>
        <v/>
      </c>
      <c r="O197" s="226" t="str">
        <f t="shared" si="18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5"/>
        <v/>
      </c>
      <c r="F198" s="208" t="str">
        <f t="shared" si="16"/>
        <v/>
      </c>
      <c r="G198" s="29"/>
      <c r="H198" s="29"/>
      <c r="I198" s="29"/>
      <c r="J198" s="29"/>
      <c r="K198" s="29"/>
      <c r="L198" s="211" t="str">
        <f t="shared" ref="L198" si="19">IF(I198="","",D198*I198)</f>
        <v/>
      </c>
      <c r="M198" s="208" t="str">
        <f t="shared" ref="M198" si="20">IF(J198="","",D198*J198)</f>
        <v/>
      </c>
      <c r="N198" s="220" t="str">
        <f t="shared" ref="N198" si="21">IF(M198="","",IF(M198&lt;=0,1,0))</f>
        <v/>
      </c>
      <c r="O198" s="227" t="str">
        <f t="shared" si="18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2">SUM(L70:L198)</f>
        <v>0</v>
      </c>
      <c r="M200" s="144">
        <f t="shared" si="22"/>
        <v>0</v>
      </c>
      <c r="N200" s="146">
        <f t="shared" si="22"/>
        <v>0</v>
      </c>
      <c r="O200" s="147">
        <f t="shared" si="22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7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5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3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2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82085A4-B081-418C-A79D-98FB26E894A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4" id="{E0ADFE8E-CF7D-4C50-A207-BD267825110D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8" operator="containsText" id="{A54D25ED-57BF-40BC-88B9-A7DA63333308}">
            <xm:f>NOT(ISERROR(SEARCH(($AB$64:$BF$64),A74)))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A74:A198</xm:sqref>
        </x14:conditionalFormatting>
        <x14:conditionalFormatting xmlns:xm="http://schemas.microsoft.com/office/excel/2006/main">
          <x14:cfRule type="containsText" priority="1" operator="containsText" id="{14EDDD80-96CC-423D-B61B-C7FF7D74E0F8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5E7B-A47E-4D99-A1ED-6EFD50A07203}">
  <dimension ref="A24:BF212"/>
  <sheetViews>
    <sheetView topLeftCell="A58" zoomScale="80" zoomScaleNormal="80" zoomScalePageLayoutView="60" workbookViewId="0">
      <selection activeCell="N41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43556</v>
      </c>
      <c r="AC64" s="126">
        <v>43557</v>
      </c>
      <c r="AD64" s="126">
        <v>43558</v>
      </c>
      <c r="AE64" s="126">
        <v>43559</v>
      </c>
      <c r="AF64" s="126">
        <v>43560</v>
      </c>
      <c r="AG64" s="126">
        <v>43561</v>
      </c>
      <c r="AH64" s="126">
        <v>43562</v>
      </c>
      <c r="AI64" s="126">
        <v>43563</v>
      </c>
      <c r="AJ64" s="126">
        <v>43564</v>
      </c>
      <c r="AK64" s="126">
        <v>43565</v>
      </c>
      <c r="AL64" s="126">
        <v>43566</v>
      </c>
      <c r="AM64" s="126">
        <v>43567</v>
      </c>
      <c r="AN64" s="126">
        <v>43568</v>
      </c>
      <c r="AO64" s="126">
        <v>43569</v>
      </c>
      <c r="AP64" s="126">
        <v>43570</v>
      </c>
      <c r="AQ64" s="126">
        <v>43571</v>
      </c>
      <c r="AR64" s="126">
        <v>43572</v>
      </c>
      <c r="AS64" s="126">
        <v>43573</v>
      </c>
      <c r="AT64" s="126">
        <v>43574</v>
      </c>
      <c r="AU64" s="126">
        <v>43575</v>
      </c>
      <c r="AV64" s="126">
        <v>43576</v>
      </c>
      <c r="AW64" s="126">
        <v>43577</v>
      </c>
      <c r="AX64" s="126">
        <v>43578</v>
      </c>
      <c r="AY64" s="126">
        <v>43579</v>
      </c>
      <c r="AZ64" s="126">
        <v>43580</v>
      </c>
      <c r="BA64" s="126">
        <v>43581</v>
      </c>
      <c r="BB64" s="126">
        <v>43582</v>
      </c>
      <c r="BC64" s="126">
        <v>43583</v>
      </c>
      <c r="BD64" s="126">
        <v>43584</v>
      </c>
      <c r="BE64" s="127">
        <v>43585</v>
      </c>
      <c r="BF64" s="228"/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31" t="str">
        <f>_xlfn.IFNA(INDEX(F70:F156,MATCH(BE64,A70:A156,0)),"")</f>
        <v/>
      </c>
      <c r="BF65" s="114"/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E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3">
        <f t="shared" si="0"/>
        <v>0</v>
      </c>
      <c r="BF66" s="114"/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8" t="str">
        <f>_xlfn.IFNA(INDEX(K70:K156,MATCH(BE64,A70:A156,0)),"")</f>
        <v/>
      </c>
      <c r="BF67" s="114"/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4">
        <f t="shared" si="0"/>
        <v>0</v>
      </c>
      <c r="BF68" s="114"/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4BE8E2C-AC98-4BBB-85B7-10E17225F9D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F2CD08CD-AB95-4C3A-B587-8B9853E019E5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2327E103-0C43-4594-A8C8-42C3A4D9E04E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DE1E-FE3D-4B50-8F34-949CFA0571BA}">
  <dimension ref="A24:BF212"/>
  <sheetViews>
    <sheetView topLeftCell="A42" zoomScale="80" zoomScaleNormal="80" zoomScalePageLayoutView="60" workbookViewId="0">
      <selection activeCell="N42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43586</v>
      </c>
      <c r="AC64" s="126">
        <v>43587</v>
      </c>
      <c r="AD64" s="126">
        <v>43588</v>
      </c>
      <c r="AE64" s="126">
        <v>43589</v>
      </c>
      <c r="AF64" s="126">
        <v>43590</v>
      </c>
      <c r="AG64" s="126">
        <v>43591</v>
      </c>
      <c r="AH64" s="126">
        <v>43592</v>
      </c>
      <c r="AI64" s="126">
        <v>43593</v>
      </c>
      <c r="AJ64" s="126">
        <v>43594</v>
      </c>
      <c r="AK64" s="126">
        <v>43595</v>
      </c>
      <c r="AL64" s="126">
        <v>43596</v>
      </c>
      <c r="AM64" s="126">
        <v>43597</v>
      </c>
      <c r="AN64" s="126">
        <v>43598</v>
      </c>
      <c r="AO64" s="126">
        <v>43599</v>
      </c>
      <c r="AP64" s="126">
        <v>43600</v>
      </c>
      <c r="AQ64" s="126">
        <v>43601</v>
      </c>
      <c r="AR64" s="126">
        <v>43602</v>
      </c>
      <c r="AS64" s="126">
        <v>43603</v>
      </c>
      <c r="AT64" s="126">
        <v>43604</v>
      </c>
      <c r="AU64" s="126">
        <v>43605</v>
      </c>
      <c r="AV64" s="126">
        <v>43606</v>
      </c>
      <c r="AW64" s="126">
        <v>43607</v>
      </c>
      <c r="AX64" s="126">
        <v>43608</v>
      </c>
      <c r="AY64" s="126">
        <v>43609</v>
      </c>
      <c r="AZ64" s="126">
        <v>43610</v>
      </c>
      <c r="BA64" s="126">
        <v>43611</v>
      </c>
      <c r="BB64" s="126">
        <v>43612</v>
      </c>
      <c r="BC64" s="126">
        <v>43613</v>
      </c>
      <c r="BD64" s="126">
        <v>43614</v>
      </c>
      <c r="BE64" s="126">
        <v>43615</v>
      </c>
      <c r="BF64" s="126">
        <v>43616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ht="15.75" thickBot="1" x14ac:dyDescent="0.3">
      <c r="A70" s="126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>IF(I70="","",D70*I70)</f>
        <v/>
      </c>
      <c r="M70" s="214" t="str">
        <f>IF(J70="","",D70*J70)</f>
        <v/>
      </c>
      <c r="N70" s="215" t="str">
        <f t="shared" ref="N70:N101" si="3">IF(M70="","",IF(M70&lt;=0,1,0))</f>
        <v/>
      </c>
      <c r="O70" s="225" t="str">
        <f t="shared" ref="O70:O101" si="4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>IF(I71="","",D71*I71)</f>
        <v/>
      </c>
      <c r="M71" s="114" t="str">
        <f>IF(J71="","",D71*J71)</f>
        <v/>
      </c>
      <c r="N71" s="135" t="str">
        <f t="shared" si="3"/>
        <v/>
      </c>
      <c r="O71" s="226" t="str">
        <f t="shared" si="4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ref="L72:L133" si="5">IF(I72="","",D72*I72)</f>
        <v/>
      </c>
      <c r="M72" s="114" t="str">
        <f t="shared" ref="M72:M133" si="6">IF(J72="","",D72*J72)</f>
        <v/>
      </c>
      <c r="N72" s="135" t="str">
        <f t="shared" si="3"/>
        <v/>
      </c>
      <c r="O72" s="226" t="str">
        <f t="shared" si="4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5"/>
        <v/>
      </c>
      <c r="M73" s="114" t="str">
        <f t="shared" si="6"/>
        <v/>
      </c>
      <c r="N73" s="135" t="str">
        <f t="shared" si="3"/>
        <v/>
      </c>
      <c r="O73" s="226" t="str">
        <f t="shared" si="4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5"/>
        <v/>
      </c>
      <c r="M74" s="114" t="str">
        <f t="shared" si="6"/>
        <v/>
      </c>
      <c r="N74" s="135" t="str">
        <f t="shared" si="3"/>
        <v/>
      </c>
      <c r="O74" s="226" t="str">
        <f t="shared" si="4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5"/>
        <v/>
      </c>
      <c r="M75" s="114" t="str">
        <f t="shared" si="6"/>
        <v/>
      </c>
      <c r="N75" s="135" t="str">
        <f t="shared" si="3"/>
        <v/>
      </c>
      <c r="O75" s="226" t="str">
        <f t="shared" si="4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5"/>
        <v/>
      </c>
      <c r="M76" s="114" t="str">
        <f t="shared" si="6"/>
        <v/>
      </c>
      <c r="N76" s="135" t="str">
        <f t="shared" si="3"/>
        <v/>
      </c>
      <c r="O76" s="226" t="str">
        <f t="shared" si="4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5"/>
        <v/>
      </c>
      <c r="M77" s="114" t="str">
        <f t="shared" si="6"/>
        <v/>
      </c>
      <c r="N77" s="135" t="str">
        <f t="shared" si="3"/>
        <v/>
      </c>
      <c r="O77" s="226" t="str">
        <f t="shared" si="4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5"/>
        <v/>
      </c>
      <c r="M78" s="114" t="str">
        <f t="shared" si="6"/>
        <v/>
      </c>
      <c r="N78" s="135" t="str">
        <f t="shared" si="3"/>
        <v/>
      </c>
      <c r="O78" s="226" t="str">
        <f t="shared" si="4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5"/>
        <v/>
      </c>
      <c r="M79" s="114" t="str">
        <f t="shared" si="6"/>
        <v/>
      </c>
      <c r="N79" s="135" t="str">
        <f t="shared" si="3"/>
        <v/>
      </c>
      <c r="O79" s="226" t="str">
        <f t="shared" si="4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5"/>
        <v/>
      </c>
      <c r="M80" s="114" t="str">
        <f t="shared" si="6"/>
        <v/>
      </c>
      <c r="N80" s="135" t="str">
        <f t="shared" si="3"/>
        <v/>
      </c>
      <c r="O80" s="226" t="str">
        <f t="shared" si="4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5"/>
        <v/>
      </c>
      <c r="M81" s="114" t="str">
        <f t="shared" si="6"/>
        <v/>
      </c>
      <c r="N81" s="135" t="str">
        <f t="shared" si="3"/>
        <v/>
      </c>
      <c r="O81" s="226" t="str">
        <f t="shared" si="4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5"/>
        <v/>
      </c>
      <c r="M82" s="114" t="str">
        <f t="shared" si="6"/>
        <v/>
      </c>
      <c r="N82" s="135" t="str">
        <f t="shared" si="3"/>
        <v/>
      </c>
      <c r="O82" s="226" t="str">
        <f t="shared" si="4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5"/>
        <v/>
      </c>
      <c r="M83" s="114" t="str">
        <f t="shared" si="6"/>
        <v/>
      </c>
      <c r="N83" s="135" t="str">
        <f t="shared" si="3"/>
        <v/>
      </c>
      <c r="O83" s="226" t="str">
        <f t="shared" si="4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5"/>
        <v/>
      </c>
      <c r="M84" s="114" t="str">
        <f t="shared" si="6"/>
        <v/>
      </c>
      <c r="N84" s="135" t="str">
        <f t="shared" si="3"/>
        <v/>
      </c>
      <c r="O84" s="226" t="str">
        <f t="shared" si="4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5"/>
        <v/>
      </c>
      <c r="M85" s="114" t="str">
        <f t="shared" si="6"/>
        <v/>
      </c>
      <c r="N85" s="135" t="str">
        <f t="shared" si="3"/>
        <v/>
      </c>
      <c r="O85" s="226" t="str">
        <f t="shared" si="4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5"/>
        <v/>
      </c>
      <c r="M86" s="114" t="str">
        <f t="shared" si="6"/>
        <v/>
      </c>
      <c r="N86" s="135" t="str">
        <f t="shared" si="3"/>
        <v/>
      </c>
      <c r="O86" s="226" t="str">
        <f t="shared" si="4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5"/>
        <v/>
      </c>
      <c r="M87" s="114" t="str">
        <f t="shared" si="6"/>
        <v/>
      </c>
      <c r="N87" s="135" t="str">
        <f t="shared" si="3"/>
        <v/>
      </c>
      <c r="O87" s="226" t="str">
        <f t="shared" si="4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5"/>
        <v/>
      </c>
      <c r="M88" s="114" t="str">
        <f t="shared" si="6"/>
        <v/>
      </c>
      <c r="N88" s="135" t="str">
        <f t="shared" si="3"/>
        <v/>
      </c>
      <c r="O88" s="226" t="str">
        <f t="shared" si="4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5"/>
        <v/>
      </c>
      <c r="M89" s="114" t="str">
        <f t="shared" si="6"/>
        <v/>
      </c>
      <c r="N89" s="135" t="str">
        <f t="shared" si="3"/>
        <v/>
      </c>
      <c r="O89" s="226" t="str">
        <f t="shared" si="4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5"/>
        <v/>
      </c>
      <c r="M90" s="114" t="str">
        <f t="shared" si="6"/>
        <v/>
      </c>
      <c r="N90" s="135" t="str">
        <f t="shared" si="3"/>
        <v/>
      </c>
      <c r="O90" s="226" t="str">
        <f t="shared" si="4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5"/>
        <v/>
      </c>
      <c r="M91" s="114" t="str">
        <f t="shared" si="6"/>
        <v/>
      </c>
      <c r="N91" s="135" t="str">
        <f t="shared" si="3"/>
        <v/>
      </c>
      <c r="O91" s="226" t="str">
        <f t="shared" si="4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5"/>
        <v/>
      </c>
      <c r="M92" s="114" t="str">
        <f t="shared" si="6"/>
        <v/>
      </c>
      <c r="N92" s="135" t="str">
        <f t="shared" si="3"/>
        <v/>
      </c>
      <c r="O92" s="226" t="str">
        <f t="shared" si="4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5"/>
        <v/>
      </c>
      <c r="M93" s="114" t="str">
        <f t="shared" si="6"/>
        <v/>
      </c>
      <c r="N93" s="135" t="str">
        <f t="shared" si="3"/>
        <v/>
      </c>
      <c r="O93" s="226" t="str">
        <f t="shared" si="4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5"/>
        <v/>
      </c>
      <c r="M94" s="114" t="str">
        <f t="shared" si="6"/>
        <v/>
      </c>
      <c r="N94" s="135" t="str">
        <f t="shared" si="3"/>
        <v/>
      </c>
      <c r="O94" s="226" t="str">
        <f t="shared" si="4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5"/>
        <v/>
      </c>
      <c r="M95" s="114" t="str">
        <f t="shared" si="6"/>
        <v/>
      </c>
      <c r="N95" s="135" t="str">
        <f t="shared" si="3"/>
        <v/>
      </c>
      <c r="O95" s="226" t="str">
        <f t="shared" si="4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5"/>
        <v/>
      </c>
      <c r="M96" s="114" t="str">
        <f t="shared" si="6"/>
        <v/>
      </c>
      <c r="N96" s="135" t="str">
        <f t="shared" si="3"/>
        <v/>
      </c>
      <c r="O96" s="226" t="str">
        <f t="shared" si="4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5"/>
        <v/>
      </c>
      <c r="M97" s="114" t="str">
        <f t="shared" si="6"/>
        <v/>
      </c>
      <c r="N97" s="135" t="str">
        <f t="shared" si="3"/>
        <v/>
      </c>
      <c r="O97" s="226" t="str">
        <f t="shared" si="4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5"/>
        <v/>
      </c>
      <c r="M98" s="114" t="str">
        <f t="shared" si="6"/>
        <v/>
      </c>
      <c r="N98" s="135" t="str">
        <f t="shared" si="3"/>
        <v/>
      </c>
      <c r="O98" s="226" t="str">
        <f t="shared" si="4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5"/>
        <v/>
      </c>
      <c r="M99" s="114" t="str">
        <f t="shared" si="6"/>
        <v/>
      </c>
      <c r="N99" s="135" t="str">
        <f t="shared" si="3"/>
        <v/>
      </c>
      <c r="O99" s="226" t="str">
        <f t="shared" si="4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5"/>
        <v/>
      </c>
      <c r="M100" s="114" t="str">
        <f t="shared" si="6"/>
        <v/>
      </c>
      <c r="N100" s="135" t="str">
        <f t="shared" si="3"/>
        <v/>
      </c>
      <c r="O100" s="226" t="str">
        <f t="shared" si="4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5"/>
        <v/>
      </c>
      <c r="M101" s="114" t="str">
        <f t="shared" si="6"/>
        <v/>
      </c>
      <c r="N101" s="135" t="str">
        <f t="shared" si="3"/>
        <v/>
      </c>
      <c r="O101" s="226" t="str">
        <f t="shared" si="4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5"/>
        <v/>
      </c>
      <c r="M102" s="114" t="str">
        <f t="shared" si="6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5"/>
        <v/>
      </c>
      <c r="M103" s="114" t="str">
        <f t="shared" si="6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5"/>
        <v/>
      </c>
      <c r="M104" s="114" t="str">
        <f t="shared" si="6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5"/>
        <v/>
      </c>
      <c r="M105" s="114" t="str">
        <f t="shared" si="6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5"/>
        <v/>
      </c>
      <c r="M106" s="114" t="str">
        <f t="shared" si="6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5"/>
        <v/>
      </c>
      <c r="M107" s="114" t="str">
        <f t="shared" si="6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5"/>
        <v/>
      </c>
      <c r="M108" s="114" t="str">
        <f t="shared" si="6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5"/>
        <v/>
      </c>
      <c r="M109" s="114" t="str">
        <f t="shared" si="6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5"/>
        <v/>
      </c>
      <c r="M110" s="114" t="str">
        <f t="shared" si="6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5"/>
        <v/>
      </c>
      <c r="M111" s="114" t="str">
        <f t="shared" si="6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5"/>
        <v/>
      </c>
      <c r="M112" s="114" t="str">
        <f t="shared" si="6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5"/>
        <v/>
      </c>
      <c r="M113" s="114" t="str">
        <f t="shared" si="6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5"/>
        <v/>
      </c>
      <c r="M114" s="114" t="str">
        <f t="shared" si="6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5"/>
        <v/>
      </c>
      <c r="M115" s="114" t="str">
        <f t="shared" si="6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5"/>
        <v/>
      </c>
      <c r="M116" s="114" t="str">
        <f t="shared" si="6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5"/>
        <v/>
      </c>
      <c r="M117" s="114" t="str">
        <f t="shared" si="6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5"/>
        <v/>
      </c>
      <c r="M118" s="114" t="str">
        <f t="shared" si="6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5"/>
        <v/>
      </c>
      <c r="M119" s="114" t="str">
        <f t="shared" si="6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5"/>
        <v/>
      </c>
      <c r="M120" s="114" t="str">
        <f t="shared" si="6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5"/>
        <v/>
      </c>
      <c r="M121" s="114" t="str">
        <f t="shared" si="6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5"/>
        <v/>
      </c>
      <c r="M122" s="114" t="str">
        <f t="shared" si="6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5"/>
        <v/>
      </c>
      <c r="M123" s="114" t="str">
        <f t="shared" si="6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5"/>
        <v/>
      </c>
      <c r="M124" s="114" t="str">
        <f t="shared" si="6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5"/>
        <v/>
      </c>
      <c r="M125" s="114" t="str">
        <f t="shared" si="6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5"/>
        <v/>
      </c>
      <c r="M126" s="114" t="str">
        <f t="shared" si="6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5"/>
        <v/>
      </c>
      <c r="M127" s="114" t="str">
        <f t="shared" si="6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5"/>
        <v/>
      </c>
      <c r="M128" s="114" t="str">
        <f t="shared" si="6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5"/>
        <v/>
      </c>
      <c r="M129" s="114" t="str">
        <f t="shared" si="6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5"/>
        <v/>
      </c>
      <c r="M130" s="114" t="str">
        <f t="shared" si="6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5"/>
        <v/>
      </c>
      <c r="M131" s="114" t="str">
        <f t="shared" si="6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5"/>
        <v/>
      </c>
      <c r="M132" s="114" t="str">
        <f t="shared" si="6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5"/>
        <v/>
      </c>
      <c r="M133" s="114" t="str">
        <f t="shared" si="6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7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5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3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2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38833C8-81BE-45DC-B705-C16AEE1501D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4" id="{E621529A-9518-42CF-A7B7-9513B623BD8D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8" operator="containsText" id="{5EB2DB42-BB6F-484F-9A49-1219A210AD37}">
            <xm:f>NOT(ISERROR(SEARCH(($AB$64:$BF$64),A72)))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A72:A198</xm:sqref>
        </x14:conditionalFormatting>
        <x14:conditionalFormatting xmlns:xm="http://schemas.microsoft.com/office/excel/2006/main">
          <x14:cfRule type="containsText" priority="1" operator="containsText" id="{F1C1E020-76F1-403D-AF6F-D035240898CA}">
            <xm:f>NOT(ISERROR(SEARCH(($AB$66:$BF$66),A71)))</xm:f>
            <xm:f>($AB$66:$BF$66)</xm:f>
            <x14:dxf>
              <fill>
                <patternFill>
                  <bgColor theme="2" tint="-9.9948118533890809E-2"/>
                </patternFill>
              </fill>
            </x14:dxf>
          </x14:cfRule>
          <xm:sqref>A71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0D10-9FCE-497D-AA7A-69F2E34AB067}">
  <dimension ref="A24:BF212"/>
  <sheetViews>
    <sheetView topLeftCell="A38" zoomScale="80" zoomScaleNormal="80" zoomScalePageLayoutView="60" workbookViewId="0">
      <selection activeCell="N38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43617</v>
      </c>
      <c r="AC64" s="126">
        <v>43618</v>
      </c>
      <c r="AD64" s="126">
        <v>43619</v>
      </c>
      <c r="AE64" s="126">
        <v>43620</v>
      </c>
      <c r="AF64" s="126">
        <v>43621</v>
      </c>
      <c r="AG64" s="126">
        <v>43622</v>
      </c>
      <c r="AH64" s="126">
        <v>43623</v>
      </c>
      <c r="AI64" s="126">
        <v>43624</v>
      </c>
      <c r="AJ64" s="126">
        <v>43625</v>
      </c>
      <c r="AK64" s="126">
        <v>43626</v>
      </c>
      <c r="AL64" s="126">
        <v>43627</v>
      </c>
      <c r="AM64" s="126">
        <v>43628</v>
      </c>
      <c r="AN64" s="126">
        <v>43629</v>
      </c>
      <c r="AO64" s="126">
        <v>43630</v>
      </c>
      <c r="AP64" s="126">
        <v>43631</v>
      </c>
      <c r="AQ64" s="126">
        <v>43632</v>
      </c>
      <c r="AR64" s="126">
        <v>43633</v>
      </c>
      <c r="AS64" s="126">
        <v>43634</v>
      </c>
      <c r="AT64" s="126">
        <v>43635</v>
      </c>
      <c r="AU64" s="126">
        <v>43636</v>
      </c>
      <c r="AV64" s="126">
        <v>43637</v>
      </c>
      <c r="AW64" s="126">
        <v>43638</v>
      </c>
      <c r="AX64" s="126">
        <v>43639</v>
      </c>
      <c r="AY64" s="126">
        <v>43640</v>
      </c>
      <c r="AZ64" s="126">
        <v>43641</v>
      </c>
      <c r="BA64" s="126">
        <v>43642</v>
      </c>
      <c r="BB64" s="126">
        <v>43643</v>
      </c>
      <c r="BC64" s="126">
        <v>43644</v>
      </c>
      <c r="BD64" s="126">
        <v>43645</v>
      </c>
      <c r="BE64" s="127">
        <v>43646</v>
      </c>
      <c r="BF64" s="228"/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31" t="str">
        <f>_xlfn.IFNA(INDEX(F70:F156,MATCH(BE64,A70:A156,0)),"")</f>
        <v/>
      </c>
      <c r="BF65" s="114"/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E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3">
        <f t="shared" si="0"/>
        <v>0</v>
      </c>
      <c r="BF66" s="114"/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8" t="str">
        <f>_xlfn.IFNA(INDEX(K70:K156,MATCH(BE64,A70:A156,0)),"")</f>
        <v/>
      </c>
      <c r="BF67" s="114"/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4">
        <f t="shared" si="0"/>
        <v>0</v>
      </c>
      <c r="BF68" s="114"/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DD0DDC0-E0CC-4284-B4DF-35FF2FDAD55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D1795815-75FE-45E6-BD85-DFCFB627CF5F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EE2660E7-74E9-41DF-AC0D-084138EED484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5809-7362-437E-8E75-EE54CE4AE0C0}">
  <dimension ref="A24:BF212"/>
  <sheetViews>
    <sheetView topLeftCell="A46" zoomScale="80" zoomScaleNormal="80" zoomScalePageLayoutView="60" workbookViewId="0">
      <selection activeCell="N46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43647</v>
      </c>
      <c r="AC64" s="126">
        <v>43648</v>
      </c>
      <c r="AD64" s="126">
        <v>43649</v>
      </c>
      <c r="AE64" s="126">
        <v>43650</v>
      </c>
      <c r="AF64" s="126">
        <v>43651</v>
      </c>
      <c r="AG64" s="126">
        <v>43652</v>
      </c>
      <c r="AH64" s="126">
        <v>43653</v>
      </c>
      <c r="AI64" s="126">
        <v>43654</v>
      </c>
      <c r="AJ64" s="126">
        <v>43655</v>
      </c>
      <c r="AK64" s="126">
        <v>43656</v>
      </c>
      <c r="AL64" s="126">
        <v>43657</v>
      </c>
      <c r="AM64" s="126">
        <v>43658</v>
      </c>
      <c r="AN64" s="126">
        <v>43659</v>
      </c>
      <c r="AO64" s="126">
        <v>43660</v>
      </c>
      <c r="AP64" s="126">
        <v>43661</v>
      </c>
      <c r="AQ64" s="126">
        <v>43662</v>
      </c>
      <c r="AR64" s="126">
        <v>43663</v>
      </c>
      <c r="AS64" s="126">
        <v>43664</v>
      </c>
      <c r="AT64" s="126">
        <v>43665</v>
      </c>
      <c r="AU64" s="126">
        <v>43666</v>
      </c>
      <c r="AV64" s="126">
        <v>43667</v>
      </c>
      <c r="AW64" s="126">
        <v>43668</v>
      </c>
      <c r="AX64" s="126">
        <v>43669</v>
      </c>
      <c r="AY64" s="126">
        <v>43670</v>
      </c>
      <c r="AZ64" s="126">
        <v>43671</v>
      </c>
      <c r="BA64" s="126">
        <v>43672</v>
      </c>
      <c r="BB64" s="126">
        <v>43673</v>
      </c>
      <c r="BC64" s="126">
        <v>43674</v>
      </c>
      <c r="BD64" s="126">
        <v>43675</v>
      </c>
      <c r="BE64" s="126">
        <v>43676</v>
      </c>
      <c r="BF64" s="126">
        <v>43677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C11D24A-59F7-4AE4-B308-A9925693618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E8E42E31-06C4-4479-BB48-B46B156401D6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F7CE8687-49D0-4CD5-963F-4C7DF8B2A48E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39D0-139F-48FE-839B-8FFEB3519D8B}">
  <dimension ref="A24:BF212"/>
  <sheetViews>
    <sheetView topLeftCell="A37" zoomScale="80" zoomScaleNormal="80" zoomScalePageLayoutView="60" workbookViewId="0">
      <selection activeCell="N37" sqref="N1:O1048576"/>
    </sheetView>
  </sheetViews>
  <sheetFormatPr defaultColWidth="8.85546875" defaultRowHeight="15" x14ac:dyDescent="0.25"/>
  <cols>
    <col min="1" max="1" width="11.85546875" style="113" customWidth="1"/>
    <col min="2" max="6" width="10.28515625" style="113" customWidth="1"/>
    <col min="7" max="7" width="10.28515625" style="114" customWidth="1"/>
    <col min="8" max="8" width="10.7109375" style="114" customWidth="1"/>
    <col min="9" max="9" width="12.5703125" style="114" customWidth="1"/>
    <col min="10" max="10" width="10.7109375" style="114" customWidth="1"/>
    <col min="11" max="11" width="11" style="114" customWidth="1"/>
    <col min="12" max="13" width="10.7109375" style="114" customWidth="1"/>
    <col min="14" max="15" width="10.28515625" style="114" customWidth="1"/>
    <col min="16" max="18" width="10.28515625" style="113" customWidth="1"/>
    <col min="19" max="28" width="10.28515625" style="114" customWidth="1"/>
    <col min="29" max="32" width="10.28515625" style="113" customWidth="1"/>
    <col min="33" max="33" width="11.7109375" style="113" customWidth="1"/>
    <col min="34" max="36" width="10.28515625" style="113" customWidth="1"/>
    <col min="37" max="58" width="11.42578125" style="113" customWidth="1"/>
    <col min="59" max="16384" width="8.85546875" style="113"/>
  </cols>
  <sheetData>
    <row r="24" spans="27:28" x14ac:dyDescent="0.25">
      <c r="AA24" s="113"/>
      <c r="AB24" s="113"/>
    </row>
    <row r="36" spans="1:35" x14ac:dyDescent="0.25">
      <c r="AI36" s="115"/>
    </row>
    <row r="37" spans="1:35" ht="15.75" thickBot="1" x14ac:dyDescent="0.3">
      <c r="G37" s="113"/>
      <c r="H37" s="113"/>
      <c r="N37" s="113"/>
    </row>
    <row r="38" spans="1:35" ht="19.5" thickBot="1" x14ac:dyDescent="0.35">
      <c r="C38" s="296" t="s">
        <v>63</v>
      </c>
      <c r="D38" s="297"/>
      <c r="E38" s="259"/>
      <c r="F38" s="259"/>
      <c r="G38" s="116" t="s">
        <v>61</v>
      </c>
      <c r="H38" s="117" t="s">
        <v>62</v>
      </c>
      <c r="N38" s="113"/>
      <c r="AA38" s="113"/>
      <c r="AB38" s="113"/>
    </row>
    <row r="39" spans="1:35" ht="18.75" x14ac:dyDescent="0.3">
      <c r="A39" s="47" t="s">
        <v>58</v>
      </c>
      <c r="B39" s="48"/>
      <c r="C39" s="287" t="e">
        <f>D207</f>
        <v>#DIV/0!</v>
      </c>
      <c r="D39" s="288"/>
      <c r="E39" s="260"/>
      <c r="F39" s="260"/>
      <c r="G39" s="118" t="e">
        <f>IF(1-C39&lt;0,"0",1-C39)</f>
        <v>#DIV/0!</v>
      </c>
      <c r="H39" s="119" t="e">
        <f>IF(2-C39&lt;0,"0",2-C39-G39)</f>
        <v>#DIV/0!</v>
      </c>
      <c r="N39" s="113"/>
      <c r="V39" s="16" t="s">
        <v>7</v>
      </c>
      <c r="W39" s="114">
        <f>L200</f>
        <v>0</v>
      </c>
    </row>
    <row r="40" spans="1:35" ht="18.75" x14ac:dyDescent="0.3">
      <c r="A40" s="45" t="s">
        <v>98</v>
      </c>
      <c r="B40" s="46"/>
      <c r="C40" s="298" t="e">
        <f>O203</f>
        <v>#DIV/0!</v>
      </c>
      <c r="D40" s="299"/>
      <c r="E40" s="261"/>
      <c r="F40" s="261"/>
      <c r="G40" s="120" t="e">
        <f>IF(1.5-C40&lt;0,0,1.5-C40)</f>
        <v>#DIV/0!</v>
      </c>
      <c r="H40" s="121" t="e">
        <f>IF(2-C40&lt;0,0,2-C40-G40)</f>
        <v>#DIV/0!</v>
      </c>
      <c r="N40" s="113"/>
      <c r="V40" s="16" t="s">
        <v>6</v>
      </c>
      <c r="W40" s="114">
        <f>M200*-1</f>
        <v>0</v>
      </c>
    </row>
    <row r="41" spans="1:35" ht="18.75" x14ac:dyDescent="0.3">
      <c r="A41" s="45" t="s">
        <v>99</v>
      </c>
      <c r="B41" s="46"/>
      <c r="C41" s="280" t="e">
        <f>M204</f>
        <v>#DIV/0!</v>
      </c>
      <c r="D41" s="281"/>
      <c r="E41" s="262"/>
      <c r="F41" s="262"/>
      <c r="G41" s="120" t="e">
        <f>IF(1-C41&lt;0,0,1-C41)</f>
        <v>#DIV/0!</v>
      </c>
      <c r="H41" s="121" t="e">
        <f>IF(1.5-C41&lt;0,0,1.5-C41-G41)</f>
        <v>#DIV/0!</v>
      </c>
      <c r="K41" s="113"/>
      <c r="N41" s="113"/>
      <c r="V41" s="16" t="s">
        <v>11</v>
      </c>
      <c r="W41" s="114">
        <f>E200*-1</f>
        <v>0</v>
      </c>
    </row>
    <row r="42" spans="1:35" ht="18.75" x14ac:dyDescent="0.3">
      <c r="A42" s="52" t="s">
        <v>34</v>
      </c>
      <c r="B42" s="51"/>
      <c r="C42" s="274" t="e">
        <f>N202</f>
        <v>#DIV/0!</v>
      </c>
      <c r="D42" s="275"/>
      <c r="E42" s="263"/>
      <c r="F42" s="263"/>
      <c r="G42" s="122" t="e">
        <f>IF(0.5-C42&lt;0,0,0.5-C42)</f>
        <v>#DIV/0!</v>
      </c>
      <c r="H42" s="123" t="e">
        <f>IF(0.6-C42&lt;0,0,0.6-C42-G42)</f>
        <v>#DIV/0!</v>
      </c>
      <c r="K42" s="113"/>
      <c r="N42" s="113"/>
    </row>
    <row r="43" spans="1:35" ht="18.75" x14ac:dyDescent="0.3">
      <c r="A43" s="45" t="s">
        <v>59</v>
      </c>
      <c r="B43" s="46"/>
      <c r="C43" s="278" t="e">
        <f>F208</f>
        <v>#DIV/0!</v>
      </c>
      <c r="D43" s="279"/>
      <c r="E43" s="264"/>
      <c r="F43" s="264"/>
      <c r="G43" s="120" t="e">
        <f>IF(1.5-C43&lt;0,0,1.5-C43)</f>
        <v>#DIV/0!</v>
      </c>
      <c r="H43" s="121" t="e">
        <f>IF(2-C43&lt;0,0,2-C43-G43)</f>
        <v>#DIV/0!</v>
      </c>
      <c r="K43" s="113"/>
    </row>
    <row r="44" spans="1:35" ht="19.5" thickBot="1" x14ac:dyDescent="0.35">
      <c r="A44" s="45" t="s">
        <v>60</v>
      </c>
      <c r="B44" s="46"/>
      <c r="C44" s="274" t="e">
        <f>F209</f>
        <v>#DIV/0!</v>
      </c>
      <c r="D44" s="275"/>
      <c r="E44" s="265"/>
      <c r="F44" s="265"/>
      <c r="G44" s="124" t="e">
        <f>IF(0.5-C44&lt;0,0,0.5-C44)</f>
        <v>#DIV/0!</v>
      </c>
      <c r="H44" s="125" t="e">
        <f>IF(0.6-C44&lt;0,0,0.6-C44-G44)</f>
        <v>#DIV/0!</v>
      </c>
    </row>
    <row r="45" spans="1:35" ht="18.75" x14ac:dyDescent="0.3">
      <c r="A45" s="45" t="s">
        <v>75</v>
      </c>
      <c r="B45" s="46"/>
      <c r="C45" s="276" t="e">
        <f>K201</f>
        <v>#DIV/0!</v>
      </c>
      <c r="D45" s="277"/>
      <c r="E45" s="266"/>
      <c r="F45" s="266"/>
      <c r="G45" s="113"/>
      <c r="H45" s="113"/>
      <c r="K45" s="113"/>
    </row>
    <row r="46" spans="1:35" ht="19.5" thickBot="1" x14ac:dyDescent="0.35">
      <c r="A46" s="292" t="s">
        <v>100</v>
      </c>
      <c r="B46" s="293"/>
      <c r="C46" s="294">
        <f>F200</f>
        <v>0</v>
      </c>
      <c r="D46" s="295"/>
      <c r="E46" s="267"/>
      <c r="F46" s="267"/>
      <c r="G46" s="113"/>
      <c r="H46" s="113"/>
      <c r="K46" s="113"/>
    </row>
    <row r="47" spans="1:35" x14ac:dyDescent="0.25">
      <c r="G47" s="113"/>
      <c r="H47" s="113"/>
      <c r="K47" s="113"/>
    </row>
    <row r="48" spans="1:35" x14ac:dyDescent="0.25">
      <c r="K48" s="113"/>
    </row>
    <row r="49" spans="7:58" x14ac:dyDescent="0.25">
      <c r="I49" s="113"/>
      <c r="J49" s="113"/>
      <c r="K49" s="113"/>
      <c r="L49" s="113"/>
      <c r="M49" s="113"/>
      <c r="N49" s="113"/>
    </row>
    <row r="50" spans="7:58" x14ac:dyDescent="0.25">
      <c r="L50" s="113"/>
      <c r="M50" s="113"/>
      <c r="N50" s="113"/>
    </row>
    <row r="51" spans="7:58" x14ac:dyDescent="0.25">
      <c r="L51" s="113"/>
      <c r="M51" s="113"/>
      <c r="N51" s="113"/>
    </row>
    <row r="52" spans="7:58" x14ac:dyDescent="0.25">
      <c r="L52" s="113"/>
      <c r="M52" s="113"/>
      <c r="N52" s="113"/>
    </row>
    <row r="53" spans="7:58" x14ac:dyDescent="0.25">
      <c r="L53" s="113"/>
      <c r="M53" s="113"/>
      <c r="N53" s="113"/>
    </row>
    <row r="54" spans="7:58" x14ac:dyDescent="0.25">
      <c r="L54" s="113"/>
      <c r="M54" s="113"/>
      <c r="N54" s="113"/>
    </row>
    <row r="55" spans="7:58" x14ac:dyDescent="0.25">
      <c r="L55" s="113"/>
      <c r="M55" s="113"/>
      <c r="N55" s="113"/>
    </row>
    <row r="56" spans="7:58" x14ac:dyDescent="0.25">
      <c r="L56" s="113"/>
      <c r="M56" s="113"/>
      <c r="N56" s="113"/>
    </row>
    <row r="57" spans="7:58" x14ac:dyDescent="0.25">
      <c r="L57" s="113"/>
      <c r="M57" s="113"/>
      <c r="N57" s="113"/>
    </row>
    <row r="58" spans="7:58" x14ac:dyDescent="0.25">
      <c r="L58" s="113"/>
      <c r="M58" s="113"/>
      <c r="N58" s="113"/>
    </row>
    <row r="59" spans="7:58" x14ac:dyDescent="0.25">
      <c r="L59" s="113"/>
      <c r="M59" s="113"/>
      <c r="N59" s="113"/>
    </row>
    <row r="60" spans="7:58" x14ac:dyDescent="0.25">
      <c r="L60" s="113"/>
      <c r="M60" s="113"/>
      <c r="N60" s="113"/>
    </row>
    <row r="61" spans="7:58" x14ac:dyDescent="0.25">
      <c r="L61" s="113"/>
    </row>
    <row r="62" spans="7:58" x14ac:dyDescent="0.25">
      <c r="G62" s="113"/>
      <c r="H62" s="113"/>
      <c r="I62" s="113"/>
      <c r="J62" s="113"/>
      <c r="K62" s="113"/>
      <c r="L62" s="113"/>
    </row>
    <row r="63" spans="7:58" ht="15.75" thickBot="1" x14ac:dyDescent="0.3">
      <c r="G63" s="113"/>
      <c r="H63" s="113"/>
      <c r="I63" s="113"/>
      <c r="J63" s="113"/>
      <c r="K63" s="113"/>
      <c r="L63" s="113"/>
    </row>
    <row r="64" spans="7:58" ht="15.75" thickBot="1" x14ac:dyDescent="0.3">
      <c r="G64" s="113"/>
      <c r="H64" s="113"/>
      <c r="I64" s="113"/>
      <c r="J64" s="113"/>
      <c r="K64" s="113"/>
      <c r="L64" s="113"/>
      <c r="M64" s="113"/>
      <c r="N64" s="113"/>
      <c r="O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26">
        <v>43678</v>
      </c>
      <c r="AC64" s="126">
        <v>43679</v>
      </c>
      <c r="AD64" s="126">
        <v>43680</v>
      </c>
      <c r="AE64" s="126">
        <v>43681</v>
      </c>
      <c r="AF64" s="126">
        <v>43682</v>
      </c>
      <c r="AG64" s="126">
        <v>43683</v>
      </c>
      <c r="AH64" s="126">
        <v>43684</v>
      </c>
      <c r="AI64" s="126">
        <v>43685</v>
      </c>
      <c r="AJ64" s="126">
        <v>43686</v>
      </c>
      <c r="AK64" s="126">
        <v>43687</v>
      </c>
      <c r="AL64" s="126">
        <v>43688</v>
      </c>
      <c r="AM64" s="126">
        <v>43689</v>
      </c>
      <c r="AN64" s="126">
        <v>43690</v>
      </c>
      <c r="AO64" s="126">
        <v>43691</v>
      </c>
      <c r="AP64" s="126">
        <v>43692</v>
      </c>
      <c r="AQ64" s="126">
        <v>43693</v>
      </c>
      <c r="AR64" s="126">
        <v>43694</v>
      </c>
      <c r="AS64" s="126">
        <v>43695</v>
      </c>
      <c r="AT64" s="126">
        <v>43696</v>
      </c>
      <c r="AU64" s="126">
        <v>43697</v>
      </c>
      <c r="AV64" s="126">
        <v>43698</v>
      </c>
      <c r="AW64" s="126">
        <v>43699</v>
      </c>
      <c r="AX64" s="126">
        <v>43700</v>
      </c>
      <c r="AY64" s="126">
        <v>43701</v>
      </c>
      <c r="AZ64" s="126">
        <v>43702</v>
      </c>
      <c r="BA64" s="126">
        <v>43703</v>
      </c>
      <c r="BB64" s="126">
        <v>43704</v>
      </c>
      <c r="BC64" s="126">
        <v>43705</v>
      </c>
      <c r="BD64" s="126">
        <v>43706</v>
      </c>
      <c r="BE64" s="126">
        <v>43707</v>
      </c>
      <c r="BF64" s="126">
        <v>43708</v>
      </c>
    </row>
    <row r="65" spans="1:58" x14ac:dyDescent="0.25">
      <c r="G65" s="113"/>
      <c r="H65" s="113"/>
      <c r="I65" s="113"/>
      <c r="J65" s="113"/>
      <c r="K65" s="113"/>
      <c r="L65" s="113"/>
      <c r="M65" s="113"/>
      <c r="N65" s="113"/>
      <c r="O65" s="113"/>
      <c r="S65" s="113"/>
      <c r="T65" s="113"/>
      <c r="U65" s="113"/>
      <c r="V65" s="113"/>
      <c r="W65" s="113"/>
      <c r="X65" s="113"/>
      <c r="Y65" s="113"/>
      <c r="Z65" s="113"/>
      <c r="AA65" s="195" t="s">
        <v>13</v>
      </c>
      <c r="AB65" s="128" t="str">
        <f>_xlfn.IFNA(INDEX(F70:F156,MATCH(AB64,A70:A156,0)),"")</f>
        <v/>
      </c>
      <c r="AC65" s="129" t="str">
        <f>_xlfn.IFNA(INDEX(F70:F156,MATCH(AC64,A70:A156,0)),"")</f>
        <v/>
      </c>
      <c r="AD65" s="129" t="str">
        <f>_xlfn.IFNA(INDEX(F70:F156,MATCH(AD64,A70:A156,0)),"")</f>
        <v/>
      </c>
      <c r="AE65" s="129" t="str">
        <f>_xlfn.IFNA(INDEX(F70:F156,MATCH(AE64,A70:A156,0)),"")</f>
        <v/>
      </c>
      <c r="AF65" s="129" t="str">
        <f>_xlfn.IFNA(INDEX(F70:F156,MATCH(AF64,A70:A156,0)),"")</f>
        <v/>
      </c>
      <c r="AG65" s="129" t="str">
        <f>_xlfn.IFNA(INDEX(F70:F156,MATCH(AG64,A70:A156,0)),"")</f>
        <v/>
      </c>
      <c r="AH65" s="129" t="str">
        <f>_xlfn.IFNA(INDEX(F70:F156,MATCH(AH64,A70:A156,0)),"")</f>
        <v/>
      </c>
      <c r="AI65" s="129" t="str">
        <f>_xlfn.IFNA(INDEX(F70:F156,MATCH(AI64,A70:A156,0)),"")</f>
        <v/>
      </c>
      <c r="AJ65" s="129" t="str">
        <f>_xlfn.IFNA(INDEX(F70:F156,MATCH(AJ64,A70:A156,0)),"")</f>
        <v/>
      </c>
      <c r="AK65" s="129" t="str">
        <f>_xlfn.IFNA(INDEX(F70:F156,MATCH(AK64,A70:A156,0)),"")</f>
        <v/>
      </c>
      <c r="AL65" s="129" t="str">
        <f>_xlfn.IFNA(INDEX(F70:F156,MATCH(AL64,A70:A156,0)),"")</f>
        <v/>
      </c>
      <c r="AM65" s="129" t="str">
        <f>_xlfn.IFNA(INDEX(F70:F156,MATCH(AM64,A70:A156,0)),"")</f>
        <v/>
      </c>
      <c r="AN65" s="129" t="str">
        <f>_xlfn.IFNA(INDEX(F70:F156,MATCH(AN64,A70:A156,0)),"")</f>
        <v/>
      </c>
      <c r="AO65" s="129" t="str">
        <f>_xlfn.IFNA(INDEX(F70:F156,MATCH(AO64,A70:A156,0)),"")</f>
        <v/>
      </c>
      <c r="AP65" s="129" t="str">
        <f>_xlfn.IFNA(INDEX(F70:F156,MATCH(AP64,A70:A156,0)),"")</f>
        <v/>
      </c>
      <c r="AQ65" s="129" t="str">
        <f>_xlfn.IFNA(INDEX(F70:F156,MATCH(AQ64,A70:A156,0)),"")</f>
        <v/>
      </c>
      <c r="AR65" s="129" t="str">
        <f>_xlfn.IFNA(INDEX(F70:F156,MATCH(AR64,A70:A156,0)),"")</f>
        <v/>
      </c>
      <c r="AS65" s="129" t="str">
        <f>_xlfn.IFNA(INDEX(F70:F156,MATCH(AS64,A70:A156,0)),"")</f>
        <v/>
      </c>
      <c r="AT65" s="129" t="str">
        <f>_xlfn.IFNA(INDEX(F70:F156,MATCH(AT64,A70:A156,0)),"")</f>
        <v/>
      </c>
      <c r="AU65" s="129" t="str">
        <f>_xlfn.IFNA(INDEX(F70:F156,MATCH(AU64,A70:A156,0)),"")</f>
        <v/>
      </c>
      <c r="AV65" s="129" t="str">
        <f>_xlfn.IFNA(INDEX(F70:F156,MATCH(AV64,A70:A156,0)),"")</f>
        <v/>
      </c>
      <c r="AW65" s="129" t="str">
        <f>_xlfn.IFNA(INDEX(F70:F156,MATCH(AW64,A70:A156,0)),"")</f>
        <v/>
      </c>
      <c r="AX65" s="129" t="str">
        <f>_xlfn.IFNA(INDEX(F70:F156,MATCH(AX64,A70:A156,0)),"")</f>
        <v/>
      </c>
      <c r="AY65" s="130" t="str">
        <f>_xlfn.IFNA(INDEX(F70:F156,MATCH(AY64,A70:A156,0)),"")</f>
        <v/>
      </c>
      <c r="AZ65" s="129" t="str">
        <f>_xlfn.IFNA(INDEX(F70:F156,MATCH(AZ64,A70:A156,0)),"")</f>
        <v/>
      </c>
      <c r="BA65" s="129" t="str">
        <f>_xlfn.IFNA(INDEX(F70:F156,MATCH(BA64,A70:A156,0)),"")</f>
        <v/>
      </c>
      <c r="BB65" s="129" t="str">
        <f>_xlfn.IFNA(INDEX(F70:F156,MATCH(BB64,A70:A156,0)),"")</f>
        <v/>
      </c>
      <c r="BC65" s="129" t="str">
        <f>_xlfn.IFNA(INDEX(F70:F156,MATCH(BC64,A70:A156,0)),"")</f>
        <v/>
      </c>
      <c r="BD65" s="129" t="str">
        <f>_xlfn.IFNA(INDEX(F70:F156,MATCH(BD64,A70:A156,0)),"")</f>
        <v/>
      </c>
      <c r="BE65" s="129" t="str">
        <f>_xlfn.IFNA(INDEX(F70:F156,MATCH(BE64,A70:A156,0)),"")</f>
        <v/>
      </c>
      <c r="BF65" s="131" t="str">
        <f>_xlfn.IFNA(INDEX(F70:F156,MATCH(BF64,A70:A156,0)),"")</f>
        <v/>
      </c>
    </row>
    <row r="66" spans="1:58" x14ac:dyDescent="0.25">
      <c r="G66" s="113"/>
      <c r="H66" s="113"/>
      <c r="I66" s="113"/>
      <c r="J66" s="113"/>
      <c r="K66" s="113"/>
      <c r="L66" s="113"/>
      <c r="M66" s="113"/>
      <c r="N66" s="113"/>
      <c r="O66" s="113"/>
      <c r="S66" s="113"/>
      <c r="T66" s="113"/>
      <c r="U66" s="113"/>
      <c r="V66" s="113"/>
      <c r="W66" s="113"/>
      <c r="X66" s="113"/>
      <c r="Y66" s="113"/>
      <c r="Z66" s="113"/>
      <c r="AA66" s="196" t="s">
        <v>33</v>
      </c>
      <c r="AB66" s="191" t="str">
        <f>AB65</f>
        <v/>
      </c>
      <c r="AC66" s="192">
        <f t="shared" ref="AC66:BF68" si="0">SUM(AC65,AB66)</f>
        <v>0</v>
      </c>
      <c r="AD66" s="192">
        <f t="shared" si="0"/>
        <v>0</v>
      </c>
      <c r="AE66" s="192">
        <f t="shared" si="0"/>
        <v>0</v>
      </c>
      <c r="AF66" s="192">
        <f t="shared" si="0"/>
        <v>0</v>
      </c>
      <c r="AG66" s="192">
        <f t="shared" si="0"/>
        <v>0</v>
      </c>
      <c r="AH66" s="192">
        <f t="shared" si="0"/>
        <v>0</v>
      </c>
      <c r="AI66" s="192">
        <f t="shared" si="0"/>
        <v>0</v>
      </c>
      <c r="AJ66" s="192">
        <f t="shared" si="0"/>
        <v>0</v>
      </c>
      <c r="AK66" s="192">
        <f t="shared" si="0"/>
        <v>0</v>
      </c>
      <c r="AL66" s="192">
        <f t="shared" si="0"/>
        <v>0</v>
      </c>
      <c r="AM66" s="192">
        <f t="shared" si="0"/>
        <v>0</v>
      </c>
      <c r="AN66" s="192">
        <f t="shared" si="0"/>
        <v>0</v>
      </c>
      <c r="AO66" s="192">
        <f t="shared" si="0"/>
        <v>0</v>
      </c>
      <c r="AP66" s="192">
        <f t="shared" si="0"/>
        <v>0</v>
      </c>
      <c r="AQ66" s="192">
        <f t="shared" si="0"/>
        <v>0</v>
      </c>
      <c r="AR66" s="192">
        <f t="shared" si="0"/>
        <v>0</v>
      </c>
      <c r="AS66" s="192">
        <f t="shared" si="0"/>
        <v>0</v>
      </c>
      <c r="AT66" s="192">
        <f t="shared" si="0"/>
        <v>0</v>
      </c>
      <c r="AU66" s="192">
        <f t="shared" si="0"/>
        <v>0</v>
      </c>
      <c r="AV66" s="192">
        <f t="shared" si="0"/>
        <v>0</v>
      </c>
      <c r="AW66" s="192">
        <f t="shared" si="0"/>
        <v>0</v>
      </c>
      <c r="AX66" s="192">
        <f t="shared" si="0"/>
        <v>0</v>
      </c>
      <c r="AY66" s="192">
        <f t="shared" si="0"/>
        <v>0</v>
      </c>
      <c r="AZ66" s="192">
        <f t="shared" si="0"/>
        <v>0</v>
      </c>
      <c r="BA66" s="192">
        <f t="shared" si="0"/>
        <v>0</v>
      </c>
      <c r="BB66" s="192">
        <f t="shared" si="0"/>
        <v>0</v>
      </c>
      <c r="BC66" s="192">
        <f t="shared" si="0"/>
        <v>0</v>
      </c>
      <c r="BD66" s="192">
        <f t="shared" si="0"/>
        <v>0</v>
      </c>
      <c r="BE66" s="192">
        <f t="shared" si="0"/>
        <v>0</v>
      </c>
      <c r="BF66" s="193">
        <f t="shared" si="0"/>
        <v>0</v>
      </c>
    </row>
    <row r="67" spans="1:58" x14ac:dyDescent="0.25">
      <c r="AA67" s="22" t="s">
        <v>15</v>
      </c>
      <c r="AB67" s="197" t="str">
        <f>_xlfn.IFNA(INDEX(K70:K156,MATCH(AB64,A70:A156,0)),"")</f>
        <v/>
      </c>
      <c r="AC67" s="194" t="str">
        <f>_xlfn.IFNA(INDEX(K70:K156,MATCH(AC64,A70:A156,0)),"")</f>
        <v/>
      </c>
      <c r="AD67" s="194" t="str">
        <f>_xlfn.IFNA(INDEX(K70:K156,MATCH(AD64,A70:A156,0)),"")</f>
        <v/>
      </c>
      <c r="AE67" s="194" t="str">
        <f>_xlfn.IFNA(INDEX(K70:K156,MATCH(AE64,A70:A156,0)),"")</f>
        <v/>
      </c>
      <c r="AF67" s="194" t="str">
        <f>_xlfn.IFNA(INDEX(K70:K156,MATCH(AF64,A70:A156,0)),"")</f>
        <v/>
      </c>
      <c r="AG67" s="194" t="str">
        <f>_xlfn.IFNA(INDEX(K70:K156,MATCH(AG64,A70:A156,0)),"")</f>
        <v/>
      </c>
      <c r="AH67" s="194" t="str">
        <f>_xlfn.IFNA(INDEX(K70:K156,MATCH(AH64,A70:A156,0)),"")</f>
        <v/>
      </c>
      <c r="AI67" s="194" t="str">
        <f>_xlfn.IFNA(INDEX(K70:K156,MATCH(AI64,A70:A156,0)),"")</f>
        <v/>
      </c>
      <c r="AJ67" s="194" t="str">
        <f>_xlfn.IFNA(INDEX(K70:K156,MATCH(AJ64,A70:A156,0)),"")</f>
        <v/>
      </c>
      <c r="AK67" s="194" t="str">
        <f>_xlfn.IFNA(INDEX(K70:K156,MATCH(AK64,A70:A156,0)),"")</f>
        <v/>
      </c>
      <c r="AL67" s="194" t="str">
        <f>_xlfn.IFNA(INDEX(K70:K156,MATCH(AL64,A70:A156,0)),"")</f>
        <v/>
      </c>
      <c r="AM67" s="194" t="str">
        <f>_xlfn.IFNA(INDEX(K70:K156,MATCH(AM64,A70:A156,0)),"")</f>
        <v/>
      </c>
      <c r="AN67" s="194" t="str">
        <f>_xlfn.IFNA(INDEX(K70:K156,MATCH(AN64,A70:A156,0)),"")</f>
        <v/>
      </c>
      <c r="AO67" s="194" t="str">
        <f>_xlfn.IFNA(INDEX(K70:K156,MATCH(AO64,A70:A156,0)),"")</f>
        <v/>
      </c>
      <c r="AP67" s="194" t="str">
        <f>_xlfn.IFNA(INDEX(K70:K156,MATCH(AP64,A70:A156,0)),"")</f>
        <v/>
      </c>
      <c r="AQ67" s="194" t="str">
        <f>_xlfn.IFNA(INDEX(K70:K156,MATCH(AQ64,A70:A156,0)),"")</f>
        <v/>
      </c>
      <c r="AR67" s="194" t="str">
        <f>_xlfn.IFNA(INDEX(K70:K156,MATCH(AR64,A70:A156,0)),"")</f>
        <v/>
      </c>
      <c r="AS67" s="194" t="str">
        <f>_xlfn.IFNA(INDEX(K70:K156,MATCH(AS64,A70:A156,0)),"")</f>
        <v/>
      </c>
      <c r="AT67" s="194" t="str">
        <f>_xlfn.IFNA(INDEX(K70:K156,MATCH(AT64,A70:A156,0)),"")</f>
        <v/>
      </c>
      <c r="AU67" s="194" t="str">
        <f>_xlfn.IFNA(INDEX(K70:K156,MATCH(AU64,A70:A156,0)),"")</f>
        <v/>
      </c>
      <c r="AV67" s="194" t="str">
        <f>_xlfn.IFNA(INDEX(K70:K156,MATCH(AV64,A70:A156,0)),"")</f>
        <v/>
      </c>
      <c r="AW67" s="194" t="str">
        <f>_xlfn.IFNA(INDEX(K70:K156,MATCH(AW64,A70:A156,0)),"")</f>
        <v/>
      </c>
      <c r="AX67" s="194" t="str">
        <f>_xlfn.IFNA(INDEX(K70:K156,MATCH(AX64,A70:A156,0)),"")</f>
        <v/>
      </c>
      <c r="AY67" s="194" t="str">
        <f>_xlfn.IFNA(INDEX(K70:K156,MATCH(AY64,A70:A156,0)),"")</f>
        <v/>
      </c>
      <c r="AZ67" s="194" t="str">
        <f>_xlfn.IFNA(INDEX(K70:K156,MATCH(AZ64,A70:A156,0)),"")</f>
        <v/>
      </c>
      <c r="BA67" s="194" t="str">
        <f>_xlfn.IFNA(INDEX(K70:K156,MATCH(BA64,A70:A156,0)),"")</f>
        <v/>
      </c>
      <c r="BB67" s="194" t="str">
        <f>_xlfn.IFNA(INDEX(K70:K156,MATCH(BB64,A70:A156,0)),"")</f>
        <v/>
      </c>
      <c r="BC67" s="194" t="str">
        <f>_xlfn.IFNA(INDEX(K70:K156,MATCH(BC64,A70:A156,0)),"")</f>
        <v/>
      </c>
      <c r="BD67" s="194" t="str">
        <f>_xlfn.IFNA(INDEX(K70:K156,MATCH(BD64,A70:A156,0)),"")</f>
        <v/>
      </c>
      <c r="BE67" s="194" t="str">
        <f>_xlfn.IFNA(INDEX(K70:K156,MATCH(BE64,A70:A156,0)),"")</f>
        <v/>
      </c>
      <c r="BF67" s="198" t="str">
        <f>_xlfn.IFNA(INDEX(K70:K156,MATCH(BF64,A70:A156,0)),"")</f>
        <v/>
      </c>
    </row>
    <row r="68" spans="1:58" ht="15.75" thickBot="1" x14ac:dyDescent="0.3">
      <c r="N68" s="113"/>
      <c r="O68" s="113"/>
      <c r="S68" s="113"/>
      <c r="T68" s="113"/>
      <c r="U68" s="113"/>
      <c r="AA68" s="23" t="s">
        <v>104</v>
      </c>
      <c r="AB68" s="132" t="str">
        <f>AB67</f>
        <v/>
      </c>
      <c r="AC68" s="133">
        <f t="shared" si="0"/>
        <v>0</v>
      </c>
      <c r="AD68" s="133">
        <f t="shared" si="0"/>
        <v>0</v>
      </c>
      <c r="AE68" s="133">
        <f t="shared" si="0"/>
        <v>0</v>
      </c>
      <c r="AF68" s="133">
        <f t="shared" si="0"/>
        <v>0</v>
      </c>
      <c r="AG68" s="133">
        <f t="shared" si="0"/>
        <v>0</v>
      </c>
      <c r="AH68" s="133">
        <f t="shared" si="0"/>
        <v>0</v>
      </c>
      <c r="AI68" s="133">
        <f t="shared" si="0"/>
        <v>0</v>
      </c>
      <c r="AJ68" s="133">
        <f t="shared" si="0"/>
        <v>0</v>
      </c>
      <c r="AK68" s="133">
        <f t="shared" si="0"/>
        <v>0</v>
      </c>
      <c r="AL68" s="133">
        <f t="shared" si="0"/>
        <v>0</v>
      </c>
      <c r="AM68" s="133">
        <f t="shared" si="0"/>
        <v>0</v>
      </c>
      <c r="AN68" s="133">
        <f t="shared" si="0"/>
        <v>0</v>
      </c>
      <c r="AO68" s="133">
        <f t="shared" si="0"/>
        <v>0</v>
      </c>
      <c r="AP68" s="133">
        <f t="shared" si="0"/>
        <v>0</v>
      </c>
      <c r="AQ68" s="133">
        <f t="shared" si="0"/>
        <v>0</v>
      </c>
      <c r="AR68" s="133">
        <f t="shared" si="0"/>
        <v>0</v>
      </c>
      <c r="AS68" s="133">
        <f t="shared" si="0"/>
        <v>0</v>
      </c>
      <c r="AT68" s="133">
        <f t="shared" si="0"/>
        <v>0</v>
      </c>
      <c r="AU68" s="133">
        <f t="shared" si="0"/>
        <v>0</v>
      </c>
      <c r="AV68" s="133">
        <f t="shared" si="0"/>
        <v>0</v>
      </c>
      <c r="AW68" s="133">
        <f t="shared" si="0"/>
        <v>0</v>
      </c>
      <c r="AX68" s="133">
        <f t="shared" si="0"/>
        <v>0</v>
      </c>
      <c r="AY68" s="133">
        <f t="shared" si="0"/>
        <v>0</v>
      </c>
      <c r="AZ68" s="133">
        <f t="shared" si="0"/>
        <v>0</v>
      </c>
      <c r="BA68" s="133">
        <f t="shared" si="0"/>
        <v>0</v>
      </c>
      <c r="BB68" s="133">
        <f t="shared" si="0"/>
        <v>0</v>
      </c>
      <c r="BC68" s="133">
        <f t="shared" si="0"/>
        <v>0</v>
      </c>
      <c r="BD68" s="133">
        <f t="shared" si="0"/>
        <v>0</v>
      </c>
      <c r="BE68" s="133">
        <f t="shared" si="0"/>
        <v>0</v>
      </c>
      <c r="BF68" s="134">
        <f t="shared" si="0"/>
        <v>0</v>
      </c>
    </row>
    <row r="69" spans="1:58" ht="15.75" thickBot="1" x14ac:dyDescent="0.3">
      <c r="A69" s="199" t="s">
        <v>0</v>
      </c>
      <c r="B69" s="200" t="s">
        <v>1</v>
      </c>
      <c r="C69" s="200" t="s">
        <v>12</v>
      </c>
      <c r="D69" s="200" t="s">
        <v>2</v>
      </c>
      <c r="E69" s="202" t="s">
        <v>56</v>
      </c>
      <c r="F69" s="201" t="s">
        <v>13</v>
      </c>
      <c r="G69" s="201" t="s">
        <v>3</v>
      </c>
      <c r="H69" s="201" t="s">
        <v>4</v>
      </c>
      <c r="I69" s="201" t="s">
        <v>15</v>
      </c>
      <c r="J69" s="201" t="s">
        <v>16</v>
      </c>
      <c r="K69" s="201" t="s">
        <v>10</v>
      </c>
      <c r="L69" s="201" t="s">
        <v>7</v>
      </c>
      <c r="M69" s="201" t="s">
        <v>6</v>
      </c>
      <c r="N69" s="201" t="s">
        <v>6</v>
      </c>
      <c r="O69" s="203" t="s">
        <v>14</v>
      </c>
      <c r="P69" s="204" t="s">
        <v>18</v>
      </c>
      <c r="Q69" s="202" t="s">
        <v>88</v>
      </c>
      <c r="R69" s="201" t="s">
        <v>19</v>
      </c>
      <c r="S69" s="201" t="s">
        <v>40</v>
      </c>
      <c r="T69" s="201" t="s">
        <v>41</v>
      </c>
      <c r="U69" s="201" t="s">
        <v>42</v>
      </c>
      <c r="V69" s="201" t="s">
        <v>43</v>
      </c>
      <c r="W69" s="201" t="s">
        <v>44</v>
      </c>
      <c r="X69" s="201" t="s">
        <v>45</v>
      </c>
      <c r="Y69" s="202" t="s">
        <v>85</v>
      </c>
      <c r="Z69" s="202" t="s">
        <v>86</v>
      </c>
      <c r="AA69" s="205" t="s">
        <v>87</v>
      </c>
      <c r="AB69" s="113"/>
    </row>
    <row r="70" spans="1:58" x14ac:dyDescent="0.25">
      <c r="A70" s="213"/>
      <c r="B70" s="27"/>
      <c r="C70" s="27"/>
      <c r="D70" s="27"/>
      <c r="E70" s="214" t="str">
        <f t="shared" ref="E70:E101" si="1">IF(SUM(B70:C70)=0,"",SUM(B70:C70))</f>
        <v/>
      </c>
      <c r="F70" s="214" t="str">
        <f t="shared" ref="F70:F101" si="2">IF(K70="","",D70)</f>
        <v/>
      </c>
      <c r="G70" s="27"/>
      <c r="H70" s="27"/>
      <c r="I70" s="27"/>
      <c r="J70" s="27"/>
      <c r="K70" s="27"/>
      <c r="L70" s="224" t="str">
        <f t="shared" ref="L70:L133" si="3">IF(I70="","",D70*I70)</f>
        <v/>
      </c>
      <c r="M70" s="214" t="str">
        <f t="shared" ref="M70:M133" si="4">IF(J70="","",D70*J70)</f>
        <v/>
      </c>
      <c r="N70" s="215" t="str">
        <f t="shared" ref="N70:N101" si="5">IF(M70="","",IF(M70&lt;=0,1,0))</f>
        <v/>
      </c>
      <c r="O70" s="225" t="str">
        <f t="shared" ref="O70:O101" si="6">IF(L70="","",IF(L70&gt;=0,1,0))</f>
        <v/>
      </c>
      <c r="P70" s="216"/>
      <c r="Q70" s="216"/>
      <c r="R70" s="216"/>
      <c r="S70" s="216"/>
      <c r="T70" s="216"/>
      <c r="U70" s="216"/>
      <c r="V70" s="71"/>
      <c r="W70" s="216"/>
      <c r="X70" s="216"/>
      <c r="Y70" s="216"/>
      <c r="Z70" s="216"/>
      <c r="AA70" s="217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</row>
    <row r="71" spans="1:58" x14ac:dyDescent="0.25">
      <c r="A71" s="18"/>
      <c r="B71"/>
      <c r="C71"/>
      <c r="D71"/>
      <c r="E71" s="114" t="str">
        <f t="shared" si="1"/>
        <v/>
      </c>
      <c r="F71" s="114" t="str">
        <f t="shared" si="2"/>
        <v/>
      </c>
      <c r="G71"/>
      <c r="H71"/>
      <c r="I71"/>
      <c r="J71"/>
      <c r="K71"/>
      <c r="L71" s="138" t="str">
        <f t="shared" si="3"/>
        <v/>
      </c>
      <c r="M71" s="114" t="str">
        <f t="shared" si="4"/>
        <v/>
      </c>
      <c r="N71" s="135" t="str">
        <f t="shared" si="5"/>
        <v/>
      </c>
      <c r="O71" s="226" t="str">
        <f t="shared" si="6"/>
        <v/>
      </c>
      <c r="P71" s="69"/>
      <c r="Q71" s="69"/>
      <c r="R71" s="136"/>
      <c r="S71" s="136"/>
      <c r="T71" s="136"/>
      <c r="U71" s="136"/>
      <c r="V71" s="69"/>
      <c r="W71" s="136"/>
      <c r="X71" s="136"/>
      <c r="Y71" s="136"/>
      <c r="Z71" s="136"/>
      <c r="AA71" s="137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</row>
    <row r="72" spans="1:58" x14ac:dyDescent="0.25">
      <c r="A72" s="18"/>
      <c r="B72"/>
      <c r="C72"/>
      <c r="D72"/>
      <c r="E72" s="114" t="str">
        <f t="shared" si="1"/>
        <v/>
      </c>
      <c r="F72" s="114" t="str">
        <f t="shared" si="2"/>
        <v/>
      </c>
      <c r="G72"/>
      <c r="H72"/>
      <c r="I72"/>
      <c r="J72"/>
      <c r="K72"/>
      <c r="L72" s="138" t="str">
        <f t="shared" si="3"/>
        <v/>
      </c>
      <c r="M72" s="114" t="str">
        <f t="shared" si="4"/>
        <v/>
      </c>
      <c r="N72" s="135" t="str">
        <f t="shared" si="5"/>
        <v/>
      </c>
      <c r="O72" s="226" t="str">
        <f t="shared" si="6"/>
        <v/>
      </c>
      <c r="P72" s="136"/>
      <c r="Q72" s="136"/>
      <c r="R72" s="136"/>
      <c r="S72" s="136"/>
      <c r="T72" s="69"/>
      <c r="U72" s="69"/>
      <c r="V72" s="69"/>
      <c r="W72" s="136"/>
      <c r="X72" s="136"/>
      <c r="Y72" s="136"/>
      <c r="Z72" s="136"/>
      <c r="AA72" s="137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</row>
    <row r="73" spans="1:58" x14ac:dyDescent="0.25">
      <c r="A73" s="18"/>
      <c r="B73"/>
      <c r="C73"/>
      <c r="D73"/>
      <c r="E73" s="114" t="str">
        <f t="shared" si="1"/>
        <v/>
      </c>
      <c r="F73" s="114" t="str">
        <f t="shared" si="2"/>
        <v/>
      </c>
      <c r="G73"/>
      <c r="H73"/>
      <c r="I73"/>
      <c r="J73"/>
      <c r="K73"/>
      <c r="L73" s="138" t="str">
        <f t="shared" si="3"/>
        <v/>
      </c>
      <c r="M73" s="114" t="str">
        <f t="shared" si="4"/>
        <v/>
      </c>
      <c r="N73" s="135" t="str">
        <f t="shared" si="5"/>
        <v/>
      </c>
      <c r="O73" s="226" t="str">
        <f t="shared" si="6"/>
        <v/>
      </c>
      <c r="P73" s="136"/>
      <c r="Q73" s="136"/>
      <c r="R73" s="136"/>
      <c r="S73" s="69"/>
      <c r="T73" s="136"/>
      <c r="U73" s="136"/>
      <c r="V73" s="69"/>
      <c r="W73" s="136"/>
      <c r="X73" s="136"/>
      <c r="Y73" s="136"/>
      <c r="Z73" s="136"/>
      <c r="AA73" s="137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</row>
    <row r="74" spans="1:58" x14ac:dyDescent="0.25">
      <c r="A74" s="18"/>
      <c r="B74"/>
      <c r="C74"/>
      <c r="D74"/>
      <c r="E74" s="114" t="str">
        <f t="shared" si="1"/>
        <v/>
      </c>
      <c r="F74" s="114" t="str">
        <f t="shared" si="2"/>
        <v/>
      </c>
      <c r="G74"/>
      <c r="H74"/>
      <c r="I74"/>
      <c r="J74"/>
      <c r="K74"/>
      <c r="L74" s="138" t="str">
        <f t="shared" si="3"/>
        <v/>
      </c>
      <c r="M74" s="114" t="str">
        <f t="shared" si="4"/>
        <v/>
      </c>
      <c r="N74" s="135" t="str">
        <f t="shared" si="5"/>
        <v/>
      </c>
      <c r="O74" s="226" t="str">
        <f t="shared" si="6"/>
        <v/>
      </c>
      <c r="P74" s="136"/>
      <c r="Q74" s="136"/>
      <c r="R74" s="136"/>
      <c r="S74" s="136"/>
      <c r="T74" s="69"/>
      <c r="U74" s="69"/>
      <c r="V74" s="69"/>
      <c r="W74" s="69"/>
      <c r="X74" s="136"/>
      <c r="Y74" s="136"/>
      <c r="Z74" s="136"/>
      <c r="AA74" s="137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</row>
    <row r="75" spans="1:58" x14ac:dyDescent="0.25">
      <c r="A75" s="218"/>
      <c r="B75"/>
      <c r="C75"/>
      <c r="D75"/>
      <c r="E75" s="114" t="str">
        <f t="shared" si="1"/>
        <v/>
      </c>
      <c r="F75" s="114" t="str">
        <f t="shared" si="2"/>
        <v/>
      </c>
      <c r="G75"/>
      <c r="H75"/>
      <c r="I75"/>
      <c r="J75"/>
      <c r="K75"/>
      <c r="L75" s="138" t="str">
        <f t="shared" si="3"/>
        <v/>
      </c>
      <c r="M75" s="114" t="str">
        <f t="shared" si="4"/>
        <v/>
      </c>
      <c r="N75" s="135" t="str">
        <f t="shared" si="5"/>
        <v/>
      </c>
      <c r="O75" s="226" t="str">
        <f t="shared" si="6"/>
        <v/>
      </c>
      <c r="P75" s="114"/>
      <c r="Q75" s="16"/>
      <c r="R75" s="114"/>
      <c r="Y75" s="16"/>
      <c r="Z75" s="16"/>
      <c r="AA75" s="20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</row>
    <row r="76" spans="1:58" x14ac:dyDescent="0.25">
      <c r="A76" s="18"/>
      <c r="B76"/>
      <c r="C76"/>
      <c r="D76"/>
      <c r="E76" s="114" t="str">
        <f t="shared" si="1"/>
        <v/>
      </c>
      <c r="F76" s="114" t="str">
        <f t="shared" si="2"/>
        <v/>
      </c>
      <c r="G76"/>
      <c r="H76"/>
      <c r="I76"/>
      <c r="J76"/>
      <c r="K76"/>
      <c r="L76" s="138" t="str">
        <f t="shared" si="3"/>
        <v/>
      </c>
      <c r="M76" s="114" t="str">
        <f t="shared" si="4"/>
        <v/>
      </c>
      <c r="N76" s="135" t="str">
        <f t="shared" si="5"/>
        <v/>
      </c>
      <c r="O76" s="226" t="str">
        <f t="shared" si="6"/>
        <v/>
      </c>
      <c r="P76" s="136"/>
      <c r="Q76" s="136"/>
      <c r="R76" s="136"/>
      <c r="S76" s="136"/>
      <c r="T76" s="69"/>
      <c r="U76" s="136"/>
      <c r="V76" s="69"/>
      <c r="W76" s="136"/>
      <c r="X76" s="69"/>
      <c r="Y76" s="69"/>
      <c r="Z76" s="69"/>
      <c r="AA76" s="79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</row>
    <row r="77" spans="1:58" x14ac:dyDescent="0.25">
      <c r="A77" s="18"/>
      <c r="B77"/>
      <c r="C77"/>
      <c r="D77"/>
      <c r="E77" s="114" t="str">
        <f t="shared" si="1"/>
        <v/>
      </c>
      <c r="F77" s="114" t="str">
        <f t="shared" si="2"/>
        <v/>
      </c>
      <c r="G77"/>
      <c r="H77"/>
      <c r="I77"/>
      <c r="J77"/>
      <c r="K77"/>
      <c r="L77" s="138" t="str">
        <f t="shared" si="3"/>
        <v/>
      </c>
      <c r="M77" s="114" t="str">
        <f t="shared" si="4"/>
        <v/>
      </c>
      <c r="N77" s="135" t="str">
        <f t="shared" si="5"/>
        <v/>
      </c>
      <c r="O77" s="226" t="str">
        <f t="shared" si="6"/>
        <v/>
      </c>
      <c r="P77" s="136"/>
      <c r="Q77" s="136"/>
      <c r="R77" s="136"/>
      <c r="S77" s="136"/>
      <c r="T77" s="69"/>
      <c r="U77" s="69"/>
      <c r="V77" s="69"/>
      <c r="W77" s="69"/>
      <c r="X77" s="136"/>
      <c r="Y77" s="136"/>
      <c r="Z77" s="136"/>
      <c r="AA77" s="137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</row>
    <row r="78" spans="1:58" x14ac:dyDescent="0.25">
      <c r="A78" s="18"/>
      <c r="B78"/>
      <c r="C78"/>
      <c r="D78"/>
      <c r="E78" s="114" t="str">
        <f t="shared" si="1"/>
        <v/>
      </c>
      <c r="F78" s="114" t="str">
        <f t="shared" si="2"/>
        <v/>
      </c>
      <c r="G78"/>
      <c r="H78"/>
      <c r="I78"/>
      <c r="J78"/>
      <c r="K78"/>
      <c r="L78" s="138" t="str">
        <f t="shared" si="3"/>
        <v/>
      </c>
      <c r="M78" s="114" t="str">
        <f t="shared" si="4"/>
        <v/>
      </c>
      <c r="N78" s="135" t="str">
        <f t="shared" si="5"/>
        <v/>
      </c>
      <c r="O78" s="226" t="str">
        <f t="shared" si="6"/>
        <v/>
      </c>
      <c r="P78" s="136"/>
      <c r="Q78" s="136"/>
      <c r="R78" s="136"/>
      <c r="S78" s="136"/>
      <c r="T78" s="136"/>
      <c r="U78" s="69"/>
      <c r="V78" s="69"/>
      <c r="W78" s="136"/>
      <c r="X78" s="136"/>
      <c r="Y78" s="136"/>
      <c r="Z78" s="69"/>
      <c r="AA78" s="137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</row>
    <row r="79" spans="1:58" x14ac:dyDescent="0.25">
      <c r="A79" s="18"/>
      <c r="B79"/>
      <c r="C79"/>
      <c r="D79"/>
      <c r="E79" s="114" t="str">
        <f t="shared" si="1"/>
        <v/>
      </c>
      <c r="F79" s="114" t="str">
        <f t="shared" si="2"/>
        <v/>
      </c>
      <c r="G79"/>
      <c r="H79"/>
      <c r="I79"/>
      <c r="J79"/>
      <c r="K79"/>
      <c r="L79" s="138" t="str">
        <f t="shared" si="3"/>
        <v/>
      </c>
      <c r="M79" s="114" t="str">
        <f t="shared" si="4"/>
        <v/>
      </c>
      <c r="N79" s="135" t="str">
        <f t="shared" si="5"/>
        <v/>
      </c>
      <c r="O79" s="226" t="str">
        <f t="shared" si="6"/>
        <v/>
      </c>
      <c r="P79" s="136"/>
      <c r="Q79" s="136"/>
      <c r="R79" s="136"/>
      <c r="S79" s="136"/>
      <c r="T79" s="69"/>
      <c r="U79" s="69"/>
      <c r="V79" s="69"/>
      <c r="W79" s="136"/>
      <c r="X79" s="136"/>
      <c r="Y79" s="136"/>
      <c r="Z79" s="136"/>
      <c r="AA79" s="137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1:58" x14ac:dyDescent="0.25">
      <c r="A80" s="18"/>
      <c r="B80"/>
      <c r="C80"/>
      <c r="D80"/>
      <c r="E80" s="114" t="str">
        <f t="shared" si="1"/>
        <v/>
      </c>
      <c r="F80" s="114" t="str">
        <f t="shared" si="2"/>
        <v/>
      </c>
      <c r="G80"/>
      <c r="H80"/>
      <c r="I80"/>
      <c r="J80"/>
      <c r="K80"/>
      <c r="L80" s="138" t="str">
        <f t="shared" si="3"/>
        <v/>
      </c>
      <c r="M80" s="114" t="str">
        <f t="shared" si="4"/>
        <v/>
      </c>
      <c r="N80" s="135" t="str">
        <f t="shared" si="5"/>
        <v/>
      </c>
      <c r="O80" s="226" t="str">
        <f t="shared" si="6"/>
        <v/>
      </c>
      <c r="P80" s="136"/>
      <c r="Q80" s="136"/>
      <c r="R80" s="136"/>
      <c r="S80" s="69"/>
      <c r="T80" s="136"/>
      <c r="U80" s="69"/>
      <c r="V80" s="69"/>
      <c r="W80" s="69"/>
      <c r="X80" s="136"/>
      <c r="Y80" s="136"/>
      <c r="Z80" s="136"/>
      <c r="AA80" s="79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</row>
    <row r="81" spans="1:42" x14ac:dyDescent="0.25">
      <c r="A81" s="18"/>
      <c r="B81"/>
      <c r="C81"/>
      <c r="D81"/>
      <c r="E81" s="114" t="str">
        <f t="shared" si="1"/>
        <v/>
      </c>
      <c r="F81" s="114" t="str">
        <f t="shared" si="2"/>
        <v/>
      </c>
      <c r="G81"/>
      <c r="H81"/>
      <c r="I81"/>
      <c r="J81"/>
      <c r="K81"/>
      <c r="L81" s="138" t="str">
        <f t="shared" si="3"/>
        <v/>
      </c>
      <c r="M81" s="114" t="str">
        <f t="shared" si="4"/>
        <v/>
      </c>
      <c r="N81" s="135" t="str">
        <f t="shared" si="5"/>
        <v/>
      </c>
      <c r="O81" s="226" t="str">
        <f t="shared" si="6"/>
        <v/>
      </c>
      <c r="P81" s="136"/>
      <c r="Q81" s="136"/>
      <c r="R81" s="136"/>
      <c r="S81" s="136"/>
      <c r="T81" s="136"/>
      <c r="U81" s="69"/>
      <c r="V81" s="69"/>
      <c r="W81" s="69"/>
      <c r="X81" s="136"/>
      <c r="Y81" s="136"/>
      <c r="Z81" s="136"/>
      <c r="AA81" s="79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</row>
    <row r="82" spans="1:42" customFormat="1" x14ac:dyDescent="0.25">
      <c r="A82" s="218"/>
      <c r="E82" s="114" t="str">
        <f t="shared" si="1"/>
        <v/>
      </c>
      <c r="F82" s="114" t="str">
        <f t="shared" si="2"/>
        <v/>
      </c>
      <c r="L82" s="138" t="str">
        <f t="shared" si="3"/>
        <v/>
      </c>
      <c r="M82" s="114" t="str">
        <f t="shared" si="4"/>
        <v/>
      </c>
      <c r="N82" s="135" t="str">
        <f t="shared" si="5"/>
        <v/>
      </c>
      <c r="O82" s="226" t="str">
        <f t="shared" si="6"/>
        <v/>
      </c>
      <c r="P82" s="114"/>
      <c r="Q82" s="16"/>
      <c r="R82" s="114"/>
      <c r="S82" s="114"/>
      <c r="T82" s="114"/>
      <c r="U82" s="114"/>
      <c r="V82" s="114"/>
      <c r="W82" s="114"/>
      <c r="X82" s="114"/>
      <c r="Y82" s="16"/>
      <c r="Z82" s="16"/>
      <c r="AA82" s="20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</row>
    <row r="83" spans="1:42" x14ac:dyDescent="0.25">
      <c r="A83" s="218"/>
      <c r="B83"/>
      <c r="C83"/>
      <c r="D83"/>
      <c r="E83" s="114" t="str">
        <f t="shared" si="1"/>
        <v/>
      </c>
      <c r="F83" s="114" t="str">
        <f t="shared" si="2"/>
        <v/>
      </c>
      <c r="G83"/>
      <c r="H83"/>
      <c r="I83"/>
      <c r="J83"/>
      <c r="K83"/>
      <c r="L83" s="138" t="str">
        <f t="shared" si="3"/>
        <v/>
      </c>
      <c r="M83" s="114" t="str">
        <f t="shared" si="4"/>
        <v/>
      </c>
      <c r="N83" s="135" t="str">
        <f t="shared" si="5"/>
        <v/>
      </c>
      <c r="O83" s="226" t="str">
        <f t="shared" si="6"/>
        <v/>
      </c>
      <c r="P83" s="136"/>
      <c r="Q83" s="136"/>
      <c r="R83" s="69"/>
      <c r="S83" s="136"/>
      <c r="T83" s="136"/>
      <c r="U83" s="136"/>
      <c r="V83" s="69"/>
      <c r="W83" s="136"/>
      <c r="X83" s="136"/>
      <c r="Y83" s="136"/>
      <c r="Z83" s="136"/>
      <c r="AA83" s="137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</row>
    <row r="84" spans="1:42" x14ac:dyDescent="0.25">
      <c r="A84" s="18"/>
      <c r="B84"/>
      <c r="C84"/>
      <c r="D84"/>
      <c r="E84" s="114" t="str">
        <f t="shared" si="1"/>
        <v/>
      </c>
      <c r="F84" s="114" t="str">
        <f t="shared" si="2"/>
        <v/>
      </c>
      <c r="G84"/>
      <c r="H84"/>
      <c r="I84"/>
      <c r="J84"/>
      <c r="K84"/>
      <c r="L84" s="138" t="str">
        <f t="shared" si="3"/>
        <v/>
      </c>
      <c r="M84" s="114" t="str">
        <f t="shared" si="4"/>
        <v/>
      </c>
      <c r="N84" s="135" t="str">
        <f t="shared" si="5"/>
        <v/>
      </c>
      <c r="O84" s="226" t="str">
        <f t="shared" si="6"/>
        <v/>
      </c>
      <c r="P84" s="136"/>
      <c r="Q84" s="136"/>
      <c r="R84" s="136"/>
      <c r="S84" s="69"/>
      <c r="T84" s="136"/>
      <c r="U84" s="136"/>
      <c r="V84" s="69"/>
      <c r="W84" s="69"/>
      <c r="X84" s="69"/>
      <c r="Y84" s="136"/>
      <c r="Z84" s="136"/>
      <c r="AA84" s="137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1:42" x14ac:dyDescent="0.25">
      <c r="A85" s="18"/>
      <c r="B85"/>
      <c r="C85"/>
      <c r="D85"/>
      <c r="E85" s="114" t="str">
        <f t="shared" si="1"/>
        <v/>
      </c>
      <c r="F85" s="114" t="str">
        <f t="shared" si="2"/>
        <v/>
      </c>
      <c r="G85"/>
      <c r="H85"/>
      <c r="I85"/>
      <c r="J85"/>
      <c r="K85"/>
      <c r="L85" s="138" t="str">
        <f t="shared" si="3"/>
        <v/>
      </c>
      <c r="M85" s="114" t="str">
        <f t="shared" si="4"/>
        <v/>
      </c>
      <c r="N85" s="135" t="str">
        <f t="shared" si="5"/>
        <v/>
      </c>
      <c r="O85" s="226" t="str">
        <f t="shared" si="6"/>
        <v/>
      </c>
      <c r="P85" s="136"/>
      <c r="Q85" s="136"/>
      <c r="R85" s="136"/>
      <c r="S85" s="136"/>
      <c r="T85" s="136"/>
      <c r="U85" s="136"/>
      <c r="V85" s="69"/>
      <c r="W85" s="69"/>
      <c r="X85" s="69"/>
      <c r="Y85" s="136"/>
      <c r="Z85" s="136"/>
      <c r="AA85" s="137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</row>
    <row r="86" spans="1:42" x14ac:dyDescent="0.25">
      <c r="A86" s="18"/>
      <c r="B86"/>
      <c r="C86"/>
      <c r="D86"/>
      <c r="E86" s="114" t="str">
        <f t="shared" si="1"/>
        <v/>
      </c>
      <c r="F86" s="114" t="str">
        <f t="shared" si="2"/>
        <v/>
      </c>
      <c r="G86"/>
      <c r="H86"/>
      <c r="I86"/>
      <c r="J86"/>
      <c r="K86"/>
      <c r="L86" s="138" t="str">
        <f t="shared" si="3"/>
        <v/>
      </c>
      <c r="M86" s="114" t="str">
        <f t="shared" si="4"/>
        <v/>
      </c>
      <c r="N86" s="135" t="str">
        <f t="shared" si="5"/>
        <v/>
      </c>
      <c r="O86" s="226" t="str">
        <f t="shared" si="6"/>
        <v/>
      </c>
      <c r="P86" s="114"/>
      <c r="Q86" s="16"/>
      <c r="R86" s="114"/>
      <c r="Y86" s="16"/>
      <c r="Z86" s="16"/>
      <c r="AA86" s="20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</row>
    <row r="87" spans="1:42" x14ac:dyDescent="0.25">
      <c r="A87" s="18"/>
      <c r="B87"/>
      <c r="C87"/>
      <c r="D87"/>
      <c r="E87" s="114" t="str">
        <f t="shared" si="1"/>
        <v/>
      </c>
      <c r="F87" s="114" t="str">
        <f t="shared" si="2"/>
        <v/>
      </c>
      <c r="G87"/>
      <c r="H87"/>
      <c r="I87"/>
      <c r="J87"/>
      <c r="K87"/>
      <c r="L87" s="138" t="str">
        <f t="shared" si="3"/>
        <v/>
      </c>
      <c r="M87" s="114" t="str">
        <f t="shared" si="4"/>
        <v/>
      </c>
      <c r="N87" s="135" t="str">
        <f t="shared" si="5"/>
        <v/>
      </c>
      <c r="O87" s="226" t="str">
        <f t="shared" si="6"/>
        <v/>
      </c>
      <c r="P87" s="136"/>
      <c r="Q87" s="136"/>
      <c r="R87" s="136"/>
      <c r="S87" s="136"/>
      <c r="T87" s="69"/>
      <c r="U87" s="136"/>
      <c r="V87" s="69"/>
      <c r="W87" s="136"/>
      <c r="X87" s="136"/>
      <c r="Y87" s="136"/>
      <c r="Z87" s="136"/>
      <c r="AA87" s="137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</row>
    <row r="88" spans="1:42" x14ac:dyDescent="0.25">
      <c r="A88" s="218"/>
      <c r="B88"/>
      <c r="C88"/>
      <c r="D88"/>
      <c r="E88" s="114" t="str">
        <f t="shared" si="1"/>
        <v/>
      </c>
      <c r="F88" s="114" t="str">
        <f t="shared" si="2"/>
        <v/>
      </c>
      <c r="G88"/>
      <c r="H88"/>
      <c r="I88"/>
      <c r="J88"/>
      <c r="K88"/>
      <c r="L88" s="138" t="str">
        <f t="shared" si="3"/>
        <v/>
      </c>
      <c r="M88" s="114" t="str">
        <f t="shared" si="4"/>
        <v/>
      </c>
      <c r="N88" s="135" t="str">
        <f t="shared" si="5"/>
        <v/>
      </c>
      <c r="O88" s="226" t="str">
        <f t="shared" si="6"/>
        <v/>
      </c>
      <c r="P88" s="136"/>
      <c r="Q88" s="136"/>
      <c r="R88" s="136"/>
      <c r="S88" s="69"/>
      <c r="T88" s="136"/>
      <c r="U88" s="69"/>
      <c r="V88" s="69"/>
      <c r="W88" s="136"/>
      <c r="X88" s="136"/>
      <c r="Y88" s="136"/>
      <c r="Z88" s="136"/>
      <c r="AA88" s="137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</row>
    <row r="89" spans="1:42" x14ac:dyDescent="0.25">
      <c r="A89" s="18"/>
      <c r="B89"/>
      <c r="C89"/>
      <c r="D89"/>
      <c r="E89" s="114" t="str">
        <f t="shared" si="1"/>
        <v/>
      </c>
      <c r="F89" s="114" t="str">
        <f t="shared" si="2"/>
        <v/>
      </c>
      <c r="G89"/>
      <c r="H89"/>
      <c r="I89"/>
      <c r="J89"/>
      <c r="K89"/>
      <c r="L89" s="138" t="str">
        <f t="shared" si="3"/>
        <v/>
      </c>
      <c r="M89" s="114" t="str">
        <f t="shared" si="4"/>
        <v/>
      </c>
      <c r="N89" s="135" t="str">
        <f t="shared" si="5"/>
        <v/>
      </c>
      <c r="O89" s="226" t="str">
        <f t="shared" si="6"/>
        <v/>
      </c>
      <c r="P89" s="114"/>
      <c r="Q89" s="16"/>
      <c r="R89" s="114"/>
      <c r="Y89" s="16"/>
      <c r="Z89" s="16"/>
      <c r="AA89" s="20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</row>
    <row r="90" spans="1:42" x14ac:dyDescent="0.25">
      <c r="A90" s="18"/>
      <c r="B90"/>
      <c r="C90"/>
      <c r="D90"/>
      <c r="E90" s="114" t="str">
        <f t="shared" si="1"/>
        <v/>
      </c>
      <c r="F90" s="114" t="str">
        <f t="shared" si="2"/>
        <v/>
      </c>
      <c r="G90"/>
      <c r="H90"/>
      <c r="I90"/>
      <c r="J90"/>
      <c r="K90"/>
      <c r="L90" s="138" t="str">
        <f t="shared" si="3"/>
        <v/>
      </c>
      <c r="M90" s="114" t="str">
        <f t="shared" si="4"/>
        <v/>
      </c>
      <c r="N90" s="135" t="str">
        <f t="shared" si="5"/>
        <v/>
      </c>
      <c r="O90" s="226" t="str">
        <f t="shared" si="6"/>
        <v/>
      </c>
      <c r="P90" s="69"/>
      <c r="Q90" s="136"/>
      <c r="R90" s="136"/>
      <c r="S90" s="136"/>
      <c r="T90" s="136"/>
      <c r="U90" s="69"/>
      <c r="V90" s="69"/>
      <c r="W90" s="136"/>
      <c r="X90" s="136"/>
      <c r="Y90" s="136"/>
      <c r="Z90" s="136"/>
      <c r="AA90" s="137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</row>
    <row r="91" spans="1:42" x14ac:dyDescent="0.25">
      <c r="A91" s="18"/>
      <c r="B91"/>
      <c r="C91"/>
      <c r="D91"/>
      <c r="E91" s="114" t="str">
        <f t="shared" si="1"/>
        <v/>
      </c>
      <c r="F91" s="114" t="str">
        <f t="shared" si="2"/>
        <v/>
      </c>
      <c r="G91"/>
      <c r="H91"/>
      <c r="I91"/>
      <c r="J91"/>
      <c r="K91"/>
      <c r="L91" s="138" t="str">
        <f t="shared" si="3"/>
        <v/>
      </c>
      <c r="M91" s="114" t="str">
        <f t="shared" si="4"/>
        <v/>
      </c>
      <c r="N91" s="135" t="str">
        <f t="shared" si="5"/>
        <v/>
      </c>
      <c r="O91" s="226" t="str">
        <f t="shared" si="6"/>
        <v/>
      </c>
      <c r="P91" s="136"/>
      <c r="Q91" s="136"/>
      <c r="R91" s="136"/>
      <c r="S91" s="136"/>
      <c r="T91" s="69"/>
      <c r="U91" s="136"/>
      <c r="V91" s="69"/>
      <c r="W91" s="69"/>
      <c r="X91" s="136"/>
      <c r="Y91" s="136"/>
      <c r="Z91" s="136"/>
      <c r="AA91" s="137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</row>
    <row r="92" spans="1:42" x14ac:dyDescent="0.25">
      <c r="A92" s="18"/>
      <c r="B92"/>
      <c r="C92"/>
      <c r="D92"/>
      <c r="E92" s="114" t="str">
        <f t="shared" si="1"/>
        <v/>
      </c>
      <c r="F92" s="114" t="str">
        <f t="shared" si="2"/>
        <v/>
      </c>
      <c r="G92"/>
      <c r="H92"/>
      <c r="I92"/>
      <c r="J92"/>
      <c r="K92"/>
      <c r="L92" s="138" t="str">
        <f t="shared" si="3"/>
        <v/>
      </c>
      <c r="M92" s="114" t="str">
        <f t="shared" si="4"/>
        <v/>
      </c>
      <c r="N92" s="135" t="str">
        <f t="shared" si="5"/>
        <v/>
      </c>
      <c r="O92" s="226" t="str">
        <f t="shared" si="6"/>
        <v/>
      </c>
      <c r="P92" s="136"/>
      <c r="Q92" s="136"/>
      <c r="R92" s="136"/>
      <c r="S92" s="136"/>
      <c r="T92" s="136"/>
      <c r="U92" s="69"/>
      <c r="V92" s="69"/>
      <c r="W92" s="69"/>
      <c r="X92" s="136"/>
      <c r="Y92" s="136"/>
      <c r="Z92" s="136"/>
      <c r="AA92" s="137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</row>
    <row r="93" spans="1:42" x14ac:dyDescent="0.25">
      <c r="A93" s="18"/>
      <c r="B93"/>
      <c r="C93"/>
      <c r="D93"/>
      <c r="E93" s="114" t="str">
        <f t="shared" si="1"/>
        <v/>
      </c>
      <c r="F93" s="114" t="str">
        <f t="shared" si="2"/>
        <v/>
      </c>
      <c r="G93"/>
      <c r="H93"/>
      <c r="I93"/>
      <c r="J93"/>
      <c r="K93"/>
      <c r="L93" s="138" t="str">
        <f t="shared" si="3"/>
        <v/>
      </c>
      <c r="M93" s="114" t="str">
        <f t="shared" si="4"/>
        <v/>
      </c>
      <c r="N93" s="135" t="str">
        <f t="shared" si="5"/>
        <v/>
      </c>
      <c r="O93" s="226" t="str">
        <f t="shared" si="6"/>
        <v/>
      </c>
      <c r="P93" s="136"/>
      <c r="Q93" s="136"/>
      <c r="R93" s="136"/>
      <c r="S93" s="69"/>
      <c r="T93" s="136"/>
      <c r="U93" s="136"/>
      <c r="V93" s="69"/>
      <c r="W93" s="69"/>
      <c r="X93" s="136"/>
      <c r="Y93" s="136"/>
      <c r="Z93" s="136"/>
      <c r="AA93" s="137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</row>
    <row r="94" spans="1:42" x14ac:dyDescent="0.25">
      <c r="A94" s="18"/>
      <c r="B94"/>
      <c r="C94"/>
      <c r="D94"/>
      <c r="E94" s="114" t="str">
        <f t="shared" si="1"/>
        <v/>
      </c>
      <c r="F94" s="114" t="str">
        <f t="shared" si="2"/>
        <v/>
      </c>
      <c r="G94"/>
      <c r="H94"/>
      <c r="I94"/>
      <c r="J94"/>
      <c r="K94"/>
      <c r="L94" s="138" t="str">
        <f t="shared" si="3"/>
        <v/>
      </c>
      <c r="M94" s="114" t="str">
        <f t="shared" si="4"/>
        <v/>
      </c>
      <c r="N94" s="135" t="str">
        <f t="shared" si="5"/>
        <v/>
      </c>
      <c r="O94" s="226" t="str">
        <f t="shared" si="6"/>
        <v/>
      </c>
      <c r="P94" s="114"/>
      <c r="Q94" s="16"/>
      <c r="R94" s="114"/>
      <c r="Y94" s="16"/>
      <c r="Z94" s="16"/>
      <c r="AA94" s="20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</row>
    <row r="95" spans="1:42" x14ac:dyDescent="0.25">
      <c r="A95" s="218"/>
      <c r="B95"/>
      <c r="C95"/>
      <c r="D95"/>
      <c r="E95" s="114" t="str">
        <f t="shared" si="1"/>
        <v/>
      </c>
      <c r="F95" s="114" t="str">
        <f t="shared" si="2"/>
        <v/>
      </c>
      <c r="G95"/>
      <c r="H95"/>
      <c r="I95"/>
      <c r="J95"/>
      <c r="K95"/>
      <c r="L95" s="138" t="str">
        <f t="shared" si="3"/>
        <v/>
      </c>
      <c r="M95" s="114" t="str">
        <f t="shared" si="4"/>
        <v/>
      </c>
      <c r="N95" s="135" t="str">
        <f t="shared" si="5"/>
        <v/>
      </c>
      <c r="O95" s="226" t="str">
        <f t="shared" si="6"/>
        <v/>
      </c>
      <c r="P95" s="136"/>
      <c r="Q95" s="136"/>
      <c r="R95" s="136"/>
      <c r="S95" s="69"/>
      <c r="T95" s="136"/>
      <c r="U95" s="136"/>
      <c r="V95" s="69"/>
      <c r="W95" s="69"/>
      <c r="X95" s="136"/>
      <c r="Y95" s="136"/>
      <c r="Z95" s="136"/>
      <c r="AA95" s="137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</row>
    <row r="96" spans="1:42" x14ac:dyDescent="0.25">
      <c r="A96" s="218"/>
      <c r="B96"/>
      <c r="C96"/>
      <c r="D96"/>
      <c r="E96" s="114" t="str">
        <f t="shared" si="1"/>
        <v/>
      </c>
      <c r="F96" s="114" t="str">
        <f t="shared" si="2"/>
        <v/>
      </c>
      <c r="G96"/>
      <c r="H96"/>
      <c r="I96"/>
      <c r="J96"/>
      <c r="K96"/>
      <c r="L96" s="138" t="str">
        <f t="shared" si="3"/>
        <v/>
      </c>
      <c r="M96" s="114" t="str">
        <f t="shared" si="4"/>
        <v/>
      </c>
      <c r="N96" s="135" t="str">
        <f t="shared" si="5"/>
        <v/>
      </c>
      <c r="O96" s="226" t="str">
        <f t="shared" si="6"/>
        <v/>
      </c>
      <c r="P96" s="136"/>
      <c r="Q96" s="136"/>
      <c r="R96" s="136"/>
      <c r="S96" s="69"/>
      <c r="T96" s="136"/>
      <c r="U96" s="136"/>
      <c r="V96" s="69"/>
      <c r="W96" s="69"/>
      <c r="X96" s="136"/>
      <c r="Y96" s="136"/>
      <c r="Z96" s="136"/>
      <c r="AA96" s="137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</row>
    <row r="97" spans="1:42" x14ac:dyDescent="0.25">
      <c r="A97" s="18"/>
      <c r="B97"/>
      <c r="C97"/>
      <c r="D97"/>
      <c r="E97" s="114" t="str">
        <f t="shared" si="1"/>
        <v/>
      </c>
      <c r="F97" s="114" t="str">
        <f t="shared" si="2"/>
        <v/>
      </c>
      <c r="G97"/>
      <c r="H97"/>
      <c r="I97"/>
      <c r="J97"/>
      <c r="K97"/>
      <c r="L97" s="138" t="str">
        <f t="shared" si="3"/>
        <v/>
      </c>
      <c r="M97" s="114" t="str">
        <f t="shared" si="4"/>
        <v/>
      </c>
      <c r="N97" s="135" t="str">
        <f t="shared" si="5"/>
        <v/>
      </c>
      <c r="O97" s="226" t="str">
        <f t="shared" si="6"/>
        <v/>
      </c>
      <c r="P97" s="136"/>
      <c r="Q97" s="136"/>
      <c r="R97" s="136"/>
      <c r="S97" s="136"/>
      <c r="T97" s="136"/>
      <c r="U97" s="69"/>
      <c r="V97" s="69"/>
      <c r="W97" s="136"/>
      <c r="X97" s="136"/>
      <c r="Y97" s="136"/>
      <c r="Z97" s="136"/>
      <c r="AA97" s="137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</row>
    <row r="98" spans="1:42" x14ac:dyDescent="0.25">
      <c r="A98" s="18"/>
      <c r="B98"/>
      <c r="C98"/>
      <c r="D98"/>
      <c r="E98" s="114" t="str">
        <f t="shared" si="1"/>
        <v/>
      </c>
      <c r="F98" s="114" t="str">
        <f t="shared" si="2"/>
        <v/>
      </c>
      <c r="G98"/>
      <c r="H98"/>
      <c r="I98"/>
      <c r="J98"/>
      <c r="K98"/>
      <c r="L98" s="138" t="str">
        <f t="shared" si="3"/>
        <v/>
      </c>
      <c r="M98" s="114" t="str">
        <f t="shared" si="4"/>
        <v/>
      </c>
      <c r="N98" s="135" t="str">
        <f t="shared" si="5"/>
        <v/>
      </c>
      <c r="O98" s="226" t="str">
        <f t="shared" si="6"/>
        <v/>
      </c>
      <c r="P98" s="136"/>
      <c r="Q98" s="136"/>
      <c r="R98" s="69"/>
      <c r="S98" s="69"/>
      <c r="T98" s="136"/>
      <c r="U98" s="136"/>
      <c r="V98" s="69"/>
      <c r="W98" s="136"/>
      <c r="X98" s="136"/>
      <c r="Y98" s="136"/>
      <c r="Z98" s="136"/>
      <c r="AA98" s="137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</row>
    <row r="99" spans="1:42" x14ac:dyDescent="0.25">
      <c r="A99" s="18"/>
      <c r="B99"/>
      <c r="C99"/>
      <c r="D99"/>
      <c r="E99" s="114" t="str">
        <f t="shared" si="1"/>
        <v/>
      </c>
      <c r="F99" s="114" t="str">
        <f t="shared" si="2"/>
        <v/>
      </c>
      <c r="G99"/>
      <c r="H99"/>
      <c r="I99"/>
      <c r="J99"/>
      <c r="K99"/>
      <c r="L99" s="138" t="str">
        <f t="shared" si="3"/>
        <v/>
      </c>
      <c r="M99" s="114" t="str">
        <f t="shared" si="4"/>
        <v/>
      </c>
      <c r="N99" s="135" t="str">
        <f t="shared" si="5"/>
        <v/>
      </c>
      <c r="O99" s="226" t="str">
        <f t="shared" si="6"/>
        <v/>
      </c>
      <c r="P99" s="114"/>
      <c r="Q99" s="16"/>
      <c r="R99" s="114"/>
      <c r="Y99" s="16"/>
      <c r="Z99" s="16"/>
      <c r="AA99" s="20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</row>
    <row r="100" spans="1:42" x14ac:dyDescent="0.25">
      <c r="A100" s="18"/>
      <c r="B100"/>
      <c r="C100"/>
      <c r="D100"/>
      <c r="E100" s="114" t="str">
        <f t="shared" si="1"/>
        <v/>
      </c>
      <c r="F100" s="114" t="str">
        <f t="shared" si="2"/>
        <v/>
      </c>
      <c r="G100"/>
      <c r="H100"/>
      <c r="I100"/>
      <c r="J100"/>
      <c r="K100"/>
      <c r="L100" s="138" t="str">
        <f t="shared" si="3"/>
        <v/>
      </c>
      <c r="M100" s="114" t="str">
        <f t="shared" si="4"/>
        <v/>
      </c>
      <c r="N100" s="135" t="str">
        <f t="shared" si="5"/>
        <v/>
      </c>
      <c r="O100" s="226" t="str">
        <f t="shared" si="6"/>
        <v/>
      </c>
      <c r="P100" s="136"/>
      <c r="Q100" s="136"/>
      <c r="R100" s="136"/>
      <c r="S100" s="136"/>
      <c r="T100" s="69"/>
      <c r="U100" s="136"/>
      <c r="V100" s="69"/>
      <c r="W100" s="136"/>
      <c r="X100" s="136"/>
      <c r="Y100" s="136"/>
      <c r="Z100" s="136"/>
      <c r="AA100" s="137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</row>
    <row r="101" spans="1:42" x14ac:dyDescent="0.25">
      <c r="A101" s="218"/>
      <c r="B101"/>
      <c r="C101"/>
      <c r="D101"/>
      <c r="E101" s="114" t="str">
        <f t="shared" si="1"/>
        <v/>
      </c>
      <c r="F101" s="114" t="str">
        <f t="shared" si="2"/>
        <v/>
      </c>
      <c r="G101"/>
      <c r="H101"/>
      <c r="I101"/>
      <c r="J101"/>
      <c r="K101"/>
      <c r="L101" s="138" t="str">
        <f t="shared" si="3"/>
        <v/>
      </c>
      <c r="M101" s="114" t="str">
        <f t="shared" si="4"/>
        <v/>
      </c>
      <c r="N101" s="135" t="str">
        <f t="shared" si="5"/>
        <v/>
      </c>
      <c r="O101" s="226" t="str">
        <f t="shared" si="6"/>
        <v/>
      </c>
      <c r="P101" s="114"/>
      <c r="Q101" s="16"/>
      <c r="R101" s="114"/>
      <c r="Y101" s="16"/>
      <c r="Z101" s="16"/>
      <c r="AA101" s="20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</row>
    <row r="102" spans="1:42" x14ac:dyDescent="0.25">
      <c r="A102" s="18"/>
      <c r="B102"/>
      <c r="C102"/>
      <c r="D102"/>
      <c r="E102" s="114" t="str">
        <f t="shared" ref="E102:E133" si="7">IF(SUM(B102:C102)=0,"",SUM(B102:C102))</f>
        <v/>
      </c>
      <c r="F102" s="114" t="str">
        <f t="shared" ref="F102:F133" si="8">IF(K102="","",D102)</f>
        <v/>
      </c>
      <c r="G102"/>
      <c r="H102"/>
      <c r="I102"/>
      <c r="J102"/>
      <c r="K102"/>
      <c r="L102" s="138" t="str">
        <f t="shared" si="3"/>
        <v/>
      </c>
      <c r="M102" s="114" t="str">
        <f t="shared" si="4"/>
        <v/>
      </c>
      <c r="N102" s="135" t="str">
        <f t="shared" ref="N102:N133" si="9">IF(M102="","",IF(M102&lt;=0,1,0))</f>
        <v/>
      </c>
      <c r="O102" s="226" t="str">
        <f t="shared" ref="O102:O133" si="10">IF(L102="","",IF(L102&gt;=0,1,0))</f>
        <v/>
      </c>
      <c r="P102" s="69"/>
      <c r="Q102" s="136"/>
      <c r="R102" s="136"/>
      <c r="S102" s="136"/>
      <c r="T102" s="136"/>
      <c r="U102" s="136"/>
      <c r="V102" s="69"/>
      <c r="W102" s="136"/>
      <c r="X102" s="136"/>
      <c r="Y102" s="136"/>
      <c r="Z102" s="136"/>
      <c r="AA102" s="137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</row>
    <row r="103" spans="1:42" x14ac:dyDescent="0.25">
      <c r="A103" s="18"/>
      <c r="B103"/>
      <c r="C103"/>
      <c r="D103"/>
      <c r="E103" s="114" t="str">
        <f t="shared" si="7"/>
        <v/>
      </c>
      <c r="F103" s="114" t="str">
        <f t="shared" si="8"/>
        <v/>
      </c>
      <c r="G103"/>
      <c r="H103"/>
      <c r="I103"/>
      <c r="J103"/>
      <c r="K103"/>
      <c r="L103" s="138" t="str">
        <f t="shared" si="3"/>
        <v/>
      </c>
      <c r="M103" s="114" t="str">
        <f t="shared" si="4"/>
        <v/>
      </c>
      <c r="N103" s="135" t="str">
        <f t="shared" si="9"/>
        <v/>
      </c>
      <c r="O103" s="226" t="str">
        <f t="shared" si="10"/>
        <v/>
      </c>
      <c r="P103" s="136"/>
      <c r="Q103" s="136"/>
      <c r="R103" s="69"/>
      <c r="S103" s="69"/>
      <c r="T103" s="136"/>
      <c r="U103" s="136"/>
      <c r="V103" s="69"/>
      <c r="W103" s="136"/>
      <c r="X103" s="136"/>
      <c r="Y103" s="136"/>
      <c r="Z103" s="136"/>
      <c r="AA103" s="137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</row>
    <row r="104" spans="1:42" x14ac:dyDescent="0.25">
      <c r="A104" s="18"/>
      <c r="B104"/>
      <c r="C104"/>
      <c r="D104"/>
      <c r="E104" s="114" t="str">
        <f t="shared" si="7"/>
        <v/>
      </c>
      <c r="F104" s="114" t="str">
        <f t="shared" si="8"/>
        <v/>
      </c>
      <c r="G104"/>
      <c r="H104"/>
      <c r="I104"/>
      <c r="J104"/>
      <c r="K104"/>
      <c r="L104" s="138" t="str">
        <f t="shared" si="3"/>
        <v/>
      </c>
      <c r="M104" s="114" t="str">
        <f t="shared" si="4"/>
        <v/>
      </c>
      <c r="N104" s="135" t="str">
        <f t="shared" si="9"/>
        <v/>
      </c>
      <c r="O104" s="226" t="str">
        <f t="shared" si="10"/>
        <v/>
      </c>
      <c r="P104" s="136"/>
      <c r="Q104" s="136"/>
      <c r="R104" s="136"/>
      <c r="S104" s="69"/>
      <c r="T104" s="136"/>
      <c r="U104" s="69"/>
      <c r="V104" s="69"/>
      <c r="W104" s="136"/>
      <c r="X104" s="136"/>
      <c r="Y104" s="136"/>
      <c r="Z104" s="136"/>
      <c r="AA104" s="137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</row>
    <row r="105" spans="1:42" x14ac:dyDescent="0.25">
      <c r="A105" s="18"/>
      <c r="B105"/>
      <c r="C105"/>
      <c r="D105"/>
      <c r="E105" s="114" t="str">
        <f t="shared" si="7"/>
        <v/>
      </c>
      <c r="F105" s="114" t="str">
        <f t="shared" si="8"/>
        <v/>
      </c>
      <c r="G105"/>
      <c r="H105"/>
      <c r="I105"/>
      <c r="J105"/>
      <c r="K105"/>
      <c r="L105" s="138" t="str">
        <f t="shared" si="3"/>
        <v/>
      </c>
      <c r="M105" s="114" t="str">
        <f t="shared" si="4"/>
        <v/>
      </c>
      <c r="N105" s="135" t="str">
        <f t="shared" si="9"/>
        <v/>
      </c>
      <c r="O105" s="226" t="str">
        <f t="shared" si="10"/>
        <v/>
      </c>
      <c r="P105" s="136"/>
      <c r="Q105" s="136"/>
      <c r="R105" s="136"/>
      <c r="S105" s="136"/>
      <c r="T105" s="69"/>
      <c r="U105" s="136"/>
      <c r="V105" s="69"/>
      <c r="W105" s="136"/>
      <c r="X105" s="136"/>
      <c r="Y105" s="136"/>
      <c r="Z105" s="136"/>
      <c r="AA105" s="137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</row>
    <row r="106" spans="1:42" x14ac:dyDescent="0.25">
      <c r="A106" s="18"/>
      <c r="B106"/>
      <c r="C106"/>
      <c r="D106"/>
      <c r="E106" s="114" t="str">
        <f t="shared" si="7"/>
        <v/>
      </c>
      <c r="F106" s="114" t="str">
        <f t="shared" si="8"/>
        <v/>
      </c>
      <c r="G106"/>
      <c r="H106"/>
      <c r="I106"/>
      <c r="J106"/>
      <c r="K106"/>
      <c r="L106" s="138" t="str">
        <f t="shared" si="3"/>
        <v/>
      </c>
      <c r="M106" s="114" t="str">
        <f t="shared" si="4"/>
        <v/>
      </c>
      <c r="N106" s="135" t="str">
        <f t="shared" si="9"/>
        <v/>
      </c>
      <c r="O106" s="226" t="str">
        <f t="shared" si="10"/>
        <v/>
      </c>
      <c r="P106" s="136"/>
      <c r="Q106" s="136"/>
      <c r="R106" s="136"/>
      <c r="S106" s="136"/>
      <c r="T106" s="136"/>
      <c r="U106" s="69"/>
      <c r="V106" s="69"/>
      <c r="W106" s="136"/>
      <c r="X106" s="136"/>
      <c r="Y106" s="136"/>
      <c r="Z106" s="136"/>
      <c r="AA106" s="137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</row>
    <row r="107" spans="1:42" x14ac:dyDescent="0.25">
      <c r="A107" s="18"/>
      <c r="B107"/>
      <c r="C107"/>
      <c r="D107"/>
      <c r="E107" s="114" t="str">
        <f t="shared" si="7"/>
        <v/>
      </c>
      <c r="F107" s="114" t="str">
        <f t="shared" si="8"/>
        <v/>
      </c>
      <c r="G107"/>
      <c r="H107"/>
      <c r="I107"/>
      <c r="J107"/>
      <c r="K107"/>
      <c r="L107" s="138" t="str">
        <f t="shared" si="3"/>
        <v/>
      </c>
      <c r="M107" s="114" t="str">
        <f t="shared" si="4"/>
        <v/>
      </c>
      <c r="N107" s="135" t="str">
        <f t="shared" si="9"/>
        <v/>
      </c>
      <c r="O107" s="226" t="str">
        <f t="shared" si="10"/>
        <v/>
      </c>
      <c r="P107" s="114"/>
      <c r="Q107" s="16"/>
      <c r="R107" s="114"/>
      <c r="Y107" s="16"/>
      <c r="Z107" s="16"/>
      <c r="AA107" s="20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</row>
    <row r="108" spans="1:42" x14ac:dyDescent="0.25">
      <c r="A108" s="218"/>
      <c r="B108"/>
      <c r="C108"/>
      <c r="D108"/>
      <c r="E108" s="114" t="str">
        <f t="shared" si="7"/>
        <v/>
      </c>
      <c r="F108" s="114" t="str">
        <f t="shared" si="8"/>
        <v/>
      </c>
      <c r="G108"/>
      <c r="H108"/>
      <c r="I108"/>
      <c r="J108"/>
      <c r="K108"/>
      <c r="L108" s="138" t="str">
        <f t="shared" si="3"/>
        <v/>
      </c>
      <c r="M108" s="114" t="str">
        <f t="shared" si="4"/>
        <v/>
      </c>
      <c r="N108" s="135" t="str">
        <f t="shared" si="9"/>
        <v/>
      </c>
      <c r="O108" s="226" t="str">
        <f t="shared" si="10"/>
        <v/>
      </c>
      <c r="P108" s="69"/>
      <c r="Q108" s="136"/>
      <c r="R108" s="136"/>
      <c r="S108" s="136"/>
      <c r="T108" s="69"/>
      <c r="U108" s="136"/>
      <c r="V108" s="69"/>
      <c r="W108" s="136"/>
      <c r="X108" s="136"/>
      <c r="Y108" s="136"/>
      <c r="Z108" s="136"/>
      <c r="AA108" s="137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</row>
    <row r="109" spans="1:42" x14ac:dyDescent="0.25">
      <c r="A109" s="218"/>
      <c r="B109"/>
      <c r="C109"/>
      <c r="D109"/>
      <c r="E109" s="114" t="str">
        <f t="shared" si="7"/>
        <v/>
      </c>
      <c r="F109" s="114" t="str">
        <f t="shared" si="8"/>
        <v/>
      </c>
      <c r="G109"/>
      <c r="H109"/>
      <c r="I109"/>
      <c r="J109"/>
      <c r="K109"/>
      <c r="L109" s="138" t="str">
        <f t="shared" si="3"/>
        <v/>
      </c>
      <c r="M109" s="114" t="str">
        <f t="shared" si="4"/>
        <v/>
      </c>
      <c r="N109" s="135" t="str">
        <f t="shared" si="9"/>
        <v/>
      </c>
      <c r="O109" s="226" t="str">
        <f t="shared" si="10"/>
        <v/>
      </c>
      <c r="P109" s="69"/>
      <c r="Q109" s="136"/>
      <c r="R109" s="136"/>
      <c r="S109" s="136"/>
      <c r="T109" s="136"/>
      <c r="U109" s="136"/>
      <c r="V109" s="69"/>
      <c r="W109" s="136"/>
      <c r="X109" s="136"/>
      <c r="Y109" s="136"/>
      <c r="Z109" s="136"/>
      <c r="AA109" s="137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</row>
    <row r="110" spans="1:42" x14ac:dyDescent="0.25">
      <c r="A110" s="18"/>
      <c r="B110"/>
      <c r="C110"/>
      <c r="D110"/>
      <c r="E110" s="114" t="str">
        <f t="shared" si="7"/>
        <v/>
      </c>
      <c r="F110" s="114" t="str">
        <f t="shared" si="8"/>
        <v/>
      </c>
      <c r="G110"/>
      <c r="H110"/>
      <c r="I110"/>
      <c r="J110"/>
      <c r="K110"/>
      <c r="L110" s="138" t="str">
        <f t="shared" si="3"/>
        <v/>
      </c>
      <c r="M110" s="114" t="str">
        <f t="shared" si="4"/>
        <v/>
      </c>
      <c r="N110" s="135" t="str">
        <f t="shared" si="9"/>
        <v/>
      </c>
      <c r="O110" s="226" t="str">
        <f t="shared" si="10"/>
        <v/>
      </c>
      <c r="P110" s="136"/>
      <c r="Q110" s="136"/>
      <c r="R110" s="69"/>
      <c r="S110" s="136"/>
      <c r="T110" s="136"/>
      <c r="U110" s="136"/>
      <c r="V110" s="69"/>
      <c r="W110" s="136"/>
      <c r="X110" s="69"/>
      <c r="Y110" s="136"/>
      <c r="Z110" s="136"/>
      <c r="AA110" s="137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</row>
    <row r="111" spans="1:42" x14ac:dyDescent="0.25">
      <c r="A111" s="18"/>
      <c r="B111"/>
      <c r="C111"/>
      <c r="D111"/>
      <c r="E111" s="114" t="str">
        <f t="shared" si="7"/>
        <v/>
      </c>
      <c r="F111" s="114" t="str">
        <f t="shared" si="8"/>
        <v/>
      </c>
      <c r="G111"/>
      <c r="H111"/>
      <c r="I111"/>
      <c r="J111"/>
      <c r="K111"/>
      <c r="L111" s="138" t="str">
        <f t="shared" si="3"/>
        <v/>
      </c>
      <c r="M111" s="114" t="str">
        <f t="shared" si="4"/>
        <v/>
      </c>
      <c r="N111" s="135" t="str">
        <f t="shared" si="9"/>
        <v/>
      </c>
      <c r="O111" s="226" t="str">
        <f t="shared" si="10"/>
        <v/>
      </c>
      <c r="P111" s="136"/>
      <c r="Q111" s="136"/>
      <c r="R111" s="136"/>
      <c r="S111" s="136"/>
      <c r="T111" s="69"/>
      <c r="U111" s="136"/>
      <c r="V111" s="69"/>
      <c r="W111" s="136"/>
      <c r="X111" s="136"/>
      <c r="Y111" s="136"/>
      <c r="Z111" s="136"/>
      <c r="AA111" s="137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</row>
    <row r="112" spans="1:42" x14ac:dyDescent="0.25">
      <c r="A112" s="18"/>
      <c r="B112"/>
      <c r="C112"/>
      <c r="D112"/>
      <c r="E112" s="114" t="str">
        <f t="shared" si="7"/>
        <v/>
      </c>
      <c r="F112" s="114" t="str">
        <f t="shared" si="8"/>
        <v/>
      </c>
      <c r="G112"/>
      <c r="H112"/>
      <c r="I112"/>
      <c r="J112"/>
      <c r="K112"/>
      <c r="L112" s="138" t="str">
        <f t="shared" si="3"/>
        <v/>
      </c>
      <c r="M112" s="114" t="str">
        <f t="shared" si="4"/>
        <v/>
      </c>
      <c r="N112" s="135" t="str">
        <f t="shared" si="9"/>
        <v/>
      </c>
      <c r="O112" s="226" t="str">
        <f t="shared" si="10"/>
        <v/>
      </c>
      <c r="P112" s="136"/>
      <c r="Q112" s="136"/>
      <c r="R112" s="136"/>
      <c r="S112" s="136"/>
      <c r="T112" s="136"/>
      <c r="U112" s="136"/>
      <c r="V112" s="69"/>
      <c r="W112" s="69"/>
      <c r="X112" s="136"/>
      <c r="Y112" s="136"/>
      <c r="Z112" s="136"/>
      <c r="AA112" s="137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</row>
    <row r="113" spans="1:42" x14ac:dyDescent="0.25">
      <c r="A113" s="18"/>
      <c r="B113"/>
      <c r="C113"/>
      <c r="D113"/>
      <c r="E113" s="114" t="str">
        <f t="shared" si="7"/>
        <v/>
      </c>
      <c r="F113" s="114" t="str">
        <f t="shared" si="8"/>
        <v/>
      </c>
      <c r="G113"/>
      <c r="H113"/>
      <c r="I113"/>
      <c r="J113"/>
      <c r="K113"/>
      <c r="L113" s="138" t="str">
        <f t="shared" si="3"/>
        <v/>
      </c>
      <c r="M113" s="114" t="str">
        <f t="shared" si="4"/>
        <v/>
      </c>
      <c r="N113" s="135" t="str">
        <f t="shared" si="9"/>
        <v/>
      </c>
      <c r="O113" s="226" t="str">
        <f t="shared" si="10"/>
        <v/>
      </c>
      <c r="P113" s="114"/>
      <c r="Q113" s="16"/>
      <c r="R113" s="114"/>
      <c r="Y113" s="16"/>
      <c r="Z113" s="16"/>
      <c r="AA113" s="20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</row>
    <row r="114" spans="1:42" x14ac:dyDescent="0.25">
      <c r="A114" s="218"/>
      <c r="B114"/>
      <c r="C114"/>
      <c r="D114"/>
      <c r="E114" s="114" t="str">
        <f t="shared" si="7"/>
        <v/>
      </c>
      <c r="F114" s="114" t="str">
        <f t="shared" si="8"/>
        <v/>
      </c>
      <c r="G114"/>
      <c r="H114"/>
      <c r="I114"/>
      <c r="J114"/>
      <c r="K114"/>
      <c r="L114" s="138" t="str">
        <f t="shared" si="3"/>
        <v/>
      </c>
      <c r="M114" s="114" t="str">
        <f t="shared" si="4"/>
        <v/>
      </c>
      <c r="N114" s="135" t="str">
        <f t="shared" si="9"/>
        <v/>
      </c>
      <c r="O114" s="226" t="str">
        <f t="shared" si="10"/>
        <v/>
      </c>
      <c r="P114" s="136"/>
      <c r="Q114" s="136"/>
      <c r="R114" s="69"/>
      <c r="S114" s="69"/>
      <c r="T114" s="136"/>
      <c r="U114" s="136"/>
      <c r="V114" s="69"/>
      <c r="W114" s="136"/>
      <c r="X114" s="136"/>
      <c r="Y114" s="136"/>
      <c r="Z114" s="136"/>
      <c r="AA114" s="137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</row>
    <row r="115" spans="1:42" x14ac:dyDescent="0.25">
      <c r="A115" s="18"/>
      <c r="B115"/>
      <c r="C115"/>
      <c r="D115"/>
      <c r="E115" s="114" t="str">
        <f t="shared" si="7"/>
        <v/>
      </c>
      <c r="F115" s="114" t="str">
        <f t="shared" si="8"/>
        <v/>
      </c>
      <c r="G115"/>
      <c r="H115"/>
      <c r="I115"/>
      <c r="J115"/>
      <c r="K115"/>
      <c r="L115" s="138" t="str">
        <f t="shared" si="3"/>
        <v/>
      </c>
      <c r="M115" s="114" t="str">
        <f t="shared" si="4"/>
        <v/>
      </c>
      <c r="N115" s="135" t="str">
        <f t="shared" si="9"/>
        <v/>
      </c>
      <c r="O115" s="226" t="str">
        <f t="shared" si="10"/>
        <v/>
      </c>
      <c r="P115" s="136"/>
      <c r="Q115" s="136"/>
      <c r="R115" s="136"/>
      <c r="S115" s="69"/>
      <c r="T115" s="136"/>
      <c r="U115" s="136"/>
      <c r="V115" s="69"/>
      <c r="W115" s="136"/>
      <c r="X115" s="136"/>
      <c r="Y115" s="136"/>
      <c r="Z115" s="136"/>
      <c r="AA115" s="137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</row>
    <row r="116" spans="1:42" x14ac:dyDescent="0.25">
      <c r="A116" s="18"/>
      <c r="B116"/>
      <c r="C116"/>
      <c r="D116"/>
      <c r="E116" s="114" t="str">
        <f t="shared" si="7"/>
        <v/>
      </c>
      <c r="F116" s="114" t="str">
        <f t="shared" si="8"/>
        <v/>
      </c>
      <c r="G116"/>
      <c r="H116"/>
      <c r="I116"/>
      <c r="J116"/>
      <c r="K116"/>
      <c r="L116" s="138" t="str">
        <f t="shared" si="3"/>
        <v/>
      </c>
      <c r="M116" s="114" t="str">
        <f t="shared" si="4"/>
        <v/>
      </c>
      <c r="N116" s="135" t="str">
        <f t="shared" si="9"/>
        <v/>
      </c>
      <c r="O116" s="226" t="str">
        <f t="shared" si="10"/>
        <v/>
      </c>
      <c r="P116" s="136"/>
      <c r="Q116" s="136"/>
      <c r="R116" s="136"/>
      <c r="S116" s="136"/>
      <c r="T116" s="136"/>
      <c r="U116" s="69"/>
      <c r="V116" s="69"/>
      <c r="W116" s="136"/>
      <c r="X116" s="136"/>
      <c r="Y116" s="136"/>
      <c r="Z116" s="136"/>
      <c r="AA116" s="137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</row>
    <row r="117" spans="1:42" x14ac:dyDescent="0.25">
      <c r="A117" s="18"/>
      <c r="B117"/>
      <c r="C117"/>
      <c r="D117"/>
      <c r="E117" s="114" t="str">
        <f t="shared" si="7"/>
        <v/>
      </c>
      <c r="F117" s="114" t="str">
        <f t="shared" si="8"/>
        <v/>
      </c>
      <c r="G117"/>
      <c r="H117"/>
      <c r="I117"/>
      <c r="J117"/>
      <c r="K117"/>
      <c r="L117" s="138" t="str">
        <f t="shared" si="3"/>
        <v/>
      </c>
      <c r="M117" s="114" t="str">
        <f t="shared" si="4"/>
        <v/>
      </c>
      <c r="N117" s="135" t="str">
        <f t="shared" si="9"/>
        <v/>
      </c>
      <c r="O117" s="226" t="str">
        <f t="shared" si="10"/>
        <v/>
      </c>
      <c r="P117" s="114"/>
      <c r="Q117" s="16"/>
      <c r="R117" s="114"/>
      <c r="Y117" s="16"/>
      <c r="Z117" s="16"/>
      <c r="AA117" s="20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</row>
    <row r="118" spans="1:42" x14ac:dyDescent="0.25">
      <c r="A118" s="18"/>
      <c r="B118"/>
      <c r="C118"/>
      <c r="D118"/>
      <c r="E118" s="114" t="str">
        <f t="shared" si="7"/>
        <v/>
      </c>
      <c r="F118" s="114" t="str">
        <f t="shared" si="8"/>
        <v/>
      </c>
      <c r="G118"/>
      <c r="H118"/>
      <c r="I118"/>
      <c r="J118"/>
      <c r="K118"/>
      <c r="L118" s="138" t="str">
        <f t="shared" si="3"/>
        <v/>
      </c>
      <c r="M118" s="114" t="str">
        <f t="shared" si="4"/>
        <v/>
      </c>
      <c r="N118" s="135" t="str">
        <f t="shared" si="9"/>
        <v/>
      </c>
      <c r="O118" s="226" t="str">
        <f t="shared" si="10"/>
        <v/>
      </c>
      <c r="P118" s="114"/>
      <c r="Q118" s="16"/>
      <c r="R118" s="114"/>
      <c r="Y118" s="16"/>
      <c r="Z118" s="16"/>
      <c r="AA118" s="20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</row>
    <row r="119" spans="1:42" x14ac:dyDescent="0.25">
      <c r="A119" s="18"/>
      <c r="B119"/>
      <c r="C119"/>
      <c r="D119"/>
      <c r="E119" s="114" t="str">
        <f t="shared" si="7"/>
        <v/>
      </c>
      <c r="F119" s="114" t="str">
        <f t="shared" si="8"/>
        <v/>
      </c>
      <c r="G119"/>
      <c r="H119"/>
      <c r="I119"/>
      <c r="J119"/>
      <c r="K119"/>
      <c r="L119" s="138" t="str">
        <f t="shared" si="3"/>
        <v/>
      </c>
      <c r="M119" s="114" t="str">
        <f t="shared" si="4"/>
        <v/>
      </c>
      <c r="N119" s="135" t="str">
        <f t="shared" si="9"/>
        <v/>
      </c>
      <c r="O119" s="226" t="str">
        <f t="shared" si="10"/>
        <v/>
      </c>
      <c r="P119" s="136"/>
      <c r="Q119" s="136"/>
      <c r="R119" s="136"/>
      <c r="S119" s="136"/>
      <c r="T119" s="136"/>
      <c r="U119" s="69"/>
      <c r="V119" s="69"/>
      <c r="W119" s="136"/>
      <c r="X119" s="136"/>
      <c r="Y119" s="136"/>
      <c r="Z119" s="136"/>
      <c r="AA119" s="137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</row>
    <row r="120" spans="1:42" x14ac:dyDescent="0.25">
      <c r="A120" s="18"/>
      <c r="B120"/>
      <c r="C120"/>
      <c r="D120"/>
      <c r="E120" s="114" t="str">
        <f t="shared" si="7"/>
        <v/>
      </c>
      <c r="F120" s="114" t="str">
        <f t="shared" si="8"/>
        <v/>
      </c>
      <c r="G120"/>
      <c r="H120"/>
      <c r="I120"/>
      <c r="J120"/>
      <c r="K120"/>
      <c r="L120" s="138" t="str">
        <f t="shared" si="3"/>
        <v/>
      </c>
      <c r="M120" s="114" t="str">
        <f t="shared" si="4"/>
        <v/>
      </c>
      <c r="N120" s="135" t="str">
        <f t="shared" si="9"/>
        <v/>
      </c>
      <c r="O120" s="226" t="str">
        <f t="shared" si="10"/>
        <v/>
      </c>
      <c r="P120" s="136"/>
      <c r="Q120" s="136"/>
      <c r="R120" s="136"/>
      <c r="S120" s="136"/>
      <c r="T120" s="69"/>
      <c r="U120" s="136"/>
      <c r="V120" s="69"/>
      <c r="W120" s="136"/>
      <c r="X120" s="136"/>
      <c r="Y120" s="136"/>
      <c r="Z120" s="136"/>
      <c r="AA120" s="137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</row>
    <row r="121" spans="1:42" x14ac:dyDescent="0.25">
      <c r="A121" s="218"/>
      <c r="B121"/>
      <c r="C121"/>
      <c r="D121"/>
      <c r="E121" s="114" t="str">
        <f t="shared" si="7"/>
        <v/>
      </c>
      <c r="F121" s="114" t="str">
        <f t="shared" si="8"/>
        <v/>
      </c>
      <c r="G121"/>
      <c r="H121"/>
      <c r="I121"/>
      <c r="J121"/>
      <c r="K121"/>
      <c r="L121" s="138" t="str">
        <f t="shared" si="3"/>
        <v/>
      </c>
      <c r="M121" s="114" t="str">
        <f t="shared" si="4"/>
        <v/>
      </c>
      <c r="N121" s="135" t="str">
        <f t="shared" si="9"/>
        <v/>
      </c>
      <c r="O121" s="226" t="str">
        <f t="shared" si="10"/>
        <v/>
      </c>
      <c r="P121" s="114"/>
      <c r="Q121" s="16"/>
      <c r="R121" s="114"/>
      <c r="Y121" s="16"/>
      <c r="Z121" s="16"/>
      <c r="AA121" s="20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</row>
    <row r="122" spans="1:42" x14ac:dyDescent="0.25">
      <c r="A122" s="218"/>
      <c r="B122"/>
      <c r="C122"/>
      <c r="D122"/>
      <c r="E122" s="114" t="str">
        <f t="shared" si="7"/>
        <v/>
      </c>
      <c r="F122" s="114" t="str">
        <f t="shared" si="8"/>
        <v/>
      </c>
      <c r="G122"/>
      <c r="H122"/>
      <c r="I122"/>
      <c r="J122"/>
      <c r="K122"/>
      <c r="L122" s="138" t="str">
        <f t="shared" si="3"/>
        <v/>
      </c>
      <c r="M122" s="114" t="str">
        <f t="shared" si="4"/>
        <v/>
      </c>
      <c r="N122" s="135" t="str">
        <f t="shared" si="9"/>
        <v/>
      </c>
      <c r="O122" s="226" t="str">
        <f t="shared" si="10"/>
        <v/>
      </c>
      <c r="P122" s="136"/>
      <c r="Q122" s="136"/>
      <c r="R122" s="136"/>
      <c r="S122" s="136"/>
      <c r="T122" s="136"/>
      <c r="U122" s="136"/>
      <c r="V122" s="69"/>
      <c r="W122" s="136"/>
      <c r="X122" s="136"/>
      <c r="Y122" s="136"/>
      <c r="Z122" s="136"/>
      <c r="AA122" s="137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</row>
    <row r="123" spans="1:42" x14ac:dyDescent="0.25">
      <c r="A123" s="18"/>
      <c r="B123"/>
      <c r="C123"/>
      <c r="D123"/>
      <c r="E123" s="114" t="str">
        <f t="shared" si="7"/>
        <v/>
      </c>
      <c r="F123" s="114" t="str">
        <f t="shared" si="8"/>
        <v/>
      </c>
      <c r="G123"/>
      <c r="H123"/>
      <c r="I123"/>
      <c r="J123"/>
      <c r="K123"/>
      <c r="L123" s="138" t="str">
        <f t="shared" si="3"/>
        <v/>
      </c>
      <c r="M123" s="114" t="str">
        <f t="shared" si="4"/>
        <v/>
      </c>
      <c r="N123" s="135" t="str">
        <f t="shared" si="9"/>
        <v/>
      </c>
      <c r="O123" s="226" t="str">
        <f t="shared" si="10"/>
        <v/>
      </c>
      <c r="P123" s="114"/>
      <c r="Q123" s="16"/>
      <c r="R123" s="114"/>
      <c r="Y123" s="16"/>
      <c r="Z123" s="16"/>
      <c r="AA123" s="20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</row>
    <row r="124" spans="1:42" x14ac:dyDescent="0.25">
      <c r="A124" s="18"/>
      <c r="B124"/>
      <c r="C124"/>
      <c r="D124"/>
      <c r="E124" s="114" t="str">
        <f t="shared" si="7"/>
        <v/>
      </c>
      <c r="F124" s="114" t="str">
        <f t="shared" si="8"/>
        <v/>
      </c>
      <c r="G124"/>
      <c r="H124"/>
      <c r="I124"/>
      <c r="J124"/>
      <c r="K124"/>
      <c r="L124" s="138" t="str">
        <f t="shared" si="3"/>
        <v/>
      </c>
      <c r="M124" s="114" t="str">
        <f t="shared" si="4"/>
        <v/>
      </c>
      <c r="N124" s="135" t="str">
        <f t="shared" si="9"/>
        <v/>
      </c>
      <c r="O124" s="226" t="str">
        <f t="shared" si="10"/>
        <v/>
      </c>
      <c r="P124" s="69"/>
      <c r="Q124" s="136"/>
      <c r="R124" s="136"/>
      <c r="S124" s="136"/>
      <c r="T124" s="136"/>
      <c r="U124" s="136"/>
      <c r="V124" s="69"/>
      <c r="W124" s="136"/>
      <c r="X124" s="136"/>
      <c r="Y124" s="136"/>
      <c r="Z124" s="136"/>
      <c r="AA124" s="137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</row>
    <row r="125" spans="1:42" x14ac:dyDescent="0.25">
      <c r="A125" s="18"/>
      <c r="B125"/>
      <c r="C125"/>
      <c r="D125"/>
      <c r="E125" s="114" t="str">
        <f t="shared" si="7"/>
        <v/>
      </c>
      <c r="F125" s="114" t="str">
        <f t="shared" si="8"/>
        <v/>
      </c>
      <c r="G125"/>
      <c r="H125"/>
      <c r="I125"/>
      <c r="J125"/>
      <c r="K125"/>
      <c r="L125" s="138" t="str">
        <f t="shared" si="3"/>
        <v/>
      </c>
      <c r="M125" s="114" t="str">
        <f t="shared" si="4"/>
        <v/>
      </c>
      <c r="N125" s="135" t="str">
        <f t="shared" si="9"/>
        <v/>
      </c>
      <c r="O125" s="226" t="str">
        <f t="shared" si="10"/>
        <v/>
      </c>
      <c r="P125" s="136"/>
      <c r="Q125" s="136"/>
      <c r="R125" s="136"/>
      <c r="S125" s="136"/>
      <c r="T125" s="136"/>
      <c r="U125" s="69"/>
      <c r="V125" s="69"/>
      <c r="W125" s="136"/>
      <c r="X125" s="136"/>
      <c r="Y125" s="136"/>
      <c r="Z125" s="136"/>
      <c r="AA125" s="137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</row>
    <row r="126" spans="1:42" x14ac:dyDescent="0.25">
      <c r="A126" s="18"/>
      <c r="B126"/>
      <c r="C126"/>
      <c r="D126"/>
      <c r="E126" s="114" t="str">
        <f t="shared" si="7"/>
        <v/>
      </c>
      <c r="F126" s="114" t="str">
        <f t="shared" si="8"/>
        <v/>
      </c>
      <c r="G126"/>
      <c r="H126"/>
      <c r="I126"/>
      <c r="J126"/>
      <c r="K126"/>
      <c r="L126" s="138" t="str">
        <f t="shared" si="3"/>
        <v/>
      </c>
      <c r="M126" s="114" t="str">
        <f t="shared" si="4"/>
        <v/>
      </c>
      <c r="N126" s="135" t="str">
        <f t="shared" si="9"/>
        <v/>
      </c>
      <c r="O126" s="226" t="str">
        <f t="shared" si="10"/>
        <v/>
      </c>
      <c r="P126" s="114"/>
      <c r="Q126" s="16"/>
      <c r="R126" s="114"/>
      <c r="Y126" s="16"/>
      <c r="Z126" s="16"/>
      <c r="AA126" s="20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</row>
    <row r="127" spans="1:42" x14ac:dyDescent="0.25">
      <c r="A127" s="218"/>
      <c r="B127"/>
      <c r="C127"/>
      <c r="D127"/>
      <c r="E127" s="114" t="str">
        <f t="shared" si="7"/>
        <v/>
      </c>
      <c r="F127" s="114" t="str">
        <f t="shared" si="8"/>
        <v/>
      </c>
      <c r="G127"/>
      <c r="H127"/>
      <c r="I127"/>
      <c r="J127"/>
      <c r="K127"/>
      <c r="L127" s="138" t="str">
        <f t="shared" si="3"/>
        <v/>
      </c>
      <c r="M127" s="114" t="str">
        <f t="shared" si="4"/>
        <v/>
      </c>
      <c r="N127" s="135" t="str">
        <f t="shared" si="9"/>
        <v/>
      </c>
      <c r="O127" s="226" t="str">
        <f t="shared" si="10"/>
        <v/>
      </c>
      <c r="P127" s="69"/>
      <c r="Q127" s="136"/>
      <c r="R127" s="136"/>
      <c r="S127" s="136"/>
      <c r="T127" s="136"/>
      <c r="U127" s="136"/>
      <c r="V127" s="69"/>
      <c r="W127" s="136"/>
      <c r="X127" s="136"/>
      <c r="Y127" s="136"/>
      <c r="Z127" s="136"/>
      <c r="AA127" s="137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</row>
    <row r="128" spans="1:42" x14ac:dyDescent="0.25">
      <c r="A128" s="18"/>
      <c r="B128"/>
      <c r="C128"/>
      <c r="D128"/>
      <c r="E128" s="114" t="str">
        <f t="shared" si="7"/>
        <v/>
      </c>
      <c r="F128" s="114" t="str">
        <f t="shared" si="8"/>
        <v/>
      </c>
      <c r="G128"/>
      <c r="H128"/>
      <c r="I128"/>
      <c r="J128"/>
      <c r="K128"/>
      <c r="L128" s="138" t="str">
        <f t="shared" si="3"/>
        <v/>
      </c>
      <c r="M128" s="114" t="str">
        <f t="shared" si="4"/>
        <v/>
      </c>
      <c r="N128" s="135" t="str">
        <f t="shared" si="9"/>
        <v/>
      </c>
      <c r="O128" s="226" t="str">
        <f t="shared" si="10"/>
        <v/>
      </c>
      <c r="P128" s="136"/>
      <c r="Q128" s="136"/>
      <c r="R128" s="136"/>
      <c r="S128" s="136"/>
      <c r="T128" s="69"/>
      <c r="U128" s="136"/>
      <c r="V128" s="69"/>
      <c r="W128" s="136"/>
      <c r="X128" s="136"/>
      <c r="Y128" s="136"/>
      <c r="Z128" s="136"/>
      <c r="AA128" s="137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</row>
    <row r="129" spans="1:42" x14ac:dyDescent="0.25">
      <c r="A129" s="18"/>
      <c r="B129"/>
      <c r="C129"/>
      <c r="D129"/>
      <c r="E129" s="114" t="str">
        <f t="shared" si="7"/>
        <v/>
      </c>
      <c r="F129" s="114" t="str">
        <f t="shared" si="8"/>
        <v/>
      </c>
      <c r="G129"/>
      <c r="H129"/>
      <c r="I129"/>
      <c r="J129"/>
      <c r="K129"/>
      <c r="L129" s="138" t="str">
        <f t="shared" si="3"/>
        <v/>
      </c>
      <c r="M129" s="114" t="str">
        <f t="shared" si="4"/>
        <v/>
      </c>
      <c r="N129" s="135" t="str">
        <f t="shared" si="9"/>
        <v/>
      </c>
      <c r="O129" s="226" t="str">
        <f t="shared" si="10"/>
        <v/>
      </c>
      <c r="P129" s="136"/>
      <c r="Q129" s="136"/>
      <c r="R129" s="136"/>
      <c r="S129" s="136"/>
      <c r="T129" s="136"/>
      <c r="U129" s="136"/>
      <c r="V129" s="69"/>
      <c r="W129" s="69"/>
      <c r="X129" s="136"/>
      <c r="Y129" s="136"/>
      <c r="Z129" s="136"/>
      <c r="AA129" s="137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</row>
    <row r="130" spans="1:42" x14ac:dyDescent="0.25">
      <c r="A130" s="18"/>
      <c r="B130"/>
      <c r="C130"/>
      <c r="D130"/>
      <c r="E130" s="114" t="str">
        <f t="shared" si="7"/>
        <v/>
      </c>
      <c r="F130" s="114" t="str">
        <f t="shared" si="8"/>
        <v/>
      </c>
      <c r="G130"/>
      <c r="H130"/>
      <c r="I130"/>
      <c r="J130"/>
      <c r="K130"/>
      <c r="L130" s="138" t="str">
        <f t="shared" si="3"/>
        <v/>
      </c>
      <c r="M130" s="114" t="str">
        <f t="shared" si="4"/>
        <v/>
      </c>
      <c r="N130" s="135" t="str">
        <f t="shared" si="9"/>
        <v/>
      </c>
      <c r="O130" s="226" t="str">
        <f t="shared" si="10"/>
        <v/>
      </c>
      <c r="P130" s="136"/>
      <c r="Q130" s="136"/>
      <c r="R130" s="136"/>
      <c r="S130" s="136"/>
      <c r="T130" s="69"/>
      <c r="U130" s="136"/>
      <c r="V130" s="69"/>
      <c r="W130" s="136"/>
      <c r="X130" s="136"/>
      <c r="Y130" s="136"/>
      <c r="Z130" s="136"/>
      <c r="AA130" s="137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</row>
    <row r="131" spans="1:42" x14ac:dyDescent="0.25">
      <c r="A131" s="18"/>
      <c r="B131"/>
      <c r="C131"/>
      <c r="D131"/>
      <c r="E131" s="114" t="str">
        <f t="shared" si="7"/>
        <v/>
      </c>
      <c r="F131" s="114" t="str">
        <f t="shared" si="8"/>
        <v/>
      </c>
      <c r="G131"/>
      <c r="H131"/>
      <c r="I131"/>
      <c r="J131"/>
      <c r="K131"/>
      <c r="L131" s="138" t="str">
        <f t="shared" si="3"/>
        <v/>
      </c>
      <c r="M131" s="114" t="str">
        <f t="shared" si="4"/>
        <v/>
      </c>
      <c r="N131" s="135" t="str">
        <f t="shared" si="9"/>
        <v/>
      </c>
      <c r="O131" s="226" t="str">
        <f t="shared" si="10"/>
        <v/>
      </c>
      <c r="P131" s="114"/>
      <c r="Q131" s="16"/>
      <c r="R131" s="114"/>
      <c r="Y131" s="16"/>
      <c r="Z131" s="16"/>
      <c r="AA131" s="20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</row>
    <row r="132" spans="1:42" x14ac:dyDescent="0.25">
      <c r="A132" s="18"/>
      <c r="B132"/>
      <c r="C132"/>
      <c r="D132"/>
      <c r="E132" s="114" t="str">
        <f t="shared" si="7"/>
        <v/>
      </c>
      <c r="F132" s="114" t="str">
        <f t="shared" si="8"/>
        <v/>
      </c>
      <c r="G132"/>
      <c r="H132"/>
      <c r="I132"/>
      <c r="J132"/>
      <c r="K132"/>
      <c r="L132" s="138" t="str">
        <f t="shared" si="3"/>
        <v/>
      </c>
      <c r="M132" s="114" t="str">
        <f t="shared" si="4"/>
        <v/>
      </c>
      <c r="N132" s="135" t="str">
        <f t="shared" si="9"/>
        <v/>
      </c>
      <c r="O132" s="226" t="str">
        <f t="shared" si="10"/>
        <v/>
      </c>
      <c r="P132" s="69"/>
      <c r="Q132" s="136"/>
      <c r="R132" s="136"/>
      <c r="S132" s="136"/>
      <c r="T132" s="136"/>
      <c r="U132" s="136"/>
      <c r="V132" s="69"/>
      <c r="W132" s="136"/>
      <c r="X132" s="136"/>
      <c r="Y132" s="136"/>
      <c r="Z132" s="136"/>
      <c r="AA132" s="137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</row>
    <row r="133" spans="1:42" x14ac:dyDescent="0.25">
      <c r="A133" s="18"/>
      <c r="B133"/>
      <c r="C133"/>
      <c r="D133"/>
      <c r="E133" s="114" t="str">
        <f t="shared" si="7"/>
        <v/>
      </c>
      <c r="F133" s="114" t="str">
        <f t="shared" si="8"/>
        <v/>
      </c>
      <c r="G133"/>
      <c r="H133"/>
      <c r="I133"/>
      <c r="J133"/>
      <c r="K133"/>
      <c r="L133" s="138" t="str">
        <f t="shared" si="3"/>
        <v/>
      </c>
      <c r="M133" s="114" t="str">
        <f t="shared" si="4"/>
        <v/>
      </c>
      <c r="N133" s="135" t="str">
        <f t="shared" si="9"/>
        <v/>
      </c>
      <c r="O133" s="226" t="str">
        <f t="shared" si="10"/>
        <v/>
      </c>
      <c r="P133" s="136"/>
      <c r="Q133" s="136"/>
      <c r="R133" s="136"/>
      <c r="S133" s="136"/>
      <c r="T133" s="136"/>
      <c r="U133" s="69"/>
      <c r="V133" s="69"/>
      <c r="W133" s="136"/>
      <c r="X133" s="136"/>
      <c r="Y133" s="136"/>
      <c r="Z133" s="136"/>
      <c r="AA133" s="137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</row>
    <row r="134" spans="1:42" x14ac:dyDescent="0.25">
      <c r="A134" s="218"/>
      <c r="B134"/>
      <c r="C134"/>
      <c r="D134"/>
      <c r="E134" s="114" t="str">
        <f t="shared" ref="E134:E165" si="11">IF(SUM(B134:C134)=0,"",SUM(B134:C134))</f>
        <v/>
      </c>
      <c r="F134" s="114" t="str">
        <f t="shared" ref="F134:F165" si="12">IF(K134="","",D134)</f>
        <v/>
      </c>
      <c r="G134"/>
      <c r="H134"/>
      <c r="I134"/>
      <c r="J134"/>
      <c r="K134"/>
      <c r="L134" s="138" t="str">
        <f t="shared" ref="L134:L197" si="13">IF(I134="","",D134*I134)</f>
        <v/>
      </c>
      <c r="M134" s="114" t="str">
        <f t="shared" ref="M134:M197" si="14">IF(J134="","",D134*J134)</f>
        <v/>
      </c>
      <c r="N134" s="135" t="str">
        <f t="shared" ref="N134:N165" si="15">IF(M134="","",IF(M134&lt;=0,1,0))</f>
        <v/>
      </c>
      <c r="O134" s="226" t="str">
        <f t="shared" ref="O134:O165" si="16">IF(L134="","",IF(L134&gt;=0,1,0))</f>
        <v/>
      </c>
      <c r="P134" s="136"/>
      <c r="Q134" s="136"/>
      <c r="R134" s="136"/>
      <c r="S134" s="136"/>
      <c r="T134" s="69"/>
      <c r="U134" s="136"/>
      <c r="V134" s="69"/>
      <c r="W134" s="136"/>
      <c r="X134" s="136"/>
      <c r="Y134" s="136"/>
      <c r="Z134" s="136"/>
      <c r="AA134" s="137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</row>
    <row r="135" spans="1:42" x14ac:dyDescent="0.25">
      <c r="A135" s="218"/>
      <c r="B135"/>
      <c r="C135"/>
      <c r="D135"/>
      <c r="E135" s="114" t="str">
        <f t="shared" si="11"/>
        <v/>
      </c>
      <c r="F135" s="114" t="str">
        <f t="shared" si="12"/>
        <v/>
      </c>
      <c r="G135"/>
      <c r="H135"/>
      <c r="I135"/>
      <c r="J135"/>
      <c r="K135"/>
      <c r="L135" s="138" t="str">
        <f t="shared" si="13"/>
        <v/>
      </c>
      <c r="M135" s="114" t="str">
        <f t="shared" si="14"/>
        <v/>
      </c>
      <c r="N135" s="135" t="str">
        <f t="shared" si="15"/>
        <v/>
      </c>
      <c r="O135" s="226" t="str">
        <f t="shared" si="16"/>
        <v/>
      </c>
      <c r="P135" s="136"/>
      <c r="Q135" s="136"/>
      <c r="R135" s="136"/>
      <c r="S135" s="136"/>
      <c r="T135" s="136"/>
      <c r="U135" s="69"/>
      <c r="V135" s="69"/>
      <c r="W135" s="136"/>
      <c r="X135" s="136"/>
      <c r="Y135" s="136"/>
      <c r="Z135" s="136"/>
      <c r="AA135" s="137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</row>
    <row r="136" spans="1:42" x14ac:dyDescent="0.25">
      <c r="A136" s="18"/>
      <c r="B136"/>
      <c r="C136"/>
      <c r="D136"/>
      <c r="E136" s="114" t="str">
        <f t="shared" si="11"/>
        <v/>
      </c>
      <c r="F136" s="114" t="str">
        <f t="shared" si="12"/>
        <v/>
      </c>
      <c r="G136"/>
      <c r="H136"/>
      <c r="I136"/>
      <c r="J136"/>
      <c r="K136"/>
      <c r="L136" s="138" t="str">
        <f t="shared" si="13"/>
        <v/>
      </c>
      <c r="M136" s="114" t="str">
        <f t="shared" si="14"/>
        <v/>
      </c>
      <c r="N136" s="135" t="str">
        <f t="shared" si="15"/>
        <v/>
      </c>
      <c r="O136" s="226" t="str">
        <f t="shared" si="16"/>
        <v/>
      </c>
      <c r="P136" s="136"/>
      <c r="Q136" s="136"/>
      <c r="R136" s="136"/>
      <c r="S136" s="136"/>
      <c r="T136" s="136"/>
      <c r="U136" s="136"/>
      <c r="V136" s="69"/>
      <c r="W136" s="136"/>
      <c r="X136" s="136"/>
      <c r="Y136" s="69"/>
      <c r="Z136" s="136"/>
      <c r="AA136" s="137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</row>
    <row r="137" spans="1:42" x14ac:dyDescent="0.25">
      <c r="A137" s="18"/>
      <c r="B137"/>
      <c r="C137"/>
      <c r="D137"/>
      <c r="E137" s="114" t="str">
        <f t="shared" si="11"/>
        <v/>
      </c>
      <c r="F137" s="114" t="str">
        <f t="shared" si="12"/>
        <v/>
      </c>
      <c r="G137"/>
      <c r="H137"/>
      <c r="I137"/>
      <c r="J137"/>
      <c r="K137"/>
      <c r="L137" s="138" t="str">
        <f t="shared" si="13"/>
        <v/>
      </c>
      <c r="M137" s="114" t="str">
        <f t="shared" si="14"/>
        <v/>
      </c>
      <c r="N137" s="135" t="str">
        <f t="shared" si="15"/>
        <v/>
      </c>
      <c r="O137" s="226" t="str">
        <f t="shared" si="16"/>
        <v/>
      </c>
      <c r="P137" s="136"/>
      <c r="Q137" s="136"/>
      <c r="R137" s="136"/>
      <c r="S137" s="136"/>
      <c r="T137" s="136"/>
      <c r="U137" s="69"/>
      <c r="V137" s="69"/>
      <c r="W137" s="136"/>
      <c r="X137" s="136"/>
      <c r="Y137" s="136"/>
      <c r="Z137" s="136"/>
      <c r="AA137" s="137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</row>
    <row r="138" spans="1:42" x14ac:dyDescent="0.25">
      <c r="A138" s="18"/>
      <c r="B138"/>
      <c r="C138"/>
      <c r="D138"/>
      <c r="E138" s="114" t="str">
        <f t="shared" si="11"/>
        <v/>
      </c>
      <c r="F138" s="114" t="str">
        <f t="shared" si="12"/>
        <v/>
      </c>
      <c r="G138"/>
      <c r="H138"/>
      <c r="I138"/>
      <c r="J138"/>
      <c r="K138"/>
      <c r="L138" s="138" t="str">
        <f t="shared" si="13"/>
        <v/>
      </c>
      <c r="M138" s="114" t="str">
        <f t="shared" si="14"/>
        <v/>
      </c>
      <c r="N138" s="135" t="str">
        <f t="shared" si="15"/>
        <v/>
      </c>
      <c r="O138" s="226" t="str">
        <f t="shared" si="16"/>
        <v/>
      </c>
      <c r="P138" s="136"/>
      <c r="Q138" s="136"/>
      <c r="R138" s="136"/>
      <c r="S138" s="136"/>
      <c r="T138" s="136"/>
      <c r="U138" s="136"/>
      <c r="V138" s="69"/>
      <c r="W138" s="136"/>
      <c r="X138" s="136"/>
      <c r="Y138" s="136"/>
      <c r="Z138" s="136"/>
      <c r="AA138" s="137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</row>
    <row r="139" spans="1:42" x14ac:dyDescent="0.25">
      <c r="A139" s="18"/>
      <c r="B139"/>
      <c r="C139"/>
      <c r="D139"/>
      <c r="E139" s="114" t="str">
        <f t="shared" si="11"/>
        <v/>
      </c>
      <c r="F139" s="114" t="str">
        <f t="shared" si="12"/>
        <v/>
      </c>
      <c r="G139"/>
      <c r="H139"/>
      <c r="I139"/>
      <c r="J139"/>
      <c r="K139"/>
      <c r="L139" s="138" t="str">
        <f t="shared" si="13"/>
        <v/>
      </c>
      <c r="M139" s="114" t="str">
        <f t="shared" si="14"/>
        <v/>
      </c>
      <c r="N139" s="135" t="str">
        <f t="shared" si="15"/>
        <v/>
      </c>
      <c r="O139" s="226" t="str">
        <f t="shared" si="16"/>
        <v/>
      </c>
      <c r="P139" s="136"/>
      <c r="Q139" s="136"/>
      <c r="R139" s="136"/>
      <c r="S139" s="136"/>
      <c r="T139" s="136"/>
      <c r="U139" s="136"/>
      <c r="V139" s="69"/>
      <c r="W139" s="136"/>
      <c r="X139" s="136"/>
      <c r="Y139" s="136"/>
      <c r="Z139" s="136"/>
      <c r="AA139" s="137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</row>
    <row r="140" spans="1:42" x14ac:dyDescent="0.25">
      <c r="A140" s="218"/>
      <c r="B140"/>
      <c r="C140"/>
      <c r="D140"/>
      <c r="E140" s="114" t="str">
        <f t="shared" si="11"/>
        <v/>
      </c>
      <c r="F140" s="114" t="str">
        <f t="shared" si="12"/>
        <v/>
      </c>
      <c r="G140"/>
      <c r="H140"/>
      <c r="I140"/>
      <c r="J140"/>
      <c r="K140"/>
      <c r="L140" s="138" t="str">
        <f t="shared" si="13"/>
        <v/>
      </c>
      <c r="M140" s="114" t="str">
        <f t="shared" si="14"/>
        <v/>
      </c>
      <c r="N140" s="135" t="str">
        <f t="shared" si="15"/>
        <v/>
      </c>
      <c r="O140" s="226" t="str">
        <f t="shared" si="16"/>
        <v/>
      </c>
      <c r="P140" s="136"/>
      <c r="Q140" s="136"/>
      <c r="R140" s="136"/>
      <c r="S140" s="136"/>
      <c r="T140" s="136"/>
      <c r="U140" s="136"/>
      <c r="V140" s="69"/>
      <c r="W140" s="136"/>
      <c r="X140" s="136"/>
      <c r="Y140" s="136"/>
      <c r="Z140" s="136"/>
      <c r="AA140" s="137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</row>
    <row r="141" spans="1:42" x14ac:dyDescent="0.25">
      <c r="A141" s="18"/>
      <c r="B141"/>
      <c r="C141"/>
      <c r="D141"/>
      <c r="E141" s="114" t="str">
        <f t="shared" si="11"/>
        <v/>
      </c>
      <c r="F141" s="114" t="str">
        <f t="shared" si="12"/>
        <v/>
      </c>
      <c r="G141"/>
      <c r="H141"/>
      <c r="I141"/>
      <c r="J141"/>
      <c r="K141"/>
      <c r="L141" s="138" t="str">
        <f t="shared" si="13"/>
        <v/>
      </c>
      <c r="M141" s="114" t="str">
        <f t="shared" si="14"/>
        <v/>
      </c>
      <c r="N141" s="135" t="str">
        <f t="shared" si="15"/>
        <v/>
      </c>
      <c r="O141" s="226" t="str">
        <f t="shared" si="16"/>
        <v/>
      </c>
      <c r="P141" s="136"/>
      <c r="Q141" s="136"/>
      <c r="R141" s="136"/>
      <c r="S141" s="136"/>
      <c r="T141" s="69"/>
      <c r="U141" s="136"/>
      <c r="V141" s="69"/>
      <c r="W141" s="136"/>
      <c r="X141" s="136"/>
      <c r="Y141" s="136"/>
      <c r="Z141" s="136"/>
      <c r="AA141" s="137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</row>
    <row r="142" spans="1:42" ht="16.5" customHeight="1" x14ac:dyDescent="0.25">
      <c r="A142" s="18"/>
      <c r="B142"/>
      <c r="C142"/>
      <c r="D142"/>
      <c r="E142" s="114" t="str">
        <f t="shared" si="11"/>
        <v/>
      </c>
      <c r="F142" s="114" t="str">
        <f t="shared" si="12"/>
        <v/>
      </c>
      <c r="G142"/>
      <c r="H142"/>
      <c r="I142"/>
      <c r="J142"/>
      <c r="K142"/>
      <c r="L142" s="138" t="str">
        <f t="shared" si="13"/>
        <v/>
      </c>
      <c r="M142" s="114" t="str">
        <f t="shared" si="14"/>
        <v/>
      </c>
      <c r="N142" s="135" t="str">
        <f t="shared" si="15"/>
        <v/>
      </c>
      <c r="O142" s="226" t="str">
        <f t="shared" si="16"/>
        <v/>
      </c>
      <c r="P142" s="136"/>
      <c r="Q142" s="136"/>
      <c r="R142" s="136"/>
      <c r="S142" s="136"/>
      <c r="T142" s="136"/>
      <c r="U142" s="136"/>
      <c r="V142" s="69"/>
      <c r="W142" s="136"/>
      <c r="X142" s="136"/>
      <c r="Y142" s="136"/>
      <c r="Z142" s="136"/>
      <c r="AA142" s="137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</row>
    <row r="143" spans="1:42" x14ac:dyDescent="0.25">
      <c r="A143" s="18"/>
      <c r="B143"/>
      <c r="C143"/>
      <c r="D143"/>
      <c r="E143" s="114" t="str">
        <f t="shared" si="11"/>
        <v/>
      </c>
      <c r="F143" s="114" t="str">
        <f t="shared" si="12"/>
        <v/>
      </c>
      <c r="G143"/>
      <c r="H143"/>
      <c r="I143"/>
      <c r="J143"/>
      <c r="K143"/>
      <c r="L143" s="138" t="str">
        <f t="shared" si="13"/>
        <v/>
      </c>
      <c r="M143" s="114" t="str">
        <f t="shared" si="14"/>
        <v/>
      </c>
      <c r="N143" s="135" t="str">
        <f t="shared" si="15"/>
        <v/>
      </c>
      <c r="O143" s="226" t="str">
        <f t="shared" si="16"/>
        <v/>
      </c>
      <c r="P143" s="136"/>
      <c r="Q143" s="136"/>
      <c r="R143" s="136"/>
      <c r="S143" s="136"/>
      <c r="T143" s="136"/>
      <c r="U143" s="136"/>
      <c r="V143" s="69"/>
      <c r="W143" s="136"/>
      <c r="X143" s="136"/>
      <c r="Y143" s="136"/>
      <c r="Z143" s="136"/>
      <c r="AA143" s="137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</row>
    <row r="144" spans="1:42" x14ac:dyDescent="0.25">
      <c r="A144" s="18"/>
      <c r="B144"/>
      <c r="C144"/>
      <c r="D144"/>
      <c r="E144" s="114" t="str">
        <f t="shared" si="11"/>
        <v/>
      </c>
      <c r="F144" s="114" t="str">
        <f t="shared" si="12"/>
        <v/>
      </c>
      <c r="G144"/>
      <c r="H144"/>
      <c r="I144"/>
      <c r="J144"/>
      <c r="K144"/>
      <c r="L144" s="138" t="str">
        <f t="shared" si="13"/>
        <v/>
      </c>
      <c r="M144" s="114" t="str">
        <f t="shared" si="14"/>
        <v/>
      </c>
      <c r="N144" s="135" t="str">
        <f t="shared" si="15"/>
        <v/>
      </c>
      <c r="O144" s="226" t="str">
        <f t="shared" si="16"/>
        <v/>
      </c>
      <c r="P144" s="136"/>
      <c r="Q144" s="136"/>
      <c r="R144" s="136"/>
      <c r="S144" s="136"/>
      <c r="T144" s="136"/>
      <c r="U144" s="136"/>
      <c r="V144" s="69"/>
      <c r="W144" s="136"/>
      <c r="X144" s="136"/>
      <c r="Y144" s="136"/>
      <c r="Z144" s="136"/>
      <c r="AA144" s="137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</row>
    <row r="145" spans="1:42" x14ac:dyDescent="0.25">
      <c r="A145" s="18"/>
      <c r="B145"/>
      <c r="C145"/>
      <c r="D145"/>
      <c r="E145" s="114" t="str">
        <f t="shared" si="11"/>
        <v/>
      </c>
      <c r="F145" s="114" t="str">
        <f t="shared" si="12"/>
        <v/>
      </c>
      <c r="G145"/>
      <c r="H145"/>
      <c r="I145"/>
      <c r="J145"/>
      <c r="K145"/>
      <c r="L145" s="138" t="str">
        <f t="shared" si="13"/>
        <v/>
      </c>
      <c r="M145" s="114" t="str">
        <f t="shared" si="14"/>
        <v/>
      </c>
      <c r="N145" s="135" t="str">
        <f t="shared" si="15"/>
        <v/>
      </c>
      <c r="O145" s="226" t="str">
        <f t="shared" si="16"/>
        <v/>
      </c>
      <c r="P145" s="136"/>
      <c r="Q145" s="136"/>
      <c r="R145" s="136"/>
      <c r="S145" s="136"/>
      <c r="T145" s="136"/>
      <c r="U145" s="136"/>
      <c r="V145" s="69"/>
      <c r="W145" s="136"/>
      <c r="X145" s="136"/>
      <c r="Y145" s="136"/>
      <c r="Z145" s="136"/>
      <c r="AA145" s="137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</row>
    <row r="146" spans="1:42" x14ac:dyDescent="0.25">
      <c r="A146" s="18"/>
      <c r="B146"/>
      <c r="C146"/>
      <c r="D146"/>
      <c r="E146" s="114" t="str">
        <f t="shared" si="11"/>
        <v/>
      </c>
      <c r="F146" s="114" t="str">
        <f t="shared" si="12"/>
        <v/>
      </c>
      <c r="G146"/>
      <c r="H146"/>
      <c r="I146"/>
      <c r="J146"/>
      <c r="K146"/>
      <c r="L146" s="138" t="str">
        <f t="shared" si="13"/>
        <v/>
      </c>
      <c r="M146" s="114" t="str">
        <f t="shared" si="14"/>
        <v/>
      </c>
      <c r="N146" s="135" t="str">
        <f t="shared" si="15"/>
        <v/>
      </c>
      <c r="O146" s="226" t="str">
        <f t="shared" si="16"/>
        <v/>
      </c>
      <c r="P146" s="136"/>
      <c r="Q146" s="136"/>
      <c r="R146" s="136"/>
      <c r="S146" s="136"/>
      <c r="T146" s="136"/>
      <c r="U146" s="136"/>
      <c r="V146" s="69"/>
      <c r="W146" s="136"/>
      <c r="X146" s="136"/>
      <c r="Y146" s="136"/>
      <c r="Z146" s="136"/>
      <c r="AA146" s="137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</row>
    <row r="147" spans="1:42" x14ac:dyDescent="0.25">
      <c r="A147" s="218"/>
      <c r="B147"/>
      <c r="C147"/>
      <c r="D147"/>
      <c r="E147" s="114" t="str">
        <f t="shared" si="11"/>
        <v/>
      </c>
      <c r="F147" s="114" t="str">
        <f t="shared" si="12"/>
        <v/>
      </c>
      <c r="G147"/>
      <c r="H147"/>
      <c r="I147"/>
      <c r="J147"/>
      <c r="K147"/>
      <c r="L147" s="138" t="str">
        <f t="shared" si="13"/>
        <v/>
      </c>
      <c r="M147" s="114" t="str">
        <f t="shared" si="14"/>
        <v/>
      </c>
      <c r="N147" s="135" t="str">
        <f t="shared" si="15"/>
        <v/>
      </c>
      <c r="O147" s="226" t="str">
        <f t="shared" si="16"/>
        <v/>
      </c>
      <c r="P147" s="136"/>
      <c r="Q147" s="136"/>
      <c r="R147" s="136"/>
      <c r="S147" s="136"/>
      <c r="T147" s="136"/>
      <c r="U147" s="136"/>
      <c r="V147" s="69"/>
      <c r="W147" s="136"/>
      <c r="X147" s="136"/>
      <c r="Y147" s="136"/>
      <c r="Z147" s="136"/>
      <c r="AA147" s="137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</row>
    <row r="148" spans="1:42" x14ac:dyDescent="0.25">
      <c r="A148" s="218"/>
      <c r="B148"/>
      <c r="C148"/>
      <c r="D148"/>
      <c r="E148" s="114" t="str">
        <f t="shared" si="11"/>
        <v/>
      </c>
      <c r="F148" s="114" t="str">
        <f t="shared" si="12"/>
        <v/>
      </c>
      <c r="G148"/>
      <c r="H148"/>
      <c r="I148"/>
      <c r="J148"/>
      <c r="K148"/>
      <c r="L148" s="138" t="str">
        <f t="shared" si="13"/>
        <v/>
      </c>
      <c r="M148" s="114" t="str">
        <f t="shared" si="14"/>
        <v/>
      </c>
      <c r="N148" s="135" t="str">
        <f t="shared" si="15"/>
        <v/>
      </c>
      <c r="O148" s="226" t="str">
        <f t="shared" si="16"/>
        <v/>
      </c>
      <c r="P148" s="136"/>
      <c r="Q148" s="136"/>
      <c r="R148" s="136"/>
      <c r="S148" s="136"/>
      <c r="T148" s="136"/>
      <c r="U148" s="136"/>
      <c r="V148" s="69"/>
      <c r="W148" s="136"/>
      <c r="X148" s="136"/>
      <c r="Y148" s="136"/>
      <c r="Z148" s="136"/>
      <c r="AA148" s="137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</row>
    <row r="149" spans="1:42" x14ac:dyDescent="0.25">
      <c r="A149" s="18"/>
      <c r="B149"/>
      <c r="C149"/>
      <c r="D149"/>
      <c r="E149" s="114" t="str">
        <f t="shared" si="11"/>
        <v/>
      </c>
      <c r="F149" s="114" t="str">
        <f t="shared" si="12"/>
        <v/>
      </c>
      <c r="G149"/>
      <c r="H149"/>
      <c r="I149"/>
      <c r="J149"/>
      <c r="K149"/>
      <c r="L149" s="138" t="str">
        <f t="shared" si="13"/>
        <v/>
      </c>
      <c r="M149" s="114" t="str">
        <f t="shared" si="14"/>
        <v/>
      </c>
      <c r="N149" s="135" t="str">
        <f t="shared" si="15"/>
        <v/>
      </c>
      <c r="O149" s="226" t="str">
        <f t="shared" si="16"/>
        <v/>
      </c>
      <c r="P149" s="136"/>
      <c r="Q149" s="136"/>
      <c r="R149" s="136"/>
      <c r="S149" s="136"/>
      <c r="T149" s="136"/>
      <c r="U149" s="136"/>
      <c r="V149" s="69"/>
      <c r="W149" s="136"/>
      <c r="X149" s="136"/>
      <c r="Y149" s="136"/>
      <c r="Z149" s="136"/>
      <c r="AA149" s="137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</row>
    <row r="150" spans="1:42" x14ac:dyDescent="0.25">
      <c r="A150" s="18"/>
      <c r="B150"/>
      <c r="C150"/>
      <c r="D150"/>
      <c r="E150" s="114" t="str">
        <f t="shared" si="11"/>
        <v/>
      </c>
      <c r="F150" s="114" t="str">
        <f t="shared" si="12"/>
        <v/>
      </c>
      <c r="G150"/>
      <c r="H150"/>
      <c r="I150"/>
      <c r="J150"/>
      <c r="K150"/>
      <c r="L150" s="138" t="str">
        <f t="shared" si="13"/>
        <v/>
      </c>
      <c r="M150" s="114" t="str">
        <f t="shared" si="14"/>
        <v/>
      </c>
      <c r="N150" s="135" t="str">
        <f t="shared" si="15"/>
        <v/>
      </c>
      <c r="O150" s="226" t="str">
        <f t="shared" si="16"/>
        <v/>
      </c>
      <c r="P150" s="136"/>
      <c r="Q150" s="136"/>
      <c r="R150" s="136"/>
      <c r="S150" s="136"/>
      <c r="T150" s="136"/>
      <c r="U150" s="136"/>
      <c r="V150" s="69"/>
      <c r="W150" s="136"/>
      <c r="X150" s="136"/>
      <c r="Y150" s="136"/>
      <c r="Z150" s="136"/>
      <c r="AA150" s="137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</row>
    <row r="151" spans="1:42" x14ac:dyDescent="0.25">
      <c r="A151" s="18"/>
      <c r="B151"/>
      <c r="C151"/>
      <c r="D151"/>
      <c r="E151" s="114" t="str">
        <f t="shared" si="11"/>
        <v/>
      </c>
      <c r="F151" s="114" t="str">
        <f t="shared" si="12"/>
        <v/>
      </c>
      <c r="G151"/>
      <c r="H151"/>
      <c r="I151"/>
      <c r="J151"/>
      <c r="K151"/>
      <c r="L151" s="138" t="str">
        <f t="shared" si="13"/>
        <v/>
      </c>
      <c r="M151" s="114" t="str">
        <f t="shared" si="14"/>
        <v/>
      </c>
      <c r="N151" s="135" t="str">
        <f t="shared" si="15"/>
        <v/>
      </c>
      <c r="O151" s="226" t="str">
        <f t="shared" si="16"/>
        <v/>
      </c>
      <c r="P151" s="136"/>
      <c r="Q151" s="136"/>
      <c r="R151" s="136"/>
      <c r="S151" s="136"/>
      <c r="T151" s="136"/>
      <c r="U151" s="136"/>
      <c r="V151" s="69"/>
      <c r="W151" s="136"/>
      <c r="X151" s="136"/>
      <c r="Y151" s="136"/>
      <c r="Z151" s="136"/>
      <c r="AA151" s="137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</row>
    <row r="152" spans="1:42" x14ac:dyDescent="0.25">
      <c r="A152" s="18"/>
      <c r="B152"/>
      <c r="C152"/>
      <c r="D152"/>
      <c r="E152" s="114" t="str">
        <f t="shared" si="11"/>
        <v/>
      </c>
      <c r="F152" s="114" t="str">
        <f t="shared" si="12"/>
        <v/>
      </c>
      <c r="G152"/>
      <c r="H152"/>
      <c r="I152"/>
      <c r="J152"/>
      <c r="K152"/>
      <c r="L152" s="138" t="str">
        <f t="shared" si="13"/>
        <v/>
      </c>
      <c r="M152" s="114" t="str">
        <f t="shared" si="14"/>
        <v/>
      </c>
      <c r="N152" s="135" t="str">
        <f t="shared" si="15"/>
        <v/>
      </c>
      <c r="O152" s="226" t="str">
        <f t="shared" si="16"/>
        <v/>
      </c>
      <c r="P152" s="136"/>
      <c r="Q152" s="136"/>
      <c r="R152" s="136"/>
      <c r="S152" s="136"/>
      <c r="T152" s="136"/>
      <c r="U152" s="136"/>
      <c r="V152" s="69"/>
      <c r="W152" s="136"/>
      <c r="X152" s="136"/>
      <c r="Y152" s="136"/>
      <c r="Z152" s="136"/>
      <c r="AA152" s="137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</row>
    <row r="153" spans="1:42" x14ac:dyDescent="0.25">
      <c r="A153" s="218"/>
      <c r="B153"/>
      <c r="C153"/>
      <c r="D153"/>
      <c r="E153" s="114" t="str">
        <f t="shared" si="11"/>
        <v/>
      </c>
      <c r="F153" s="114" t="str">
        <f t="shared" si="12"/>
        <v/>
      </c>
      <c r="G153"/>
      <c r="H153"/>
      <c r="I153"/>
      <c r="J153"/>
      <c r="K153"/>
      <c r="L153" s="138" t="str">
        <f t="shared" si="13"/>
        <v/>
      </c>
      <c r="M153" s="114" t="str">
        <f t="shared" si="14"/>
        <v/>
      </c>
      <c r="N153" s="135" t="str">
        <f t="shared" si="15"/>
        <v/>
      </c>
      <c r="O153" s="226" t="str">
        <f t="shared" si="16"/>
        <v/>
      </c>
      <c r="P153" s="136"/>
      <c r="Q153" s="136"/>
      <c r="R153" s="136"/>
      <c r="S153" s="136"/>
      <c r="T153" s="136"/>
      <c r="U153" s="136"/>
      <c r="V153" s="69"/>
      <c r="W153" s="136"/>
      <c r="X153" s="136"/>
      <c r="Y153" s="136"/>
      <c r="Z153" s="136"/>
      <c r="AA153" s="137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</row>
    <row r="154" spans="1:42" x14ac:dyDescent="0.25">
      <c r="A154" s="18"/>
      <c r="B154"/>
      <c r="C154"/>
      <c r="D154"/>
      <c r="E154" s="114" t="str">
        <f t="shared" si="11"/>
        <v/>
      </c>
      <c r="F154" s="114" t="str">
        <f t="shared" si="12"/>
        <v/>
      </c>
      <c r="G154"/>
      <c r="H154"/>
      <c r="I154"/>
      <c r="J154"/>
      <c r="K154"/>
      <c r="L154" s="138" t="str">
        <f t="shared" si="13"/>
        <v/>
      </c>
      <c r="M154" s="114" t="str">
        <f t="shared" si="14"/>
        <v/>
      </c>
      <c r="N154" s="135" t="str">
        <f t="shared" si="15"/>
        <v/>
      </c>
      <c r="O154" s="226" t="str">
        <f t="shared" si="16"/>
        <v/>
      </c>
      <c r="P154" s="136"/>
      <c r="Q154" s="136"/>
      <c r="R154" s="136"/>
      <c r="S154" s="136"/>
      <c r="T154" s="136"/>
      <c r="U154" s="136"/>
      <c r="V154" s="69"/>
      <c r="W154" s="136"/>
      <c r="X154" s="136"/>
      <c r="Y154" s="136"/>
      <c r="Z154" s="136"/>
      <c r="AA154" s="137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</row>
    <row r="155" spans="1:42" x14ac:dyDescent="0.25">
      <c r="A155" s="18"/>
      <c r="B155"/>
      <c r="C155"/>
      <c r="D155"/>
      <c r="E155" s="114" t="str">
        <f t="shared" si="11"/>
        <v/>
      </c>
      <c r="F155" s="114" t="str">
        <f t="shared" si="12"/>
        <v/>
      </c>
      <c r="G155"/>
      <c r="H155"/>
      <c r="I155"/>
      <c r="J155"/>
      <c r="K155"/>
      <c r="L155" s="138" t="str">
        <f t="shared" si="13"/>
        <v/>
      </c>
      <c r="M155" s="114" t="str">
        <f t="shared" si="14"/>
        <v/>
      </c>
      <c r="N155" s="135" t="str">
        <f t="shared" si="15"/>
        <v/>
      </c>
      <c r="O155" s="226" t="str">
        <f t="shared" si="16"/>
        <v/>
      </c>
      <c r="P155" s="136"/>
      <c r="Q155" s="136"/>
      <c r="R155" s="136"/>
      <c r="S155" s="136"/>
      <c r="T155" s="136"/>
      <c r="U155" s="136"/>
      <c r="V155" s="69"/>
      <c r="W155" s="136"/>
      <c r="X155" s="136"/>
      <c r="Y155" s="136"/>
      <c r="Z155" s="136"/>
      <c r="AA155" s="137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</row>
    <row r="156" spans="1:42" x14ac:dyDescent="0.25">
      <c r="A156" s="18"/>
      <c r="B156"/>
      <c r="C156"/>
      <c r="D156"/>
      <c r="E156" s="114" t="str">
        <f t="shared" si="11"/>
        <v/>
      </c>
      <c r="F156" s="114" t="str">
        <f t="shared" si="12"/>
        <v/>
      </c>
      <c r="G156"/>
      <c r="H156"/>
      <c r="I156"/>
      <c r="J156"/>
      <c r="K156"/>
      <c r="L156" s="138" t="str">
        <f t="shared" si="13"/>
        <v/>
      </c>
      <c r="M156" s="114" t="str">
        <f t="shared" si="14"/>
        <v/>
      </c>
      <c r="N156" s="135" t="str">
        <f t="shared" si="15"/>
        <v/>
      </c>
      <c r="O156" s="226" t="str">
        <f t="shared" si="16"/>
        <v/>
      </c>
      <c r="P156" s="136"/>
      <c r="Q156" s="136"/>
      <c r="R156" s="136"/>
      <c r="S156" s="136"/>
      <c r="T156" s="136"/>
      <c r="U156" s="136"/>
      <c r="V156" s="69"/>
      <c r="W156" s="136"/>
      <c r="X156" s="136"/>
      <c r="Y156" s="136"/>
      <c r="Z156" s="136"/>
      <c r="AA156" s="137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</row>
    <row r="157" spans="1:42" x14ac:dyDescent="0.25">
      <c r="A157" s="18"/>
      <c r="B157"/>
      <c r="C157"/>
      <c r="D157"/>
      <c r="E157" s="114" t="str">
        <f t="shared" si="11"/>
        <v/>
      </c>
      <c r="F157" s="114" t="str">
        <f t="shared" si="12"/>
        <v/>
      </c>
      <c r="G157"/>
      <c r="H157"/>
      <c r="I157"/>
      <c r="J157"/>
      <c r="K157"/>
      <c r="L157" s="138" t="str">
        <f t="shared" si="13"/>
        <v/>
      </c>
      <c r="M157" s="114" t="str">
        <f t="shared" si="14"/>
        <v/>
      </c>
      <c r="N157" s="135" t="str">
        <f t="shared" si="15"/>
        <v/>
      </c>
      <c r="O157" s="226" t="str">
        <f t="shared" si="16"/>
        <v/>
      </c>
      <c r="P157" s="136"/>
      <c r="Q157" s="136"/>
      <c r="R157" s="136"/>
      <c r="S157" s="136"/>
      <c r="T157" s="136"/>
      <c r="U157" s="136"/>
      <c r="V157" s="69"/>
      <c r="W157" s="136"/>
      <c r="X157" s="136"/>
      <c r="Y157" s="136"/>
      <c r="Z157" s="136"/>
      <c r="AA157" s="137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</row>
    <row r="158" spans="1:42" x14ac:dyDescent="0.25">
      <c r="A158" s="18"/>
      <c r="B158"/>
      <c r="C158"/>
      <c r="D158"/>
      <c r="E158" s="114" t="str">
        <f t="shared" si="11"/>
        <v/>
      </c>
      <c r="F158" s="114" t="str">
        <f t="shared" si="12"/>
        <v/>
      </c>
      <c r="G158"/>
      <c r="H158"/>
      <c r="I158"/>
      <c r="J158"/>
      <c r="K158"/>
      <c r="L158" s="138" t="str">
        <f t="shared" si="13"/>
        <v/>
      </c>
      <c r="M158" s="114" t="str">
        <f t="shared" si="14"/>
        <v/>
      </c>
      <c r="N158" s="135" t="str">
        <f t="shared" si="15"/>
        <v/>
      </c>
      <c r="O158" s="226" t="str">
        <f t="shared" si="16"/>
        <v/>
      </c>
      <c r="P158" s="136"/>
      <c r="Q158" s="136"/>
      <c r="R158" s="136"/>
      <c r="S158" s="136"/>
      <c r="T158" s="136"/>
      <c r="U158" s="136"/>
      <c r="V158" s="69"/>
      <c r="W158" s="136"/>
      <c r="X158" s="136"/>
      <c r="Y158" s="136"/>
      <c r="Z158" s="136"/>
      <c r="AA158" s="137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</row>
    <row r="159" spans="1:42" x14ac:dyDescent="0.25">
      <c r="A159" s="18"/>
      <c r="B159"/>
      <c r="C159"/>
      <c r="D159"/>
      <c r="E159" s="114" t="str">
        <f t="shared" si="11"/>
        <v/>
      </c>
      <c r="F159" s="114" t="str">
        <f t="shared" si="12"/>
        <v/>
      </c>
      <c r="G159"/>
      <c r="H159"/>
      <c r="I159"/>
      <c r="J159"/>
      <c r="K159"/>
      <c r="L159" s="138" t="str">
        <f t="shared" si="13"/>
        <v/>
      </c>
      <c r="M159" s="114" t="str">
        <f t="shared" si="14"/>
        <v/>
      </c>
      <c r="N159" s="135" t="str">
        <f t="shared" si="15"/>
        <v/>
      </c>
      <c r="O159" s="226" t="str">
        <f t="shared" si="16"/>
        <v/>
      </c>
      <c r="P159" s="136"/>
      <c r="Q159" s="136"/>
      <c r="R159" s="136"/>
      <c r="S159" s="136"/>
      <c r="T159" s="136"/>
      <c r="U159" s="136"/>
      <c r="V159" s="69"/>
      <c r="W159" s="136"/>
      <c r="X159" s="136"/>
      <c r="Y159" s="136"/>
      <c r="Z159" s="136"/>
      <c r="AA159" s="137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</row>
    <row r="160" spans="1:42" x14ac:dyDescent="0.25">
      <c r="A160" s="218"/>
      <c r="B160"/>
      <c r="C160"/>
      <c r="D160"/>
      <c r="E160" s="114" t="str">
        <f t="shared" si="11"/>
        <v/>
      </c>
      <c r="F160" s="114" t="str">
        <f t="shared" si="12"/>
        <v/>
      </c>
      <c r="G160"/>
      <c r="H160"/>
      <c r="I160"/>
      <c r="J160"/>
      <c r="K160"/>
      <c r="L160" s="138" t="str">
        <f t="shared" si="13"/>
        <v/>
      </c>
      <c r="M160" s="114" t="str">
        <f t="shared" si="14"/>
        <v/>
      </c>
      <c r="N160" s="135" t="str">
        <f t="shared" si="15"/>
        <v/>
      </c>
      <c r="O160" s="226" t="str">
        <f t="shared" si="16"/>
        <v/>
      </c>
      <c r="P160" s="136"/>
      <c r="Q160" s="136"/>
      <c r="R160" s="136"/>
      <c r="S160" s="136"/>
      <c r="T160" s="136"/>
      <c r="U160" s="136"/>
      <c r="V160" s="69"/>
      <c r="W160" s="136"/>
      <c r="X160" s="136"/>
      <c r="Y160" s="136"/>
      <c r="Z160" s="136"/>
      <c r="AA160" s="137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</row>
    <row r="161" spans="1:42" x14ac:dyDescent="0.25">
      <c r="A161" s="218"/>
      <c r="B161"/>
      <c r="C161"/>
      <c r="D161"/>
      <c r="E161" s="114" t="str">
        <f t="shared" si="11"/>
        <v/>
      </c>
      <c r="F161" s="114" t="str">
        <f t="shared" si="12"/>
        <v/>
      </c>
      <c r="G161"/>
      <c r="H161"/>
      <c r="I161"/>
      <c r="J161"/>
      <c r="K161"/>
      <c r="L161" s="138" t="str">
        <f t="shared" si="13"/>
        <v/>
      </c>
      <c r="M161" s="114" t="str">
        <f t="shared" si="14"/>
        <v/>
      </c>
      <c r="N161" s="135" t="str">
        <f t="shared" si="15"/>
        <v/>
      </c>
      <c r="O161" s="226" t="str">
        <f t="shared" si="16"/>
        <v/>
      </c>
      <c r="P161" s="136"/>
      <c r="Q161" s="136"/>
      <c r="R161" s="136"/>
      <c r="S161" s="136"/>
      <c r="T161" s="136"/>
      <c r="U161" s="136"/>
      <c r="V161" s="69"/>
      <c r="W161" s="136"/>
      <c r="X161" s="136"/>
      <c r="Y161" s="136"/>
      <c r="Z161" s="136"/>
      <c r="AA161" s="137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</row>
    <row r="162" spans="1:42" x14ac:dyDescent="0.25">
      <c r="A162" s="18"/>
      <c r="B162"/>
      <c r="C162"/>
      <c r="D162"/>
      <c r="E162" s="114" t="str">
        <f t="shared" si="11"/>
        <v/>
      </c>
      <c r="F162" s="114" t="str">
        <f t="shared" si="12"/>
        <v/>
      </c>
      <c r="G162"/>
      <c r="H162"/>
      <c r="I162"/>
      <c r="J162"/>
      <c r="K162"/>
      <c r="L162" s="138" t="str">
        <f t="shared" si="13"/>
        <v/>
      </c>
      <c r="M162" s="114" t="str">
        <f t="shared" si="14"/>
        <v/>
      </c>
      <c r="N162" s="135" t="str">
        <f t="shared" si="15"/>
        <v/>
      </c>
      <c r="O162" s="226" t="str">
        <f t="shared" si="16"/>
        <v/>
      </c>
      <c r="P162" s="136"/>
      <c r="Q162" s="136"/>
      <c r="R162" s="136"/>
      <c r="S162" s="136"/>
      <c r="T162" s="136"/>
      <c r="U162" s="136"/>
      <c r="V162" s="69"/>
      <c r="W162" s="136"/>
      <c r="X162" s="136"/>
      <c r="Y162" s="136"/>
      <c r="Z162" s="136"/>
      <c r="AA162" s="137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</row>
    <row r="163" spans="1:42" x14ac:dyDescent="0.25">
      <c r="A163" s="18"/>
      <c r="B163"/>
      <c r="C163"/>
      <c r="D163"/>
      <c r="E163" s="114" t="str">
        <f t="shared" si="11"/>
        <v/>
      </c>
      <c r="F163" s="114" t="str">
        <f t="shared" si="12"/>
        <v/>
      </c>
      <c r="G163"/>
      <c r="H163"/>
      <c r="I163"/>
      <c r="J163"/>
      <c r="K163"/>
      <c r="L163" s="138" t="str">
        <f t="shared" si="13"/>
        <v/>
      </c>
      <c r="M163" s="114" t="str">
        <f t="shared" si="14"/>
        <v/>
      </c>
      <c r="N163" s="135" t="str">
        <f t="shared" si="15"/>
        <v/>
      </c>
      <c r="O163" s="226" t="str">
        <f t="shared" si="16"/>
        <v/>
      </c>
      <c r="P163" s="136"/>
      <c r="Q163" s="136"/>
      <c r="R163" s="136"/>
      <c r="S163" s="136"/>
      <c r="T163" s="136"/>
      <c r="U163" s="136"/>
      <c r="V163" s="69"/>
      <c r="W163" s="136"/>
      <c r="X163" s="136"/>
      <c r="Y163" s="136"/>
      <c r="Z163" s="136"/>
      <c r="AA163" s="137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</row>
    <row r="164" spans="1:42" x14ac:dyDescent="0.25">
      <c r="A164" s="18"/>
      <c r="B164"/>
      <c r="C164"/>
      <c r="D164"/>
      <c r="E164" s="114" t="str">
        <f t="shared" si="11"/>
        <v/>
      </c>
      <c r="F164" s="114" t="str">
        <f t="shared" si="12"/>
        <v/>
      </c>
      <c r="G164"/>
      <c r="H164"/>
      <c r="I164"/>
      <c r="J164"/>
      <c r="K164"/>
      <c r="L164" s="138" t="str">
        <f t="shared" si="13"/>
        <v/>
      </c>
      <c r="M164" s="114" t="str">
        <f t="shared" si="14"/>
        <v/>
      </c>
      <c r="N164" s="135" t="str">
        <f t="shared" si="15"/>
        <v/>
      </c>
      <c r="O164" s="226" t="str">
        <f t="shared" si="16"/>
        <v/>
      </c>
      <c r="P164" s="136"/>
      <c r="Q164" s="136"/>
      <c r="R164" s="136"/>
      <c r="S164" s="136"/>
      <c r="T164" s="136"/>
      <c r="U164" s="136"/>
      <c r="V164" s="69"/>
      <c r="W164" s="136"/>
      <c r="X164" s="136"/>
      <c r="Y164" s="136"/>
      <c r="Z164" s="136"/>
      <c r="AA164" s="137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</row>
    <row r="165" spans="1:42" x14ac:dyDescent="0.25">
      <c r="A165" s="18"/>
      <c r="B165"/>
      <c r="C165"/>
      <c r="D165"/>
      <c r="E165" s="114" t="str">
        <f t="shared" si="11"/>
        <v/>
      </c>
      <c r="F165" s="114" t="str">
        <f t="shared" si="12"/>
        <v/>
      </c>
      <c r="G165"/>
      <c r="H165"/>
      <c r="I165"/>
      <c r="J165"/>
      <c r="K165"/>
      <c r="L165" s="138" t="str">
        <f t="shared" si="13"/>
        <v/>
      </c>
      <c r="M165" s="114" t="str">
        <f t="shared" si="14"/>
        <v/>
      </c>
      <c r="N165" s="135" t="str">
        <f t="shared" si="15"/>
        <v/>
      </c>
      <c r="O165" s="226" t="str">
        <f t="shared" si="16"/>
        <v/>
      </c>
      <c r="P165" s="136"/>
      <c r="Q165" s="136"/>
      <c r="R165" s="136"/>
      <c r="S165" s="136"/>
      <c r="T165" s="136"/>
      <c r="U165" s="136"/>
      <c r="V165" s="69"/>
      <c r="W165" s="136"/>
      <c r="X165" s="136"/>
      <c r="Y165" s="136"/>
      <c r="Z165" s="136"/>
      <c r="AA165" s="137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</row>
    <row r="166" spans="1:42" x14ac:dyDescent="0.25">
      <c r="A166" s="218"/>
      <c r="B166"/>
      <c r="C166"/>
      <c r="D166"/>
      <c r="E166" s="114" t="str">
        <f t="shared" ref="E166:E198" si="17">IF(SUM(B166:C166)=0,"",SUM(B166:C166))</f>
        <v/>
      </c>
      <c r="F166" s="114" t="str">
        <f t="shared" ref="F166:F198" si="18">IF(K166="","",D166)</f>
        <v/>
      </c>
      <c r="G166"/>
      <c r="H166"/>
      <c r="I166"/>
      <c r="J166"/>
      <c r="K166"/>
      <c r="L166" s="138" t="str">
        <f t="shared" si="13"/>
        <v/>
      </c>
      <c r="M166" s="114" t="str">
        <f t="shared" si="14"/>
        <v/>
      </c>
      <c r="N166" s="135" t="str">
        <f t="shared" ref="N166:N197" si="19">IF(M166="","",IF(M166&lt;=0,1,0))</f>
        <v/>
      </c>
      <c r="O166" s="226" t="str">
        <f t="shared" ref="O166:O198" si="20">IF(L166="","",IF(L166&gt;=0,1,0))</f>
        <v/>
      </c>
      <c r="P166" s="136"/>
      <c r="Q166" s="136"/>
      <c r="R166" s="136"/>
      <c r="S166" s="136"/>
      <c r="T166" s="136"/>
      <c r="U166" s="136"/>
      <c r="V166" s="69"/>
      <c r="W166" s="136"/>
      <c r="X166" s="136"/>
      <c r="Y166" s="136"/>
      <c r="Z166" s="136"/>
      <c r="AA166" s="137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</row>
    <row r="167" spans="1:42" x14ac:dyDescent="0.25">
      <c r="A167" s="18"/>
      <c r="B167"/>
      <c r="C167"/>
      <c r="D167"/>
      <c r="E167" s="114" t="str">
        <f t="shared" si="17"/>
        <v/>
      </c>
      <c r="F167" s="114" t="str">
        <f t="shared" si="18"/>
        <v/>
      </c>
      <c r="G167"/>
      <c r="H167"/>
      <c r="I167"/>
      <c r="J167"/>
      <c r="K167"/>
      <c r="L167" s="138" t="str">
        <f t="shared" si="13"/>
        <v/>
      </c>
      <c r="M167" s="114" t="str">
        <f t="shared" si="14"/>
        <v/>
      </c>
      <c r="N167" s="135" t="str">
        <f t="shared" si="19"/>
        <v/>
      </c>
      <c r="O167" s="226" t="str">
        <f t="shared" si="20"/>
        <v/>
      </c>
      <c r="P167" s="136"/>
      <c r="Q167" s="136"/>
      <c r="R167" s="136"/>
      <c r="S167" s="136"/>
      <c r="T167" s="136"/>
      <c r="U167" s="136"/>
      <c r="V167" s="69"/>
      <c r="W167" s="136"/>
      <c r="X167" s="136"/>
      <c r="Y167" s="136"/>
      <c r="Z167" s="136"/>
      <c r="AA167" s="137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</row>
    <row r="168" spans="1:42" x14ac:dyDescent="0.25">
      <c r="A168" s="18"/>
      <c r="B168"/>
      <c r="C168"/>
      <c r="D168"/>
      <c r="E168" s="114" t="str">
        <f t="shared" si="17"/>
        <v/>
      </c>
      <c r="F168" s="114" t="str">
        <f t="shared" si="18"/>
        <v/>
      </c>
      <c r="G168"/>
      <c r="H168"/>
      <c r="I168"/>
      <c r="J168"/>
      <c r="K168"/>
      <c r="L168" s="138" t="str">
        <f t="shared" si="13"/>
        <v/>
      </c>
      <c r="M168" s="114" t="str">
        <f t="shared" si="14"/>
        <v/>
      </c>
      <c r="N168" s="135" t="str">
        <f t="shared" si="19"/>
        <v/>
      </c>
      <c r="O168" s="226" t="str">
        <f t="shared" si="20"/>
        <v/>
      </c>
      <c r="P168" s="136"/>
      <c r="Q168" s="136"/>
      <c r="R168" s="136"/>
      <c r="S168" s="136"/>
      <c r="T168" s="136"/>
      <c r="U168" s="136"/>
      <c r="V168" s="69"/>
      <c r="W168" s="136"/>
      <c r="X168" s="136"/>
      <c r="Y168" s="136"/>
      <c r="Z168" s="136"/>
      <c r="AA168" s="137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</row>
    <row r="169" spans="1:42" x14ac:dyDescent="0.25">
      <c r="A169" s="18"/>
      <c r="B169"/>
      <c r="C169"/>
      <c r="D169"/>
      <c r="E169" s="114" t="str">
        <f t="shared" si="17"/>
        <v/>
      </c>
      <c r="F169" s="114" t="str">
        <f t="shared" si="18"/>
        <v/>
      </c>
      <c r="G169"/>
      <c r="H169"/>
      <c r="I169"/>
      <c r="J169"/>
      <c r="K169"/>
      <c r="L169" s="138" t="str">
        <f t="shared" si="13"/>
        <v/>
      </c>
      <c r="M169" s="114" t="str">
        <f t="shared" si="14"/>
        <v/>
      </c>
      <c r="N169" s="135" t="str">
        <f t="shared" si="19"/>
        <v/>
      </c>
      <c r="O169" s="226" t="str">
        <f t="shared" si="20"/>
        <v/>
      </c>
      <c r="P169" s="136"/>
      <c r="Q169" s="136"/>
      <c r="R169" s="136"/>
      <c r="S169" s="136"/>
      <c r="T169" s="136"/>
      <c r="U169" s="136"/>
      <c r="V169" s="69"/>
      <c r="W169" s="136"/>
      <c r="X169" s="136"/>
      <c r="Y169" s="136"/>
      <c r="Z169" s="136"/>
      <c r="AA169" s="137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</row>
    <row r="170" spans="1:42" x14ac:dyDescent="0.25">
      <c r="A170" s="18"/>
      <c r="B170"/>
      <c r="C170"/>
      <c r="D170"/>
      <c r="E170" s="114" t="str">
        <f t="shared" si="17"/>
        <v/>
      </c>
      <c r="F170" s="114" t="str">
        <f t="shared" si="18"/>
        <v/>
      </c>
      <c r="G170"/>
      <c r="H170"/>
      <c r="I170"/>
      <c r="J170"/>
      <c r="K170"/>
      <c r="L170" s="138" t="str">
        <f t="shared" si="13"/>
        <v/>
      </c>
      <c r="M170" s="114" t="str">
        <f t="shared" si="14"/>
        <v/>
      </c>
      <c r="N170" s="135" t="str">
        <f t="shared" si="19"/>
        <v/>
      </c>
      <c r="O170" s="226" t="str">
        <f t="shared" si="20"/>
        <v/>
      </c>
      <c r="P170" s="136"/>
      <c r="Q170" s="136"/>
      <c r="R170" s="136"/>
      <c r="S170" s="136"/>
      <c r="T170" s="136"/>
      <c r="U170" s="136"/>
      <c r="V170" s="69"/>
      <c r="W170" s="136"/>
      <c r="X170" s="136"/>
      <c r="Y170" s="136"/>
      <c r="Z170" s="136"/>
      <c r="AA170" s="137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</row>
    <row r="171" spans="1:42" x14ac:dyDescent="0.25">
      <c r="A171" s="18"/>
      <c r="B171"/>
      <c r="C171"/>
      <c r="D171"/>
      <c r="E171" s="114" t="str">
        <f t="shared" si="17"/>
        <v/>
      </c>
      <c r="F171" s="114" t="str">
        <f t="shared" si="18"/>
        <v/>
      </c>
      <c r="G171"/>
      <c r="H171"/>
      <c r="I171"/>
      <c r="J171"/>
      <c r="K171"/>
      <c r="L171" s="138" t="str">
        <f t="shared" si="13"/>
        <v/>
      </c>
      <c r="M171" s="114" t="str">
        <f t="shared" si="14"/>
        <v/>
      </c>
      <c r="N171" s="135" t="str">
        <f t="shared" si="19"/>
        <v/>
      </c>
      <c r="O171" s="226" t="str">
        <f t="shared" si="20"/>
        <v/>
      </c>
      <c r="P171" s="136"/>
      <c r="Q171" s="136"/>
      <c r="R171" s="136"/>
      <c r="S171" s="136"/>
      <c r="T171" s="136"/>
      <c r="U171" s="136"/>
      <c r="V171" s="69"/>
      <c r="W171" s="136"/>
      <c r="X171" s="136"/>
      <c r="Y171" s="136"/>
      <c r="Z171" s="136"/>
      <c r="AA171" s="137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</row>
    <row r="172" spans="1:42" x14ac:dyDescent="0.25">
      <c r="A172" s="18"/>
      <c r="B172"/>
      <c r="C172"/>
      <c r="D172"/>
      <c r="E172" s="114" t="str">
        <f t="shared" si="17"/>
        <v/>
      </c>
      <c r="F172" s="114" t="str">
        <f t="shared" si="18"/>
        <v/>
      </c>
      <c r="G172"/>
      <c r="H172"/>
      <c r="I172"/>
      <c r="J172"/>
      <c r="K172"/>
      <c r="L172" s="138" t="str">
        <f t="shared" si="13"/>
        <v/>
      </c>
      <c r="M172" s="114" t="str">
        <f t="shared" si="14"/>
        <v/>
      </c>
      <c r="N172" s="135" t="str">
        <f t="shared" si="19"/>
        <v/>
      </c>
      <c r="O172" s="226" t="str">
        <f t="shared" si="20"/>
        <v/>
      </c>
      <c r="P172" s="136"/>
      <c r="Q172" s="136"/>
      <c r="R172" s="136"/>
      <c r="S172" s="136"/>
      <c r="T172" s="136"/>
      <c r="U172" s="136"/>
      <c r="V172" s="69"/>
      <c r="W172" s="136"/>
      <c r="X172" s="136"/>
      <c r="Y172" s="136"/>
      <c r="Z172" s="136"/>
      <c r="AA172" s="137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</row>
    <row r="173" spans="1:42" x14ac:dyDescent="0.25">
      <c r="A173" s="218"/>
      <c r="B173"/>
      <c r="C173"/>
      <c r="D173"/>
      <c r="E173" s="114" t="str">
        <f t="shared" si="17"/>
        <v/>
      </c>
      <c r="F173" s="114" t="str">
        <f t="shared" si="18"/>
        <v/>
      </c>
      <c r="G173"/>
      <c r="H173"/>
      <c r="I173"/>
      <c r="J173"/>
      <c r="K173"/>
      <c r="L173" s="138" t="str">
        <f t="shared" si="13"/>
        <v/>
      </c>
      <c r="M173" s="114" t="str">
        <f t="shared" si="14"/>
        <v/>
      </c>
      <c r="N173" s="135" t="str">
        <f t="shared" si="19"/>
        <v/>
      </c>
      <c r="O173" s="226" t="str">
        <f t="shared" si="20"/>
        <v/>
      </c>
      <c r="P173" s="136"/>
      <c r="Q173" s="136"/>
      <c r="R173" s="136"/>
      <c r="S173" s="136"/>
      <c r="T173" s="136"/>
      <c r="U173" s="136"/>
      <c r="V173" s="69"/>
      <c r="W173" s="136"/>
      <c r="X173" s="136"/>
      <c r="Y173" s="136"/>
      <c r="Z173" s="136"/>
      <c r="AA173" s="137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</row>
    <row r="174" spans="1:42" x14ac:dyDescent="0.25">
      <c r="A174" s="218"/>
      <c r="B174"/>
      <c r="C174"/>
      <c r="D174"/>
      <c r="E174" s="114" t="str">
        <f t="shared" si="17"/>
        <v/>
      </c>
      <c r="F174" s="114" t="str">
        <f t="shared" si="18"/>
        <v/>
      </c>
      <c r="G174"/>
      <c r="H174"/>
      <c r="I174"/>
      <c r="J174"/>
      <c r="K174"/>
      <c r="L174" s="138" t="str">
        <f t="shared" si="13"/>
        <v/>
      </c>
      <c r="M174" s="114" t="str">
        <f t="shared" si="14"/>
        <v/>
      </c>
      <c r="N174" s="135" t="str">
        <f t="shared" si="19"/>
        <v/>
      </c>
      <c r="O174" s="226" t="str">
        <f t="shared" si="20"/>
        <v/>
      </c>
      <c r="P174" s="136"/>
      <c r="Q174" s="136"/>
      <c r="R174" s="136"/>
      <c r="S174" s="136"/>
      <c r="T174" s="136"/>
      <c r="U174" s="136"/>
      <c r="V174" s="69"/>
      <c r="W174" s="136"/>
      <c r="X174" s="136"/>
      <c r="Y174" s="136"/>
      <c r="Z174" s="136"/>
      <c r="AA174" s="137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</row>
    <row r="175" spans="1:42" x14ac:dyDescent="0.25">
      <c r="A175" s="18"/>
      <c r="B175"/>
      <c r="C175"/>
      <c r="D175"/>
      <c r="E175" s="114" t="str">
        <f t="shared" si="17"/>
        <v/>
      </c>
      <c r="F175" s="114" t="str">
        <f t="shared" si="18"/>
        <v/>
      </c>
      <c r="G175"/>
      <c r="H175"/>
      <c r="I175"/>
      <c r="J175"/>
      <c r="K175"/>
      <c r="L175" s="138" t="str">
        <f t="shared" si="13"/>
        <v/>
      </c>
      <c r="M175" s="114" t="str">
        <f t="shared" si="14"/>
        <v/>
      </c>
      <c r="N175" s="135" t="str">
        <f t="shared" si="19"/>
        <v/>
      </c>
      <c r="O175" s="226" t="str">
        <f t="shared" si="20"/>
        <v/>
      </c>
      <c r="P175" s="136"/>
      <c r="Q175" s="136"/>
      <c r="R175" s="136"/>
      <c r="S175" s="136"/>
      <c r="T175" s="136"/>
      <c r="U175" s="136"/>
      <c r="V175" s="69"/>
      <c r="W175" s="136"/>
      <c r="X175" s="136"/>
      <c r="Y175" s="136"/>
      <c r="Z175" s="136"/>
      <c r="AA175" s="137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</row>
    <row r="176" spans="1:42" x14ac:dyDescent="0.25">
      <c r="A176" s="18"/>
      <c r="B176"/>
      <c r="C176"/>
      <c r="D176"/>
      <c r="E176" s="114" t="str">
        <f t="shared" si="17"/>
        <v/>
      </c>
      <c r="F176" s="114" t="str">
        <f t="shared" si="18"/>
        <v/>
      </c>
      <c r="G176"/>
      <c r="H176"/>
      <c r="I176"/>
      <c r="J176"/>
      <c r="K176"/>
      <c r="L176" s="138" t="str">
        <f t="shared" si="13"/>
        <v/>
      </c>
      <c r="M176" s="114" t="str">
        <f t="shared" si="14"/>
        <v/>
      </c>
      <c r="N176" s="135" t="str">
        <f t="shared" si="19"/>
        <v/>
      </c>
      <c r="O176" s="226" t="str">
        <f t="shared" si="20"/>
        <v/>
      </c>
      <c r="P176" s="136"/>
      <c r="Q176" s="136"/>
      <c r="R176" s="136"/>
      <c r="S176" s="136"/>
      <c r="T176" s="136"/>
      <c r="U176" s="136"/>
      <c r="V176" s="69"/>
      <c r="W176" s="136"/>
      <c r="X176" s="136"/>
      <c r="Y176" s="136"/>
      <c r="Z176" s="136"/>
      <c r="AA176" s="137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</row>
    <row r="177" spans="1:42" x14ac:dyDescent="0.25">
      <c r="A177" s="18"/>
      <c r="B177"/>
      <c r="C177"/>
      <c r="D177"/>
      <c r="E177" s="114" t="str">
        <f t="shared" si="17"/>
        <v/>
      </c>
      <c r="F177" s="114" t="str">
        <f t="shared" si="18"/>
        <v/>
      </c>
      <c r="G177"/>
      <c r="H177"/>
      <c r="I177"/>
      <c r="J177"/>
      <c r="K177"/>
      <c r="L177" s="138" t="str">
        <f t="shared" si="13"/>
        <v/>
      </c>
      <c r="M177" s="114" t="str">
        <f t="shared" si="14"/>
        <v/>
      </c>
      <c r="N177" s="135" t="str">
        <f t="shared" si="19"/>
        <v/>
      </c>
      <c r="O177" s="226" t="str">
        <f t="shared" si="20"/>
        <v/>
      </c>
      <c r="P177" s="136"/>
      <c r="Q177" s="136"/>
      <c r="R177" s="136"/>
      <c r="S177" s="136"/>
      <c r="T177" s="136"/>
      <c r="U177" s="136"/>
      <c r="V177" s="69"/>
      <c r="W177" s="136"/>
      <c r="X177" s="136"/>
      <c r="Y177" s="136"/>
      <c r="Z177" s="136"/>
      <c r="AA177" s="137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</row>
    <row r="178" spans="1:42" x14ac:dyDescent="0.25">
      <c r="A178" s="18"/>
      <c r="B178"/>
      <c r="C178"/>
      <c r="D178"/>
      <c r="E178" s="114" t="str">
        <f t="shared" si="17"/>
        <v/>
      </c>
      <c r="F178" s="114" t="str">
        <f t="shared" si="18"/>
        <v/>
      </c>
      <c r="G178"/>
      <c r="H178"/>
      <c r="I178"/>
      <c r="J178"/>
      <c r="K178"/>
      <c r="L178" s="138" t="str">
        <f t="shared" si="13"/>
        <v/>
      </c>
      <c r="M178" s="114" t="str">
        <f t="shared" si="14"/>
        <v/>
      </c>
      <c r="N178" s="135" t="str">
        <f t="shared" si="19"/>
        <v/>
      </c>
      <c r="O178" s="226" t="str">
        <f t="shared" si="20"/>
        <v/>
      </c>
      <c r="P178" s="136"/>
      <c r="Q178" s="136"/>
      <c r="R178" s="136"/>
      <c r="S178" s="136"/>
      <c r="T178" s="136"/>
      <c r="U178" s="136"/>
      <c r="V178" s="69"/>
      <c r="W178" s="136"/>
      <c r="X178" s="136"/>
      <c r="Y178" s="136"/>
      <c r="Z178" s="136"/>
      <c r="AA178" s="137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</row>
    <row r="179" spans="1:42" x14ac:dyDescent="0.25">
      <c r="A179" s="218"/>
      <c r="B179"/>
      <c r="C179"/>
      <c r="D179"/>
      <c r="E179" s="114" t="str">
        <f t="shared" si="17"/>
        <v/>
      </c>
      <c r="F179" s="114" t="str">
        <f t="shared" si="18"/>
        <v/>
      </c>
      <c r="G179"/>
      <c r="H179"/>
      <c r="I179"/>
      <c r="J179"/>
      <c r="K179"/>
      <c r="L179" s="138" t="str">
        <f t="shared" si="13"/>
        <v/>
      </c>
      <c r="M179" s="114" t="str">
        <f t="shared" si="14"/>
        <v/>
      </c>
      <c r="N179" s="135" t="str">
        <f t="shared" si="19"/>
        <v/>
      </c>
      <c r="O179" s="226" t="str">
        <f t="shared" si="20"/>
        <v/>
      </c>
      <c r="P179" s="136"/>
      <c r="Q179" s="136"/>
      <c r="R179" s="136"/>
      <c r="S179" s="136"/>
      <c r="T179" s="136"/>
      <c r="U179" s="136"/>
      <c r="V179" s="69"/>
      <c r="W179" s="136"/>
      <c r="X179" s="136"/>
      <c r="Y179" s="136"/>
      <c r="Z179" s="136"/>
      <c r="AA179" s="137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</row>
    <row r="180" spans="1:42" x14ac:dyDescent="0.25">
      <c r="A180" s="18"/>
      <c r="B180"/>
      <c r="C180"/>
      <c r="D180"/>
      <c r="E180" s="114" t="str">
        <f t="shared" si="17"/>
        <v/>
      </c>
      <c r="F180" s="114" t="str">
        <f t="shared" si="18"/>
        <v/>
      </c>
      <c r="G180"/>
      <c r="H180"/>
      <c r="I180"/>
      <c r="J180"/>
      <c r="K180"/>
      <c r="L180" s="138" t="str">
        <f t="shared" si="13"/>
        <v/>
      </c>
      <c r="M180" s="114" t="str">
        <f t="shared" si="14"/>
        <v/>
      </c>
      <c r="N180" s="135" t="str">
        <f t="shared" si="19"/>
        <v/>
      </c>
      <c r="O180" s="226" t="str">
        <f t="shared" si="20"/>
        <v/>
      </c>
      <c r="P180" s="136"/>
      <c r="Q180" s="136"/>
      <c r="R180" s="136"/>
      <c r="S180" s="136"/>
      <c r="T180" s="136"/>
      <c r="U180" s="136"/>
      <c r="V180" s="69"/>
      <c r="W180" s="136"/>
      <c r="X180" s="136"/>
      <c r="Y180" s="136"/>
      <c r="Z180" s="136"/>
      <c r="AA180" s="137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</row>
    <row r="181" spans="1:42" x14ac:dyDescent="0.25">
      <c r="A181" s="18"/>
      <c r="B181"/>
      <c r="C181"/>
      <c r="D181"/>
      <c r="E181" s="114" t="str">
        <f t="shared" si="17"/>
        <v/>
      </c>
      <c r="F181" s="114" t="str">
        <f t="shared" si="18"/>
        <v/>
      </c>
      <c r="G181"/>
      <c r="H181"/>
      <c r="I181"/>
      <c r="J181"/>
      <c r="K181"/>
      <c r="L181" s="138" t="str">
        <f t="shared" si="13"/>
        <v/>
      </c>
      <c r="M181" s="114" t="str">
        <f t="shared" si="14"/>
        <v/>
      </c>
      <c r="N181" s="135" t="str">
        <f t="shared" si="19"/>
        <v/>
      </c>
      <c r="O181" s="226" t="str">
        <f t="shared" si="20"/>
        <v/>
      </c>
      <c r="P181" s="136"/>
      <c r="Q181" s="136"/>
      <c r="R181" s="136"/>
      <c r="S181" s="136"/>
      <c r="T181" s="136"/>
      <c r="U181" s="136"/>
      <c r="V181" s="69"/>
      <c r="W181" s="136"/>
      <c r="X181" s="136"/>
      <c r="Y181" s="136"/>
      <c r="Z181" s="136"/>
      <c r="AA181" s="137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</row>
    <row r="182" spans="1:42" x14ac:dyDescent="0.25">
      <c r="A182" s="18"/>
      <c r="B182"/>
      <c r="C182"/>
      <c r="D182"/>
      <c r="E182" s="114" t="str">
        <f t="shared" si="17"/>
        <v/>
      </c>
      <c r="F182" s="114" t="str">
        <f t="shared" si="18"/>
        <v/>
      </c>
      <c r="G182"/>
      <c r="H182"/>
      <c r="I182"/>
      <c r="J182"/>
      <c r="K182"/>
      <c r="L182" s="138" t="str">
        <f t="shared" si="13"/>
        <v/>
      </c>
      <c r="M182" s="114" t="str">
        <f t="shared" si="14"/>
        <v/>
      </c>
      <c r="N182" s="135" t="str">
        <f t="shared" si="19"/>
        <v/>
      </c>
      <c r="O182" s="226" t="str">
        <f t="shared" si="20"/>
        <v/>
      </c>
      <c r="P182" s="136"/>
      <c r="Q182" s="136"/>
      <c r="R182" s="136"/>
      <c r="S182" s="136"/>
      <c r="T182" s="136"/>
      <c r="U182" s="136"/>
      <c r="V182" s="69"/>
      <c r="W182" s="136"/>
      <c r="X182" s="136"/>
      <c r="Y182" s="136"/>
      <c r="Z182" s="136"/>
      <c r="AA182" s="137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</row>
    <row r="183" spans="1:42" x14ac:dyDescent="0.25">
      <c r="A183" s="18"/>
      <c r="B183"/>
      <c r="C183"/>
      <c r="D183"/>
      <c r="E183" s="114" t="str">
        <f t="shared" si="17"/>
        <v/>
      </c>
      <c r="F183" s="114" t="str">
        <f t="shared" si="18"/>
        <v/>
      </c>
      <c r="G183"/>
      <c r="H183"/>
      <c r="I183"/>
      <c r="J183"/>
      <c r="K183"/>
      <c r="L183" s="138" t="str">
        <f t="shared" si="13"/>
        <v/>
      </c>
      <c r="M183" s="114" t="str">
        <f t="shared" si="14"/>
        <v/>
      </c>
      <c r="N183" s="135" t="str">
        <f t="shared" si="19"/>
        <v/>
      </c>
      <c r="O183" s="226" t="str">
        <f t="shared" si="20"/>
        <v/>
      </c>
      <c r="P183" s="136"/>
      <c r="Q183" s="136"/>
      <c r="R183" s="136"/>
      <c r="S183" s="136"/>
      <c r="T183" s="136"/>
      <c r="U183" s="136"/>
      <c r="V183" s="69"/>
      <c r="W183" s="136"/>
      <c r="X183" s="136"/>
      <c r="Y183" s="136"/>
      <c r="Z183" s="136"/>
      <c r="AA183" s="137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</row>
    <row r="184" spans="1:42" x14ac:dyDescent="0.25">
      <c r="A184" s="18"/>
      <c r="B184"/>
      <c r="C184"/>
      <c r="D184"/>
      <c r="E184" s="114" t="str">
        <f t="shared" si="17"/>
        <v/>
      </c>
      <c r="F184" s="114" t="str">
        <f t="shared" si="18"/>
        <v/>
      </c>
      <c r="G184"/>
      <c r="H184"/>
      <c r="I184"/>
      <c r="J184"/>
      <c r="K184"/>
      <c r="L184" s="138" t="str">
        <f t="shared" si="13"/>
        <v/>
      </c>
      <c r="M184" s="114" t="str">
        <f t="shared" si="14"/>
        <v/>
      </c>
      <c r="N184" s="135" t="str">
        <f t="shared" si="19"/>
        <v/>
      </c>
      <c r="O184" s="226" t="str">
        <f t="shared" si="20"/>
        <v/>
      </c>
      <c r="P184" s="136"/>
      <c r="Q184" s="136"/>
      <c r="R184" s="136"/>
      <c r="S184" s="136"/>
      <c r="T184" s="136"/>
      <c r="U184" s="136"/>
      <c r="V184" s="69"/>
      <c r="W184" s="136"/>
      <c r="X184" s="136"/>
      <c r="Y184" s="136"/>
      <c r="Z184" s="136"/>
      <c r="AA184" s="137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</row>
    <row r="185" spans="1:42" x14ac:dyDescent="0.25">
      <c r="A185" s="18"/>
      <c r="B185"/>
      <c r="C185"/>
      <c r="D185"/>
      <c r="E185" s="114" t="str">
        <f t="shared" si="17"/>
        <v/>
      </c>
      <c r="F185" s="114" t="str">
        <f t="shared" si="18"/>
        <v/>
      </c>
      <c r="G185"/>
      <c r="H185"/>
      <c r="I185"/>
      <c r="J185"/>
      <c r="K185"/>
      <c r="L185" s="138" t="str">
        <f t="shared" si="13"/>
        <v/>
      </c>
      <c r="M185" s="114" t="str">
        <f t="shared" si="14"/>
        <v/>
      </c>
      <c r="N185" s="135" t="str">
        <f t="shared" si="19"/>
        <v/>
      </c>
      <c r="O185" s="226" t="str">
        <f t="shared" si="20"/>
        <v/>
      </c>
      <c r="P185" s="136"/>
      <c r="Q185" s="136"/>
      <c r="R185" s="136"/>
      <c r="S185" s="69"/>
      <c r="T185" s="136"/>
      <c r="U185" s="136"/>
      <c r="V185" s="69"/>
      <c r="W185" s="136"/>
      <c r="X185" s="136"/>
      <c r="Y185" s="136"/>
      <c r="Z185" s="136"/>
      <c r="AA185" s="137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</row>
    <row r="186" spans="1:42" x14ac:dyDescent="0.25">
      <c r="A186" s="218"/>
      <c r="B186"/>
      <c r="C186"/>
      <c r="D186"/>
      <c r="E186" s="114" t="str">
        <f t="shared" si="17"/>
        <v/>
      </c>
      <c r="F186" s="114" t="str">
        <f t="shared" si="18"/>
        <v/>
      </c>
      <c r="G186"/>
      <c r="H186"/>
      <c r="I186"/>
      <c r="J186"/>
      <c r="K186"/>
      <c r="L186" s="138" t="str">
        <f t="shared" si="13"/>
        <v/>
      </c>
      <c r="M186" s="114" t="str">
        <f t="shared" si="14"/>
        <v/>
      </c>
      <c r="N186" s="135" t="str">
        <f t="shared" si="19"/>
        <v/>
      </c>
      <c r="O186" s="226" t="str">
        <f t="shared" si="20"/>
        <v/>
      </c>
      <c r="P186" s="136"/>
      <c r="Q186" s="136"/>
      <c r="R186" s="136"/>
      <c r="S186" s="136"/>
      <c r="T186" s="136"/>
      <c r="U186" s="136"/>
      <c r="V186" s="69"/>
      <c r="W186" s="136"/>
      <c r="X186" s="136"/>
      <c r="Y186" s="136"/>
      <c r="Z186" s="136"/>
      <c r="AA186" s="137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</row>
    <row r="187" spans="1:42" x14ac:dyDescent="0.25">
      <c r="A187" s="218"/>
      <c r="B187"/>
      <c r="C187"/>
      <c r="D187"/>
      <c r="E187" s="114" t="str">
        <f t="shared" si="17"/>
        <v/>
      </c>
      <c r="F187" s="114" t="str">
        <f t="shared" si="18"/>
        <v/>
      </c>
      <c r="G187"/>
      <c r="H187"/>
      <c r="I187"/>
      <c r="J187"/>
      <c r="K187"/>
      <c r="L187" s="138" t="str">
        <f t="shared" si="13"/>
        <v/>
      </c>
      <c r="M187" s="114" t="str">
        <f t="shared" si="14"/>
        <v/>
      </c>
      <c r="N187" s="135" t="str">
        <f t="shared" si="19"/>
        <v/>
      </c>
      <c r="O187" s="226" t="str">
        <f t="shared" si="20"/>
        <v/>
      </c>
      <c r="P187" s="136"/>
      <c r="Q187" s="136"/>
      <c r="R187" s="136"/>
      <c r="S187" s="136"/>
      <c r="T187" s="136"/>
      <c r="U187" s="136"/>
      <c r="V187" s="69"/>
      <c r="W187" s="136"/>
      <c r="X187" s="136"/>
      <c r="Y187" s="136"/>
      <c r="Z187" s="136"/>
      <c r="AA187" s="137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</row>
    <row r="188" spans="1:42" x14ac:dyDescent="0.25">
      <c r="A188" s="18"/>
      <c r="B188"/>
      <c r="C188"/>
      <c r="D188"/>
      <c r="E188" s="114" t="str">
        <f t="shared" si="17"/>
        <v/>
      </c>
      <c r="F188" s="114" t="str">
        <f t="shared" si="18"/>
        <v/>
      </c>
      <c r="G188"/>
      <c r="H188"/>
      <c r="I188"/>
      <c r="J188"/>
      <c r="K188"/>
      <c r="L188" s="138" t="str">
        <f t="shared" si="13"/>
        <v/>
      </c>
      <c r="M188" s="114" t="str">
        <f t="shared" si="14"/>
        <v/>
      </c>
      <c r="N188" s="135" t="str">
        <f t="shared" si="19"/>
        <v/>
      </c>
      <c r="O188" s="226" t="str">
        <f t="shared" si="20"/>
        <v/>
      </c>
      <c r="P188" s="136"/>
      <c r="Q188" s="136"/>
      <c r="R188" s="136"/>
      <c r="S188" s="136"/>
      <c r="T188" s="136"/>
      <c r="U188" s="136"/>
      <c r="V188" s="69"/>
      <c r="W188" s="136"/>
      <c r="X188" s="136"/>
      <c r="Y188" s="136"/>
      <c r="Z188" s="136"/>
      <c r="AA188" s="137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</row>
    <row r="189" spans="1:42" x14ac:dyDescent="0.25">
      <c r="A189" s="18"/>
      <c r="B189"/>
      <c r="C189"/>
      <c r="D189"/>
      <c r="E189" s="114" t="str">
        <f t="shared" si="17"/>
        <v/>
      </c>
      <c r="F189" s="114" t="str">
        <f t="shared" si="18"/>
        <v/>
      </c>
      <c r="G189"/>
      <c r="H189"/>
      <c r="I189"/>
      <c r="J189"/>
      <c r="K189"/>
      <c r="L189" s="138" t="str">
        <f t="shared" si="13"/>
        <v/>
      </c>
      <c r="M189" s="114" t="str">
        <f t="shared" si="14"/>
        <v/>
      </c>
      <c r="N189" s="135" t="str">
        <f t="shared" si="19"/>
        <v/>
      </c>
      <c r="O189" s="226" t="str">
        <f t="shared" si="20"/>
        <v/>
      </c>
      <c r="P189" s="136"/>
      <c r="Q189" s="136"/>
      <c r="R189" s="136"/>
      <c r="S189" s="136"/>
      <c r="T189" s="136"/>
      <c r="U189" s="136"/>
      <c r="V189" s="69"/>
      <c r="W189" s="136"/>
      <c r="X189" s="136"/>
      <c r="Y189" s="136"/>
      <c r="Z189" s="136"/>
      <c r="AA189" s="137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</row>
    <row r="190" spans="1:42" x14ac:dyDescent="0.25">
      <c r="A190" s="18"/>
      <c r="B190"/>
      <c r="C190"/>
      <c r="D190"/>
      <c r="E190" s="114" t="str">
        <f t="shared" si="17"/>
        <v/>
      </c>
      <c r="F190" s="114" t="str">
        <f t="shared" si="18"/>
        <v/>
      </c>
      <c r="G190"/>
      <c r="H190"/>
      <c r="I190"/>
      <c r="J190"/>
      <c r="K190"/>
      <c r="L190" s="138" t="str">
        <f t="shared" si="13"/>
        <v/>
      </c>
      <c r="M190" s="114" t="str">
        <f t="shared" si="14"/>
        <v/>
      </c>
      <c r="N190" s="135" t="str">
        <f t="shared" si="19"/>
        <v/>
      </c>
      <c r="O190" s="226" t="str">
        <f t="shared" si="20"/>
        <v/>
      </c>
      <c r="P190" s="136"/>
      <c r="Q190" s="136"/>
      <c r="R190" s="136"/>
      <c r="S190" s="136"/>
      <c r="T190" s="136"/>
      <c r="U190" s="136"/>
      <c r="V190" s="69"/>
      <c r="W190" s="136"/>
      <c r="X190" s="136"/>
      <c r="Y190" s="136"/>
      <c r="Z190" s="136"/>
      <c r="AA190" s="137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</row>
    <row r="191" spans="1:42" x14ac:dyDescent="0.25">
      <c r="A191" s="18"/>
      <c r="B191"/>
      <c r="C191"/>
      <c r="D191"/>
      <c r="E191" s="114" t="str">
        <f t="shared" si="17"/>
        <v/>
      </c>
      <c r="F191" s="114" t="str">
        <f t="shared" si="18"/>
        <v/>
      </c>
      <c r="G191"/>
      <c r="H191"/>
      <c r="I191"/>
      <c r="J191"/>
      <c r="K191"/>
      <c r="L191" s="138" t="str">
        <f t="shared" si="13"/>
        <v/>
      </c>
      <c r="M191" s="114" t="str">
        <f t="shared" si="14"/>
        <v/>
      </c>
      <c r="N191" s="135" t="str">
        <f t="shared" si="19"/>
        <v/>
      </c>
      <c r="O191" s="226" t="str">
        <f t="shared" si="20"/>
        <v/>
      </c>
      <c r="P191" s="136"/>
      <c r="Q191" s="136"/>
      <c r="R191" s="136"/>
      <c r="S191" s="136"/>
      <c r="T191" s="136"/>
      <c r="U191" s="136"/>
      <c r="V191" s="69"/>
      <c r="W191" s="136"/>
      <c r="X191" s="136"/>
      <c r="Y191" s="136"/>
      <c r="Z191" s="136"/>
      <c r="AA191" s="137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</row>
    <row r="192" spans="1:42" x14ac:dyDescent="0.25">
      <c r="A192" s="218"/>
      <c r="B192"/>
      <c r="C192"/>
      <c r="D192"/>
      <c r="E192" s="114" t="str">
        <f t="shared" si="17"/>
        <v/>
      </c>
      <c r="F192" s="114" t="str">
        <f t="shared" si="18"/>
        <v/>
      </c>
      <c r="G192"/>
      <c r="H192"/>
      <c r="I192"/>
      <c r="J192"/>
      <c r="K192"/>
      <c r="L192" s="138" t="str">
        <f t="shared" si="13"/>
        <v/>
      </c>
      <c r="M192" s="114" t="str">
        <f t="shared" si="14"/>
        <v/>
      </c>
      <c r="N192" s="135" t="str">
        <f t="shared" si="19"/>
        <v/>
      </c>
      <c r="O192" s="226" t="str">
        <f t="shared" si="20"/>
        <v/>
      </c>
      <c r="P192" s="136"/>
      <c r="Q192" s="136"/>
      <c r="R192" s="136"/>
      <c r="S192" s="136"/>
      <c r="T192" s="136"/>
      <c r="U192" s="136"/>
      <c r="V192" s="69"/>
      <c r="W192" s="136"/>
      <c r="X192" s="136"/>
      <c r="Y192" s="136"/>
      <c r="Z192" s="136"/>
      <c r="AA192" s="137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</row>
    <row r="193" spans="1:42" x14ac:dyDescent="0.25">
      <c r="A193" s="18"/>
      <c r="B193"/>
      <c r="C193"/>
      <c r="D193"/>
      <c r="E193" s="114" t="str">
        <f t="shared" si="17"/>
        <v/>
      </c>
      <c r="F193" s="114" t="str">
        <f t="shared" si="18"/>
        <v/>
      </c>
      <c r="G193"/>
      <c r="H193"/>
      <c r="I193"/>
      <c r="J193"/>
      <c r="K193"/>
      <c r="L193" s="138" t="str">
        <f t="shared" si="13"/>
        <v/>
      </c>
      <c r="M193" s="114" t="str">
        <f t="shared" si="14"/>
        <v/>
      </c>
      <c r="N193" s="135" t="str">
        <f t="shared" si="19"/>
        <v/>
      </c>
      <c r="O193" s="226" t="str">
        <f t="shared" si="20"/>
        <v/>
      </c>
      <c r="P193" s="136"/>
      <c r="Q193" s="136"/>
      <c r="R193" s="136"/>
      <c r="S193" s="136"/>
      <c r="T193" s="136"/>
      <c r="U193" s="136"/>
      <c r="V193" s="69"/>
      <c r="W193" s="136"/>
      <c r="X193" s="136"/>
      <c r="Y193" s="136"/>
      <c r="Z193" s="136"/>
      <c r="AA193" s="137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</row>
    <row r="194" spans="1:42" x14ac:dyDescent="0.25">
      <c r="A194" s="18"/>
      <c r="B194"/>
      <c r="C194"/>
      <c r="D194"/>
      <c r="E194" s="114" t="str">
        <f t="shared" si="17"/>
        <v/>
      </c>
      <c r="F194" s="114" t="str">
        <f t="shared" si="18"/>
        <v/>
      </c>
      <c r="G194"/>
      <c r="H194"/>
      <c r="I194"/>
      <c r="J194"/>
      <c r="K194"/>
      <c r="L194" s="138" t="str">
        <f t="shared" si="13"/>
        <v/>
      </c>
      <c r="M194" s="114" t="str">
        <f t="shared" si="14"/>
        <v/>
      </c>
      <c r="N194" s="135" t="str">
        <f t="shared" si="19"/>
        <v/>
      </c>
      <c r="O194" s="226" t="str">
        <f t="shared" si="20"/>
        <v/>
      </c>
      <c r="P194" s="136"/>
      <c r="Q194" s="136"/>
      <c r="R194" s="136"/>
      <c r="S194" s="136"/>
      <c r="T194" s="136"/>
      <c r="U194" s="136"/>
      <c r="V194" s="69"/>
      <c r="W194" s="136"/>
      <c r="X194" s="136"/>
      <c r="Y194" s="136"/>
      <c r="Z194" s="136"/>
      <c r="AA194" s="137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</row>
    <row r="195" spans="1:42" x14ac:dyDescent="0.25">
      <c r="A195" s="18"/>
      <c r="B195"/>
      <c r="C195"/>
      <c r="D195"/>
      <c r="E195" s="114" t="str">
        <f t="shared" si="17"/>
        <v/>
      </c>
      <c r="F195" s="114" t="str">
        <f t="shared" si="18"/>
        <v/>
      </c>
      <c r="G195"/>
      <c r="H195"/>
      <c r="I195"/>
      <c r="J195"/>
      <c r="K195"/>
      <c r="L195" s="138" t="str">
        <f t="shared" si="13"/>
        <v/>
      </c>
      <c r="M195" s="114" t="str">
        <f t="shared" si="14"/>
        <v/>
      </c>
      <c r="N195" s="135" t="str">
        <f t="shared" si="19"/>
        <v/>
      </c>
      <c r="O195" s="226" t="str">
        <f t="shared" si="20"/>
        <v/>
      </c>
      <c r="P195" s="136"/>
      <c r="Q195" s="136"/>
      <c r="R195" s="136"/>
      <c r="S195" s="136"/>
      <c r="T195" s="136"/>
      <c r="U195" s="136"/>
      <c r="V195" s="69"/>
      <c r="W195" s="136"/>
      <c r="X195" s="136"/>
      <c r="Y195" s="136"/>
      <c r="Z195" s="136"/>
      <c r="AA195" s="137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</row>
    <row r="196" spans="1:42" x14ac:dyDescent="0.25">
      <c r="A196" s="18"/>
      <c r="B196"/>
      <c r="C196"/>
      <c r="D196"/>
      <c r="E196" s="114" t="str">
        <f t="shared" si="17"/>
        <v/>
      </c>
      <c r="F196" s="114" t="str">
        <f t="shared" si="18"/>
        <v/>
      </c>
      <c r="G196"/>
      <c r="H196"/>
      <c r="I196"/>
      <c r="J196"/>
      <c r="K196"/>
      <c r="L196" s="138" t="str">
        <f t="shared" si="13"/>
        <v/>
      </c>
      <c r="M196" s="114" t="str">
        <f t="shared" si="14"/>
        <v/>
      </c>
      <c r="N196" s="135" t="str">
        <f t="shared" si="19"/>
        <v/>
      </c>
      <c r="O196" s="226" t="str">
        <f t="shared" si="20"/>
        <v/>
      </c>
      <c r="P196" s="136"/>
      <c r="Q196" s="136"/>
      <c r="R196" s="136"/>
      <c r="S196" s="136"/>
      <c r="T196" s="136"/>
      <c r="U196" s="136"/>
      <c r="V196" s="69"/>
      <c r="W196" s="136"/>
      <c r="X196" s="136"/>
      <c r="Y196" s="136"/>
      <c r="Z196" s="136"/>
      <c r="AA196" s="137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</row>
    <row r="197" spans="1:42" x14ac:dyDescent="0.25">
      <c r="A197" s="18"/>
      <c r="B197"/>
      <c r="C197"/>
      <c r="D197"/>
      <c r="E197" s="114" t="str">
        <f t="shared" si="17"/>
        <v/>
      </c>
      <c r="F197" s="114" t="str">
        <f t="shared" si="18"/>
        <v/>
      </c>
      <c r="G197"/>
      <c r="H197"/>
      <c r="I197"/>
      <c r="J197"/>
      <c r="K197"/>
      <c r="L197" s="138" t="str">
        <f t="shared" si="13"/>
        <v/>
      </c>
      <c r="M197" s="114" t="str">
        <f t="shared" si="14"/>
        <v/>
      </c>
      <c r="N197" s="135" t="str">
        <f t="shared" si="19"/>
        <v/>
      </c>
      <c r="O197" s="226" t="str">
        <f t="shared" si="20"/>
        <v/>
      </c>
      <c r="P197" s="136"/>
      <c r="Q197" s="136"/>
      <c r="R197" s="136"/>
      <c r="S197" s="136"/>
      <c r="T197" s="136"/>
      <c r="U197" s="136"/>
      <c r="V197" s="69"/>
      <c r="W197" s="136"/>
      <c r="X197" s="136"/>
      <c r="Y197" s="136"/>
      <c r="Z197" s="136"/>
      <c r="AA197" s="137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</row>
    <row r="198" spans="1:42" ht="15.75" thickBot="1" x14ac:dyDescent="0.3">
      <c r="A198" s="219"/>
      <c r="B198" s="29"/>
      <c r="C198" s="29"/>
      <c r="D198" s="29"/>
      <c r="E198" s="208" t="str">
        <f t="shared" si="17"/>
        <v/>
      </c>
      <c r="F198" s="208" t="str">
        <f t="shared" si="18"/>
        <v/>
      </c>
      <c r="G198" s="29"/>
      <c r="H198" s="29"/>
      <c r="I198" s="29"/>
      <c r="J198" s="29"/>
      <c r="K198" s="29"/>
      <c r="L198" s="211" t="str">
        <f t="shared" ref="L198" si="21">IF(I198="","",D198*I198)</f>
        <v/>
      </c>
      <c r="M198" s="208" t="str">
        <f t="shared" ref="M198" si="22">IF(J198="","",D198*J198)</f>
        <v/>
      </c>
      <c r="N198" s="220" t="str">
        <f t="shared" ref="N198" si="23">IF(M198="","",IF(M198&lt;=0,1,0))</f>
        <v/>
      </c>
      <c r="O198" s="227" t="str">
        <f t="shared" si="20"/>
        <v/>
      </c>
      <c r="P198" s="221"/>
      <c r="Q198" s="221"/>
      <c r="R198" s="221"/>
      <c r="S198" s="221"/>
      <c r="T198" s="221"/>
      <c r="U198" s="221"/>
      <c r="V198" s="222"/>
      <c r="W198" s="221"/>
      <c r="X198" s="221"/>
      <c r="Y198" s="221"/>
      <c r="Z198" s="221"/>
      <c r="AA198" s="223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</row>
    <row r="199" spans="1:42" ht="15.75" thickBot="1" x14ac:dyDescent="0.3">
      <c r="A199" s="206" t="s">
        <v>0</v>
      </c>
      <c r="B199" s="207" t="s">
        <v>1</v>
      </c>
      <c r="C199" s="207" t="s">
        <v>12</v>
      </c>
      <c r="D199" s="207" t="s">
        <v>2</v>
      </c>
      <c r="E199" s="209" t="s">
        <v>56</v>
      </c>
      <c r="F199" s="208" t="s">
        <v>13</v>
      </c>
      <c r="G199" s="208" t="s">
        <v>3</v>
      </c>
      <c r="H199" s="208" t="s">
        <v>4</v>
      </c>
      <c r="I199" s="208" t="s">
        <v>15</v>
      </c>
      <c r="J199" s="208" t="s">
        <v>16</v>
      </c>
      <c r="K199" s="208" t="s">
        <v>10</v>
      </c>
      <c r="L199" s="208" t="s">
        <v>7</v>
      </c>
      <c r="M199" s="208" t="s">
        <v>6</v>
      </c>
      <c r="N199" s="208" t="s">
        <v>6</v>
      </c>
      <c r="O199" s="210" t="s">
        <v>14</v>
      </c>
      <c r="P199" s="211" t="s">
        <v>18</v>
      </c>
      <c r="Q199" s="209" t="s">
        <v>88</v>
      </c>
      <c r="R199" s="208" t="s">
        <v>19</v>
      </c>
      <c r="S199" s="208" t="s">
        <v>40</v>
      </c>
      <c r="T199" s="208" t="s">
        <v>41</v>
      </c>
      <c r="U199" s="208" t="s">
        <v>42</v>
      </c>
      <c r="V199" s="208" t="s">
        <v>43</v>
      </c>
      <c r="W199" s="208" t="s">
        <v>44</v>
      </c>
      <c r="X199" s="208" t="s">
        <v>45</v>
      </c>
      <c r="Y199" s="209" t="s">
        <v>85</v>
      </c>
      <c r="Z199" s="209" t="s">
        <v>86</v>
      </c>
      <c r="AA199" s="212" t="s">
        <v>87</v>
      </c>
      <c r="AB199" s="113"/>
    </row>
    <row r="200" spans="1:42" ht="19.5" thickBot="1" x14ac:dyDescent="0.35">
      <c r="B200" s="141" t="s">
        <v>8</v>
      </c>
      <c r="C200" s="142"/>
      <c r="D200" s="143"/>
      <c r="E200" s="144">
        <f>SUM(E70:E198)</f>
        <v>0</v>
      </c>
      <c r="F200" s="34">
        <f>SUM(F70:F198)</f>
        <v>0</v>
      </c>
      <c r="G200" s="144"/>
      <c r="H200" s="144"/>
      <c r="I200" s="145">
        <f>SUM(I70:I198)</f>
        <v>0</v>
      </c>
      <c r="J200" s="145">
        <f>SUM(J70:J198)</f>
        <v>0</v>
      </c>
      <c r="K200" s="145"/>
      <c r="L200" s="144">
        <f t="shared" ref="L200:O200" si="24">SUM(L70:L198)</f>
        <v>0</v>
      </c>
      <c r="M200" s="144">
        <f t="shared" si="24"/>
        <v>0</v>
      </c>
      <c r="N200" s="146">
        <f t="shared" si="24"/>
        <v>0</v>
      </c>
      <c r="O200" s="147">
        <f t="shared" si="24"/>
        <v>0</v>
      </c>
      <c r="P200" s="148">
        <f>(SUMIF(P70:P198,"x",I70:I198))+(SUMIF(P70:P198,"x",J70:J198))</f>
        <v>0</v>
      </c>
      <c r="Q200" s="148">
        <f>(SUMIF(Q70:Q198,"x",I70:I198))+(SUMIF(Q70:Q198,"x",J70:J198))</f>
        <v>0</v>
      </c>
      <c r="R200" s="148">
        <f>(SUMIF(R70:R198,"x",I70:I198))+(SUMIF(R70:R198,"x",J70:J198))</f>
        <v>0</v>
      </c>
      <c r="S200" s="148">
        <f>(SUMIF(S70:S198,"x",I70:I198))+(SUMIF(S70:S198,"x",J70:J198))</f>
        <v>0</v>
      </c>
      <c r="T200" s="148">
        <f>(SUMIF(T70:T198,"x",I70:I198))+(SUMIF(T70:T198,"x",J70:J198))</f>
        <v>0</v>
      </c>
      <c r="U200" s="148">
        <f>(SUMIF(U70:U198,"x",I70:I198))+(SUMIF(U70:U198,"x",J70:J198))</f>
        <v>0</v>
      </c>
      <c r="V200" s="148">
        <f>(SUMIF(V70:V198,"x",I70:I198))+(SUMIF(V70:V198,"x",J70:J198))</f>
        <v>0</v>
      </c>
      <c r="W200" s="148">
        <f>(SUMIF(W70:W198,"x",I70:I198))+(SUMIF(W70:W198,"x",J70:J198))</f>
        <v>0</v>
      </c>
      <c r="X200" s="149">
        <f>(SUMIF(X70:X198,"x",I70:I198))+(SUMIF(X70:X198,"x",J70:J198))</f>
        <v>0</v>
      </c>
      <c r="Y200" s="150">
        <f>(SUMIF(Y70:Y198,"x",I70:I198))+(SUMIF(Y70:Y198,"x",J70:J198))</f>
        <v>0</v>
      </c>
      <c r="Z200" s="150">
        <f>(SUMIF(Z70:Z198,"x",I70:I198))+(SUMIF(Z70:Z198,"x",J70:J198))</f>
        <v>0</v>
      </c>
      <c r="AA200" s="150">
        <f>(SUMIF(AA70:AA198,"x",I70:I198))+(SUMIF(AA70:AA198,"x",J70:J198))</f>
        <v>0</v>
      </c>
      <c r="AB200" s="113"/>
    </row>
    <row r="201" spans="1:42" ht="15.75" thickBot="1" x14ac:dyDescent="0.3">
      <c r="B201" s="151" t="s">
        <v>9</v>
      </c>
      <c r="D201" s="152" t="e">
        <f>AVERAGE(D71:D198)</f>
        <v>#DIV/0!</v>
      </c>
      <c r="E201" s="155" t="e">
        <f>AVERAGE(E70:E198)</f>
        <v>#DIV/0!</v>
      </c>
      <c r="F201" s="156" t="e">
        <f>AVERAGE(F70:F198)</f>
        <v>#DIV/0!</v>
      </c>
      <c r="G201" s="133"/>
      <c r="H201" s="133"/>
      <c r="I201" s="153" t="e">
        <f>AVERAGE(I200/O200)</f>
        <v>#DIV/0!</v>
      </c>
      <c r="J201" s="153" t="e">
        <f>AVERAGE(J200/N200)</f>
        <v>#DIV/0!</v>
      </c>
      <c r="K201" s="154" t="e">
        <f>AVERAGE(K70:K198)</f>
        <v>#DIV/0!</v>
      </c>
      <c r="L201" s="155" t="e">
        <f>AVERAGE(L71:L198)</f>
        <v>#DIV/0!</v>
      </c>
      <c r="M201" s="155" t="e">
        <f>AVERAGE(M71:M198)</f>
        <v>#DIV/0!</v>
      </c>
      <c r="N201" s="102" t="s">
        <v>35</v>
      </c>
      <c r="O201" s="157">
        <f>SUM(N200:O200)</f>
        <v>0</v>
      </c>
      <c r="P201" s="140">
        <f>(SUMIF(P71:P199,"x",L71:L199))+(SUMIF(P71:P199,"x",M71:M199))</f>
        <v>0</v>
      </c>
      <c r="Q201" s="140">
        <f>(SUMIF(Q71:Q199,"x",L71:L199))+(SUMIF(Q71:Q199,"x",M71:M199))</f>
        <v>0</v>
      </c>
      <c r="R201" s="140">
        <f>(SUMIF(R71:R199,"x",L71:L199))+(SUMIF(R71:R199,"x",M71:M199))</f>
        <v>0</v>
      </c>
      <c r="S201" s="140">
        <f>(SUMIF(S71:S199,"x",L71:L199))+(SUMIF(S71:S199,"x",M71:M199))</f>
        <v>0</v>
      </c>
      <c r="T201" s="140">
        <f>(SUMIF(T71:T199,"x",L71:L199))+(SUMIF(T71:T199,"x",M71:M199))</f>
        <v>0</v>
      </c>
      <c r="U201" s="140">
        <f>(SUMIF(U71:U199,"x",L71:L199))+(SUMIF(U71:U199,"x",M71:M199))</f>
        <v>0</v>
      </c>
      <c r="V201" s="140">
        <f>(SUMIF(V71:V199,"x",L71:L199))+(SUMIF(V71:V199,"x",M71:M199))</f>
        <v>0</v>
      </c>
      <c r="W201" s="140">
        <f>(SUMIF(W71:W199,"x",L71:L199))+(SUMIF(W71:W199,"x",M71:M199))</f>
        <v>0</v>
      </c>
      <c r="X201" s="150">
        <f>(SUMIF(X71:X199,"x",L71:L199))+(SUMIF(X71:X199,"x",M71:M199))</f>
        <v>0</v>
      </c>
      <c r="Y201" s="150">
        <f>(SUMIF(Y71:Y199,"x",L71:L199))+(SUMIF(Y71:Y199,"x",M71:M199))</f>
        <v>0</v>
      </c>
      <c r="Z201" s="150">
        <f>(SUMIF(Z71:Z199,"x",L71:L199))+(SUMIF(Z71:Z199,"x",M71:M199))</f>
        <v>0</v>
      </c>
      <c r="AA201" s="150">
        <f>(SUMIF(AA71:AA199,"x",L71:L199))+(SUMIF(AA71:AA199,"x",M71:M199))</f>
        <v>0</v>
      </c>
      <c r="AB201" s="113"/>
    </row>
    <row r="202" spans="1:42" ht="15.75" thickBot="1" x14ac:dyDescent="0.3">
      <c r="C202" s="158" t="s">
        <v>54</v>
      </c>
      <c r="D202" s="159" t="e">
        <f>AVERAGEIF(O70:O198,"1",D70:D198)</f>
        <v>#DIV/0!</v>
      </c>
      <c r="E202" s="161" t="s">
        <v>17</v>
      </c>
      <c r="F202" s="162">
        <f>SUM(F200+(E200*-1))</f>
        <v>0</v>
      </c>
      <c r="I202" s="139"/>
      <c r="J202" s="139"/>
      <c r="L202" s="22" t="s">
        <v>57</v>
      </c>
      <c r="M202" s="160" t="e">
        <f>ROUND((F203-E201)/(E201*-1),2)</f>
        <v>#DIV/0!</v>
      </c>
      <c r="N202" s="33" t="e">
        <f>O200/O201</f>
        <v>#DIV/0!</v>
      </c>
      <c r="O202" s="163" t="e">
        <f>ROUND((I201)/(J201*-1),2)</f>
        <v>#DIV/0!</v>
      </c>
    </row>
    <row r="203" spans="1:42" ht="15.75" thickBot="1" x14ac:dyDescent="0.3">
      <c r="C203" s="164" t="s">
        <v>55</v>
      </c>
      <c r="D203" s="165" t="e">
        <f>AVERAGEIF(N70:N198,"1",D70:D198)*-1</f>
        <v>#DIV/0!</v>
      </c>
      <c r="E203" s="167" t="s">
        <v>47</v>
      </c>
      <c r="F203" s="168" t="e">
        <f>SUMIFS(F70:F198,F70:F198,"&gt;0")/F210</f>
        <v>#DIV/0!</v>
      </c>
      <c r="J203" s="32"/>
      <c r="L203" s="23" t="s">
        <v>102</v>
      </c>
      <c r="M203" s="166" t="e">
        <f>ROUND((L201)/((M201+E201)*-1),2)</f>
        <v>#DIV/0!</v>
      </c>
      <c r="N203" s="169" t="s">
        <v>101</v>
      </c>
      <c r="O203" s="186" t="e">
        <f>ROUND((I200)/(J200*-1),2)</f>
        <v>#DIV/0!</v>
      </c>
    </row>
    <row r="204" spans="1:42" ht="15.75" thickBot="1" x14ac:dyDescent="0.3">
      <c r="C204" s="169" t="s">
        <v>95</v>
      </c>
      <c r="D204" s="170" t="e">
        <f>ROUND((D202)/(D203*-1),2)</f>
        <v>#DIV/0!</v>
      </c>
      <c r="E204" s="23" t="s">
        <v>46</v>
      </c>
      <c r="F204" s="162" t="e">
        <f>SUMIFS(F70:F198,F70:F198,"&lt;0")/(F211-F210)</f>
        <v>#DIV/0!</v>
      </c>
      <c r="J204" s="171"/>
      <c r="L204" s="169" t="s">
        <v>103</v>
      </c>
      <c r="M204" s="189" t="e">
        <f>ROUND((L200)/((M200+E200)*-1),2)</f>
        <v>#DIV/0!</v>
      </c>
      <c r="N204" s="135"/>
      <c r="O204" s="113"/>
    </row>
    <row r="205" spans="1:42" x14ac:dyDescent="0.25">
      <c r="A205" s="173"/>
      <c r="C205" s="158" t="s">
        <v>96</v>
      </c>
      <c r="D205" s="190">
        <f>SUMIF(O70:O198,"1",D70:D198)</f>
        <v>0</v>
      </c>
      <c r="E205" s="167" t="s">
        <v>92</v>
      </c>
      <c r="F205" s="176" t="e">
        <f>ROUND((F203)/(F204*-1),2)</f>
        <v>#DIV/0!</v>
      </c>
      <c r="G205" s="139"/>
      <c r="H205" s="139"/>
      <c r="I205" s="139"/>
      <c r="J205" s="174"/>
      <c r="K205" s="139"/>
      <c r="L205" s="175"/>
      <c r="M205" s="172"/>
      <c r="N205" s="135"/>
      <c r="O205" s="135"/>
    </row>
    <row r="206" spans="1:42" ht="15.75" thickBot="1" x14ac:dyDescent="0.3">
      <c r="A206" s="173"/>
      <c r="C206" s="164" t="s">
        <v>97</v>
      </c>
      <c r="D206" s="165">
        <f>SUMIF(N70:N198,"1",D70:D198)*-1</f>
        <v>0</v>
      </c>
      <c r="E206" s="22" t="s">
        <v>90</v>
      </c>
      <c r="F206" s="187">
        <f>SUMIFS(F70:F198,F70:F198,"&gt;0")</f>
        <v>0</v>
      </c>
      <c r="G206" s="139"/>
      <c r="H206" s="139"/>
      <c r="I206" s="139"/>
      <c r="J206" s="171"/>
      <c r="K206" s="139"/>
      <c r="N206" s="135"/>
      <c r="O206" s="135"/>
    </row>
    <row r="207" spans="1:42" ht="15.75" thickBot="1" x14ac:dyDescent="0.3">
      <c r="A207" s="173"/>
      <c r="C207" s="31" t="s">
        <v>94</v>
      </c>
      <c r="D207" s="170" t="e">
        <f>ROUND((D205)/(D206*-1),2)</f>
        <v>#DIV/0!</v>
      </c>
      <c r="E207" s="22" t="s">
        <v>91</v>
      </c>
      <c r="F207" s="188">
        <f>SUMIFS(F70:F198,F70:F198,"&lt;0")</f>
        <v>0</v>
      </c>
      <c r="G207" s="139"/>
      <c r="H207" s="139"/>
      <c r="I207" s="139"/>
      <c r="J207" s="139" t="str">
        <f>IF(AND(C206="B",H206&lt;G206),H206-G206,IF(AND(C206="SS",H206&gt;G206),G206-H206,""))</f>
        <v/>
      </c>
      <c r="K207" s="139"/>
      <c r="N207" s="135"/>
      <c r="O207" s="135"/>
    </row>
    <row r="208" spans="1:42" x14ac:dyDescent="0.25">
      <c r="E208" s="167" t="s">
        <v>93</v>
      </c>
      <c r="F208" s="176" t="e">
        <f>ROUND((F206)/(F207*-1),2)</f>
        <v>#DIV/0!</v>
      </c>
      <c r="L208" s="175"/>
      <c r="N208" s="113"/>
      <c r="O208" s="113"/>
      <c r="AB208" s="113"/>
    </row>
    <row r="209" spans="5:14" x14ac:dyDescent="0.25">
      <c r="E209" s="22" t="s">
        <v>53</v>
      </c>
      <c r="F209" s="177" t="e">
        <f>F210/F211</f>
        <v>#DIV/0!</v>
      </c>
      <c r="H209" s="185"/>
      <c r="I209"/>
      <c r="J209"/>
      <c r="K209"/>
      <c r="L209"/>
      <c r="M209"/>
      <c r="N209"/>
    </row>
    <row r="210" spans="5:14" x14ac:dyDescent="0.25">
      <c r="E210" s="22" t="s">
        <v>51</v>
      </c>
      <c r="F210" s="165">
        <f>COUNTIF(F70:F198,"&gt;0")</f>
        <v>0</v>
      </c>
      <c r="H210" s="1"/>
      <c r="I210"/>
      <c r="J210"/>
      <c r="K210"/>
      <c r="L210"/>
      <c r="M210"/>
      <c r="N210"/>
    </row>
    <row r="211" spans="5:14" ht="15.75" thickBot="1" x14ac:dyDescent="0.3">
      <c r="E211" s="23" t="s">
        <v>52</v>
      </c>
      <c r="F211" s="178">
        <f>COUNTA(K70:K198)</f>
        <v>0</v>
      </c>
      <c r="H211" s="1"/>
      <c r="I211"/>
      <c r="J211"/>
      <c r="K211"/>
      <c r="L211"/>
      <c r="M211"/>
      <c r="N211"/>
    </row>
    <row r="212" spans="5:14" x14ac:dyDescent="0.25">
      <c r="H212" s="1"/>
      <c r="I212"/>
      <c r="J212"/>
      <c r="K212"/>
      <c r="L212"/>
      <c r="M212"/>
      <c r="N212"/>
    </row>
  </sheetData>
  <mergeCells count="10">
    <mergeCell ref="C44:D44"/>
    <mergeCell ref="C45:D45"/>
    <mergeCell ref="A46:B46"/>
    <mergeCell ref="C46:D46"/>
    <mergeCell ref="C38:D38"/>
    <mergeCell ref="C39:D39"/>
    <mergeCell ref="C40:D40"/>
    <mergeCell ref="C41:D41"/>
    <mergeCell ref="C42:D42"/>
    <mergeCell ref="C43:D43"/>
  </mergeCells>
  <conditionalFormatting sqref="C41">
    <cfRule type="iconSet" priority="6">
      <iconSet iconSet="3Symbols">
        <cfvo type="percent" val="0"/>
        <cfvo type="num" val="1"/>
        <cfvo type="num" val="2"/>
      </iconSet>
    </cfRule>
  </conditionalFormatting>
  <conditionalFormatting sqref="C40">
    <cfRule type="iconSet" priority="4">
      <iconSet iconSet="3Symbols">
        <cfvo type="percent" val="0"/>
        <cfvo type="num" val="1"/>
        <cfvo type="num" val="1.5"/>
      </iconSet>
    </cfRule>
  </conditionalFormatting>
  <conditionalFormatting sqref="C43">
    <cfRule type="iconSet" priority="2">
      <iconSet iconSet="3Symbols">
        <cfvo type="percent" val="0"/>
        <cfvo type="num" val="1"/>
        <cfvo type="num" val="1.5"/>
      </iconSet>
    </cfRule>
  </conditionalFormatting>
  <conditionalFormatting sqref="C44">
    <cfRule type="iconSet" priority="1">
      <iconSet iconSet="3Symbols">
        <cfvo type="percent" val="0"/>
        <cfvo type="num" val="0.5"/>
        <cfvo type="num" val="0.6"/>
      </iconSet>
    </cfRule>
  </conditionalFormatting>
  <printOptions headings="1" gridLines="1"/>
  <pageMargins left="0.7" right="0.7" top="0.75" bottom="0.75" header="0.3" footer="0.3"/>
  <pageSetup scale="49" fitToWidth="0" fitToHeight="0" orientation="landscape" horizontalDpi="360" verticalDpi="360" r:id="rId1"/>
  <rowBreaks count="1" manualBreakCount="1">
    <brk id="6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04A4182-229F-4412-8042-23960D4C503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C39</xm:sqref>
        </x14:conditionalFormatting>
        <x14:conditionalFormatting xmlns:xm="http://schemas.microsoft.com/office/excel/2006/main">
          <x14:cfRule type="iconSet" priority="3" id="{B7B56E5C-2743-4A8F-8FDE-3C5D316D261F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0.6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C42</xm:sqref>
        </x14:conditionalFormatting>
        <x14:conditionalFormatting xmlns:xm="http://schemas.microsoft.com/office/excel/2006/main">
          <x14:cfRule type="containsText" priority="7" operator="containsText" id="{630249DE-878F-4CA3-B336-DF9D75FEB144}">
            <xm:f>NOT(ISERROR(SEARCH(($AB$64:$BF$64),A70)))</xm:f>
            <xm:f>($AB$64:$BF$64)</xm:f>
            <x14:dxf>
              <fill>
                <patternFill>
                  <bgColor theme="2" tint="-9.9948118533890809E-2"/>
                </patternFill>
              </fill>
            </x14:dxf>
          </x14:cfRule>
          <xm:sqref>A70:A198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a b 7 4 c c - f a 3 8 - 4 3 b 5 - b 8 c d - 4 4 a d b c 6 d 4 5 0 d "   x m l n s = " h t t p : / / s c h e m a s . m i c r o s o f t . c o m / D a t a M a s h u p " > A A A A A H 4 G A A B Q S w M E F A A C A A g A D 6 1 G T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P r U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1 G T Y g F F W x 2 A w A A H Q 4 A A B M A H A B G b 3 J t d W x h c y 9 T Z W N 0 a W 9 u M S 5 t I K I Y A C i g F A A A A A A A A A A A A A A A A A A A A A A A A A A A A O 1 X b W / a S B D + H i n / Y e W q P S J R B 9 w m d 2 1 l V d R A G y m X I 5 j c K Y I o W u w J b G P v u r t j W h r l v 3 d s B 0 j K 0 u N O / X A n h Q + w e m a Y n b f n M R i I U C j J w u q z + W Z 3 Z 3 f H T L m G m E 1 4 l o E 2 z G c J 4 O 4 O o 1 e o c h 0 B I X / B 2 A 2 U R J B o a s 4 U M T O v 9 / c j n o C M u X Y n S k 0 S c C O V L r F 9 S M c Q v z U 6 8 q + u x 6 8 + 5 p 8 O J y 9 4 a s w r 7 6 P 5 J D P P Q 6 / x 9 G V j o l W e u Z Z I z y L 8 6 r d S 0 C L i T 7 3 u C X y + P F f 6 2 t m r V 7 k 9 c c 4 M s K 7 Q B l l f f W b c s A / A Y 6 r A o Y Q H f E x h e l q l C u E O r 1 X l 1 N n w D m 8 l S U g 3 c 2 1 8 1 D l c r E I H U y 4 n w A b z D F b R B p p L c 6 V 0 G q g k T 2 V h N L U f p F G / u X H C e T p W i V N n S N 4 M 4 Q v e 1 t m N 0 6 O q Y I H K n F q l S / z P I j L d q 2 I + t 5 i 7 i e J o w Q / Y 7 0 L m C K x f p L 0 5 7 s L P 4 v G e Z 3 b 0 s m n B a R c M R D m K G b C A y z g B K p c d S T x 8 6 R Z 9 q Y p U R p T b J i T r a Z g J l R v W 5 v N f z M Y 8 7 3 / l o P D d y r P Z 2 N r V 2 9 7 1 H L j e y v F Y X A G K d H P 3 W z P Q v F g n W j K r 0 + 3 e 7 o 6 Q t u W 7 T 9 A n z o K i N W / P e e T p I 0 8 f e f p f 5 G l b R T R E i R s Z 2 q N L a n a q E s F d k 2 t A X e x m y d T y O B U G l Z 6 / D Z F r 9 B u H x D S v W b w 1 m r 8 9 6 8 j Y b / z 6 A G o D c p G U d H H 2 F n x p c + Q N y q F K 5 q Z x O y y Q i 1 V N p c N D y R k U t 7 M P 1 f X s O Q s p u R L T d g U K z M x d N K D W F U T H V Z H B 6 x G R U J t R 5 / h o 0 G H B 2 f H g r N 8 Z t c F c o 8 p G m 6 9 y I z M j Q R m 2 I R G p Q N C + U 6 f R V P w 2 f v O g z j o y U r G Q E 7 / p H X h 1 d p q T b o Q 4 T 8 B f H d 0 T J e + r x / 9 B m F p R p H K J a 8 p U N Y s G t t z R m M 6 l q f M F I j a g R V 9 + i c 6 l Z Y P K v d s P 1 7 D T n E s U O L f I x Q Z N D F S a C m O I b B Z j l W 4 X g N l k a m X 1 f m h 9 Y b G W 1 b 7 T 6 p o 2 8 v s i g l x r k N F 8 z X C i V n 1 b g t R q r C b 2 o O Z t H 8 6 D f q v d C Z 8 H f / T O f z 4 1 V r H / h g u H / 4 4 K d w s d / 3 Q K x N t x Y O 3 + x U N 5 b U q h i N d H d / p P F t V K j Q c h b S O P 1 2 e u M y z F 2 f 6 f i d Y J j H E L T R 1 z A 5 a J h z R i V i n c q A + Z 0 u i m 8 Z i G y 4 a B B q L z C Z + J C S + e X 9 Q f + u W H A r 5 r 8 + X 9 H O 5 0 f R h G U 0 i 5 T z U d I a S + s / R x L t Y k f x X g z T d Q S w E C L Q A U A A I A C A A P r U Z N 0 d 1 W j K Y A A A D 4 A A A A E g A A A A A A A A A A A A A A A A A A A A A A Q 2 9 u Z m l n L 1 B h Y 2 t h Z 2 U u e G 1 s U E s B A i 0 A F A A C A A g A D 6 1 G T Q / K 6 a u k A A A A 6 Q A A A B M A A A A A A A A A A A A A A A A A 8 g A A A F t D b 2 5 0 Z W 5 0 X 1 R 5 c G V z X S 5 4 b W x Q S w E C L Q A U A A I A C A A P r U Z N i A U V b H Y D A A A d D g A A E w A A A A A A A A A A A A A A A A D j A Q A A R m 9 y b X V s Y X M v U 2 V j d G l v b j E u b V B L B Q Y A A A A A A w A D A M I A A A C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X g A A A A A A A K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X B w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y V D I y O j M 3 O j A w L j M y N D c w O T d a I i A v P j x F b n R y e S B U e X B l P S J G a W x s Q 2 9 s d W 1 u V H l w Z X M i I F Z h b H V l P S J z Q m d V R k J R V U Z C U V V E Q l F V R k J R V U Z C U T 0 9 I i A v P j x F b n R y e S B U e X B l P S J G a W x s Q 2 9 s d W 1 u T m F t Z X M i I F Z h b H V l P S J z W y Z x d W 9 0 O 1 N 5 b W J v b C Z x d W 9 0 O y w m c X V v d D t Q c m l j Z S Z x d W 9 0 O y w m c X V v d D t W b 2 x 1 b W U g V G 9 k Y X k m c X V v d D s s J n F 1 b 3 Q 7 R m x v Y X Q m c X V v d D s s J n F 1 b 3 Q 7 N S B N a W 5 1 d G U g U m F u Z 2 U m c X V v d D s s J n F 1 b 3 Q 7 V m 9 s d W 1 l I D U g T W l u d X R l J n F 1 b 3 Q 7 L C Z x d W 9 0 O 0 d h c C Z x d W 9 0 O y w m c X V v d D t H Y X B f M S Z x d W 9 0 O y w m c X V v d D t D b 2 5 z Z W N 1 d G l 2 Z S B D Y W 5 k b G V z J n F 1 b 3 Q 7 L C Z x d W 9 0 O 1 B v c 2 l 0 a W 9 u I G l u I F B y Z X Z p b 3 V z I E R h e V x 1 M D A y N 3 M g U m F u Z 2 U m c X V v d D s s J n F 1 b 3 Q 7 U G 9 z a X R p b 2 4 g a W 4 g N S B E Y X k g U m F u Z 2 U m c X V v d D s s J n F 1 b 3 Q 7 U G 9 z a X R p b 2 4 g a W 4 g M T A g R G F 5 I F J h b m d l J n F 1 b 3 Q 7 L C Z x d W 9 0 O 1 B v c 2 l 0 a W 9 u I G l u I D I w I E R h e S B S Y W 5 n Z S Z x d W 9 0 O y w m c X V v d D t Q b 3 N p d G l v b i B p b i B Z Z W F y I F J h b m d l J n F 1 b 3 Q 7 L C Z x d W 9 0 O 1 B v c 2 l 0 a W 9 u I G l u I E x p Z m V 0 a W 1 l I F J h b m d l J n F 1 b 3 Q 7 L C Z x d W 9 0 O 0 F 2 Z X J h Z 2 U g V H J 1 Z S B S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w Z X J z L 0 N o Y W 5 n Z S B U e X B l L n t T e W 1 i b 2 w s M H 0 m c X V v d D s s J n F 1 b 3 Q 7 U 2 V j d G l v b j E v Z 2 F w c G V y c y 9 D a G F u Z 2 U g V H l w Z S 5 7 U H J p Y 2 U s M X 0 m c X V v d D s s J n F 1 b 3 Q 7 U 2 V j d G l v b j E v Z 2 F w c G V y c y 9 D a G F u Z 2 U g V H l w Z S 5 7 V m 9 s d W 1 l I F R v Z G F 5 L D J 9 J n F 1 b 3 Q 7 L C Z x d W 9 0 O 1 N l Y 3 R p b 2 4 x L 2 d h c H B l c n M v Q 2 h h b m d l I F R 5 c G U u e 0 Z s b 2 F 0 L D N 9 J n F 1 b 3 Q 7 L C Z x d W 9 0 O 1 N l Y 3 R p b 2 4 x L 2 d h c H B l c n M v Q 2 h h b m d l I F R 5 c G U u e z U g T W l u d X R l I F J h b m d l L D R 9 J n F 1 b 3 Q 7 L C Z x d W 9 0 O 1 N l Y 3 R p b 2 4 x L 2 d h c H B l c n M v Q 2 h h b m d l I F R 5 c G U u e 1 Z v b H V t Z S A 1 I E 1 p b n V 0 Z S w 1 f S Z x d W 9 0 O y w m c X V v d D t T Z W N 0 a W 9 u M S 9 n Y X B w Z X J z L 0 N o Y W 5 n Z S B U e X B l L n t H Y X A s N n 0 m c X V v d D s s J n F 1 b 3 Q 7 U 2 V j d G l v b j E v Z 2 F w c G V y c y 9 D a G F u Z 2 U g V H l w Z S 5 7 R 2 F w X z E s N 3 0 m c X V v d D s s J n F 1 b 3 Q 7 U 2 V j d G l v b j E v Z 2 F w c G V y c y 9 D a G F u Z 2 U g V H l w Z S 5 7 Q 2 9 u c 2 V j d X R p d m U g Q 2 F u Z G x l c y w 4 f S Z x d W 9 0 O y w m c X V v d D t T Z W N 0 a W 9 u M S 9 n Y X B w Z X J z L 0 N o Y W 5 n Z S B U e X B l L n t Q b 3 N p d G l v b i B p b i B Q c m V 2 a W 9 1 c y B E Y X l c d T A w M j d z I F J h b m d l L D l 9 J n F 1 b 3 Q 7 L C Z x d W 9 0 O 1 N l Y 3 R p b 2 4 x L 2 d h c H B l c n M v Q 2 h h b m d l I F R 5 c G U u e 1 B v c 2 l 0 a W 9 u I G l u I D U g R G F 5 I F J h b m d l L D E w f S Z x d W 9 0 O y w m c X V v d D t T Z W N 0 a W 9 u M S 9 n Y X B w Z X J z L 0 N o Y W 5 n Z S B U e X B l L n t Q b 3 N p d G l v b i B p b i A x M C B E Y X k g U m F u Z 2 U s M T F 9 J n F 1 b 3 Q 7 L C Z x d W 9 0 O 1 N l Y 3 R p b 2 4 x L 2 d h c H B l c n M v Q 2 h h b m d l I F R 5 c G U u e 1 B v c 2 l 0 a W 9 u I G l u I D I w I E R h e S B S Y W 5 n Z S w x M n 0 m c X V v d D s s J n F 1 b 3 Q 7 U 2 V j d G l v b j E v Z 2 F w c G V y c y 9 D a G F u Z 2 U g V H l w Z S 5 7 U G 9 z a X R p b 2 4 g a W 4 g W W V h c i B S Y W 5 n Z S w x M 3 0 m c X V v d D s s J n F 1 b 3 Q 7 U 2 V j d G l v b j E v Z 2 F w c G V y c y 9 D a G F u Z 2 U g V H l w Z S 5 7 U G 9 z a X R p b 2 4 g a W 4 g T G l m Z X R p b W U g U m F u Z 2 U s M T R 9 J n F 1 b 3 Q 7 L C Z x d W 9 0 O 1 N l Y 3 R p b 2 4 x L 2 d h c H B l c n M v Q 2 h h b m d l I F R 5 c G U u e 0 F 2 Z X J h Z 2 U g V H J 1 Z S B S Y W 5 n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d h c H B l c n M v Q 2 h h b m d l I F R 5 c G U u e 1 N 5 b W J v b C w w f S Z x d W 9 0 O y w m c X V v d D t T Z W N 0 a W 9 u M S 9 n Y X B w Z X J z L 0 N o Y W 5 n Z S B U e X B l L n t Q c m l j Z S w x f S Z x d W 9 0 O y w m c X V v d D t T Z W N 0 a W 9 u M S 9 n Y X B w Z X J z L 0 N o Y W 5 n Z S B U e X B l L n t W b 2 x 1 b W U g V G 9 k Y X k s M n 0 m c X V v d D s s J n F 1 b 3 Q 7 U 2 V j d G l v b j E v Z 2 F w c G V y c y 9 D a G F u Z 2 U g V H l w Z S 5 7 R m x v Y X Q s M 3 0 m c X V v d D s s J n F 1 b 3 Q 7 U 2 V j d G l v b j E v Z 2 F w c G V y c y 9 D a G F u Z 2 U g V H l w Z S 5 7 N S B N a W 5 1 d G U g U m F u Z 2 U s N H 0 m c X V v d D s s J n F 1 b 3 Q 7 U 2 V j d G l v b j E v Z 2 F w c G V y c y 9 D a G F u Z 2 U g V H l w Z S 5 7 V m 9 s d W 1 l I D U g T W l u d X R l L D V 9 J n F 1 b 3 Q 7 L C Z x d W 9 0 O 1 N l Y 3 R p b 2 4 x L 2 d h c H B l c n M v Q 2 h h b m d l I F R 5 c G U u e 0 d h c C w 2 f S Z x d W 9 0 O y w m c X V v d D t T Z W N 0 a W 9 u M S 9 n Y X B w Z X J z L 0 N o Y W 5 n Z S B U e X B l L n t H Y X B f M S w 3 f S Z x d W 9 0 O y w m c X V v d D t T Z W N 0 a W 9 u M S 9 n Y X B w Z X J z L 0 N o Y W 5 n Z S B U e X B l L n t D b 2 5 z Z W N 1 d G l 2 Z S B D Y W 5 k b G V z L D h 9 J n F 1 b 3 Q 7 L C Z x d W 9 0 O 1 N l Y 3 R p b 2 4 x L 2 d h c H B l c n M v Q 2 h h b m d l I F R 5 c G U u e 1 B v c 2 l 0 a W 9 u I G l u I F B y Z X Z p b 3 V z I E R h e V x 1 M D A y N 3 M g U m F u Z 2 U s O X 0 m c X V v d D s s J n F 1 b 3 Q 7 U 2 V j d G l v b j E v Z 2 F w c G V y c y 9 D a G F u Z 2 U g V H l w Z S 5 7 U G 9 z a X R p b 2 4 g a W 4 g N S B E Y X k g U m F u Z 2 U s M T B 9 J n F 1 b 3 Q 7 L C Z x d W 9 0 O 1 N l Y 3 R p b 2 4 x L 2 d h c H B l c n M v Q 2 h h b m d l I F R 5 c G U u e 1 B v c 2 l 0 a W 9 u I G l u I D E w I E R h e S B S Y W 5 n Z S w x M X 0 m c X V v d D s s J n F 1 b 3 Q 7 U 2 V j d G l v b j E v Z 2 F w c G V y c y 9 D a G F u Z 2 U g V H l w Z S 5 7 U G 9 z a X R p b 2 4 g a W 4 g M j A g R G F 5 I F J h b m d l L D E y f S Z x d W 9 0 O y w m c X V v d D t T Z W N 0 a W 9 u M S 9 n Y X B w Z X J z L 0 N o Y W 5 n Z S B U e X B l L n t Q b 3 N p d G l v b i B p b i B Z Z W F y I F J h b m d l L D E z f S Z x d W 9 0 O y w m c X V v d D t T Z W N 0 a W 9 u M S 9 n Y X B w Z X J z L 0 N o Y W 5 n Z S B U e X B l L n t Q b 3 N p d G l v b i B p b i B M a W Z l d G l t Z S B S Y W 5 n Z S w x N H 0 m c X V v d D s s J n F 1 b 3 Q 7 U 2 V j d G l v b j E v Z 2 F w c G V y c y 9 D a G F u Z 2 U g V H l w Z S 5 7 Q X Z l c m F n Z S B U c n V l I F J h b m d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w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Z X J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w c G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w c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l Q y M j o 0 M j o 0 M i 4 y N j k y O T M 5 W i I g L z 4 8 R W 5 0 c n k g V H l w Z T 0 i R m l s b E N v b H V t b l R 5 c G V z I i B W Y W x 1 Z T 0 i c 0 J n V U Z C U V V G Q l F V R E J R V U Z C U V V G Q l E 9 P S I g L z 4 8 R W 5 0 c n k g V H l w Z T 0 i R m l s b E N v b H V t b k 5 h b W V z I i B W Y W x 1 Z T 0 i c 1 s m c X V v d D t T e W 1 i b 2 w m c X V v d D s s J n F 1 b 3 Q 7 U H J p Y 2 U m c X V v d D s s J n F 1 b 3 Q 7 V m 9 s d W 1 l I F R v Z G F 5 J n F 1 b 3 Q 7 L C Z x d W 9 0 O 0 Z s b 2 F 0 J n F 1 b 3 Q 7 L C Z x d W 9 0 O z U g T W l u d X R l I F J h b m d l J n F 1 b 3 Q 7 L C Z x d W 9 0 O 1 Z v b H V t Z S A 1 I E 1 p b n V 0 Z S Z x d W 9 0 O y w m c X V v d D t H Y X A m c X V v d D s s J n F 1 b 3 Q 7 R 2 F w X z E m c X V v d D s s J n F 1 b 3 Q 7 Q 2 9 u c 2 V j d X R p d m U g Q 2 F u Z G x l c y Z x d W 9 0 O y w m c X V v d D t Q b 3 N p d G l v b i B p b i B Q c m V 2 a W 9 1 c y B E Y X l c d T A w M j d z I F J h b m d l J n F 1 b 3 Q 7 L C Z x d W 9 0 O 1 B v c 2 l 0 a W 9 u I G l u I D U g R G F 5 I F J h b m d l J n F 1 b 3 Q 7 L C Z x d W 9 0 O 1 B v c 2 l 0 a W 9 u I G l u I D E w I E R h e S B S Y W 5 n Z S Z x d W 9 0 O y w m c X V v d D t Q b 3 N p d G l v b i B p b i A y M C B E Y X k g U m F u Z 2 U m c X V v d D s s J n F 1 b 3 Q 7 U G 9 z a X R p b 2 4 g a W 4 g W W V h c i B S Y W 5 n Z S Z x d W 9 0 O y w m c X V v d D t Q b 3 N p d G l v b i B p b i B M a W Z l d G l t Z S B S Y W 5 n Z S Z x d W 9 0 O y w m c X V v d D t B d m V y Y W d l I F R y d W U g U m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w c G V y c y A o M i k v Q 2 h h b m d l I F R 5 c G U u e 1 N 5 b W J v b C w w f S Z x d W 9 0 O y w m c X V v d D t T Z W N 0 a W 9 u M S 9 n Y X B w Z X J z I C g y K S 9 D a G F u Z 2 U g V H l w Z S 5 7 U H J p Y 2 U s M X 0 m c X V v d D s s J n F 1 b 3 Q 7 U 2 V j d G l v b j E v Z 2 F w c G V y c y A o M i k v Q 2 h h b m d l I F R 5 c G U u e 1 Z v b H V t Z S B U b 2 R h e S w y f S Z x d W 9 0 O y w m c X V v d D t T Z W N 0 a W 9 u M S 9 n Y X B w Z X J z I C g y K S 9 D a G F u Z 2 U g V H l w Z S 5 7 R m x v Y X Q s M 3 0 m c X V v d D s s J n F 1 b 3 Q 7 U 2 V j d G l v b j E v Z 2 F w c G V y c y A o M i k v Q 2 h h b m d l I F R 5 c G U u e z U g T W l u d X R l I F J h b m d l L D R 9 J n F 1 b 3 Q 7 L C Z x d W 9 0 O 1 N l Y 3 R p b 2 4 x L 2 d h c H B l c n M g K D I p L 0 N o Y W 5 n Z S B U e X B l L n t W b 2 x 1 b W U g N S B N a W 5 1 d G U s N X 0 m c X V v d D s s J n F 1 b 3 Q 7 U 2 V j d G l v b j E v Z 2 F w c G V y c y A o M i k v Q 2 h h b m d l I F R 5 c G U u e 0 d h c C w 2 f S Z x d W 9 0 O y w m c X V v d D t T Z W N 0 a W 9 u M S 9 n Y X B w Z X J z I C g y K S 9 D a G F u Z 2 U g V H l w Z S 5 7 R 2 F w X z E s N 3 0 m c X V v d D s s J n F 1 b 3 Q 7 U 2 V j d G l v b j E v Z 2 F w c G V y c y A o M i k v Q 2 h h b m d l I F R 5 c G U u e 0 N v b n N l Y 3 V 0 a X Z l I E N h b m R s Z X M s O H 0 m c X V v d D s s J n F 1 b 3 Q 7 U 2 V j d G l v b j E v Z 2 F w c G V y c y A o M i k v Q 2 h h b m d l I F R 5 c G U u e 1 B v c 2 l 0 a W 9 u I G l u I F B y Z X Z p b 3 V z I E R h e V x 1 M D A y N 3 M g U m F u Z 2 U s O X 0 m c X V v d D s s J n F 1 b 3 Q 7 U 2 V j d G l v b j E v Z 2 F w c G V y c y A o M i k v Q 2 h h b m d l I F R 5 c G U u e 1 B v c 2 l 0 a W 9 u I G l u I D U g R G F 5 I F J h b m d l L D E w f S Z x d W 9 0 O y w m c X V v d D t T Z W N 0 a W 9 u M S 9 n Y X B w Z X J z I C g y K S 9 D a G F u Z 2 U g V H l w Z S 5 7 U G 9 z a X R p b 2 4 g a W 4 g M T A g R G F 5 I F J h b m d l L D E x f S Z x d W 9 0 O y w m c X V v d D t T Z W N 0 a W 9 u M S 9 n Y X B w Z X J z I C g y K S 9 D a G F u Z 2 U g V H l w Z S 5 7 U G 9 z a X R p b 2 4 g a W 4 g M j A g R G F 5 I F J h b m d l L D E y f S Z x d W 9 0 O y w m c X V v d D t T Z W N 0 a W 9 u M S 9 n Y X B w Z X J z I C g y K S 9 D a G F u Z 2 U g V H l w Z S 5 7 U G 9 z a X R p b 2 4 g a W 4 g W W V h c i B S Y W 5 n Z S w x M 3 0 m c X V v d D s s J n F 1 b 3 Q 7 U 2 V j d G l v b j E v Z 2 F w c G V y c y A o M i k v Q 2 h h b m d l I F R 5 c G U u e 1 B v c 2 l 0 a W 9 u I G l u I E x p Z m V 0 a W 1 l I F J h b m d l L D E 0 f S Z x d W 9 0 O y w m c X V v d D t T Z W N 0 a W 9 u M S 9 n Y X B w Z X J z I C g y K S 9 D a G F u Z 2 U g V H l w Z S 5 7 Q X Z l c m F n Z S B U c n V l I F J h b m d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F w c G V y c y A o M i k v Q 2 h h b m d l I F R 5 c G U u e 1 N 5 b W J v b C w w f S Z x d W 9 0 O y w m c X V v d D t T Z W N 0 a W 9 u M S 9 n Y X B w Z X J z I C g y K S 9 D a G F u Z 2 U g V H l w Z S 5 7 U H J p Y 2 U s M X 0 m c X V v d D s s J n F 1 b 3 Q 7 U 2 V j d G l v b j E v Z 2 F w c G V y c y A o M i k v Q 2 h h b m d l I F R 5 c G U u e 1 Z v b H V t Z S B U b 2 R h e S w y f S Z x d W 9 0 O y w m c X V v d D t T Z W N 0 a W 9 u M S 9 n Y X B w Z X J z I C g y K S 9 D a G F u Z 2 U g V H l w Z S 5 7 R m x v Y X Q s M 3 0 m c X V v d D s s J n F 1 b 3 Q 7 U 2 V j d G l v b j E v Z 2 F w c G V y c y A o M i k v Q 2 h h b m d l I F R 5 c G U u e z U g T W l u d X R l I F J h b m d l L D R 9 J n F 1 b 3 Q 7 L C Z x d W 9 0 O 1 N l Y 3 R p b 2 4 x L 2 d h c H B l c n M g K D I p L 0 N o Y W 5 n Z S B U e X B l L n t W b 2 x 1 b W U g N S B N a W 5 1 d G U s N X 0 m c X V v d D s s J n F 1 b 3 Q 7 U 2 V j d G l v b j E v Z 2 F w c G V y c y A o M i k v Q 2 h h b m d l I F R 5 c G U u e 0 d h c C w 2 f S Z x d W 9 0 O y w m c X V v d D t T Z W N 0 a W 9 u M S 9 n Y X B w Z X J z I C g y K S 9 D a G F u Z 2 U g V H l w Z S 5 7 R 2 F w X z E s N 3 0 m c X V v d D s s J n F 1 b 3 Q 7 U 2 V j d G l v b j E v Z 2 F w c G V y c y A o M i k v Q 2 h h b m d l I F R 5 c G U u e 0 N v b n N l Y 3 V 0 a X Z l I E N h b m R s Z X M s O H 0 m c X V v d D s s J n F 1 b 3 Q 7 U 2 V j d G l v b j E v Z 2 F w c G V y c y A o M i k v Q 2 h h b m d l I F R 5 c G U u e 1 B v c 2 l 0 a W 9 u I G l u I F B y Z X Z p b 3 V z I E R h e V x 1 M D A y N 3 M g U m F u Z 2 U s O X 0 m c X V v d D s s J n F 1 b 3 Q 7 U 2 V j d G l v b j E v Z 2 F w c G V y c y A o M i k v Q 2 h h b m d l I F R 5 c G U u e 1 B v c 2 l 0 a W 9 u I G l u I D U g R G F 5 I F J h b m d l L D E w f S Z x d W 9 0 O y w m c X V v d D t T Z W N 0 a W 9 u M S 9 n Y X B w Z X J z I C g y K S 9 D a G F u Z 2 U g V H l w Z S 5 7 U G 9 z a X R p b 2 4 g a W 4 g M T A g R G F 5 I F J h b m d l L D E x f S Z x d W 9 0 O y w m c X V v d D t T Z W N 0 a W 9 u M S 9 n Y X B w Z X J z I C g y K S 9 D a G F u Z 2 U g V H l w Z S 5 7 U G 9 z a X R p b 2 4 g a W 4 g M j A g R G F 5 I F J h b m d l L D E y f S Z x d W 9 0 O y w m c X V v d D t T Z W N 0 a W 9 u M S 9 n Y X B w Z X J z I C g y K S 9 D a G F u Z 2 U g V H l w Z S 5 7 U G 9 z a X R p b 2 4 g a W 4 g W W V h c i B S Y W 5 n Z S w x M 3 0 m c X V v d D s s J n F 1 b 3 Q 7 U 2 V j d G l v b j E v Z 2 F w c G V y c y A o M i k v Q 2 h h b m d l I F R 5 c G U u e 1 B v c 2 l 0 a W 9 u I G l u I E x p Z m V 0 a W 1 l I F J h b m d l L D E 0 f S Z x d W 9 0 O y w m c X V v d D t T Z W N 0 a W 9 u M S 9 n Y X B w Z X J z I C g y K S 9 D a G F u Z 2 U g V H l w Z S 5 7 Q X Z l c m F n Z S B U c n V l I F J h b m d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w c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Z X J z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w c G V y c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x V D I z O j M w O j E w L j M 2 M j Y 3 N T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l M j A t J T I w U 3 V y Z V R y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Z G U g S G l z d G 9 y e S A t I F N 1 c m V U c m F k Z X I v Q 2 h h b m d l I F R 5 c G U u e 0 F j Y 2 9 1 b n Q s M H 0 m c X V v d D s s J n F 1 b 3 Q 7 U 2 V j d G l v b j E v V H J h Z G U g S G l z d G 9 y e S A t I F N 1 c m V U c m F k Z X I v Q 2 h h b m d l I F R 5 c G U u e 1 R y Y W R l I E R h d G U s M X 0 m c X V v d D s s J n F 1 b 3 Q 7 U 2 V j d G l v b j E v V H J h Z G U g S G l z d G 9 y e S A t I F N 1 c m V U c m F k Z X I v Q 2 h h b m d l I F R 5 c G U u e 0 V 4 Z W M g V G l t Z S w y f S Z x d W 9 0 O y w m c X V v d D t T Z W N 0 a W 9 u M S 9 U c m F k Z S B I a X N 0 b 3 J 5 I C 0 g U 3 V y Z V R y Y W R l c i 9 D a G F u Z 2 U g V H l w Z S 5 7 U 3 l t Y m 9 s L D N 9 J n F 1 b 3 Q 7 L C Z x d W 9 0 O 1 N l Y 3 R p b 2 4 x L 1 R y Y W R l I E h p c 3 R v c n k g L S B T d X J l V H J h Z G V y L 0 N o Y W 5 n Z S B U e X B l L n t C L 1 M s N H 0 m c X V v d D s s J n F 1 b 3 Q 7 U 2 V j d G l v b j E v V H J h Z G U g S G l z d G 9 y e S A t I F N 1 c m V U c m F k Z X I v Q 2 h h b m d l I F R 5 c G U u e 1 F 1 Y W 5 0 a X R 5 L D V 9 J n F 1 b 3 Q 7 L C Z x d W 9 0 O 1 N l Y 3 R p b 2 4 x L 1 R y Y W R l I E h p c 3 R v c n k g L S B T d X J l V H J h Z G V y L 0 N o Y W 5 n Z S B U e X B l L n t Q c m l j Z S w 2 f S Z x d W 9 0 O y w m c X V v d D t T Z W N 0 a W 9 u M S 9 U c m F k Z S B I a X N 0 b 3 J 5 I C 0 g U 3 V y Z V R y Y W R l c i 9 D a G F u Z 2 U g V H l w Z S 5 7 Q 2 9 t b W l z c 2 l v b i w 3 f S Z x d W 9 0 O y w m c X V v d D t T Z W N 0 a W 9 u M S 9 U c m F k Z S B I a X N 0 b 3 J 5 I C 0 g U 3 V y Z V R y Y W R l c i 9 D a G F u Z 2 U g V H l w Z S 5 7 V H J h Z G U g R m V l I D E s O H 0 m c X V v d D s s J n F 1 b 3 Q 7 U 2 V j d G l v b j E v V H J h Z G U g S G l z d G 9 y e S A t I F N 1 c m V U c m F k Z X I v Q 2 h h b m d l I F R 5 c G U u e 1 R y Y W R l I E Z l Z S A y L D l 9 J n F 1 b 3 Q 7 L C Z x d W 9 0 O 1 N l Y 3 R p b 2 4 x L 1 R y Y W R l I E h p c 3 R v c n k g L S B T d X J l V H J h Z G V y L 0 N o Y W 5 n Z S B U e X B l L n t U c m F k Z S B G Z W U g M y w x M H 0 m c X V v d D s s J n F 1 b 3 Q 7 U 2 V j d G l v b j E v V H J h Z G U g S G l z d G 9 y e S A t I F N 1 c m V U c m F k Z X I v Q 2 h h b m d l I F R 5 c G U u e 0 V 4 Z W M g Q n J v a 2 V y L D E x f S Z x d W 9 0 O y w m c X V v d D t T Z W N 0 a W 9 u M S 9 U c m F k Z S B I a X N 0 b 3 J 5 I C 0 g U 3 V y Z V R y Y W R l c i 9 D a G F u Z 2 U g V H l w Z S 5 7 Q 3 V y c m V u Y 3 k s M T J 9 J n F 1 b 3 Q 7 L C Z x d W 9 0 O 1 N l Y 3 R p b 2 4 x L 1 R y Y W R l I E h p c 3 R v c n k g L S B T d X J l V H J h Z G V y L 0 N o Y W 5 n Z S B U e X B l L n t O b 3 R l L D E z f S Z x d W 9 0 O y w m c X V v d D t T Z W N 0 a W 9 u M S 9 U c m F k Z S B I a X N 0 b 3 J 5 I C 0 g U 3 V y Z V R y Y W R l c i 9 D a G F u Z 2 U g V H l w Z S 5 7 Q W N j d C B U e X B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H J h Z G U g S G l z d G 9 y e S A t I F N 1 c m V U c m F k Z X I v Q 2 h h b m d l I F R 5 c G U u e 0 F j Y 2 9 1 b n Q s M H 0 m c X V v d D s s J n F 1 b 3 Q 7 U 2 V j d G l v b j E v V H J h Z G U g S G l z d G 9 y e S A t I F N 1 c m V U c m F k Z X I v Q 2 h h b m d l I F R 5 c G U u e 1 R y Y W R l I E R h d G U s M X 0 m c X V v d D s s J n F 1 b 3 Q 7 U 2 V j d G l v b j E v V H J h Z G U g S G l z d G 9 y e S A t I F N 1 c m V U c m F k Z X I v Q 2 h h b m d l I F R 5 c G U u e 0 V 4 Z W M g V G l t Z S w y f S Z x d W 9 0 O y w m c X V v d D t T Z W N 0 a W 9 u M S 9 U c m F k Z S B I a X N 0 b 3 J 5 I C 0 g U 3 V y Z V R y Y W R l c i 9 D a G F u Z 2 U g V H l w Z S 5 7 U 3 l t Y m 9 s L D N 9 J n F 1 b 3 Q 7 L C Z x d W 9 0 O 1 N l Y 3 R p b 2 4 x L 1 R y Y W R l I E h p c 3 R v c n k g L S B T d X J l V H J h Z G V y L 0 N o Y W 5 n Z S B U e X B l L n t C L 1 M s N H 0 m c X V v d D s s J n F 1 b 3 Q 7 U 2 V j d G l v b j E v V H J h Z G U g S G l z d G 9 y e S A t I F N 1 c m V U c m F k Z X I v Q 2 h h b m d l I F R 5 c G U u e 1 F 1 Y W 5 0 a X R 5 L D V 9 J n F 1 b 3 Q 7 L C Z x d W 9 0 O 1 N l Y 3 R p b 2 4 x L 1 R y Y W R l I E h p c 3 R v c n k g L S B T d X J l V H J h Z G V y L 0 N o Y W 5 n Z S B U e X B l L n t Q c m l j Z S w 2 f S Z x d W 9 0 O y w m c X V v d D t T Z W N 0 a W 9 u M S 9 U c m F k Z S B I a X N 0 b 3 J 5 I C 0 g U 3 V y Z V R y Y W R l c i 9 D a G F u Z 2 U g V H l w Z S 5 7 Q 2 9 t b W l z c 2 l v b i w 3 f S Z x d W 9 0 O y w m c X V v d D t T Z W N 0 a W 9 u M S 9 U c m F k Z S B I a X N 0 b 3 J 5 I C 0 g U 3 V y Z V R y Y W R l c i 9 D a G F u Z 2 U g V H l w Z S 5 7 V H J h Z G U g R m V l I D E s O H 0 m c X V v d D s s J n F 1 b 3 Q 7 U 2 V j d G l v b j E v V H J h Z G U g S G l z d G 9 y e S A t I F N 1 c m V U c m F k Z X I v Q 2 h h b m d l I F R 5 c G U u e 1 R y Y W R l I E Z l Z S A y L D l 9 J n F 1 b 3 Q 7 L C Z x d W 9 0 O 1 N l Y 3 R p b 2 4 x L 1 R y Y W R l I E h p c 3 R v c n k g L S B T d X J l V H J h Z G V y L 0 N o Y W 5 n Z S B U e X B l L n t U c m F k Z S B G Z W U g M y w x M H 0 m c X V v d D s s J n F 1 b 3 Q 7 U 2 V j d G l v b j E v V H J h Z G U g S G l z d G 9 y e S A t I F N 1 c m V U c m F k Z X I v Q 2 h h b m d l I F R 5 c G U u e 0 V 4 Z W M g Q n J v a 2 V y L D E x f S Z x d W 9 0 O y w m c X V v d D t T Z W N 0 a W 9 u M S 9 U c m F k Z S B I a X N 0 b 3 J 5 I C 0 g U 3 V y Z V R y Y W R l c i 9 D a G F u Z 2 U g V H l w Z S 5 7 Q 3 V y c m V u Y 3 k s M T J 9 J n F 1 b 3 Q 7 L C Z x d W 9 0 O 1 N l Y 3 R p b 2 4 x L 1 R y Y W R l I E h p c 3 R v c n k g L S B T d X J l V H J h Z G V y L 0 N o Y W 5 n Z S B U e X B l L n t O b 3 R l L D E z f S Z x d W 9 0 O y w m c X V v d D t T Z W N 0 a W 9 u M S 9 U c m F k Z S B I a X N 0 b 3 J 5 I C 0 g U 3 V y Z V R y Y W R l c i 9 D a G F u Z 2 U g V H l w Z S 5 7 Q W N j d C B U e X B l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N j b 3 V u d C Z x d W 9 0 O y w m c X V v d D t U c m F k Z S B E Y X R l J n F 1 b 3 Q 7 L C Z x d W 9 0 O 0 V 4 Z W M g V G l t Z S Z x d W 9 0 O y w m c X V v d D t T e W 1 i b 2 w m c X V v d D s s J n F 1 b 3 Q 7 Q i 9 T J n F 1 b 3 Q 7 L C Z x d W 9 0 O 1 F 1 Y W 5 0 a X R 5 J n F 1 b 3 Q 7 L C Z x d W 9 0 O 1 B y a W N l J n F 1 b 3 Q 7 L C Z x d W 9 0 O 0 N v b W 1 p c 3 N p b 2 4 m c X V v d D s s J n F 1 b 3 Q 7 V H J h Z G U g R m V l I D E m c X V v d D s s J n F 1 b 3 Q 7 V H J h Z G U g R m V l I D I m c X V v d D s s J n F 1 b 3 Q 7 V H J h Z G U g R m V l I D M m c X V v d D s s J n F 1 b 3 Q 7 R X h l Y y B C c m 9 r Z X I m c X V v d D s s J n F 1 b 3 Q 7 Q 3 V y c m V u Y 3 k m c X V v d D s s J n F 1 b 3 Q 7 T m 9 0 Z S Z x d W 9 0 O y w m c X V v d D t B Y 2 N 0 I F R 5 c G U m c X V v d D t d I i A v P j x F b n R y e S B U e X B l P S J G a W x s Q 2 9 s d W 1 u V H l w Z X M i I F Z h b H V l P S J z Q m d r S 0 J n W U R C U V V G Q l F V R 0 J n W U Q i I C 8 + P E V u d H J 5 I F R 5 c G U 9 I k Z p b G x M Y X N 0 V X B k Y X R l Z C I g V m F s d W U 9 I m Q y M D E 4 L T A 3 L T I y V D A x O j E w O j I y L j M 2 M z U w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Q 3 Z T h j N j Z m L W M x N m Y t N D h i Y y 0 4 Z m Z k L T k 3 Y z g 5 Y W M y Y 2 U z N S I g L z 4 8 L 1 N 0 Y W J s Z U V u d H J p Z X M + P C 9 J d G V t P j x J d G V t P j x J d G V t T G 9 j Y X R p b 2 4 + P E l 0 Z W 1 U e X B l P k Z v c m 1 1 b G E 8 L 0 l 0 Z W 1 U e X B l P j x J d G V t U G F 0 a D 5 T Z W N 0 a W 9 u M S 9 U c m F k Z S U y M E h p c 3 R v c n k l M j A t J T I w U 3 V y Z V R y Y W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l M j A t J T I w U 3 V y Z V R y Y W R l c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U y M C 0 l M j B T d X J l V H J h Z G V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E R V M t Q 0 9 Q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E R V M t Q 0 9 Q W S 9 D a G F u Z 2 V k I F R 5 c G U u e 1 N 5 b W I s M H 0 m c X V v d D s s J n F 1 b 3 Q 7 U 2 V j d G l v b j E v V F J B R E V T L U N P U F k v Q 2 h h b m d l Z C B U e X B l L n t T a W R l L D F 9 J n F 1 b 3 Q 7 L C Z x d W 9 0 O 1 N l Y 3 R p b 2 4 x L 1 R S Q U R F U y 1 D T 1 B Z L 0 N o Y W 5 n Z W Q g V H l w Z S 5 7 U X R 5 L D J 9 J n F 1 b 3 Q 7 L C Z x d W 9 0 O 1 N l Y 3 R p b 2 4 x L 1 R S Q U R F U y 1 D T 1 B Z L 0 N o Y W 5 n Z W Q g V H l w Z S 5 7 U H J p Y 2 U s M 3 0 m c X V v d D s s J n F 1 b 3 Q 7 U 2 V j d G l v b j E v V F J B R E V T L U N P U F k v Q 2 h h b m d l Z C B U e X B l L n t U a W 1 l L D R 9 J n F 1 b 3 Q 7 L C Z x d W 9 0 O 1 N l Y 3 R p b 2 4 x L 1 R S Q U R F U y 1 D T 1 B Z L 0 N o Y W 5 n Z W Q g V H l w Z S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S Q U R F U y 1 D T 1 B Z L 0 N o Y W 5 n Z W Q g V H l w Z S 5 7 U 3 l t Y i w w f S Z x d W 9 0 O y w m c X V v d D t T Z W N 0 a W 9 u M S 9 U U k F E R V M t Q 0 9 Q W S 9 D a G F u Z 2 V k I F R 5 c G U u e 1 N p Z G U s M X 0 m c X V v d D s s J n F 1 b 3 Q 7 U 2 V j d G l v b j E v V F J B R E V T L U N P U F k v Q 2 h h b m d l Z C B U e X B l L n t R d H k s M n 0 m c X V v d D s s J n F 1 b 3 Q 7 U 2 V j d G l v b j E v V F J B R E V T L U N P U F k v Q 2 h h b m d l Z C B U e X B l L n t Q c m l j Z S w z f S Z x d W 9 0 O y w m c X V v d D t T Z W N 0 a W 9 u M S 9 U U k F E R V M t Q 0 9 Q W S 9 D a G F u Z 2 V k I F R 5 c G U u e 1 R p b W U s N H 0 m c X V v d D s s J n F 1 b 3 Q 7 U 2 V j d G l v b j E v V F J B R E V T L U N P U F k v Q 2 h h b m d l Z C B U e X B l L n s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5 b W I m c X V v d D s s J n F 1 b 3 Q 7 U 2 l k Z S Z x d W 9 0 O y w m c X V v d D t R d H k m c X V v d D s s J n F 1 b 3 Q 7 U H J p Y 2 U m c X V v d D s s J n F 1 b 3 Q 7 V G l t Z S Z x d W 9 0 O y w m c X V v d D t D b 2 x 1 b W 4 x J n F 1 b 3 Q 7 X S I g L z 4 8 R W 5 0 c n k g V H l w Z T 0 i R m l s b E N v b H V t b l R 5 c G V z I i B W Y W x 1 Z T 0 i c 0 J n W U R C U W 9 H I i A v P j x F b n R y e S B U e X B l P S J G a W x s T G F z d F V w Z G F 0 Z W Q i I F Z h b H V l P S J k M j A x O C 0 w N y 0 y M l Q w M T o x O T o y N S 4 w N T E 1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A 1 M 2 Q 3 N G F l L W U 4 M D Y t N D k w M y 0 4 N j F m L W Q 5 Z D d m Y T U y O W I 0 Z S I g L z 4 8 L 1 N 0 Y W J s Z U V u d H J p Z X M + P C 9 J d G V t P j x J d G V t P j x J d G V t T G 9 j Y X R p b 2 4 + P E l 0 Z W 1 U e X B l P k Z v c m 1 1 b G E 8 L 0 l 0 Z W 1 U e X B l P j x J d G V t U G F 0 a D 5 T Z W N 0 a W 9 u M S 9 U U k F E R V M t Q 0 9 Q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E R V M t Q 0 9 Q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E R V M t Q 0 9 Q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H R y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s m c X V v d D t 0 c m F k Z W l k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N 1 c m U g d H J h Z G V y X F x c X H J l c G 9 y d C 5 t Z G I v L 3 J w d H R y Y W R l c y 5 7 d H J h Z G V p Z C w w f S Z x d W 9 0 O y w m c X V v d D t T Z X J 2 Z X I u R G F 0 Y W J h c 2 V c X C 8 y L 0 Z p b G U v Y z p c X F x c c 3 V y Z S B 0 c m F k Z X J c X F x c c m V w b 3 J 0 L m 1 k Y i 8 v c n B 0 d H J h Z G V z L n t z d H R y a W Q s M X 0 m c X V v d D s s J n F 1 b 3 Q 7 U 2 V y d m V y L k R h d G F i Y X N l X F w v M i 9 G a W x l L 2 M 6 X F x c X H N 1 c m U g d H J h Z G V y X F x c X H J l c G 9 y d C 5 t Z G I v L 3 J w d H R y Y W R l c y 5 7 c 3 R h Y 2 N p Z C w y f S Z x d W 9 0 O y w m c X V v d D t T Z X J 2 Z X I u R G F 0 Y W J h c 2 V c X C 8 y L 0 Z p b G U v Y z p c X F x c c 3 V y Z S B 0 c m F k Z X J c X F x c c m V w b 3 J 0 L m 1 k Y i 8 v c n B 0 d H J h Z G V z L n t z d G V u d H J p Z C w z f S Z x d W 9 0 O y w m c X V v d D t T Z X J 2 Z X I u R G F 0 Y W J h c 2 V c X C 8 y L 0 Z p b G U v Y z p c X F x c c 3 V y Z S B 0 c m F k Z X J c X F x c c m V w b 3 J 0 L m 1 k Y i 8 v c n B 0 d H J h Z G V z L n t z d G 9 y a W d h Y 2 M s N H 0 m c X V v d D s s J n F 1 b 3 Q 7 U 2 V y d m V y L k R h d G F i Y X N l X F w v M i 9 G a W x l L 2 M 6 X F x c X H N 1 c m U g d H J h Z G V y X F x c X H J l c G 9 y d C 5 t Z G I v L 3 J w d H R y Y W R l c y 5 7 c 3 R v c m l n d H J p Z C w 1 f S Z x d W 9 0 O y w m c X V v d D t T Z X J 2 Z X I u R G F 0 Y W J h c 2 V c X C 8 y L 0 Z p b G U v Y z p c X F x c c 3 V y Z S B 0 c m F k Z X J c X F x c c m V w b 3 J 0 L m 1 k Y i 8 v c n B 0 d H J h Z G V z L n t z d H N 0 Y X R 1 c y w 2 f S Z x d W 9 0 O y w m c X V v d D t T Z X J 2 Z X I u R G F 0 Y W J h c 2 V c X C 8 y L 0 Z p b G U v Y z p c X F x c c 3 V y Z S B 0 c m F k Z X J c X F x c c m V w b 3 J 0 L m 1 k Y i 8 v c n B 0 d H J h Z G V z L n t v c m l n b 2 l k L D d 9 J n F 1 b 3 Q 7 L C Z x d W 9 0 O 1 N l c n Z l c i 5 E Y X R h Y m F z Z V x c L z I v R m l s Z S 9 j O l x c X F x z d X J l I H R y Y W R l c l x c X F x y Z X B v c n Q u b W R i L y 9 y c H R 0 c m F k Z X M u e 2 9 y Z G V y a W Q s O H 0 m c X V v d D s s J n F 1 b 3 Q 7 U 2 V y d m V y L k R h d G F i Y X N l X F w v M i 9 G a W x l L 2 M 6 X F x c X H N 1 c m U g d H J h Z G V y X F x c X H J l c G 9 y d C 5 t Z G I v L 3 J w d H R y Y W R l c y 5 7 Y n J z a G 9 y d C w 5 f S Z x d W 9 0 O y w m c X V v d D t T Z X J 2 Z X I u R G F 0 Y W J h c 2 V c X C 8 y L 0 Z p b G U v Y z p c X F x c c 3 V y Z S B 0 c m F k Z X J c X F x c c m V w b 3 J 0 L m 1 k Y i 8 v c n B 0 d H J h Z G V z L n t y b 3 V 0 Z S w x M H 0 m c X V v d D s s J n F 1 b 3 Q 7 U 2 V y d m V y L k R h d G F i Y X N l X F w v M i 9 G a W x l L 2 M 6 X F x c X H N 1 c m U g d H J h Z G V y X F x c X H J l c G 9 y d C 5 t Z G I v L 3 J w d H R y Y W R l c y 5 7 Y m t y c 3 l t L D E x f S Z x d W 9 0 O y w m c X V v d D t T Z X J 2 Z X I u R G F 0 Y W J h c 2 V c X C 8 y L 0 Z p b G U v Y z p c X F x c c 3 V y Z S B 0 c m F k Z X J c X F x c c m V w b 3 J 0 L m 1 k Y i 8 v c n B 0 d H J h Z G V z L n t y c m 5 v L D E y f S Z x d W 9 0 O y w m c X V v d D t T Z X J 2 Z X I u R G F 0 Y W J h c 2 V c X C 8 y L 0 Z p b G U v Y z p c X F x c c 3 V y Z S B 0 c m F k Z X J c X F x c c m V w b 3 J 0 L m 1 k Y i 8 v c n B 0 d H J h Z G V z L n t C d X k s M T N 9 J n F 1 b 3 Q 7 L C Z x d W 9 0 O 1 N l c n Z l c i 5 E Y X R h Y m F z Z V x c L z I v R m l s Z S 9 j O l x c X F x z d X J l I H R y Y W R l c l x c X F x y Z X B v c n Q u b W R i L y 9 y c H R 0 c m F k Z X M u e 1 N o b 3 J 0 L D E 0 f S Z x d W 9 0 O y w m c X V v d D t T Z X J 2 Z X I u R G F 0 Y W J h c 2 V c X C 8 y L 0 Z p b G U v Y z p c X F x c c 3 V y Z S B 0 c m F k Z X J c X F x c c m V w b 3 J 0 L m 1 k Y i 8 v c n B 0 d H J h Z G V z L n t t d H l w Z S w x N X 0 m c X V v d D s s J n F 1 b 3 Q 7 U 2 V y d m V y L k R h d G F i Y X N l X F w v M i 9 G a W x l L 2 M 6 X F x c X H N 1 c m U g d H J h Z G V y X F x c X H J l c G 9 y d C 5 t Z G I v L 3 J w d H R y Y W R l c y 5 7 T G l t a X Q s M T Z 9 J n F 1 b 3 Q 7 L C Z x d W 9 0 O 1 N l c n Z l c i 5 E Y X R h Y m F z Z V x c L z I v R m l s Z S 9 j O l x c X F x z d X J l I H R y Y W R l c l x c X F x y Z X B v c n Q u b W R i L y 9 y c H R 0 c m F k Z X M u e 3 N v b G l j a X Q s M T d 9 J n F 1 b 3 Q 7 L C Z x d W 9 0 O 1 N l c n Z l c i 5 E Y X R h Y m F z Z V x c L z I v R m l s Z S 9 j O l x c X F x z d X J l I H R y Y W R l c l x c X F x y Z X B v c n Q u b W R i L y 9 y c H R 0 c m F k Z X M u e 2 V 4 Z W N u d W 0 s M T h 9 J n F 1 b 3 Q 7 L C Z x d W 9 0 O 1 N l c n Z l c i 5 E Y X R h Y m F z Z V x c L z I v R m l s Z S 9 j O l x c X F x z d X J l I H R y Y W R l c l x c X F x y Z X B v c n Q u b W R i L y 9 y c H R 0 c m F k Z X M u e 3 F 0 e S w x O X 0 m c X V v d D s s J n F 1 b 3 Q 7 U 2 V y d m V y L k R h d G F i Y X N l X F w v M i 9 G a W x l L 2 M 6 X F x c X H N 1 c m U g d H J h Z G V y X F x c X H J l c G 9 y d C 5 t Z G I v L 3 J w d H R y Y W R l c y 5 7 U H J p Y 2 U s M j B 9 J n F 1 b 3 Q 7 L C Z x d W 9 0 O 1 N l c n Z l c i 5 E Y X R h Y m F z Z V x c L z I v R m l s Z S 9 j O l x c X F x z d X J l I H R y Y W R l c l x c X F x y Z X B v c n Q u b W R i L y 9 y c H R 0 c m F k Z X M u e 3 N l Y 3 N 5 b S w y M X 0 m c X V v d D s s J n F 1 b 3 Q 7 U 2 V y d m V y L k R h d G F i Y X N l X F w v M i 9 G a W x l L 2 M 6 X F x c X H N 1 c m U g d H J h Z G V y X F x c X H J l c G 9 y d C 5 t Z G I v L 3 J w d H R y Y W R l c y 5 7 Z X h j a G F u Z 2 U s M j J 9 J n F 1 b 3 Q 7 L C Z x d W 9 0 O 1 N l c n Z l c i 5 E Y X R h Y m F z Z V x c L z I v R m l s Z S 9 j O l x c X F x z d X J l I H R y Y W R l c l x c X F x y Z X B v c n Q u b W R i L y 9 y c H R 0 c m F k Z X M u e 0 N v b W 1 p c 2 l v b i w y M 3 0 m c X V v d D s s J n F 1 b 3 Q 7 U 2 V y d m V y L k R h d G F i Y X N l X F w v M i 9 G a W x l L 2 M 6 X F x c X H N 1 c m U g d H J h Z G V y X F x c X H J l c G 9 y d C 5 t Z G I v L 3 J w d H R y Y W R l c y 5 7 Y m l k c H J p Y 2 U s M j R 9 J n F 1 b 3 Q 7 L C Z x d W 9 0 O 1 N l c n Z l c i 5 E Y X R h Y m F z Z V x c L z I v R m l s Z S 9 j O l x c X F x z d X J l I H R y Y W R l c l x c X F x y Z X B v c n Q u b W R i L y 9 y c H R 0 c m F k Z X M u e 2 F z a 3 B y a W N l L D I 1 f S Z x d W 9 0 O y w m c X V v d D t T Z X J 2 Z X I u R G F 0 Y W J h c 2 V c X C 8 y L 0 Z p b G U v Y z p c X F x c c 3 V y Z S B 0 c m F k Z X J c X F x c c m V w b 3 J 0 L m 1 k Y i 8 v c n B 0 d H J h Z G V z L n t j X 2 R h d G U s M j Z 9 J n F 1 b 3 Q 7 L C Z x d W 9 0 O 1 N l c n Z l c i 5 E Y X R h Y m F z Z V x c L z I v R m l s Z S 9 j O l x c X F x z d X J l I H R y Y W R l c l x c X F x y Z X B v c n Q u b W R i L y 9 y c H R 0 c m F k Z X M u e 2 V f Z G F 0 Z S w y N 3 0 m c X V v d D s s J n F 1 b 3 Q 7 U 2 V y d m V y L k R h d G F i Y X N l X F w v M i 9 G a W x l L 2 M 6 X F x c X H N 1 c m U g d H J h Z G V y X F x c X H J l c G 9 y d C 5 t Z G I v L 3 J w d H R y Y W R l c y 5 7 U 3 R h d H V z Q m l 0 L D I 4 f S Z x d W 9 0 O y w m c X V v d D t T Z X J 2 Z X I u R G F 0 Y W J h c 2 V c X C 8 y L 0 Z p b G U v Y z p c X F x c c 3 V y Z S B 0 c m F k Z X J c X F x c c m V w b 3 J 0 L m 1 k Y i 8 v c n B 0 d H J h Z G V z L n t F Y 2 5 G Z W U s M j l 9 J n F 1 b 3 Q 7 X S w m c X V v d D t D b 2 x 1 b W 5 D b 3 V u d C Z x d W 9 0 O z o z M C w m c X V v d D t L Z X l D b 2 x 1 b W 5 O Y W 1 l c y Z x d W 9 0 O z p b J n F 1 b 3 Q 7 d H J h Z G V p Z C Z x d W 9 0 O 1 0 s J n F 1 b 3 Q 7 Q 2 9 s d W 1 u S W R l b n R p d G l l c y Z x d W 9 0 O z p b J n F 1 b 3 Q 7 U 2 V y d m V y L k R h d G F i Y X N l X F w v M i 9 G a W x l L 2 M 6 X F x c X H N 1 c m U g d H J h Z G V y X F x c X H J l c G 9 y d C 5 t Z G I v L 3 J w d H R y Y W R l c y 5 7 d H J h Z G V p Z C w w f S Z x d W 9 0 O y w m c X V v d D t T Z X J 2 Z X I u R G F 0 Y W J h c 2 V c X C 8 y L 0 Z p b G U v Y z p c X F x c c 3 V y Z S B 0 c m F k Z X J c X F x c c m V w b 3 J 0 L m 1 k Y i 8 v c n B 0 d H J h Z G V z L n t z d H R y a W Q s M X 0 m c X V v d D s s J n F 1 b 3 Q 7 U 2 V y d m V y L k R h d G F i Y X N l X F w v M i 9 G a W x l L 2 M 6 X F x c X H N 1 c m U g d H J h Z G V y X F x c X H J l c G 9 y d C 5 t Z G I v L 3 J w d H R y Y W R l c y 5 7 c 3 R h Y 2 N p Z C w y f S Z x d W 9 0 O y w m c X V v d D t T Z X J 2 Z X I u R G F 0 Y W J h c 2 V c X C 8 y L 0 Z p b G U v Y z p c X F x c c 3 V y Z S B 0 c m F k Z X J c X F x c c m V w b 3 J 0 L m 1 k Y i 8 v c n B 0 d H J h Z G V z L n t z d G V u d H J p Z C w z f S Z x d W 9 0 O y w m c X V v d D t T Z X J 2 Z X I u R G F 0 Y W J h c 2 V c X C 8 y L 0 Z p b G U v Y z p c X F x c c 3 V y Z S B 0 c m F k Z X J c X F x c c m V w b 3 J 0 L m 1 k Y i 8 v c n B 0 d H J h Z G V z L n t z d G 9 y a W d h Y 2 M s N H 0 m c X V v d D s s J n F 1 b 3 Q 7 U 2 V y d m V y L k R h d G F i Y X N l X F w v M i 9 G a W x l L 2 M 6 X F x c X H N 1 c m U g d H J h Z G V y X F x c X H J l c G 9 y d C 5 t Z G I v L 3 J w d H R y Y W R l c y 5 7 c 3 R v c m l n d H J p Z C w 1 f S Z x d W 9 0 O y w m c X V v d D t T Z X J 2 Z X I u R G F 0 Y W J h c 2 V c X C 8 y L 0 Z p b G U v Y z p c X F x c c 3 V y Z S B 0 c m F k Z X J c X F x c c m V w b 3 J 0 L m 1 k Y i 8 v c n B 0 d H J h Z G V z L n t z d H N 0 Y X R 1 c y w 2 f S Z x d W 9 0 O y w m c X V v d D t T Z X J 2 Z X I u R G F 0 Y W J h c 2 V c X C 8 y L 0 Z p b G U v Y z p c X F x c c 3 V y Z S B 0 c m F k Z X J c X F x c c m V w b 3 J 0 L m 1 k Y i 8 v c n B 0 d H J h Z G V z L n t v c m l n b 2 l k L D d 9 J n F 1 b 3 Q 7 L C Z x d W 9 0 O 1 N l c n Z l c i 5 E Y X R h Y m F z Z V x c L z I v R m l s Z S 9 j O l x c X F x z d X J l I H R y Y W R l c l x c X F x y Z X B v c n Q u b W R i L y 9 y c H R 0 c m F k Z X M u e 2 9 y Z G V y a W Q s O H 0 m c X V v d D s s J n F 1 b 3 Q 7 U 2 V y d m V y L k R h d G F i Y X N l X F w v M i 9 G a W x l L 2 M 6 X F x c X H N 1 c m U g d H J h Z G V y X F x c X H J l c G 9 y d C 5 t Z G I v L 3 J w d H R y Y W R l c y 5 7 Y n J z a G 9 y d C w 5 f S Z x d W 9 0 O y w m c X V v d D t T Z X J 2 Z X I u R G F 0 Y W J h c 2 V c X C 8 y L 0 Z p b G U v Y z p c X F x c c 3 V y Z S B 0 c m F k Z X J c X F x c c m V w b 3 J 0 L m 1 k Y i 8 v c n B 0 d H J h Z G V z L n t y b 3 V 0 Z S w x M H 0 m c X V v d D s s J n F 1 b 3 Q 7 U 2 V y d m V y L k R h d G F i Y X N l X F w v M i 9 G a W x l L 2 M 6 X F x c X H N 1 c m U g d H J h Z G V y X F x c X H J l c G 9 y d C 5 t Z G I v L 3 J w d H R y Y W R l c y 5 7 Y m t y c 3 l t L D E x f S Z x d W 9 0 O y w m c X V v d D t T Z X J 2 Z X I u R G F 0 Y W J h c 2 V c X C 8 y L 0 Z p b G U v Y z p c X F x c c 3 V y Z S B 0 c m F k Z X J c X F x c c m V w b 3 J 0 L m 1 k Y i 8 v c n B 0 d H J h Z G V z L n t y c m 5 v L D E y f S Z x d W 9 0 O y w m c X V v d D t T Z X J 2 Z X I u R G F 0 Y W J h c 2 V c X C 8 y L 0 Z p b G U v Y z p c X F x c c 3 V y Z S B 0 c m F k Z X J c X F x c c m V w b 3 J 0 L m 1 k Y i 8 v c n B 0 d H J h Z G V z L n t C d X k s M T N 9 J n F 1 b 3 Q 7 L C Z x d W 9 0 O 1 N l c n Z l c i 5 E Y X R h Y m F z Z V x c L z I v R m l s Z S 9 j O l x c X F x z d X J l I H R y Y W R l c l x c X F x y Z X B v c n Q u b W R i L y 9 y c H R 0 c m F k Z X M u e 1 N o b 3 J 0 L D E 0 f S Z x d W 9 0 O y w m c X V v d D t T Z X J 2 Z X I u R G F 0 Y W J h c 2 V c X C 8 y L 0 Z p b G U v Y z p c X F x c c 3 V y Z S B 0 c m F k Z X J c X F x c c m V w b 3 J 0 L m 1 k Y i 8 v c n B 0 d H J h Z G V z L n t t d H l w Z S w x N X 0 m c X V v d D s s J n F 1 b 3 Q 7 U 2 V y d m V y L k R h d G F i Y X N l X F w v M i 9 G a W x l L 2 M 6 X F x c X H N 1 c m U g d H J h Z G V y X F x c X H J l c G 9 y d C 5 t Z G I v L 3 J w d H R y Y W R l c y 5 7 T G l t a X Q s M T Z 9 J n F 1 b 3 Q 7 L C Z x d W 9 0 O 1 N l c n Z l c i 5 E Y X R h Y m F z Z V x c L z I v R m l s Z S 9 j O l x c X F x z d X J l I H R y Y W R l c l x c X F x y Z X B v c n Q u b W R i L y 9 y c H R 0 c m F k Z X M u e 3 N v b G l j a X Q s M T d 9 J n F 1 b 3 Q 7 L C Z x d W 9 0 O 1 N l c n Z l c i 5 E Y X R h Y m F z Z V x c L z I v R m l s Z S 9 j O l x c X F x z d X J l I H R y Y W R l c l x c X F x y Z X B v c n Q u b W R i L y 9 y c H R 0 c m F k Z X M u e 2 V 4 Z W N u d W 0 s M T h 9 J n F 1 b 3 Q 7 L C Z x d W 9 0 O 1 N l c n Z l c i 5 E Y X R h Y m F z Z V x c L z I v R m l s Z S 9 j O l x c X F x z d X J l I H R y Y W R l c l x c X F x y Z X B v c n Q u b W R i L y 9 y c H R 0 c m F k Z X M u e 3 F 0 e S w x O X 0 m c X V v d D s s J n F 1 b 3 Q 7 U 2 V y d m V y L k R h d G F i Y X N l X F w v M i 9 G a W x l L 2 M 6 X F x c X H N 1 c m U g d H J h Z G V y X F x c X H J l c G 9 y d C 5 t Z G I v L 3 J w d H R y Y W R l c y 5 7 U H J p Y 2 U s M j B 9 J n F 1 b 3 Q 7 L C Z x d W 9 0 O 1 N l c n Z l c i 5 E Y X R h Y m F z Z V x c L z I v R m l s Z S 9 j O l x c X F x z d X J l I H R y Y W R l c l x c X F x y Z X B v c n Q u b W R i L y 9 y c H R 0 c m F k Z X M u e 3 N l Y 3 N 5 b S w y M X 0 m c X V v d D s s J n F 1 b 3 Q 7 U 2 V y d m V y L k R h d G F i Y X N l X F w v M i 9 G a W x l L 2 M 6 X F x c X H N 1 c m U g d H J h Z G V y X F x c X H J l c G 9 y d C 5 t Z G I v L 3 J w d H R y Y W R l c y 5 7 Z X h j a G F u Z 2 U s M j J 9 J n F 1 b 3 Q 7 L C Z x d W 9 0 O 1 N l c n Z l c i 5 E Y X R h Y m F z Z V x c L z I v R m l s Z S 9 j O l x c X F x z d X J l I H R y Y W R l c l x c X F x y Z X B v c n Q u b W R i L y 9 y c H R 0 c m F k Z X M u e 0 N v b W 1 p c 2 l v b i w y M 3 0 m c X V v d D s s J n F 1 b 3 Q 7 U 2 V y d m V y L k R h d G F i Y X N l X F w v M i 9 G a W x l L 2 M 6 X F x c X H N 1 c m U g d H J h Z G V y X F x c X H J l c G 9 y d C 5 t Z G I v L 3 J w d H R y Y W R l c y 5 7 Y m l k c H J p Y 2 U s M j R 9 J n F 1 b 3 Q 7 L C Z x d W 9 0 O 1 N l c n Z l c i 5 E Y X R h Y m F z Z V x c L z I v R m l s Z S 9 j O l x c X F x z d X J l I H R y Y W R l c l x c X F x y Z X B v c n Q u b W R i L y 9 y c H R 0 c m F k Z X M u e 2 F z a 3 B y a W N l L D I 1 f S Z x d W 9 0 O y w m c X V v d D t T Z X J 2 Z X I u R G F 0 Y W J h c 2 V c X C 8 y L 0 Z p b G U v Y z p c X F x c c 3 V y Z S B 0 c m F k Z X J c X F x c c m V w b 3 J 0 L m 1 k Y i 8 v c n B 0 d H J h Z G V z L n t j X 2 R h d G U s M j Z 9 J n F 1 b 3 Q 7 L C Z x d W 9 0 O 1 N l c n Z l c i 5 E Y X R h Y m F z Z V x c L z I v R m l s Z S 9 j O l x c X F x z d X J l I H R y Y W R l c l x c X F x y Z X B v c n Q u b W R i L y 9 y c H R 0 c m F k Z X M u e 2 V f Z G F 0 Z S w y N 3 0 m c X V v d D s s J n F 1 b 3 Q 7 U 2 V y d m V y L k R h d G F i Y X N l X F w v M i 9 G a W x l L 2 M 6 X F x c X H N 1 c m U g d H J h Z G V y X F x c X H J l c G 9 y d C 5 t Z G I v L 3 J w d H R y Y W R l c y 5 7 U 3 R h d H V z Q m l 0 L D I 4 f S Z x d W 9 0 O y w m c X V v d D t T Z X J 2 Z X I u R G F 0 Y W J h c 2 V c X C 8 y L 0 Z p b G U v Y z p c X F x c c 3 V y Z S B 0 c m F k Z X J c X F x c c m V w b 3 J 0 L m 1 k Y i 8 v c n B 0 d H J h Z G V z L n t F Y 2 5 G Z W U s M j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c m F k Z W l k J n F 1 b 3 Q 7 L C Z x d W 9 0 O 3 N 0 d H J p Z C Z x d W 9 0 O y w m c X V v d D t z d G F j Y 2 l k J n F 1 b 3 Q 7 L C Z x d W 9 0 O 3 N 0 Z W 5 0 c m l k J n F 1 b 3 Q 7 L C Z x d W 9 0 O 3 N 0 b 3 J p Z 2 F j Y y Z x d W 9 0 O y w m c X V v d D t z d G 9 y a W d 0 c m l k J n F 1 b 3 Q 7 L C Z x d W 9 0 O 3 N 0 c 3 R h d H V z J n F 1 b 3 Q 7 L C Z x d W 9 0 O 2 9 y a W d v a W Q m c X V v d D s s J n F 1 b 3 Q 7 b 3 J k Z X J p Z C Z x d W 9 0 O y w m c X V v d D t i c n N o b 3 J 0 J n F 1 b 3 Q 7 L C Z x d W 9 0 O 3 J v d X R l J n F 1 b 3 Q 7 L C Z x d W 9 0 O 2 J r c n N 5 b S Z x d W 9 0 O y w m c X V v d D t y c m 5 v J n F 1 b 3 Q 7 L C Z x d W 9 0 O 0 J 1 e S Z x d W 9 0 O y w m c X V v d D t T a G 9 y d C Z x d W 9 0 O y w m c X V v d D t t d H l w Z S Z x d W 9 0 O y w m c X V v d D t M a W 1 p d C Z x d W 9 0 O y w m c X V v d D t z b 2 x p Y 2 l 0 J n F 1 b 3 Q 7 L C Z x d W 9 0 O 2 V 4 Z W N u d W 0 m c X V v d D s s J n F 1 b 3 Q 7 c X R 5 J n F 1 b 3 Q 7 L C Z x d W 9 0 O 1 B y a W N l J n F 1 b 3 Q 7 L C Z x d W 9 0 O 3 N l Y 3 N 5 b S Z x d W 9 0 O y w m c X V v d D t l e G N o Y W 5 n Z S Z x d W 9 0 O y w m c X V v d D t D b 2 1 t a X N p b 2 4 m c X V v d D s s J n F 1 b 3 Q 7 Y m l k c H J p Y 2 U m c X V v d D s s J n F 1 b 3 Q 7 Y X N r c H J p Y 2 U m c X V v d D s s J n F 1 b 3 Q 7 Y 1 9 k Y X R l J n F 1 b 3 Q 7 L C Z x d W 9 0 O 2 V f Z G F 0 Z S Z x d W 9 0 O y w m c X V v d D t T d G F 0 d X N C a X Q m c X V v d D s s J n F 1 b 3 Q 7 R W N u R m V l J n F 1 b 3 Q 7 X S I g L z 4 8 R W 5 0 c n k g V H l w Z T 0 i R m l s b E N v b H V t b l R 5 c G V z I i B W Y W x 1 Z T 0 i c 0 F n W U d C Z 1 l H Q m d J Q 0 J n W U d C Z 1 l H R F F Z R 0 R R S U Z C Z 1 l G Q l F V S E J 3 S U Y i I C 8 + P E V u d H J 5 I F R 5 c G U 9 I k Z p b G x M Y X N 0 V X B k Y X R l Z C I g V m F s d W U 9 I m Q y M D E 4 L T A 3 L T I y V D A x O j I z O j I w L j Y 5 M T Y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Y T g 2 M W Q 5 Z j A t N j k w Z C 0 0 M T E 3 L W F j M W M t N 2 Q y N D R m O T d j M z E x I i A v P j w v U 3 R h Y m x l R W 5 0 c m l l c z 4 8 L 0 l 0 Z W 0 + P E l 0 Z W 0 + P E l 0 Z W 1 M b 2 N h d G l v b j 4 8 S X R l b V R 5 c G U + R m 9 y b X V s Y T w v S X R l b V R 5 c G U + P E l 0 Z W 1 Q Y X R o P l N l Y 3 R p b 2 4 x L 3 J w d H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0 c m F k Z X M v X 3 J w d H R y Y W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B e i u P y R S T K P U f / g m 0 V I + A A A A A A I A A A A A A B B m A A A A A Q A A I A A A A B O k 5 9 3 D U e 6 3 v + q r 5 / 4 G X d A L b 5 q K 6 t n T X z b Z P Y J I s p P p A A A A A A 6 A A A A A A g A A I A A A A I A P Y K C C S U p U 0 r J x G H w U l c F X A 9 U 9 C C l T W u d q k B U l f R m r U A A A A C G a b P W Z I 1 z x i 8 d H 7 l Z n l U 5 q u U 9 M W / Q 1 W y 0 / a 8 7 Y K v N 3 n m z s K z 4 z 1 b v Z n 7 U g N / D G 7 2 C 0 0 T z x q y X 7 0 X x L q j S v 8 7 r w p E z / k 5 E Q Q f D 7 K Z 1 L F 1 k t Q A A A A G h u N L 4 7 q 1 4 B c H 4 9 O 1 Y N A 9 u p Z 6 a c G b O B g T D 8 5 n j I N e + o N 3 B h R I A b U p 7 9 Y s / g B 4 U n p s o O 7 O a 9 q K Z d q G X a U X a K p t s = < / D a t a M a s h u p > 
</file>

<file path=customXml/itemProps1.xml><?xml version="1.0" encoding="utf-8"?>
<ds:datastoreItem xmlns:ds="http://schemas.openxmlformats.org/officeDocument/2006/customXml" ds:itemID="{0BFFD9FB-53A1-4D51-9084-11BA0F1F6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Strategies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 Culture</dc:creator>
  <cp:lastModifiedBy>ELITE CULTURE</cp:lastModifiedBy>
  <cp:lastPrinted>2018-04-28T12:25:02Z</cp:lastPrinted>
  <dcterms:created xsi:type="dcterms:W3CDTF">2017-08-28T18:42:21Z</dcterms:created>
  <dcterms:modified xsi:type="dcterms:W3CDTF">2019-03-12T02:10:43Z</dcterms:modified>
</cp:coreProperties>
</file>