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aten\GIT\pytrnsys\data\ddcks\tes\profiles\"/>
    </mc:Choice>
  </mc:AlternateContent>
  <xr:revisionPtr revIDLastSave="0" documentId="13_ncr:1_{DA3F975E-FC09-49F6-9BE6-1CBE5C7BAA69}" xr6:coauthVersionLast="47" xr6:coauthVersionMax="47" xr10:uidLastSave="{00000000-0000-0000-0000-000000000000}"/>
  <bookViews>
    <workbookView xWindow="28680" yWindow="-120" windowWidth="29040" windowHeight="15840" activeTab="3" xr2:uid="{21C3A068-13E8-429C-8735-83E3C8AB7428}"/>
  </bookViews>
  <sheets>
    <sheet name="DHW_TIni" sheetId="1" r:id="rId1"/>
    <sheet name="SH_TIni" sheetId="3" r:id="rId2"/>
    <sheet name="Tabelle2" sheetId="2" r:id="rId3"/>
    <sheet name="Tabell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I16" i="3"/>
  <c r="I17" i="3"/>
  <c r="I12" i="3"/>
  <c r="I11" i="3"/>
  <c r="I26" i="3"/>
  <c r="J26" i="3" s="1"/>
  <c r="I25" i="3"/>
  <c r="I29" i="3"/>
  <c r="I28" i="3"/>
  <c r="I27" i="3"/>
  <c r="I24" i="3"/>
  <c r="I23" i="3"/>
  <c r="I22" i="3"/>
  <c r="I21" i="3"/>
  <c r="I20" i="3"/>
  <c r="I19" i="3"/>
  <c r="I15" i="3"/>
  <c r="I14" i="3"/>
  <c r="I13" i="3"/>
  <c r="J9" i="3"/>
  <c r="J7" i="3"/>
  <c r="C7" i="3"/>
  <c r="C8" i="3" s="1"/>
  <c r="C9" i="3" s="1"/>
  <c r="C6" i="3"/>
  <c r="C5" i="3"/>
  <c r="J29" i="3"/>
  <c r="J28" i="3"/>
  <c r="J27" i="3"/>
  <c r="J23" i="3"/>
  <c r="J22" i="3"/>
  <c r="J21" i="3"/>
  <c r="J19" i="3"/>
  <c r="J17" i="3"/>
  <c r="J16" i="3"/>
  <c r="J14" i="3"/>
  <c r="J12" i="3"/>
  <c r="J11" i="3"/>
  <c r="J10" i="3"/>
  <c r="J8" i="3"/>
  <c r="L6" i="3"/>
  <c r="L7" i="3" s="1"/>
  <c r="J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I24" i="1"/>
  <c r="I21" i="1"/>
  <c r="I18" i="1"/>
  <c r="J18" i="1" s="1"/>
  <c r="I19" i="1"/>
  <c r="I15" i="1"/>
  <c r="J15" i="1" s="1"/>
  <c r="I12" i="1"/>
  <c r="J12" i="1" s="1"/>
  <c r="I13" i="1"/>
  <c r="I9" i="1"/>
  <c r="J9" i="1" s="1"/>
  <c r="I8" i="1"/>
  <c r="I29" i="1"/>
  <c r="I28" i="1"/>
  <c r="J28" i="1" s="1"/>
  <c r="I27" i="1"/>
  <c r="I26" i="1"/>
  <c r="I25" i="1"/>
  <c r="I23" i="1"/>
  <c r="I22" i="1"/>
  <c r="J22" i="1" s="1"/>
  <c r="I20" i="1"/>
  <c r="I16" i="1"/>
  <c r="J8" i="1"/>
  <c r="J10" i="1"/>
  <c r="J11" i="1"/>
  <c r="J13" i="1"/>
  <c r="J14" i="1"/>
  <c r="J16" i="1"/>
  <c r="J17" i="1"/>
  <c r="J19" i="1"/>
  <c r="J20" i="1"/>
  <c r="J21" i="1"/>
  <c r="J23" i="1"/>
  <c r="J24" i="1"/>
  <c r="J25" i="1"/>
  <c r="J26" i="1"/>
  <c r="J27" i="1"/>
  <c r="J29" i="1"/>
  <c r="J6" i="1"/>
  <c r="J7" i="1"/>
  <c r="I17" i="1"/>
  <c r="I14" i="1"/>
  <c r="I11" i="1"/>
  <c r="I10" i="1"/>
  <c r="I7" i="1"/>
  <c r="I6" i="1"/>
  <c r="C5" i="1"/>
  <c r="C6" i="1" s="1"/>
  <c r="C7" i="1" s="1"/>
  <c r="C8" i="1" s="1"/>
  <c r="C9" i="1" s="1"/>
  <c r="C10" i="1" s="1"/>
  <c r="C11" i="1" s="1"/>
  <c r="C12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L6" i="1"/>
  <c r="K7" i="1" s="1"/>
  <c r="J15" i="3" l="1"/>
  <c r="J24" i="3"/>
  <c r="K8" i="3"/>
  <c r="L8" i="3"/>
  <c r="J20" i="3"/>
  <c r="J13" i="3"/>
  <c r="J18" i="3"/>
  <c r="J25" i="3"/>
  <c r="K7" i="3"/>
  <c r="L7" i="1"/>
  <c r="L9" i="3" l="1"/>
  <c r="K9" i="3"/>
  <c r="L8" i="1"/>
  <c r="K8" i="1"/>
  <c r="L10" i="3" l="1"/>
  <c r="K10" i="3"/>
  <c r="K9" i="1"/>
  <c r="L9" i="1"/>
  <c r="L11" i="3" l="1"/>
  <c r="K11" i="3"/>
  <c r="L10" i="1"/>
  <c r="K10" i="1"/>
  <c r="K12" i="3" l="1"/>
  <c r="L12" i="3"/>
  <c r="K11" i="1"/>
  <c r="L11" i="1"/>
  <c r="L13" i="3" l="1"/>
  <c r="K13" i="3"/>
  <c r="K12" i="1"/>
  <c r="L12" i="1"/>
  <c r="K14" i="3" l="1"/>
  <c r="L14" i="3"/>
  <c r="K13" i="1"/>
  <c r="L13" i="1"/>
  <c r="L15" i="3" l="1"/>
  <c r="K15" i="3"/>
  <c r="K14" i="1"/>
  <c r="L14" i="1"/>
  <c r="L16" i="3" l="1"/>
  <c r="K16" i="3"/>
  <c r="K15" i="1"/>
  <c r="L15" i="1"/>
  <c r="L17" i="3" l="1"/>
  <c r="K17" i="3"/>
  <c r="K16" i="1"/>
  <c r="L16" i="1"/>
  <c r="L18" i="3" l="1"/>
  <c r="K18" i="3"/>
  <c r="K17" i="1"/>
  <c r="L17" i="1"/>
  <c r="L19" i="3" l="1"/>
  <c r="K19" i="3"/>
  <c r="K18" i="1"/>
  <c r="L18" i="1"/>
  <c r="L20" i="3" l="1"/>
  <c r="K20" i="3"/>
  <c r="L19" i="1"/>
  <c r="K19" i="1"/>
  <c r="L21" i="3" l="1"/>
  <c r="K21" i="3"/>
  <c r="K20" i="1"/>
  <c r="L20" i="1"/>
  <c r="L22" i="3" l="1"/>
  <c r="K22" i="3"/>
  <c r="L21" i="1"/>
  <c r="K21" i="1"/>
  <c r="L23" i="3" l="1"/>
  <c r="K23" i="3"/>
  <c r="L22" i="1"/>
  <c r="K22" i="1"/>
  <c r="K24" i="3" l="1"/>
  <c r="L24" i="3"/>
  <c r="K23" i="1"/>
  <c r="L23" i="1"/>
  <c r="L25" i="3" l="1"/>
  <c r="K25" i="3"/>
  <c r="K24" i="1"/>
  <c r="L24" i="1"/>
  <c r="K26" i="3" l="1"/>
  <c r="L26" i="3"/>
  <c r="K25" i="1"/>
  <c r="L25" i="1"/>
  <c r="L27" i="3" l="1"/>
  <c r="K27" i="3"/>
  <c r="K26" i="1"/>
  <c r="L26" i="1"/>
  <c r="L28" i="3" l="1"/>
  <c r="K28" i="3"/>
  <c r="K27" i="1"/>
  <c r="L27" i="1"/>
  <c r="K29" i="3" l="1"/>
  <c r="L29" i="3"/>
  <c r="K28" i="1"/>
  <c r="L28" i="1"/>
  <c r="K29" i="1" l="1"/>
  <c r="L29" i="1"/>
</calcChain>
</file>

<file path=xl/sharedStrings.xml><?xml version="1.0" encoding="utf-8"?>
<sst xmlns="http://schemas.openxmlformats.org/spreadsheetml/2006/main" count="49" uniqueCount="20">
  <si>
    <t>Temp</t>
  </si>
  <si>
    <t>Temp0</t>
  </si>
  <si>
    <t>zDown   z</t>
  </si>
  <si>
    <t>Up</t>
  </si>
  <si>
    <t>iDown</t>
  </si>
  <si>
    <t>iUp   Flow    qV     qA    qL</t>
  </si>
  <si>
    <t>KJ/K</t>
  </si>
  <si>
    <t>°C</t>
  </si>
  <si>
    <t>m</t>
  </si>
  <si>
    <t>-</t>
  </si>
  <si>
    <t>-   kg/s    [W]    [W]   [W]</t>
  </si>
  <si>
    <t>Heigth</t>
  </si>
  <si>
    <t>Index</t>
  </si>
  <si>
    <t>Cap</t>
  </si>
  <si>
    <t>Volume</t>
  </si>
  <si>
    <t>Ntemps</t>
  </si>
  <si>
    <t>Higher</t>
  </si>
  <si>
    <t>Lower</t>
  </si>
  <si>
    <t>C</t>
  </si>
  <si>
    <t>values from P&amp;ID_Systemtest_v03.vsdx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</si>
</sst>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259281910149581"/>
                  <c:y val="-3.1060266806072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DHW_TIni!$C$5:$C$12</c:f>
              <c:numCache>
                <c:formatCode>General</c:formatCode>
                <c:ptCount val="8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</c:numCache>
            </c:numRef>
          </c:xVal>
          <c:yVal>
            <c:numRef>
              <c:f>DHW_TIni!$D$5:$D$12</c:f>
              <c:numCache>
                <c:formatCode>General</c:formatCode>
                <c:ptCount val="8"/>
                <c:pt idx="0">
                  <c:v>0.23</c:v>
                </c:pt>
                <c:pt idx="1">
                  <c:v>0.48</c:v>
                </c:pt>
                <c:pt idx="2">
                  <c:v>0.71</c:v>
                </c:pt>
                <c:pt idx="3">
                  <c:v>0.95</c:v>
                </c:pt>
                <c:pt idx="4">
                  <c:v>1.2</c:v>
                </c:pt>
                <c:pt idx="5">
                  <c:v>1.44</c:v>
                </c:pt>
                <c:pt idx="6">
                  <c:v>1.67</c:v>
                </c:pt>
                <c:pt idx="7">
                  <c:v>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E-4884-B87C-2C6267EB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951"/>
        <c:axId val="589069119"/>
      </c:scatterChart>
      <c:valAx>
        <c:axId val="5890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9119"/>
        <c:crosses val="autoZero"/>
        <c:crossBetween val="midCat"/>
      </c:valAx>
      <c:valAx>
        <c:axId val="589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DHW_TIni!$I$6:$I$29</c:f>
              <c:numCache>
                <c:formatCode>General</c:formatCode>
                <c:ptCount val="24"/>
                <c:pt idx="0">
                  <c:v>21.84</c:v>
                </c:pt>
                <c:pt idx="1">
                  <c:v>21.84</c:v>
                </c:pt>
                <c:pt idx="2">
                  <c:v>21.84</c:v>
                </c:pt>
                <c:pt idx="3">
                  <c:v>26.905000000000001</c:v>
                </c:pt>
                <c:pt idx="4">
                  <c:v>31.97</c:v>
                </c:pt>
                <c:pt idx="5">
                  <c:v>31.97</c:v>
                </c:pt>
                <c:pt idx="6">
                  <c:v>36.935000000000002</c:v>
                </c:pt>
                <c:pt idx="7">
                  <c:v>41.9</c:v>
                </c:pt>
                <c:pt idx="8">
                  <c:v>41.9</c:v>
                </c:pt>
                <c:pt idx="9">
                  <c:v>46.55</c:v>
                </c:pt>
                <c:pt idx="10">
                  <c:v>51.2</c:v>
                </c:pt>
                <c:pt idx="11">
                  <c:v>51.2</c:v>
                </c:pt>
                <c:pt idx="12">
                  <c:v>55.34</c:v>
                </c:pt>
                <c:pt idx="13">
                  <c:v>59.48</c:v>
                </c:pt>
                <c:pt idx="14">
                  <c:v>59.48</c:v>
                </c:pt>
                <c:pt idx="15">
                  <c:v>60.51</c:v>
                </c:pt>
                <c:pt idx="16">
                  <c:v>61.54</c:v>
                </c:pt>
                <c:pt idx="17">
                  <c:v>61.54</c:v>
                </c:pt>
                <c:pt idx="18">
                  <c:v>61.54</c:v>
                </c:pt>
                <c:pt idx="19">
                  <c:v>61.54</c:v>
                </c:pt>
                <c:pt idx="20">
                  <c:v>61.54</c:v>
                </c:pt>
                <c:pt idx="21">
                  <c:v>63.2</c:v>
                </c:pt>
                <c:pt idx="22">
                  <c:v>63.2</c:v>
                </c:pt>
                <c:pt idx="23">
                  <c:v>63.2</c:v>
                </c:pt>
              </c:numCache>
            </c:numRef>
          </c:xVal>
          <c:yVal>
            <c:numRef>
              <c:f>DHW_TIni!$K$6:$K$29</c:f>
              <c:numCache>
                <c:formatCode>0.000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4D7A-9585-0356CB4D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28415"/>
        <c:axId val="798228831"/>
      </c:scatterChart>
      <c:valAx>
        <c:axId val="7982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28831"/>
        <c:crosses val="autoZero"/>
        <c:crossBetween val="midCat"/>
      </c:valAx>
      <c:valAx>
        <c:axId val="7982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2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259281910149581"/>
                  <c:y val="-3.1060266806072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SH_TIni!$C$5:$C$12</c:f>
              <c:numCache>
                <c:formatCode>General</c:formatCode>
                <c:ptCount val="8"/>
                <c:pt idx="0">
                  <c:v>0.16999999999999998</c:v>
                </c:pt>
                <c:pt idx="1">
                  <c:v>0.51</c:v>
                </c:pt>
                <c:pt idx="2">
                  <c:v>0.85</c:v>
                </c:pt>
                <c:pt idx="3">
                  <c:v>1.19</c:v>
                </c:pt>
                <c:pt idx="4">
                  <c:v>1.5299999999999998</c:v>
                </c:pt>
              </c:numCache>
            </c:numRef>
          </c:xVal>
          <c:yVal>
            <c:numRef>
              <c:f>SH_TIni!$D$5:$D$12</c:f>
              <c:numCache>
                <c:formatCode>General</c:formatCode>
                <c:ptCount val="8"/>
                <c:pt idx="0">
                  <c:v>0.35</c:v>
                </c:pt>
                <c:pt idx="1">
                  <c:v>0.6</c:v>
                </c:pt>
                <c:pt idx="2">
                  <c:v>1.05</c:v>
                </c:pt>
                <c:pt idx="3">
                  <c:v>1.25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E-4F5A-A450-712EA31B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951"/>
        <c:axId val="589069119"/>
      </c:scatterChart>
      <c:valAx>
        <c:axId val="5890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9119"/>
        <c:crosses val="autoZero"/>
        <c:crossBetween val="midCat"/>
      </c:valAx>
      <c:valAx>
        <c:axId val="589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SH_TIni!$I$6:$I$29</c:f>
              <c:numCache>
                <c:formatCode>General</c:formatCode>
                <c:ptCount val="24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33.4</c:v>
                </c:pt>
                <c:pt idx="6">
                  <c:v>33.4</c:v>
                </c:pt>
                <c:pt idx="7">
                  <c:v>34.299999999999997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35.449999999999996</c:v>
                </c:pt>
                <c:pt idx="11">
                  <c:v>36.599999999999994</c:v>
                </c:pt>
                <c:pt idx="12">
                  <c:v>37.75</c:v>
                </c:pt>
                <c:pt idx="13">
                  <c:v>38.9</c:v>
                </c:pt>
                <c:pt idx="14">
                  <c:v>38.9</c:v>
                </c:pt>
                <c:pt idx="15">
                  <c:v>38.9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39.450000000000003</c:v>
                </c:pt>
                <c:pt idx="20">
                  <c:v>39.450000000000003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</c:numCache>
            </c:numRef>
          </c:xVal>
          <c:yVal>
            <c:numRef>
              <c:f>SH_TIni!$K$6:$K$29</c:f>
              <c:numCache>
                <c:formatCode>0.000</c:formatCode>
                <c:ptCount val="24"/>
                <c:pt idx="0">
                  <c:v>0</c:v>
                </c:pt>
                <c:pt idx="1">
                  <c:v>7.0833333333333331E-2</c:v>
                </c:pt>
                <c:pt idx="2">
                  <c:v>0.14166666666666666</c:v>
                </c:pt>
                <c:pt idx="3">
                  <c:v>0.21249999999999999</c:v>
                </c:pt>
                <c:pt idx="4">
                  <c:v>0.28333333333333333</c:v>
                </c:pt>
                <c:pt idx="5">
                  <c:v>0.35416666666666663</c:v>
                </c:pt>
                <c:pt idx="6">
                  <c:v>0.42499999999999993</c:v>
                </c:pt>
                <c:pt idx="7">
                  <c:v>0.49583333333333324</c:v>
                </c:pt>
                <c:pt idx="8">
                  <c:v>0.56666666666666654</c:v>
                </c:pt>
                <c:pt idx="9">
                  <c:v>0.63749999999999984</c:v>
                </c:pt>
                <c:pt idx="10">
                  <c:v>0.70833333333333315</c:v>
                </c:pt>
                <c:pt idx="11">
                  <c:v>0.77916666666666645</c:v>
                </c:pt>
                <c:pt idx="12">
                  <c:v>0.84999999999999976</c:v>
                </c:pt>
                <c:pt idx="13">
                  <c:v>0.92083333333333306</c:v>
                </c:pt>
                <c:pt idx="14">
                  <c:v>0.99166666666666636</c:v>
                </c:pt>
                <c:pt idx="15">
                  <c:v>1.0624999999999998</c:v>
                </c:pt>
                <c:pt idx="16">
                  <c:v>1.1333333333333331</c:v>
                </c:pt>
                <c:pt idx="17">
                  <c:v>1.2041666666666664</c:v>
                </c:pt>
                <c:pt idx="18">
                  <c:v>1.2749999999999997</c:v>
                </c:pt>
                <c:pt idx="19">
                  <c:v>1.345833333333333</c:v>
                </c:pt>
                <c:pt idx="20">
                  <c:v>1.4166666666666663</c:v>
                </c:pt>
                <c:pt idx="21">
                  <c:v>1.4874999999999996</c:v>
                </c:pt>
                <c:pt idx="22">
                  <c:v>1.5583333333333329</c:v>
                </c:pt>
                <c:pt idx="23">
                  <c:v>1.6291666666666662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C-4B59-BD8A-B3230801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77407"/>
        <c:axId val="2041591551"/>
      </c:scatterChart>
      <c:valAx>
        <c:axId val="20415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91551"/>
        <c:crosses val="autoZero"/>
        <c:crossBetween val="midCat"/>
      </c:valAx>
      <c:valAx>
        <c:axId val="20415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567690</xdr:colOff>
      <xdr:row>13</xdr:row>
      <xdr:rowOff>9525</xdr:rowOff>
    </xdr:from>
    <xdr:to>
      <xdr:col>4</xdr:col>
      <xdr:colOff>352425</xdr:colOff>
      <xdr:row>24</xdr:row>
      <xdr:rowOff>103822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C0E61F-B156-CA5A-4415-FC08A0204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</xdr:row>
      <xdr:rowOff>142875</xdr:rowOff>
    </xdr:from>
    <xdr:to>
      <xdr:col>8</xdr:col>
      <xdr:colOff>85725</xdr:colOff>
      <xdr:row>16</xdr:row>
      <xdr:rowOff>161925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A6B27FD-CBD2-5020-FD97-95977C38C35B}"/>
            </a:ext>
          </a:extLst>
        </xdr:cNvPr>
        <xdr:cNvCxnSpPr/>
      </xdr:nvCxnSpPr>
      <xdr:spPr>
        <a:xfrm>
          <a:off x="4019550" y="1409700"/>
          <a:ext cx="2390775" cy="164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28576</xdr:colOff>
      <xdr:row>30</xdr:row>
      <xdr:rowOff>87630</xdr:rowOff>
    </xdr:from>
    <xdr:to>
      <xdr:col>10</xdr:col>
      <xdr:colOff>203248</xdr:colOff>
      <xdr:row>53</xdr:row>
      <xdr:rowOff>50727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CC3A96C-5E44-19ED-760A-9600488FD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6" y="5516880"/>
          <a:ext cx="6499272" cy="4125522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2</xdr:row>
      <xdr:rowOff>178117</xdr:rowOff>
    </xdr:from>
    <xdr:to>
      <xdr:col>17</xdr:col>
      <xdr:colOff>772477</xdr:colOff>
      <xdr:row>28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B09B13B-1C5E-8ACB-86DF-7152B5516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567690</xdr:colOff>
      <xdr:row>13</xdr:row>
      <xdr:rowOff>9525</xdr:rowOff>
    </xdr:from>
    <xdr:to>
      <xdr:col>4</xdr:col>
      <xdr:colOff>352425</xdr:colOff>
      <xdr:row>24</xdr:row>
      <xdr:rowOff>103822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A23D3F-F532-4E03-A4AA-E521347A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</xdr:row>
      <xdr:rowOff>142875</xdr:rowOff>
    </xdr:from>
    <xdr:to>
      <xdr:col>8</xdr:col>
      <xdr:colOff>85725</xdr:colOff>
      <xdr:row>16</xdr:row>
      <xdr:rowOff>161925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2D7D5A45-FA96-488E-9FF3-BB850180AE61}"/>
            </a:ext>
          </a:extLst>
        </xdr:cNvPr>
        <xdr:cNvCxnSpPr/>
      </xdr:nvCxnSpPr>
      <xdr:spPr>
        <a:xfrm>
          <a:off x="4017645" y="1407795"/>
          <a:ext cx="2394585" cy="1651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</xdr:row>
      <xdr:rowOff>21906</xdr:rowOff>
    </xdr:from>
    <xdr:to>
      <xdr:col>17</xdr:col>
      <xdr:colOff>658177</xdr:colOff>
      <xdr:row>28</xdr:row>
      <xdr:rowOff>123824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AC1610-4F1F-B433-14D5-43CD65579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589140</xdr:colOff>
      <xdr:row>45</xdr:row>
      <xdr:rowOff>12568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BD70FDF-4FED-4139-BA67-116598B4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191215" cy="81564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617368</xdr:colOff>
      <xdr:row>44</xdr:row>
      <xdr:rowOff>179957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E5DC08-8859-4F38-6A36-987248464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57143" cy="8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D785-EB57-492D-8BB9-E555F7CA1956}">
  <sheetPr codeName="Tabelle1"/>
  <dimension ref="A1:N30"/>
  <sheetViews>
    <sheetView workbookViewId="0">
      <selection activeCell="G4" sqref="G4:O29"/>
    </sheetView>
  </sheetViews>
  <sheetFormatPr baseColWidth="10" defaultRowHeight="14.4" x14ac:dyDescent="0.3"/>
  <sheetData>
    <row r="1" spans="1:14" x14ac:dyDescent="0.3">
      <c r="G1" t="s">
        <v>11</v>
      </c>
      <c r="I1" s="2">
        <v>2</v>
      </c>
    </row>
    <row r="2" spans="1:14" x14ac:dyDescent="0.3">
      <c r="G2" t="s">
        <v>14</v>
      </c>
      <c r="I2" s="2">
        <v>0.94199999999999995</v>
      </c>
    </row>
    <row r="3" spans="1:14" x14ac:dyDescent="0.3">
      <c r="E3" t="s">
        <v>0</v>
      </c>
    </row>
    <row r="4" spans="1:14" x14ac:dyDescent="0.3">
      <c r="B4" t="s">
        <v>15</v>
      </c>
      <c r="E4" t="s">
        <v>18</v>
      </c>
      <c r="G4" t="s">
        <v>12</v>
      </c>
      <c r="H4" t="s">
        <v>13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3">
      <c r="A5" t="s">
        <v>17</v>
      </c>
      <c r="B5">
        <v>8</v>
      </c>
      <c r="C5">
        <f>I1/COUNT(B5:B29)/2</f>
        <v>0.125</v>
      </c>
      <c r="D5" s="2">
        <v>0.23</v>
      </c>
      <c r="E5" s="2">
        <v>21.84</v>
      </c>
      <c r="H5" t="s">
        <v>6</v>
      </c>
      <c r="I5" t="s">
        <v>7</v>
      </c>
      <c r="J5" t="s">
        <v>7</v>
      </c>
      <c r="K5" t="s">
        <v>8</v>
      </c>
      <c r="L5" t="s">
        <v>8</v>
      </c>
      <c r="M5" t="s">
        <v>9</v>
      </c>
      <c r="N5" t="s">
        <v>10</v>
      </c>
    </row>
    <row r="6" spans="1:14" x14ac:dyDescent="0.3">
      <c r="B6">
        <v>7</v>
      </c>
      <c r="C6">
        <f t="shared" ref="C6:C12" si="0">C5+$C$5*2</f>
        <v>0.375</v>
      </c>
      <c r="D6" s="2">
        <v>0.48</v>
      </c>
      <c r="E6" s="2">
        <v>31.97</v>
      </c>
      <c r="F6" t="s">
        <v>17</v>
      </c>
      <c r="G6">
        <v>1</v>
      </c>
      <c r="H6">
        <f>ROUND(I2/24*4.18*1000,0)</f>
        <v>164</v>
      </c>
      <c r="I6" s="2">
        <f>E5</f>
        <v>21.84</v>
      </c>
      <c r="J6">
        <f>I6</f>
        <v>21.84</v>
      </c>
      <c r="K6" s="1">
        <v>0</v>
      </c>
      <c r="L6" s="1">
        <f>I1/24</f>
        <v>8.3333333333333329E-2</v>
      </c>
      <c r="M6">
        <v>0</v>
      </c>
      <c r="N6">
        <v>2</v>
      </c>
    </row>
    <row r="7" spans="1:14" x14ac:dyDescent="0.3">
      <c r="B7">
        <v>6</v>
      </c>
      <c r="C7">
        <f t="shared" si="0"/>
        <v>0.625</v>
      </c>
      <c r="D7" s="2">
        <v>0.71</v>
      </c>
      <c r="E7" s="2">
        <v>41.9</v>
      </c>
      <c r="G7">
        <v>2</v>
      </c>
      <c r="H7">
        <f>H6</f>
        <v>164</v>
      </c>
      <c r="I7" s="2">
        <f>E5</f>
        <v>21.84</v>
      </c>
      <c r="J7">
        <f>I7</f>
        <v>21.84</v>
      </c>
      <c r="K7" s="1">
        <f>L6</f>
        <v>8.3333333333333329E-2</v>
      </c>
      <c r="L7" s="1">
        <f>L6+$L$6</f>
        <v>0.16666666666666666</v>
      </c>
      <c r="M7">
        <v>1</v>
      </c>
      <c r="N7">
        <v>3</v>
      </c>
    </row>
    <row r="8" spans="1:14" x14ac:dyDescent="0.3">
      <c r="B8">
        <v>5</v>
      </c>
      <c r="C8">
        <f t="shared" si="0"/>
        <v>0.875</v>
      </c>
      <c r="D8" s="2">
        <v>0.95</v>
      </c>
      <c r="E8" s="2">
        <v>51.2</v>
      </c>
      <c r="G8">
        <v>3</v>
      </c>
      <c r="H8">
        <f t="shared" ref="H8:H29" si="1">H7</f>
        <v>164</v>
      </c>
      <c r="I8" s="2">
        <f>E5</f>
        <v>21.84</v>
      </c>
      <c r="J8">
        <f t="shared" ref="J8:J29" si="2">I8</f>
        <v>21.84</v>
      </c>
      <c r="K8" s="1">
        <f t="shared" ref="K8:K29" si="3">L7</f>
        <v>0.16666666666666666</v>
      </c>
      <c r="L8" s="1">
        <f>L7+$L$6</f>
        <v>0.25</v>
      </c>
      <c r="M8">
        <v>2</v>
      </c>
      <c r="N8">
        <v>4</v>
      </c>
    </row>
    <row r="9" spans="1:14" x14ac:dyDescent="0.3">
      <c r="B9">
        <v>4</v>
      </c>
      <c r="C9">
        <f t="shared" si="0"/>
        <v>1.125</v>
      </c>
      <c r="D9" s="2">
        <v>1.2</v>
      </c>
      <c r="E9" s="2">
        <v>59.48</v>
      </c>
      <c r="G9">
        <v>4</v>
      </c>
      <c r="H9">
        <f t="shared" si="1"/>
        <v>164</v>
      </c>
      <c r="I9" s="2">
        <f>AVERAGE(I8,I10)</f>
        <v>26.905000000000001</v>
      </c>
      <c r="J9">
        <f t="shared" si="2"/>
        <v>26.905000000000001</v>
      </c>
      <c r="K9" s="1">
        <f t="shared" si="3"/>
        <v>0.25</v>
      </c>
      <c r="L9" s="1">
        <f t="shared" ref="L9:L29" si="4">L8+$L$6</f>
        <v>0.33333333333333331</v>
      </c>
      <c r="M9">
        <v>3</v>
      </c>
      <c r="N9">
        <v>5</v>
      </c>
    </row>
    <row r="10" spans="1:14" x14ac:dyDescent="0.3">
      <c r="B10">
        <v>3</v>
      </c>
      <c r="C10">
        <f t="shared" si="0"/>
        <v>1.375</v>
      </c>
      <c r="D10" s="2">
        <v>1.44</v>
      </c>
      <c r="E10" s="2">
        <v>61.54</v>
      </c>
      <c r="G10">
        <v>5</v>
      </c>
      <c r="H10">
        <f t="shared" si="1"/>
        <v>164</v>
      </c>
      <c r="I10" s="2">
        <f>E6</f>
        <v>31.97</v>
      </c>
      <c r="J10">
        <f t="shared" si="2"/>
        <v>31.97</v>
      </c>
      <c r="K10" s="1">
        <f t="shared" si="3"/>
        <v>0.33333333333333331</v>
      </c>
      <c r="L10" s="1">
        <f t="shared" si="4"/>
        <v>0.41666666666666663</v>
      </c>
      <c r="M10">
        <v>4</v>
      </c>
      <c r="N10">
        <v>6</v>
      </c>
    </row>
    <row r="11" spans="1:14" x14ac:dyDescent="0.3">
      <c r="B11">
        <v>2</v>
      </c>
      <c r="C11">
        <f t="shared" si="0"/>
        <v>1.625</v>
      </c>
      <c r="D11" s="2">
        <v>1.67</v>
      </c>
      <c r="E11" s="2">
        <v>61.54</v>
      </c>
      <c r="G11">
        <v>6</v>
      </c>
      <c r="H11">
        <f t="shared" si="1"/>
        <v>164</v>
      </c>
      <c r="I11" s="2">
        <f>E6</f>
        <v>31.97</v>
      </c>
      <c r="J11">
        <f t="shared" si="2"/>
        <v>31.97</v>
      </c>
      <c r="K11" s="1">
        <f t="shared" si="3"/>
        <v>0.41666666666666663</v>
      </c>
      <c r="L11" s="1">
        <f t="shared" si="4"/>
        <v>0.49999999999999994</v>
      </c>
      <c r="M11">
        <v>5</v>
      </c>
      <c r="N11">
        <v>7</v>
      </c>
    </row>
    <row r="12" spans="1:14" x14ac:dyDescent="0.3">
      <c r="A12" t="s">
        <v>16</v>
      </c>
      <c r="B12">
        <v>1</v>
      </c>
      <c r="C12">
        <f t="shared" si="0"/>
        <v>1.875</v>
      </c>
      <c r="D12" s="2">
        <v>1.91</v>
      </c>
      <c r="E12" s="2">
        <v>63.2</v>
      </c>
      <c r="G12">
        <v>7</v>
      </c>
      <c r="H12">
        <f t="shared" si="1"/>
        <v>164</v>
      </c>
      <c r="I12" s="2">
        <f>AVERAGE(I11,I13)</f>
        <v>36.935000000000002</v>
      </c>
      <c r="J12">
        <f t="shared" si="2"/>
        <v>36.935000000000002</v>
      </c>
      <c r="K12" s="1">
        <f t="shared" si="3"/>
        <v>0.49999999999999994</v>
      </c>
      <c r="L12" s="1">
        <f t="shared" si="4"/>
        <v>0.58333333333333326</v>
      </c>
      <c r="M12">
        <v>6</v>
      </c>
      <c r="N12">
        <v>8</v>
      </c>
    </row>
    <row r="13" spans="1:14" x14ac:dyDescent="0.3">
      <c r="G13">
        <v>8</v>
      </c>
      <c r="H13">
        <f t="shared" si="1"/>
        <v>164</v>
      </c>
      <c r="I13" s="2">
        <f>E7</f>
        <v>41.9</v>
      </c>
      <c r="J13">
        <f t="shared" si="2"/>
        <v>41.9</v>
      </c>
      <c r="K13" s="1">
        <f t="shared" si="3"/>
        <v>0.58333333333333326</v>
      </c>
      <c r="L13" s="1">
        <f t="shared" si="4"/>
        <v>0.66666666666666663</v>
      </c>
      <c r="M13">
        <v>7</v>
      </c>
      <c r="N13">
        <v>9</v>
      </c>
    </row>
    <row r="14" spans="1:14" x14ac:dyDescent="0.3">
      <c r="G14">
        <v>9</v>
      </c>
      <c r="H14">
        <f t="shared" si="1"/>
        <v>164</v>
      </c>
      <c r="I14" s="2">
        <f>E7</f>
        <v>41.9</v>
      </c>
      <c r="J14">
        <f t="shared" si="2"/>
        <v>41.9</v>
      </c>
      <c r="K14" s="1">
        <f t="shared" si="3"/>
        <v>0.66666666666666663</v>
      </c>
      <c r="L14" s="1">
        <f t="shared" si="4"/>
        <v>0.75</v>
      </c>
      <c r="M14">
        <v>8</v>
      </c>
      <c r="N14">
        <v>10</v>
      </c>
    </row>
    <row r="15" spans="1:14" x14ac:dyDescent="0.3">
      <c r="G15">
        <v>10</v>
      </c>
      <c r="H15">
        <f t="shared" si="1"/>
        <v>164</v>
      </c>
      <c r="I15" s="2">
        <f>AVERAGE(I14,I16)</f>
        <v>46.55</v>
      </c>
      <c r="J15">
        <f t="shared" si="2"/>
        <v>46.55</v>
      </c>
      <c r="K15" s="1">
        <f t="shared" si="3"/>
        <v>0.75</v>
      </c>
      <c r="L15" s="1">
        <f t="shared" si="4"/>
        <v>0.83333333333333337</v>
      </c>
      <c r="M15">
        <v>9</v>
      </c>
      <c r="N15">
        <v>11</v>
      </c>
    </row>
    <row r="16" spans="1:14" x14ac:dyDescent="0.3">
      <c r="G16">
        <v>11</v>
      </c>
      <c r="H16">
        <f t="shared" si="1"/>
        <v>164</v>
      </c>
      <c r="I16" s="2">
        <f>E8</f>
        <v>51.2</v>
      </c>
      <c r="J16">
        <f t="shared" si="2"/>
        <v>51.2</v>
      </c>
      <c r="K16" s="1">
        <f t="shared" si="3"/>
        <v>0.83333333333333337</v>
      </c>
      <c r="L16" s="1">
        <f t="shared" si="4"/>
        <v>0.91666666666666674</v>
      </c>
      <c r="M16">
        <v>10</v>
      </c>
      <c r="N16">
        <v>12</v>
      </c>
    </row>
    <row r="17" spans="3:14" x14ac:dyDescent="0.3">
      <c r="G17">
        <v>12</v>
      </c>
      <c r="H17">
        <f t="shared" si="1"/>
        <v>164</v>
      </c>
      <c r="I17" s="2">
        <f>E8</f>
        <v>51.2</v>
      </c>
      <c r="J17">
        <f t="shared" si="2"/>
        <v>51.2</v>
      </c>
      <c r="K17" s="1">
        <f t="shared" si="3"/>
        <v>0.91666666666666674</v>
      </c>
      <c r="L17" s="1">
        <f t="shared" si="4"/>
        <v>1</v>
      </c>
      <c r="M17">
        <v>11</v>
      </c>
      <c r="N17">
        <v>13</v>
      </c>
    </row>
    <row r="18" spans="3:14" x14ac:dyDescent="0.3">
      <c r="G18">
        <v>13</v>
      </c>
      <c r="H18">
        <f t="shared" si="1"/>
        <v>164</v>
      </c>
      <c r="I18" s="2">
        <f>AVERAGE(I17,I19)</f>
        <v>55.34</v>
      </c>
      <c r="J18">
        <f t="shared" si="2"/>
        <v>55.34</v>
      </c>
      <c r="K18" s="1">
        <f t="shared" si="3"/>
        <v>1</v>
      </c>
      <c r="L18" s="1">
        <f t="shared" si="4"/>
        <v>1.0833333333333333</v>
      </c>
      <c r="M18">
        <v>12</v>
      </c>
      <c r="N18">
        <v>14</v>
      </c>
    </row>
    <row r="19" spans="3:14" x14ac:dyDescent="0.3">
      <c r="G19">
        <v>14</v>
      </c>
      <c r="H19">
        <f t="shared" si="1"/>
        <v>164</v>
      </c>
      <c r="I19" s="2">
        <f>E9</f>
        <v>59.48</v>
      </c>
      <c r="J19">
        <f t="shared" si="2"/>
        <v>59.48</v>
      </c>
      <c r="K19" s="1">
        <f t="shared" si="3"/>
        <v>1.0833333333333333</v>
      </c>
      <c r="L19" s="1">
        <f t="shared" si="4"/>
        <v>1.1666666666666665</v>
      </c>
      <c r="M19">
        <v>13</v>
      </c>
      <c r="N19">
        <v>15</v>
      </c>
    </row>
    <row r="20" spans="3:14" x14ac:dyDescent="0.3">
      <c r="G20">
        <v>15</v>
      </c>
      <c r="H20">
        <f t="shared" si="1"/>
        <v>164</v>
      </c>
      <c r="I20" s="2">
        <f>E9</f>
        <v>59.48</v>
      </c>
      <c r="J20">
        <f t="shared" si="2"/>
        <v>59.48</v>
      </c>
      <c r="K20" s="1">
        <f t="shared" si="3"/>
        <v>1.1666666666666665</v>
      </c>
      <c r="L20" s="1">
        <f t="shared" si="4"/>
        <v>1.2499999999999998</v>
      </c>
      <c r="M20">
        <v>14</v>
      </c>
      <c r="N20">
        <v>16</v>
      </c>
    </row>
    <row r="21" spans="3:14" x14ac:dyDescent="0.3">
      <c r="G21">
        <v>16</v>
      </c>
      <c r="H21">
        <f t="shared" si="1"/>
        <v>164</v>
      </c>
      <c r="I21" s="2">
        <f>AVERAGE(I20,I22)</f>
        <v>60.51</v>
      </c>
      <c r="J21">
        <f t="shared" si="2"/>
        <v>60.51</v>
      </c>
      <c r="K21" s="1">
        <f t="shared" si="3"/>
        <v>1.2499999999999998</v>
      </c>
      <c r="L21" s="1">
        <f t="shared" si="4"/>
        <v>1.333333333333333</v>
      </c>
      <c r="M21">
        <v>15</v>
      </c>
      <c r="N21">
        <v>17</v>
      </c>
    </row>
    <row r="22" spans="3:14" x14ac:dyDescent="0.3">
      <c r="G22">
        <v>17</v>
      </c>
      <c r="H22">
        <f t="shared" si="1"/>
        <v>164</v>
      </c>
      <c r="I22" s="2">
        <f>E10</f>
        <v>61.54</v>
      </c>
      <c r="J22">
        <f t="shared" si="2"/>
        <v>61.54</v>
      </c>
      <c r="K22" s="1">
        <f t="shared" si="3"/>
        <v>1.333333333333333</v>
      </c>
      <c r="L22" s="1">
        <f t="shared" si="4"/>
        <v>1.4166666666666663</v>
      </c>
      <c r="M22">
        <v>16</v>
      </c>
      <c r="N22">
        <v>18</v>
      </c>
    </row>
    <row r="23" spans="3:14" x14ac:dyDescent="0.3">
      <c r="G23">
        <v>18</v>
      </c>
      <c r="H23">
        <f t="shared" si="1"/>
        <v>164</v>
      </c>
      <c r="I23" s="2">
        <f>E10</f>
        <v>61.54</v>
      </c>
      <c r="J23">
        <f t="shared" si="2"/>
        <v>61.54</v>
      </c>
      <c r="K23" s="1">
        <f t="shared" si="3"/>
        <v>1.4166666666666663</v>
      </c>
      <c r="L23" s="1">
        <f t="shared" si="4"/>
        <v>1.4999999999999996</v>
      </c>
      <c r="M23">
        <v>17</v>
      </c>
      <c r="N23">
        <v>19</v>
      </c>
    </row>
    <row r="24" spans="3:14" x14ac:dyDescent="0.3">
      <c r="G24">
        <v>19</v>
      </c>
      <c r="H24">
        <f t="shared" si="1"/>
        <v>164</v>
      </c>
      <c r="I24" s="2">
        <f>AVERAGE(I23,I25)</f>
        <v>61.54</v>
      </c>
      <c r="J24">
        <f t="shared" si="2"/>
        <v>61.54</v>
      </c>
      <c r="K24" s="1">
        <f t="shared" si="3"/>
        <v>1.4999999999999996</v>
      </c>
      <c r="L24" s="1">
        <f t="shared" si="4"/>
        <v>1.5833333333333328</v>
      </c>
      <c r="M24">
        <v>18</v>
      </c>
      <c r="N24">
        <v>20</v>
      </c>
    </row>
    <row r="25" spans="3:14" x14ac:dyDescent="0.3">
      <c r="G25">
        <v>20</v>
      </c>
      <c r="H25">
        <f t="shared" si="1"/>
        <v>164</v>
      </c>
      <c r="I25" s="2">
        <f>E11</f>
        <v>61.54</v>
      </c>
      <c r="J25">
        <f t="shared" si="2"/>
        <v>61.54</v>
      </c>
      <c r="K25" s="1">
        <f t="shared" si="3"/>
        <v>1.5833333333333328</v>
      </c>
      <c r="L25" s="1">
        <f t="shared" si="4"/>
        <v>1.6666666666666661</v>
      </c>
      <c r="M25">
        <v>19</v>
      </c>
      <c r="N25">
        <v>21</v>
      </c>
    </row>
    <row r="26" spans="3:14" x14ac:dyDescent="0.3">
      <c r="G26">
        <v>21</v>
      </c>
      <c r="H26">
        <f t="shared" si="1"/>
        <v>164</v>
      </c>
      <c r="I26" s="2">
        <f>E11</f>
        <v>61.54</v>
      </c>
      <c r="J26">
        <f t="shared" si="2"/>
        <v>61.54</v>
      </c>
      <c r="K26" s="1">
        <f t="shared" si="3"/>
        <v>1.6666666666666661</v>
      </c>
      <c r="L26" s="1">
        <f t="shared" si="4"/>
        <v>1.7499999999999993</v>
      </c>
      <c r="M26">
        <v>20</v>
      </c>
      <c r="N26">
        <v>22</v>
      </c>
    </row>
    <row r="27" spans="3:14" x14ac:dyDescent="0.3">
      <c r="G27">
        <v>22</v>
      </c>
      <c r="H27">
        <f t="shared" si="1"/>
        <v>164</v>
      </c>
      <c r="I27" s="2">
        <f>E12</f>
        <v>63.2</v>
      </c>
      <c r="J27">
        <f t="shared" si="2"/>
        <v>63.2</v>
      </c>
      <c r="K27" s="1">
        <f t="shared" si="3"/>
        <v>1.7499999999999993</v>
      </c>
      <c r="L27" s="1">
        <f t="shared" si="4"/>
        <v>1.8333333333333326</v>
      </c>
      <c r="M27">
        <v>21</v>
      </c>
      <c r="N27">
        <v>23</v>
      </c>
    </row>
    <row r="28" spans="3:14" x14ac:dyDescent="0.3">
      <c r="G28">
        <v>23</v>
      </c>
      <c r="H28">
        <f t="shared" si="1"/>
        <v>164</v>
      </c>
      <c r="I28" s="2">
        <f>E12</f>
        <v>63.2</v>
      </c>
      <c r="J28">
        <f t="shared" si="2"/>
        <v>63.2</v>
      </c>
      <c r="K28" s="1">
        <f t="shared" si="3"/>
        <v>1.8333333333333326</v>
      </c>
      <c r="L28" s="1">
        <f t="shared" si="4"/>
        <v>1.9166666666666659</v>
      </c>
      <c r="M28">
        <v>22</v>
      </c>
      <c r="N28">
        <v>24</v>
      </c>
    </row>
    <row r="29" spans="3:14" x14ac:dyDescent="0.3">
      <c r="F29" t="s">
        <v>16</v>
      </c>
      <c r="G29">
        <v>24</v>
      </c>
      <c r="H29">
        <f t="shared" si="1"/>
        <v>164</v>
      </c>
      <c r="I29" s="2">
        <f>E12</f>
        <v>63.2</v>
      </c>
      <c r="J29">
        <f t="shared" si="2"/>
        <v>63.2</v>
      </c>
      <c r="K29" s="1">
        <f t="shared" si="3"/>
        <v>1.9166666666666659</v>
      </c>
      <c r="L29" s="1">
        <f t="shared" si="4"/>
        <v>1.9999999999999991</v>
      </c>
      <c r="M29">
        <v>23</v>
      </c>
      <c r="N29">
        <v>400</v>
      </c>
    </row>
    <row r="30" spans="3:14" x14ac:dyDescent="0.3">
      <c r="C30" s="3" t="s">
        <v>19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DAB9-73F5-4565-9943-5EB0EA28C48C}">
  <sheetPr codeName="Tabelle2"/>
  <dimension ref="A1:N29"/>
  <sheetViews>
    <sheetView workbookViewId="0">
      <selection activeCell="O29" sqref="G4:O29"/>
    </sheetView>
  </sheetViews>
  <sheetFormatPr baseColWidth="10" defaultRowHeight="14.4" x14ac:dyDescent="0.3"/>
  <sheetData>
    <row r="1" spans="1:14" x14ac:dyDescent="0.3">
      <c r="G1" t="s">
        <v>11</v>
      </c>
      <c r="I1" s="2">
        <v>1.7</v>
      </c>
    </row>
    <row r="2" spans="1:14" x14ac:dyDescent="0.3">
      <c r="G2" t="s">
        <v>14</v>
      </c>
      <c r="I2" s="2">
        <v>0.753</v>
      </c>
    </row>
    <row r="3" spans="1:14" x14ac:dyDescent="0.3">
      <c r="E3" t="s">
        <v>0</v>
      </c>
    </row>
    <row r="4" spans="1:14" x14ac:dyDescent="0.3">
      <c r="B4" t="s">
        <v>15</v>
      </c>
      <c r="E4" t="s">
        <v>18</v>
      </c>
      <c r="G4" t="s">
        <v>12</v>
      </c>
      <c r="H4" t="s">
        <v>13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3">
      <c r="A5" t="s">
        <v>17</v>
      </c>
      <c r="B5">
        <v>5</v>
      </c>
      <c r="C5">
        <f>I1/COUNT(B5:B29)/2</f>
        <v>0.16999999999999998</v>
      </c>
      <c r="D5" s="2">
        <v>0.35</v>
      </c>
      <c r="E5" s="2">
        <v>32.5</v>
      </c>
      <c r="H5" t="s">
        <v>6</v>
      </c>
      <c r="I5" t="s">
        <v>7</v>
      </c>
      <c r="J5" t="s">
        <v>7</v>
      </c>
      <c r="K5" t="s">
        <v>8</v>
      </c>
      <c r="L5" t="s">
        <v>8</v>
      </c>
      <c r="M5" t="s">
        <v>9</v>
      </c>
      <c r="N5" t="s">
        <v>10</v>
      </c>
    </row>
    <row r="6" spans="1:14" x14ac:dyDescent="0.3">
      <c r="B6">
        <v>4</v>
      </c>
      <c r="C6">
        <f>C5+$C$5*2</f>
        <v>0.51</v>
      </c>
      <c r="D6" s="2">
        <v>0.6</v>
      </c>
      <c r="E6" s="2">
        <v>34.299999999999997</v>
      </c>
      <c r="F6" t="s">
        <v>17</v>
      </c>
      <c r="G6">
        <v>1</v>
      </c>
      <c r="H6">
        <f>ROUND(I2/24*4.18*1000,0)</f>
        <v>131</v>
      </c>
      <c r="I6" s="2">
        <v>32.5</v>
      </c>
      <c r="J6">
        <f>I6</f>
        <v>32.5</v>
      </c>
      <c r="K6" s="1">
        <v>0</v>
      </c>
      <c r="L6" s="1">
        <f>I1/24</f>
        <v>7.0833333333333331E-2</v>
      </c>
      <c r="M6">
        <v>0</v>
      </c>
      <c r="N6">
        <v>2</v>
      </c>
    </row>
    <row r="7" spans="1:14" x14ac:dyDescent="0.3">
      <c r="B7">
        <v>3</v>
      </c>
      <c r="C7">
        <f t="shared" ref="C7:C9" si="0">C6+$C$5*2</f>
        <v>0.85</v>
      </c>
      <c r="D7" s="2">
        <v>1.05</v>
      </c>
      <c r="E7" s="2">
        <v>38.9</v>
      </c>
      <c r="G7">
        <v>2</v>
      </c>
      <c r="H7">
        <f>H6</f>
        <v>131</v>
      </c>
      <c r="I7" s="2">
        <v>32.5</v>
      </c>
      <c r="J7">
        <f>I7</f>
        <v>32.5</v>
      </c>
      <c r="K7" s="1">
        <f>L6</f>
        <v>7.0833333333333331E-2</v>
      </c>
      <c r="L7" s="1">
        <f>L6+$L$6</f>
        <v>0.14166666666666666</v>
      </c>
      <c r="M7">
        <v>1</v>
      </c>
      <c r="N7">
        <v>3</v>
      </c>
    </row>
    <row r="8" spans="1:14" x14ac:dyDescent="0.3">
      <c r="B8">
        <v>2</v>
      </c>
      <c r="C8">
        <f t="shared" si="0"/>
        <v>1.19</v>
      </c>
      <c r="D8" s="2">
        <v>1.25</v>
      </c>
      <c r="E8" s="2">
        <v>39.200000000000003</v>
      </c>
      <c r="G8">
        <v>3</v>
      </c>
      <c r="H8">
        <f t="shared" ref="H8:H29" si="1">H7</f>
        <v>131</v>
      </c>
      <c r="I8" s="2">
        <v>32.5</v>
      </c>
      <c r="J8">
        <f t="shared" ref="J8:J29" si="2">I8</f>
        <v>32.5</v>
      </c>
      <c r="K8" s="1">
        <f t="shared" ref="K8:K29" si="3">L7</f>
        <v>0.14166666666666666</v>
      </c>
      <c r="L8" s="1">
        <f>L7+$L$6</f>
        <v>0.21249999999999999</v>
      </c>
      <c r="M8">
        <v>2</v>
      </c>
      <c r="N8">
        <v>4</v>
      </c>
    </row>
    <row r="9" spans="1:14" x14ac:dyDescent="0.3">
      <c r="B9">
        <v>1</v>
      </c>
      <c r="C9">
        <f t="shared" si="0"/>
        <v>1.5299999999999998</v>
      </c>
      <c r="D9" s="2">
        <v>1.5</v>
      </c>
      <c r="E9" s="2">
        <v>39.700000000000003</v>
      </c>
      <c r="G9">
        <v>4</v>
      </c>
      <c r="H9">
        <f t="shared" si="1"/>
        <v>131</v>
      </c>
      <c r="I9" s="2">
        <v>32.5</v>
      </c>
      <c r="J9">
        <f t="shared" si="2"/>
        <v>32.5</v>
      </c>
      <c r="K9" s="1">
        <f t="shared" si="3"/>
        <v>0.21249999999999999</v>
      </c>
      <c r="L9" s="1">
        <f t="shared" ref="L9:L29" si="4">L8+$L$6</f>
        <v>0.28333333333333333</v>
      </c>
      <c r="M9">
        <v>3</v>
      </c>
      <c r="N9">
        <v>5</v>
      </c>
    </row>
    <row r="10" spans="1:14" x14ac:dyDescent="0.3">
      <c r="G10">
        <v>5</v>
      </c>
      <c r="H10">
        <f t="shared" si="1"/>
        <v>131</v>
      </c>
      <c r="I10" s="2">
        <v>32.5</v>
      </c>
      <c r="J10">
        <f t="shared" si="2"/>
        <v>32.5</v>
      </c>
      <c r="K10" s="1">
        <f t="shared" si="3"/>
        <v>0.28333333333333333</v>
      </c>
      <c r="L10" s="1">
        <f t="shared" si="4"/>
        <v>0.35416666666666663</v>
      </c>
      <c r="M10">
        <v>4</v>
      </c>
      <c r="N10">
        <v>6</v>
      </c>
    </row>
    <row r="11" spans="1:14" x14ac:dyDescent="0.3">
      <c r="G11">
        <v>6</v>
      </c>
      <c r="H11">
        <f t="shared" si="1"/>
        <v>131</v>
      </c>
      <c r="I11" s="2">
        <f>AVERAGE(I9,I13)</f>
        <v>33.4</v>
      </c>
      <c r="J11">
        <f t="shared" si="2"/>
        <v>33.4</v>
      </c>
      <c r="K11" s="1">
        <f t="shared" si="3"/>
        <v>0.35416666666666663</v>
      </c>
      <c r="L11" s="1">
        <f t="shared" si="4"/>
        <v>0.42499999999999993</v>
      </c>
      <c r="M11">
        <v>5</v>
      </c>
      <c r="N11">
        <v>7</v>
      </c>
    </row>
    <row r="12" spans="1:14" x14ac:dyDescent="0.3">
      <c r="A12" t="s">
        <v>16</v>
      </c>
      <c r="G12">
        <v>7</v>
      </c>
      <c r="H12">
        <f t="shared" si="1"/>
        <v>131</v>
      </c>
      <c r="I12" s="2">
        <f>AVERAGE(I10,I14)</f>
        <v>33.4</v>
      </c>
      <c r="J12">
        <f t="shared" si="2"/>
        <v>33.4</v>
      </c>
      <c r="K12" s="1">
        <f t="shared" si="3"/>
        <v>0.42499999999999993</v>
      </c>
      <c r="L12" s="1">
        <f t="shared" si="4"/>
        <v>0.49583333333333324</v>
      </c>
      <c r="M12">
        <v>6</v>
      </c>
      <c r="N12">
        <v>8</v>
      </c>
    </row>
    <row r="13" spans="1:14" x14ac:dyDescent="0.3">
      <c r="G13">
        <v>8</v>
      </c>
      <c r="H13">
        <f t="shared" si="1"/>
        <v>131</v>
      </c>
      <c r="I13" s="2">
        <f>E6</f>
        <v>34.299999999999997</v>
      </c>
      <c r="J13">
        <f t="shared" si="2"/>
        <v>34.299999999999997</v>
      </c>
      <c r="K13" s="1">
        <f t="shared" si="3"/>
        <v>0.49583333333333324</v>
      </c>
      <c r="L13" s="1">
        <f t="shared" si="4"/>
        <v>0.56666666666666654</v>
      </c>
      <c r="M13">
        <v>7</v>
      </c>
      <c r="N13">
        <v>9</v>
      </c>
    </row>
    <row r="14" spans="1:14" x14ac:dyDescent="0.3">
      <c r="G14">
        <v>9</v>
      </c>
      <c r="H14">
        <f t="shared" si="1"/>
        <v>131</v>
      </c>
      <c r="I14" s="2">
        <f>E6</f>
        <v>34.299999999999997</v>
      </c>
      <c r="J14">
        <f t="shared" si="2"/>
        <v>34.299999999999997</v>
      </c>
      <c r="K14" s="1">
        <f t="shared" si="3"/>
        <v>0.56666666666666654</v>
      </c>
      <c r="L14" s="1">
        <f t="shared" si="4"/>
        <v>0.63749999999999984</v>
      </c>
      <c r="M14">
        <v>8</v>
      </c>
      <c r="N14">
        <v>10</v>
      </c>
    </row>
    <row r="15" spans="1:14" x14ac:dyDescent="0.3">
      <c r="G15">
        <v>10</v>
      </c>
      <c r="H15">
        <f t="shared" si="1"/>
        <v>131</v>
      </c>
      <c r="I15" s="2">
        <f>E6</f>
        <v>34.299999999999997</v>
      </c>
      <c r="J15">
        <f t="shared" si="2"/>
        <v>34.299999999999997</v>
      </c>
      <c r="K15" s="1">
        <f t="shared" si="3"/>
        <v>0.63749999999999984</v>
      </c>
      <c r="L15" s="1">
        <f t="shared" si="4"/>
        <v>0.70833333333333315</v>
      </c>
      <c r="M15">
        <v>9</v>
      </c>
      <c r="N15">
        <v>11</v>
      </c>
    </row>
    <row r="16" spans="1:14" x14ac:dyDescent="0.3">
      <c r="G16">
        <v>11</v>
      </c>
      <c r="H16">
        <f t="shared" si="1"/>
        <v>131</v>
      </c>
      <c r="I16" s="2">
        <f>AVERAGE(I17,I15)</f>
        <v>35.449999999999996</v>
      </c>
      <c r="J16">
        <f t="shared" si="2"/>
        <v>35.449999999999996</v>
      </c>
      <c r="K16" s="1">
        <f t="shared" si="3"/>
        <v>0.70833333333333315</v>
      </c>
      <c r="L16" s="1">
        <f t="shared" si="4"/>
        <v>0.77916666666666645</v>
      </c>
      <c r="M16">
        <v>10</v>
      </c>
      <c r="N16">
        <v>12</v>
      </c>
    </row>
    <row r="17" spans="6:14" x14ac:dyDescent="0.3">
      <c r="G17">
        <v>12</v>
      </c>
      <c r="H17">
        <f t="shared" si="1"/>
        <v>131</v>
      </c>
      <c r="I17" s="2">
        <f>AVERAGE(I15,I19)</f>
        <v>36.599999999999994</v>
      </c>
      <c r="J17">
        <f t="shared" si="2"/>
        <v>36.599999999999994</v>
      </c>
      <c r="K17" s="1">
        <f t="shared" si="3"/>
        <v>0.77916666666666645</v>
      </c>
      <c r="L17" s="1">
        <f t="shared" si="4"/>
        <v>0.84999999999999976</v>
      </c>
      <c r="M17">
        <v>11</v>
      </c>
      <c r="N17">
        <v>13</v>
      </c>
    </row>
    <row r="18" spans="6:14" x14ac:dyDescent="0.3">
      <c r="G18">
        <v>13</v>
      </c>
      <c r="H18">
        <f t="shared" si="1"/>
        <v>131</v>
      </c>
      <c r="I18" s="2">
        <f>AVERAGE(I19,I17)</f>
        <v>37.75</v>
      </c>
      <c r="J18">
        <f t="shared" si="2"/>
        <v>37.75</v>
      </c>
      <c r="K18" s="1">
        <f t="shared" si="3"/>
        <v>0.84999999999999976</v>
      </c>
      <c r="L18" s="1">
        <f t="shared" si="4"/>
        <v>0.92083333333333306</v>
      </c>
      <c r="M18">
        <v>12</v>
      </c>
      <c r="N18">
        <v>14</v>
      </c>
    </row>
    <row r="19" spans="6:14" x14ac:dyDescent="0.3">
      <c r="G19">
        <v>14</v>
      </c>
      <c r="H19">
        <f t="shared" si="1"/>
        <v>131</v>
      </c>
      <c r="I19" s="2">
        <f>E7</f>
        <v>38.9</v>
      </c>
      <c r="J19">
        <f t="shared" si="2"/>
        <v>38.9</v>
      </c>
      <c r="K19" s="1">
        <f t="shared" si="3"/>
        <v>0.92083333333333306</v>
      </c>
      <c r="L19" s="1">
        <f t="shared" si="4"/>
        <v>0.99166666666666636</v>
      </c>
      <c r="M19">
        <v>13</v>
      </c>
      <c r="N19">
        <v>15</v>
      </c>
    </row>
    <row r="20" spans="6:14" x14ac:dyDescent="0.3">
      <c r="G20">
        <v>15</v>
      </c>
      <c r="H20">
        <f t="shared" si="1"/>
        <v>131</v>
      </c>
      <c r="I20" s="2">
        <f>E7</f>
        <v>38.9</v>
      </c>
      <c r="J20">
        <f t="shared" si="2"/>
        <v>38.9</v>
      </c>
      <c r="K20" s="1">
        <f t="shared" si="3"/>
        <v>0.99166666666666636</v>
      </c>
      <c r="L20" s="1">
        <f t="shared" si="4"/>
        <v>1.0624999999999998</v>
      </c>
      <c r="M20">
        <v>14</v>
      </c>
      <c r="N20">
        <v>16</v>
      </c>
    </row>
    <row r="21" spans="6:14" x14ac:dyDescent="0.3">
      <c r="G21">
        <v>16</v>
      </c>
      <c r="H21">
        <f t="shared" si="1"/>
        <v>131</v>
      </c>
      <c r="I21" s="2">
        <f>E7</f>
        <v>38.9</v>
      </c>
      <c r="J21">
        <f t="shared" si="2"/>
        <v>38.9</v>
      </c>
      <c r="K21" s="1">
        <f t="shared" si="3"/>
        <v>1.0624999999999998</v>
      </c>
      <c r="L21" s="1">
        <f t="shared" si="4"/>
        <v>1.1333333333333331</v>
      </c>
      <c r="M21">
        <v>15</v>
      </c>
      <c r="N21">
        <v>17</v>
      </c>
    </row>
    <row r="22" spans="6:14" x14ac:dyDescent="0.3">
      <c r="G22">
        <v>17</v>
      </c>
      <c r="H22">
        <f t="shared" si="1"/>
        <v>131</v>
      </c>
      <c r="I22" s="2">
        <f>E8</f>
        <v>39.200000000000003</v>
      </c>
      <c r="J22">
        <f t="shared" si="2"/>
        <v>39.200000000000003</v>
      </c>
      <c r="K22" s="1">
        <f t="shared" si="3"/>
        <v>1.1333333333333331</v>
      </c>
      <c r="L22" s="1">
        <f t="shared" si="4"/>
        <v>1.2041666666666664</v>
      </c>
      <c r="M22">
        <v>16</v>
      </c>
      <c r="N22">
        <v>18</v>
      </c>
    </row>
    <row r="23" spans="6:14" x14ac:dyDescent="0.3">
      <c r="G23">
        <v>18</v>
      </c>
      <c r="H23">
        <f t="shared" si="1"/>
        <v>131</v>
      </c>
      <c r="I23" s="2">
        <f>E8</f>
        <v>39.200000000000003</v>
      </c>
      <c r="J23">
        <f t="shared" si="2"/>
        <v>39.200000000000003</v>
      </c>
      <c r="K23" s="1">
        <f t="shared" si="3"/>
        <v>1.2041666666666664</v>
      </c>
      <c r="L23" s="1">
        <f t="shared" si="4"/>
        <v>1.2749999999999997</v>
      </c>
      <c r="M23">
        <v>17</v>
      </c>
      <c r="N23">
        <v>19</v>
      </c>
    </row>
    <row r="24" spans="6:14" x14ac:dyDescent="0.3">
      <c r="G24">
        <v>19</v>
      </c>
      <c r="H24">
        <f t="shared" si="1"/>
        <v>131</v>
      </c>
      <c r="I24" s="2">
        <f>E8</f>
        <v>39.200000000000003</v>
      </c>
      <c r="J24">
        <f t="shared" si="2"/>
        <v>39.200000000000003</v>
      </c>
      <c r="K24" s="1">
        <f t="shared" si="3"/>
        <v>1.2749999999999997</v>
      </c>
      <c r="L24" s="1">
        <f t="shared" si="4"/>
        <v>1.345833333333333</v>
      </c>
      <c r="M24">
        <v>18</v>
      </c>
      <c r="N24">
        <v>20</v>
      </c>
    </row>
    <row r="25" spans="6:14" x14ac:dyDescent="0.3">
      <c r="G25">
        <v>20</v>
      </c>
      <c r="H25">
        <f t="shared" si="1"/>
        <v>131</v>
      </c>
      <c r="I25" s="2">
        <f>AVERAGE(I23,I27)</f>
        <v>39.450000000000003</v>
      </c>
      <c r="J25">
        <f t="shared" si="2"/>
        <v>39.450000000000003</v>
      </c>
      <c r="K25" s="1">
        <f t="shared" si="3"/>
        <v>1.345833333333333</v>
      </c>
      <c r="L25" s="1">
        <f t="shared" si="4"/>
        <v>1.4166666666666663</v>
      </c>
      <c r="M25">
        <v>19</v>
      </c>
      <c r="N25">
        <v>21</v>
      </c>
    </row>
    <row r="26" spans="6:14" x14ac:dyDescent="0.3">
      <c r="G26">
        <v>21</v>
      </c>
      <c r="H26">
        <f t="shared" si="1"/>
        <v>131</v>
      </c>
      <c r="I26" s="2">
        <f>AVERAGE(I24,I28)</f>
        <v>39.450000000000003</v>
      </c>
      <c r="J26">
        <f t="shared" si="2"/>
        <v>39.450000000000003</v>
      </c>
      <c r="K26" s="1">
        <f t="shared" si="3"/>
        <v>1.4166666666666663</v>
      </c>
      <c r="L26" s="1">
        <f t="shared" si="4"/>
        <v>1.4874999999999996</v>
      </c>
      <c r="M26">
        <v>20</v>
      </c>
      <c r="N26">
        <v>22</v>
      </c>
    </row>
    <row r="27" spans="6:14" x14ac:dyDescent="0.3">
      <c r="G27">
        <v>22</v>
      </c>
      <c r="H27">
        <f t="shared" si="1"/>
        <v>131</v>
      </c>
      <c r="I27" s="2">
        <f>E9</f>
        <v>39.700000000000003</v>
      </c>
      <c r="J27">
        <f t="shared" si="2"/>
        <v>39.700000000000003</v>
      </c>
      <c r="K27" s="1">
        <f t="shared" si="3"/>
        <v>1.4874999999999996</v>
      </c>
      <c r="L27" s="1">
        <f t="shared" si="4"/>
        <v>1.5583333333333329</v>
      </c>
      <c r="M27">
        <v>21</v>
      </c>
      <c r="N27">
        <v>23</v>
      </c>
    </row>
    <row r="28" spans="6:14" x14ac:dyDescent="0.3">
      <c r="G28">
        <v>23</v>
      </c>
      <c r="H28">
        <f t="shared" si="1"/>
        <v>131</v>
      </c>
      <c r="I28" s="2">
        <f>E9</f>
        <v>39.700000000000003</v>
      </c>
      <c r="J28">
        <f t="shared" si="2"/>
        <v>39.700000000000003</v>
      </c>
      <c r="K28" s="1">
        <f t="shared" si="3"/>
        <v>1.5583333333333329</v>
      </c>
      <c r="L28" s="1">
        <f t="shared" si="4"/>
        <v>1.6291666666666662</v>
      </c>
      <c r="M28">
        <v>22</v>
      </c>
      <c r="N28">
        <v>24</v>
      </c>
    </row>
    <row r="29" spans="6:14" x14ac:dyDescent="0.3">
      <c r="F29" t="s">
        <v>16</v>
      </c>
      <c r="G29">
        <v>24</v>
      </c>
      <c r="H29">
        <f t="shared" si="1"/>
        <v>131</v>
      </c>
      <c r="I29" s="2">
        <f>E9</f>
        <v>39.700000000000003</v>
      </c>
      <c r="J29">
        <f t="shared" si="2"/>
        <v>39.700000000000003</v>
      </c>
      <c r="K29" s="1">
        <f t="shared" si="3"/>
        <v>1.6291666666666662</v>
      </c>
      <c r="L29" s="1">
        <f t="shared" si="4"/>
        <v>1.6999999999999995</v>
      </c>
      <c r="M29">
        <v>23</v>
      </c>
      <c r="N29">
        <v>400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D554-3610-47D8-91A7-DB24BA7BBAF9}">
  <sheetPr codeName="Tabelle3"/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F7E6-F6FB-41DA-A0B2-ECFB2CF9927E}">
  <sheetPr codeName="Tabelle4"/>
  <dimension ref="A1"/>
  <sheetViews>
    <sheetView tabSelected="1" zoomScale="70" zoomScaleNormal="70" workbookViewId="0">
      <selection activeCell="U23" sqref="U2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DHW_TIni</vt:lpstr>
      <vt:lpstr>SH_TIni</vt:lpstr>
      <vt:lpstr>Tabelle2</vt:lpstr>
      <vt:lpstr>Tabelle1</vt:lpstr>
    </vt:vector>
  </TitlesOfParts>
  <Company>OST Ostschweizer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Gurruchaga</dc:creator>
  <cp:lastModifiedBy>Ignacio Gurruchaga</cp:lastModifiedBy>
  <dcterms:created xsi:type="dcterms:W3CDTF">2023-03-01T07:57:26Z</dcterms:created>
  <dcterms:modified xsi:type="dcterms:W3CDTF">2023-03-01T11:24:56Z</dcterms:modified>
</cp:coreProperties>
</file>