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ata Normality Check\"/>
    </mc:Choice>
  </mc:AlternateContent>
  <xr:revisionPtr revIDLastSave="0" documentId="13_ncr:1_{1CC97D6F-FD60-4FF1-847B-95096150508D}" xr6:coauthVersionLast="47" xr6:coauthVersionMax="47" xr10:uidLastSave="{00000000-0000-0000-0000-000000000000}"/>
  <bookViews>
    <workbookView xWindow="20370" yWindow="-120" windowWidth="24240" windowHeight="13020" activeTab="5" xr2:uid="{3FD985A0-EB2C-4682-A4B9-A0D77593C7F2}"/>
  </bookViews>
  <sheets>
    <sheet name="Histogram_Univariate" sheetId="1" r:id="rId1"/>
    <sheet name="QQ plot_Unv" sheetId="3" r:id="rId2"/>
    <sheet name="MVN-Theory" sheetId="4" r:id="rId3"/>
    <sheet name="QQ plot_4V" sheetId="6" r:id="rId4"/>
    <sheet name="QQ plot_3V" sheetId="7" r:id="rId5"/>
    <sheet name="QQ plot_2V" sheetId="5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7" l="1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S3" i="7"/>
  <c r="R3" i="7"/>
  <c r="F3" i="7" a="1"/>
  <c r="G3" i="7" s="1"/>
  <c r="C32" i="7"/>
  <c r="D32" i="7"/>
  <c r="B32" i="7"/>
  <c r="O3" i="5"/>
  <c r="E33" i="6"/>
  <c r="D33" i="6"/>
  <c r="C33" i="6"/>
  <c r="B33" i="6"/>
  <c r="V32" i="6"/>
  <c r="W32" i="6" s="1"/>
  <c r="V31" i="6"/>
  <c r="W31" i="6" s="1"/>
  <c r="V30" i="6"/>
  <c r="W30" i="6" s="1"/>
  <c r="V29" i="6"/>
  <c r="W29" i="6" s="1"/>
  <c r="V28" i="6"/>
  <c r="W28" i="6" s="1"/>
  <c r="V27" i="6"/>
  <c r="W27" i="6" s="1"/>
  <c r="V26" i="6"/>
  <c r="W26" i="6" s="1"/>
  <c r="V25" i="6"/>
  <c r="W25" i="6" s="1"/>
  <c r="V24" i="6"/>
  <c r="W24" i="6" s="1"/>
  <c r="V23" i="6"/>
  <c r="W23" i="6" s="1"/>
  <c r="V22" i="6"/>
  <c r="W22" i="6" s="1"/>
  <c r="V21" i="6"/>
  <c r="W21" i="6" s="1"/>
  <c r="V20" i="6"/>
  <c r="W20" i="6" s="1"/>
  <c r="V19" i="6"/>
  <c r="W19" i="6" s="1"/>
  <c r="V18" i="6"/>
  <c r="W18" i="6" s="1"/>
  <c r="V17" i="6"/>
  <c r="W17" i="6" s="1"/>
  <c r="V16" i="6"/>
  <c r="W16" i="6" s="1"/>
  <c r="V15" i="6"/>
  <c r="W15" i="6" s="1"/>
  <c r="V14" i="6"/>
  <c r="W14" i="6" s="1"/>
  <c r="V13" i="6"/>
  <c r="W13" i="6" s="1"/>
  <c r="V12" i="6"/>
  <c r="W12" i="6" s="1"/>
  <c r="V11" i="6"/>
  <c r="W11" i="6" s="1"/>
  <c r="V10" i="6"/>
  <c r="W10" i="6" s="1"/>
  <c r="V9" i="6"/>
  <c r="W9" i="6" s="1"/>
  <c r="V8" i="6"/>
  <c r="W8" i="6" s="1"/>
  <c r="V7" i="6"/>
  <c r="W7" i="6" s="1"/>
  <c r="V6" i="6"/>
  <c r="W6" i="6" s="1"/>
  <c r="V5" i="6"/>
  <c r="W5" i="6" s="1"/>
  <c r="V4" i="6"/>
  <c r="W4" i="6" s="1"/>
  <c r="V3" i="6"/>
  <c r="W3" i="6" s="1"/>
  <c r="G3" i="6" a="1"/>
  <c r="J32" i="6" s="1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I8" i="5"/>
  <c r="C22" i="5"/>
  <c r="B22" i="5"/>
  <c r="E3" i="5" s="1" a="1"/>
  <c r="F3" i="5" s="1"/>
  <c r="B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3" i="3"/>
  <c r="C3" i="3"/>
  <c r="D3" i="3" a="1"/>
  <c r="D3" i="3" s="1"/>
  <c r="K3" i="7" a="1"/>
  <c r="M3" i="6" a="1"/>
  <c r="I5" i="5" a="1"/>
  <c r="Q4" i="3" l="1"/>
  <c r="Q88" i="3"/>
  <c r="K3" i="7"/>
  <c r="F29" i="7"/>
  <c r="H23" i="7"/>
  <c r="G18" i="7"/>
  <c r="F13" i="7"/>
  <c r="F5" i="7"/>
  <c r="H28" i="7"/>
  <c r="G23" i="7"/>
  <c r="F18" i="7"/>
  <c r="F10" i="7"/>
  <c r="H4" i="7"/>
  <c r="G28" i="7"/>
  <c r="G20" i="7"/>
  <c r="F15" i="7"/>
  <c r="H9" i="7"/>
  <c r="G4" i="7"/>
  <c r="H30" i="7"/>
  <c r="G25" i="7"/>
  <c r="F20" i="7"/>
  <c r="O20" i="7" s="1" a="1"/>
  <c r="O20" i="7" s="1"/>
  <c r="H14" i="7"/>
  <c r="G9" i="7"/>
  <c r="F4" i="7"/>
  <c r="G30" i="7"/>
  <c r="H27" i="7"/>
  <c r="F25" i="7"/>
  <c r="G22" i="7"/>
  <c r="H19" i="7"/>
  <c r="F17" i="7"/>
  <c r="O17" i="7" s="1" a="1"/>
  <c r="O17" i="7" s="1"/>
  <c r="G14" i="7"/>
  <c r="H11" i="7"/>
  <c r="F9" i="7"/>
  <c r="O9" i="7" s="1" a="1"/>
  <c r="O9" i="7" s="1"/>
  <c r="G6" i="7"/>
  <c r="H3" i="7"/>
  <c r="H29" i="7"/>
  <c r="F27" i="7"/>
  <c r="O27" i="7" s="1" a="1"/>
  <c r="O27" i="7" s="1"/>
  <c r="G24" i="7"/>
  <c r="H21" i="7"/>
  <c r="F19" i="7"/>
  <c r="G16" i="7"/>
  <c r="H13" i="7"/>
  <c r="F11" i="7"/>
  <c r="O11" i="7" s="1" a="1"/>
  <c r="O11" i="7" s="1"/>
  <c r="G8" i="7"/>
  <c r="H5" i="7"/>
  <c r="F3" i="7"/>
  <c r="O3" i="7" s="1" a="1"/>
  <c r="O3" i="7" s="1"/>
  <c r="G29" i="7"/>
  <c r="H26" i="7"/>
  <c r="F24" i="7"/>
  <c r="G21" i="7"/>
  <c r="H18" i="7"/>
  <c r="F16" i="7"/>
  <c r="G13" i="7"/>
  <c r="H10" i="7"/>
  <c r="F8" i="7"/>
  <c r="G5" i="7"/>
  <c r="H31" i="7"/>
  <c r="G26" i="7"/>
  <c r="F21" i="7"/>
  <c r="H15" i="7"/>
  <c r="G10" i="7"/>
  <c r="H7" i="7"/>
  <c r="G31" i="7"/>
  <c r="F26" i="7"/>
  <c r="H20" i="7"/>
  <c r="G15" i="7"/>
  <c r="H12" i="7"/>
  <c r="G7" i="7"/>
  <c r="F31" i="7"/>
  <c r="O31" i="7" s="1" a="1"/>
  <c r="O31" i="7" s="1"/>
  <c r="H25" i="7"/>
  <c r="F23" i="7"/>
  <c r="H17" i="7"/>
  <c r="G12" i="7"/>
  <c r="F7" i="7"/>
  <c r="F28" i="7"/>
  <c r="H22" i="7"/>
  <c r="G17" i="7"/>
  <c r="F12" i="7"/>
  <c r="O12" i="7" s="1" a="1"/>
  <c r="O12" i="7" s="1"/>
  <c r="H6" i="7"/>
  <c r="F30" i="7"/>
  <c r="G27" i="7"/>
  <c r="H24" i="7"/>
  <c r="F22" i="7"/>
  <c r="G19" i="7"/>
  <c r="H16" i="7"/>
  <c r="F14" i="7"/>
  <c r="O14" i="7" s="1" a="1"/>
  <c r="O14" i="7" s="1"/>
  <c r="G11" i="7"/>
  <c r="H8" i="7"/>
  <c r="F6" i="7"/>
  <c r="H6" i="6"/>
  <c r="H22" i="6"/>
  <c r="H30" i="6"/>
  <c r="H10" i="6"/>
  <c r="H14" i="6"/>
  <c r="H18" i="6"/>
  <c r="H26" i="6"/>
  <c r="P5" i="6"/>
  <c r="P3" i="6"/>
  <c r="O5" i="6"/>
  <c r="O3" i="6"/>
  <c r="N5" i="6"/>
  <c r="N3" i="6"/>
  <c r="M5" i="6"/>
  <c r="M3" i="6"/>
  <c r="P6" i="6"/>
  <c r="N6" i="6"/>
  <c r="M6" i="6"/>
  <c r="P4" i="6"/>
  <c r="O4" i="6"/>
  <c r="M4" i="6"/>
  <c r="O6" i="6"/>
  <c r="N4" i="6"/>
  <c r="I6" i="6"/>
  <c r="I10" i="6"/>
  <c r="I14" i="6"/>
  <c r="I18" i="6"/>
  <c r="I22" i="6"/>
  <c r="I26" i="6"/>
  <c r="I30" i="6"/>
  <c r="J4" i="6"/>
  <c r="J8" i="6"/>
  <c r="J12" i="6"/>
  <c r="J16" i="6"/>
  <c r="J20" i="6"/>
  <c r="J24" i="6"/>
  <c r="J28" i="6"/>
  <c r="G32" i="6"/>
  <c r="G30" i="6"/>
  <c r="G28" i="6"/>
  <c r="G26" i="6"/>
  <c r="G24" i="6"/>
  <c r="G22" i="6"/>
  <c r="G20" i="6"/>
  <c r="G18" i="6"/>
  <c r="G16" i="6"/>
  <c r="G14" i="6"/>
  <c r="G12" i="6"/>
  <c r="G10" i="6"/>
  <c r="G8" i="6"/>
  <c r="G6" i="6"/>
  <c r="G4" i="6"/>
  <c r="I27" i="6"/>
  <c r="I19" i="6"/>
  <c r="I15" i="6"/>
  <c r="I9" i="6"/>
  <c r="I5" i="6"/>
  <c r="H21" i="6"/>
  <c r="H13" i="6"/>
  <c r="H7" i="6"/>
  <c r="H3" i="6"/>
  <c r="J31" i="6"/>
  <c r="J29" i="6"/>
  <c r="J27" i="6"/>
  <c r="J25" i="6"/>
  <c r="J23" i="6"/>
  <c r="J21" i="6"/>
  <c r="J19" i="6"/>
  <c r="J17" i="6"/>
  <c r="J15" i="6"/>
  <c r="J13" i="6"/>
  <c r="J11" i="6"/>
  <c r="J9" i="6"/>
  <c r="J7" i="6"/>
  <c r="J5" i="6"/>
  <c r="J3" i="6"/>
  <c r="I31" i="6"/>
  <c r="I29" i="6"/>
  <c r="I25" i="6"/>
  <c r="I23" i="6"/>
  <c r="I21" i="6"/>
  <c r="I17" i="6"/>
  <c r="I13" i="6"/>
  <c r="I11" i="6"/>
  <c r="I7" i="6"/>
  <c r="I3" i="6"/>
  <c r="H31" i="6"/>
  <c r="H29" i="6"/>
  <c r="H27" i="6"/>
  <c r="H25" i="6"/>
  <c r="H23" i="6"/>
  <c r="H19" i="6"/>
  <c r="H17" i="6"/>
  <c r="H15" i="6"/>
  <c r="H11" i="6"/>
  <c r="H9" i="6"/>
  <c r="H5" i="6"/>
  <c r="J6" i="6"/>
  <c r="J10" i="6"/>
  <c r="J14" i="6"/>
  <c r="J18" i="6"/>
  <c r="J22" i="6"/>
  <c r="J26" i="6"/>
  <c r="J30" i="6"/>
  <c r="G3" i="6"/>
  <c r="G7" i="6"/>
  <c r="G11" i="6"/>
  <c r="G15" i="6"/>
  <c r="G19" i="6"/>
  <c r="G23" i="6"/>
  <c r="G27" i="6"/>
  <c r="G31" i="6"/>
  <c r="H4" i="6"/>
  <c r="H8" i="6"/>
  <c r="H12" i="6"/>
  <c r="H16" i="6"/>
  <c r="H20" i="6"/>
  <c r="H24" i="6"/>
  <c r="H28" i="6"/>
  <c r="H32" i="6"/>
  <c r="I4" i="6"/>
  <c r="I8" i="6"/>
  <c r="I12" i="6"/>
  <c r="I16" i="6"/>
  <c r="I20" i="6"/>
  <c r="I24" i="6"/>
  <c r="I28" i="6"/>
  <c r="I32" i="6"/>
  <c r="G5" i="6"/>
  <c r="G9" i="6"/>
  <c r="G13" i="6"/>
  <c r="G17" i="6"/>
  <c r="G21" i="6"/>
  <c r="G25" i="6"/>
  <c r="G29" i="6"/>
  <c r="E18" i="5"/>
  <c r="L18" i="5" s="1" a="1"/>
  <c r="L18" i="5" s="1"/>
  <c r="E6" i="5"/>
  <c r="F17" i="5"/>
  <c r="F5" i="5"/>
  <c r="E17" i="5"/>
  <c r="E5" i="5"/>
  <c r="F20" i="5"/>
  <c r="F12" i="5"/>
  <c r="F4" i="5"/>
  <c r="E20" i="5"/>
  <c r="L20" i="5" s="1" a="1"/>
  <c r="L20" i="5" s="1"/>
  <c r="E16" i="5"/>
  <c r="E12" i="5"/>
  <c r="E8" i="5"/>
  <c r="E4" i="5"/>
  <c r="E19" i="5"/>
  <c r="E15" i="5"/>
  <c r="L15" i="5" s="1" a="1"/>
  <c r="L15" i="5" s="1"/>
  <c r="E11" i="5"/>
  <c r="L11" i="5" s="1" a="1"/>
  <c r="L11" i="5" s="1"/>
  <c r="E7" i="5"/>
  <c r="L7" i="5" s="1" a="1"/>
  <c r="L7" i="5" s="1"/>
  <c r="E3" i="5"/>
  <c r="F18" i="5"/>
  <c r="F14" i="5"/>
  <c r="F10" i="5"/>
  <c r="F6" i="5"/>
  <c r="E14" i="5"/>
  <c r="L14" i="5" s="1" a="1"/>
  <c r="L14" i="5" s="1"/>
  <c r="E10" i="5"/>
  <c r="L10" i="5" s="1" a="1"/>
  <c r="L10" i="5" s="1"/>
  <c r="F21" i="5"/>
  <c r="F13" i="5"/>
  <c r="F9" i="5"/>
  <c r="E21" i="5"/>
  <c r="E13" i="5"/>
  <c r="E9" i="5"/>
  <c r="L9" i="5" s="1" a="1"/>
  <c r="L9" i="5" s="1"/>
  <c r="F16" i="5"/>
  <c r="F8" i="5"/>
  <c r="F19" i="5"/>
  <c r="F15" i="5"/>
  <c r="F11" i="5"/>
  <c r="F7" i="5"/>
  <c r="I5" i="5"/>
  <c r="Q247" i="3"/>
  <c r="Q239" i="3"/>
  <c r="Q231" i="3"/>
  <c r="Q223" i="3"/>
  <c r="Q215" i="3"/>
  <c r="Q207" i="3"/>
  <c r="Q199" i="3"/>
  <c r="Q191" i="3"/>
  <c r="Q183" i="3"/>
  <c r="Q175" i="3"/>
  <c r="Q167" i="3"/>
  <c r="Q159" i="3"/>
  <c r="Q151" i="3"/>
  <c r="Q143" i="3"/>
  <c r="Q135" i="3"/>
  <c r="Q127" i="3"/>
  <c r="Q119" i="3"/>
  <c r="Q111" i="3"/>
  <c r="Q103" i="3"/>
  <c r="Q95" i="3"/>
  <c r="Q87" i="3"/>
  <c r="Q79" i="3"/>
  <c r="Q71" i="3"/>
  <c r="Q63" i="3"/>
  <c r="Q55" i="3"/>
  <c r="Q47" i="3"/>
  <c r="Q39" i="3"/>
  <c r="Q31" i="3"/>
  <c r="Q23" i="3"/>
  <c r="Q15" i="3"/>
  <c r="Q7" i="3"/>
  <c r="Q240" i="3"/>
  <c r="Q224" i="3"/>
  <c r="Q208" i="3"/>
  <c r="Q192" i="3"/>
  <c r="Q176" i="3"/>
  <c r="Q160" i="3"/>
  <c r="Q144" i="3"/>
  <c r="Q128" i="3"/>
  <c r="Q120" i="3"/>
  <c r="Q112" i="3"/>
  <c r="Q104" i="3"/>
  <c r="Q96" i="3"/>
  <c r="Q80" i="3"/>
  <c r="Q72" i="3"/>
  <c r="Q64" i="3"/>
  <c r="Q56" i="3"/>
  <c r="Q48" i="3"/>
  <c r="Q40" i="3"/>
  <c r="Q32" i="3"/>
  <c r="Q24" i="3"/>
  <c r="Q16" i="3"/>
  <c r="Q8" i="3"/>
  <c r="Q246" i="3"/>
  <c r="Q238" i="3"/>
  <c r="Q230" i="3"/>
  <c r="Q222" i="3"/>
  <c r="Q214" i="3"/>
  <c r="Q206" i="3"/>
  <c r="Q198" i="3"/>
  <c r="Q190" i="3"/>
  <c r="Q182" i="3"/>
  <c r="Q174" i="3"/>
  <c r="Q166" i="3"/>
  <c r="Q158" i="3"/>
  <c r="Q150" i="3"/>
  <c r="Q142" i="3"/>
  <c r="Q134" i="3"/>
  <c r="Q126" i="3"/>
  <c r="Q118" i="3"/>
  <c r="Q110" i="3"/>
  <c r="Q102" i="3"/>
  <c r="Q94" i="3"/>
  <c r="Q86" i="3"/>
  <c r="Q78" i="3"/>
  <c r="Q70" i="3"/>
  <c r="Q62" i="3"/>
  <c r="Q54" i="3"/>
  <c r="Q46" i="3"/>
  <c r="Q38" i="3"/>
  <c r="Q30" i="3"/>
  <c r="Q22" i="3"/>
  <c r="Q14" i="3"/>
  <c r="Q6" i="3"/>
  <c r="Q248" i="3"/>
  <c r="Q232" i="3"/>
  <c r="Q216" i="3"/>
  <c r="Q200" i="3"/>
  <c r="Q184" i="3"/>
  <c r="Q168" i="3"/>
  <c r="Q152" i="3"/>
  <c r="Q136" i="3"/>
  <c r="Q3" i="3"/>
  <c r="Q245" i="3"/>
  <c r="Q237" i="3"/>
  <c r="Q229" i="3"/>
  <c r="Q221" i="3"/>
  <c r="Q213" i="3"/>
  <c r="Q205" i="3"/>
  <c r="Q197" i="3"/>
  <c r="Q189" i="3"/>
  <c r="Q181" i="3"/>
  <c r="Q173" i="3"/>
  <c r="Q165" i="3"/>
  <c r="Q157" i="3"/>
  <c r="Q149" i="3"/>
  <c r="Q141" i="3"/>
  <c r="Q133" i="3"/>
  <c r="Q125" i="3"/>
  <c r="Q117" i="3"/>
  <c r="Q109" i="3"/>
  <c r="Q101" i="3"/>
  <c r="Q93" i="3"/>
  <c r="Q85" i="3"/>
  <c r="Q77" i="3"/>
  <c r="Q69" i="3"/>
  <c r="Q61" i="3"/>
  <c r="Q53" i="3"/>
  <c r="Q45" i="3"/>
  <c r="Q37" i="3"/>
  <c r="Q29" i="3"/>
  <c r="Q21" i="3"/>
  <c r="Q13" i="3"/>
  <c r="Q5" i="3"/>
  <c r="Q252" i="3"/>
  <c r="Q244" i="3"/>
  <c r="Q236" i="3"/>
  <c r="Q228" i="3"/>
  <c r="Q220" i="3"/>
  <c r="Q212" i="3"/>
  <c r="Q204" i="3"/>
  <c r="Q196" i="3"/>
  <c r="Q188" i="3"/>
  <c r="Q180" i="3"/>
  <c r="Q172" i="3"/>
  <c r="Q164" i="3"/>
  <c r="Q156" i="3"/>
  <c r="Q148" i="3"/>
  <c r="Q140" i="3"/>
  <c r="Q132" i="3"/>
  <c r="Q124" i="3"/>
  <c r="Q116" i="3"/>
  <c r="Q108" i="3"/>
  <c r="Q100" i="3"/>
  <c r="Q92" i="3"/>
  <c r="Q84" i="3"/>
  <c r="Q76" i="3"/>
  <c r="Q68" i="3"/>
  <c r="Q60" i="3"/>
  <c r="Q52" i="3"/>
  <c r="Q44" i="3"/>
  <c r="Q36" i="3"/>
  <c r="Q28" i="3"/>
  <c r="Q20" i="3"/>
  <c r="Q12" i="3"/>
  <c r="Q251" i="3"/>
  <c r="Q243" i="3"/>
  <c r="Q235" i="3"/>
  <c r="Q227" i="3"/>
  <c r="Q219" i="3"/>
  <c r="Q211" i="3"/>
  <c r="Q203" i="3"/>
  <c r="Q195" i="3"/>
  <c r="Q187" i="3"/>
  <c r="Q179" i="3"/>
  <c r="Q171" i="3"/>
  <c r="Q163" i="3"/>
  <c r="Q155" i="3"/>
  <c r="Q147" i="3"/>
  <c r="Q139" i="3"/>
  <c r="Q131" i="3"/>
  <c r="Q123" i="3"/>
  <c r="Q115" i="3"/>
  <c r="Q107" i="3"/>
  <c r="Q99" i="3"/>
  <c r="Q91" i="3"/>
  <c r="Q83" i="3"/>
  <c r="Q75" i="3"/>
  <c r="Q67" i="3"/>
  <c r="Q59" i="3"/>
  <c r="Q51" i="3"/>
  <c r="Q43" i="3"/>
  <c r="Q35" i="3"/>
  <c r="Q27" i="3"/>
  <c r="Q19" i="3"/>
  <c r="Q11" i="3"/>
  <c r="T3" i="3"/>
  <c r="S3" i="3" s="1" a="1"/>
  <c r="S3" i="3" s="1"/>
  <c r="Q250" i="3"/>
  <c r="Q242" i="3"/>
  <c r="Q234" i="3"/>
  <c r="Q226" i="3"/>
  <c r="Q218" i="3"/>
  <c r="Q210" i="3"/>
  <c r="Q202" i="3"/>
  <c r="Q194" i="3"/>
  <c r="Q186" i="3"/>
  <c r="Q178" i="3"/>
  <c r="Q170" i="3"/>
  <c r="Q162" i="3"/>
  <c r="Q154" i="3"/>
  <c r="Q146" i="3"/>
  <c r="Q138" i="3"/>
  <c r="Q130" i="3"/>
  <c r="Q122" i="3"/>
  <c r="Q114" i="3"/>
  <c r="Q106" i="3"/>
  <c r="Q98" i="3"/>
  <c r="Q90" i="3"/>
  <c r="Q82" i="3"/>
  <c r="Q74" i="3"/>
  <c r="Q66" i="3"/>
  <c r="Q58" i="3"/>
  <c r="Q50" i="3"/>
  <c r="Q42" i="3"/>
  <c r="Q34" i="3"/>
  <c r="Q26" i="3"/>
  <c r="Q18" i="3"/>
  <c r="Q10" i="3"/>
  <c r="U3" i="3"/>
  <c r="Q249" i="3"/>
  <c r="Q241" i="3"/>
  <c r="Q233" i="3"/>
  <c r="Q225" i="3"/>
  <c r="Q217" i="3"/>
  <c r="Q209" i="3"/>
  <c r="Q201" i="3"/>
  <c r="Q193" i="3"/>
  <c r="Q185" i="3"/>
  <c r="Q177" i="3"/>
  <c r="Q169" i="3"/>
  <c r="Q161" i="3"/>
  <c r="Q153" i="3"/>
  <c r="Q145" i="3"/>
  <c r="Q137" i="3"/>
  <c r="Q129" i="3"/>
  <c r="Q121" i="3"/>
  <c r="Q113" i="3"/>
  <c r="Q105" i="3"/>
  <c r="Q97" i="3"/>
  <c r="Q89" i="3"/>
  <c r="Q81" i="3"/>
  <c r="Q73" i="3"/>
  <c r="Q65" i="3"/>
  <c r="Q57" i="3"/>
  <c r="Q49" i="3"/>
  <c r="Q41" i="3"/>
  <c r="Q33" i="3"/>
  <c r="Q25" i="3"/>
  <c r="Q17" i="3"/>
  <c r="Q9" i="3"/>
  <c r="R3" i="3" l="1" a="1"/>
  <c r="R3" i="3" s="1"/>
  <c r="O16" i="7" a="1"/>
  <c r="O16" i="7" s="1"/>
  <c r="O10" i="7" a="1"/>
  <c r="O10" i="7" s="1"/>
  <c r="O7" i="7" a="1"/>
  <c r="O7" i="7" s="1"/>
  <c r="O6" i="7" a="1"/>
  <c r="O6" i="7" s="1"/>
  <c r="O24" i="7" a="1"/>
  <c r="O24" i="7" s="1"/>
  <c r="O30" i="7" a="1"/>
  <c r="O30" i="7" s="1"/>
  <c r="O26" i="7" a="1"/>
  <c r="O26" i="7" s="1"/>
  <c r="O19" i="7" a="1"/>
  <c r="O19" i="7" s="1"/>
  <c r="P3" i="7" s="1" a="1"/>
  <c r="O4" i="7" a="1"/>
  <c r="O4" i="7" s="1"/>
  <c r="O15" i="7" a="1"/>
  <c r="O15" i="7" s="1"/>
  <c r="O5" i="7" a="1"/>
  <c r="O5" i="7" s="1"/>
  <c r="O23" i="7" a="1"/>
  <c r="O23" i="7" s="1"/>
  <c r="O8" i="7" a="1"/>
  <c r="O8" i="7" s="1"/>
  <c r="O13" i="7" a="1"/>
  <c r="O13" i="7" s="1"/>
  <c r="O29" i="7" a="1"/>
  <c r="O29" i="7" s="1"/>
  <c r="O22" i="7" a="1"/>
  <c r="O22" i="7" s="1"/>
  <c r="O28" i="7" a="1"/>
  <c r="O28" i="7" s="1"/>
  <c r="O21" i="7" a="1"/>
  <c r="O21" i="7" s="1"/>
  <c r="O25" i="7" a="1"/>
  <c r="O25" i="7" s="1"/>
  <c r="O18" i="7" a="1"/>
  <c r="O18" i="7" s="1"/>
  <c r="R29" i="6" a="1"/>
  <c r="R29" i="6" s="1"/>
  <c r="R14" i="6" a="1"/>
  <c r="R14" i="6" s="1"/>
  <c r="R27" i="6" a="1"/>
  <c r="R27" i="6" s="1"/>
  <c r="L6" i="5" a="1"/>
  <c r="L6" i="5" s="1"/>
  <c r="L13" i="5" a="1"/>
  <c r="L13" i="5" s="1"/>
  <c r="L5" i="5" a="1"/>
  <c r="L5" i="5" s="1"/>
  <c r="L8" i="5" a="1"/>
  <c r="L8" i="5" s="1"/>
  <c r="L12" i="5" a="1"/>
  <c r="L12" i="5" s="1"/>
  <c r="L19" i="5" a="1"/>
  <c r="L19" i="5" s="1"/>
  <c r="L4" i="5" a="1"/>
  <c r="L4" i="5" s="1"/>
  <c r="L21" i="5" a="1"/>
  <c r="L21" i="5" s="1"/>
  <c r="L17" i="5" a="1"/>
  <c r="L17" i="5" s="1"/>
  <c r="L3" i="5" a="1"/>
  <c r="L3" i="5" s="1"/>
  <c r="L16" i="5" a="1"/>
  <c r="L16" i="5" s="1"/>
  <c r="R23" i="6" a="1"/>
  <c r="R23" i="6" s="1"/>
  <c r="R19" i="6" a="1"/>
  <c r="R19" i="6" s="1"/>
  <c r="R17" i="6" a="1"/>
  <c r="R17" i="6" s="1"/>
  <c r="R15" i="6" a="1"/>
  <c r="R15" i="6" s="1"/>
  <c r="R4" i="6" a="1"/>
  <c r="R4" i="6" s="1"/>
  <c r="R20" i="6" a="1"/>
  <c r="R20" i="6" s="1"/>
  <c r="R30" i="6" a="1"/>
  <c r="R30" i="6" s="1"/>
  <c r="R16" i="6" a="1"/>
  <c r="R16" i="6" s="1"/>
  <c r="R21" i="6" a="1"/>
  <c r="R21" i="6" s="1"/>
  <c r="R18" i="6" a="1"/>
  <c r="R18" i="6" s="1"/>
  <c r="R13" i="6" a="1"/>
  <c r="R13" i="6" s="1"/>
  <c r="R11" i="6" a="1"/>
  <c r="R11" i="6" s="1"/>
  <c r="R6" i="6" a="1"/>
  <c r="R6" i="6" s="1"/>
  <c r="R22" i="6" a="1"/>
  <c r="R22" i="6" s="1"/>
  <c r="R9" i="6" a="1"/>
  <c r="R9" i="6" s="1"/>
  <c r="R7" i="6" a="1"/>
  <c r="R7" i="6" s="1"/>
  <c r="R8" i="6" a="1"/>
  <c r="R8" i="6" s="1"/>
  <c r="R24" i="6" a="1"/>
  <c r="R24" i="6" s="1"/>
  <c r="R5" i="6" a="1"/>
  <c r="R5" i="6" s="1"/>
  <c r="R3" i="6" a="1"/>
  <c r="R3" i="6" s="1"/>
  <c r="R10" i="6" a="1"/>
  <c r="R10" i="6" s="1"/>
  <c r="R26" i="6" a="1"/>
  <c r="R26" i="6" s="1"/>
  <c r="R25" i="6" a="1"/>
  <c r="R25" i="6" s="1"/>
  <c r="R32" i="6" a="1"/>
  <c r="R32" i="6" s="1"/>
  <c r="R31" i="6" a="1"/>
  <c r="R31" i="6" s="1"/>
  <c r="R12" i="6" a="1"/>
  <c r="R12" i="6" s="1"/>
  <c r="R28" i="6" a="1"/>
  <c r="R28" i="6" s="1"/>
  <c r="D18" i="1"/>
  <c r="D8" i="1"/>
  <c r="D5" i="1"/>
  <c r="P3" i="7" l="1"/>
  <c r="S5" i="7"/>
  <c r="S6" i="7"/>
  <c r="S14" i="7"/>
  <c r="S22" i="7"/>
  <c r="S30" i="7"/>
  <c r="S7" i="7"/>
  <c r="S15" i="7"/>
  <c r="S23" i="7"/>
  <c r="S31" i="7"/>
  <c r="S8" i="7"/>
  <c r="S16" i="7"/>
  <c r="S24" i="7"/>
  <c r="S9" i="7"/>
  <c r="S17" i="7"/>
  <c r="S25" i="7"/>
  <c r="S10" i="7"/>
  <c r="S18" i="7"/>
  <c r="S26" i="7"/>
  <c r="S11" i="7"/>
  <c r="S19" i="7"/>
  <c r="S27" i="7"/>
  <c r="S4" i="7"/>
  <c r="S12" i="7"/>
  <c r="S20" i="7"/>
  <c r="S28" i="7"/>
  <c r="S13" i="7"/>
  <c r="S21" i="7"/>
  <c r="S29" i="7"/>
  <c r="M3" i="5" a="1"/>
  <c r="S3" i="6" a="1"/>
  <c r="M3" i="5" l="1"/>
  <c r="P3" i="5" s="1"/>
  <c r="P5" i="5"/>
  <c r="P13" i="5"/>
  <c r="P21" i="5"/>
  <c r="P6" i="5"/>
  <c r="P14" i="5"/>
  <c r="P18" i="5"/>
  <c r="P11" i="5"/>
  <c r="P12" i="5"/>
  <c r="P20" i="5"/>
  <c r="P7" i="5"/>
  <c r="P15" i="5"/>
  <c r="P8" i="5"/>
  <c r="P16" i="5"/>
  <c r="P9" i="5"/>
  <c r="P17" i="5"/>
  <c r="P10" i="5"/>
  <c r="P19" i="5"/>
  <c r="P4" i="5"/>
  <c r="T30" i="6"/>
  <c r="T22" i="6"/>
  <c r="T14" i="6"/>
  <c r="T6" i="6"/>
  <c r="S3" i="6"/>
  <c r="T3" i="6" s="1"/>
  <c r="T20" i="6"/>
  <c r="T31" i="6"/>
  <c r="T23" i="6"/>
  <c r="T15" i="6"/>
  <c r="T26" i="6"/>
  <c r="T10" i="6"/>
  <c r="T25" i="6"/>
  <c r="T17" i="6"/>
  <c r="T9" i="6"/>
  <c r="T28" i="6"/>
  <c r="T12" i="6"/>
  <c r="T4" i="6"/>
  <c r="T7" i="6"/>
  <c r="T18" i="6"/>
  <c r="T21" i="6"/>
  <c r="T5" i="6"/>
  <c r="T11" i="6"/>
  <c r="T29" i="6"/>
  <c r="T13" i="6"/>
  <c r="T32" i="6"/>
  <c r="T16" i="6"/>
  <c r="T24" i="6"/>
  <c r="T8" i="6"/>
  <c r="T27" i="6"/>
  <c r="T19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<sst xmlns="http://schemas.openxmlformats.org/spreadsheetml/2006/main" count="111" uniqueCount="79">
  <si>
    <t>Weight</t>
  </si>
  <si>
    <t>More</t>
  </si>
  <si>
    <t>Frequency</t>
  </si>
  <si>
    <t>Min</t>
  </si>
  <si>
    <t>Max</t>
  </si>
  <si>
    <t>No of bins</t>
  </si>
  <si>
    <t>Lower minimum title</t>
  </si>
  <si>
    <t>Raise maximum title</t>
  </si>
  <si>
    <t>Bin size</t>
  </si>
  <si>
    <t>Bin, 4sf</t>
  </si>
  <si>
    <t>Bin,2sf</t>
  </si>
  <si>
    <t>Bin,1sf</t>
  </si>
  <si>
    <t>SR#</t>
  </si>
  <si>
    <t>Mean</t>
  </si>
  <si>
    <t>Stdev</t>
  </si>
  <si>
    <t>Empirical CDF</t>
  </si>
  <si>
    <t>Rank</t>
  </si>
  <si>
    <t>Sorted_weight</t>
  </si>
  <si>
    <t>SD</t>
  </si>
  <si>
    <t>Fitted Quantile</t>
  </si>
  <si>
    <t>Percentile (Fitted or Assigned CDF)</t>
  </si>
  <si>
    <t>Empiricial or Predicted CDF</t>
  </si>
  <si>
    <t>Univarate Normal Distribution</t>
  </si>
  <si>
    <t>When we have just two variables, X1 and X2</t>
  </si>
  <si>
    <t>If we have a p x 1 random vector X that is distributed according to a multivariate normal distribution</t>
  </si>
  <si>
    <r>
      <t xml:space="preserve">with a population mean vector </t>
    </r>
    <r>
      <rPr>
        <sz val="11"/>
        <color theme="1"/>
        <rFont val="Calibri"/>
        <family val="2"/>
      </rPr>
      <t xml:space="preserve">µ and and population variance-covariance matrix </t>
    </r>
  </si>
  <si>
    <t xml:space="preserve">Determinant of the variance-covariance matrix </t>
  </si>
  <si>
    <t>term appearing inside the exponent of the multivariate normal distribution is a quadratic form</t>
  </si>
  <si>
    <t>The inverse of the variance-covariance matrix</t>
  </si>
  <si>
    <t xml:space="preserve">This particular quadratic form is also called the squared Mahalanobis distance </t>
  </si>
  <si>
    <t>The value of dj for a specific observation xj
 is called a squared Mahalanobis distance.</t>
  </si>
  <si>
    <t>If the variables are uncorrelated then</t>
  </si>
  <si>
    <t>Reference</t>
  </si>
  <si>
    <t>4.4 - Multivariate Normality and Outliers | STAT 505 (psu.edu)</t>
  </si>
  <si>
    <t>Sr.No.</t>
  </si>
  <si>
    <t>PH</t>
  </si>
  <si>
    <t>Viscosity</t>
  </si>
  <si>
    <t>`</t>
  </si>
  <si>
    <t>COV Matrix</t>
  </si>
  <si>
    <t>T-Squared</t>
  </si>
  <si>
    <t>2*2</t>
  </si>
  <si>
    <t>Avg</t>
  </si>
  <si>
    <t>xj-xbar</t>
  </si>
  <si>
    <t>1*2</t>
  </si>
  <si>
    <t>2*1</t>
  </si>
  <si>
    <t>1*1</t>
  </si>
  <si>
    <t>Sorted-T2</t>
  </si>
  <si>
    <t>n</t>
  </si>
  <si>
    <t>x1</t>
  </si>
  <si>
    <t>x2</t>
  </si>
  <si>
    <t>x3</t>
  </si>
  <si>
    <t>x4</t>
  </si>
  <si>
    <t>X-Xbar</t>
  </si>
  <si>
    <t>COV()</t>
  </si>
  <si>
    <t>T2</t>
  </si>
  <si>
    <t>T2_Sort/ Dist2</t>
  </si>
  <si>
    <t>Predicted/Empirical probability (based on Chi-square dist.)</t>
  </si>
  <si>
    <t>Assigned Probability (based on rank)</t>
  </si>
  <si>
    <t>T2 assigned / Chiquant</t>
  </si>
  <si>
    <t>4.3 - Exponent of Multivariate Normal Distribution | STAT 505 (psu.edu)</t>
  </si>
  <si>
    <t>Data Source</t>
  </si>
  <si>
    <t>MV normality procedure</t>
  </si>
  <si>
    <t>Board Stifness Example from STAT 505: Applied MV Statistical Analysis by Penn State</t>
  </si>
  <si>
    <t>Multivariate Control Charts: The Hotelling T2 Control Chart (spcforexcel.com)</t>
  </si>
  <si>
    <t>percentile/ Assigned CDF</t>
  </si>
  <si>
    <t xml:space="preserve">adhesive is characterized by two variables, pH and viscosity.    Example from SPC Excel </t>
  </si>
  <si>
    <t>Particle board stiffness data</t>
  </si>
  <si>
    <t>Data Set from Minitab Library</t>
  </si>
  <si>
    <t>Particle board stiffness data - Data Set Library (minitab.com)</t>
  </si>
  <si>
    <t>Density</t>
  </si>
  <si>
    <t>Stiffness</t>
  </si>
  <si>
    <t>Temp</t>
  </si>
  <si>
    <t>T2_sort</t>
  </si>
  <si>
    <t>fitted quantile</t>
  </si>
  <si>
    <t>predicted quantile</t>
  </si>
  <si>
    <t>WEIGHT OF TABLETS Example from Training</t>
  </si>
  <si>
    <t>Additional Practice, Exercise 2</t>
  </si>
  <si>
    <t>the Romano-British Pottery data example.</t>
  </si>
  <si>
    <t>Lesson 8: Multivariate Analysis of Variance (MANOVA) | STAT 505 (psu.edu)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</si>
</sst>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0" formatCode="0.0000"/>
    <numFmt numFmtId="171" formatCode="0.000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4" fillId="0" borderId="0" xfId="1" applyAlignment="1">
      <alignment vertical="center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171" fontId="0" fillId="0" borderId="3" xfId="0" applyNumberFormat="1" applyBorder="1"/>
    <xf numFmtId="171" fontId="0" fillId="0" borderId="4" xfId="0" applyNumberFormat="1" applyBorder="1"/>
    <xf numFmtId="171" fontId="0" fillId="0" borderId="7" xfId="0" applyNumberFormat="1" applyBorder="1"/>
    <xf numFmtId="171" fontId="0" fillId="0" borderId="8" xfId="0" applyNumberFormat="1" applyBorder="1"/>
    <xf numFmtId="0" fontId="2" fillId="0" borderId="0" xfId="0" applyFont="1" applyBorder="1"/>
    <xf numFmtId="171" fontId="0" fillId="0" borderId="0" xfId="0" applyNumberFormat="1"/>
    <xf numFmtId="2" fontId="0" fillId="0" borderId="9" xfId="0" applyNumberFormat="1" applyBorder="1"/>
    <xf numFmtId="2" fontId="0" fillId="0" borderId="10" xfId="0" applyNumberFormat="1" applyBorder="1"/>
    <xf numFmtId="0" fontId="0" fillId="0" borderId="0" xfId="0" applyFont="1"/>
    <xf numFmtId="2" fontId="2" fillId="0" borderId="0" xfId="0" applyNumberFormat="1" applyFont="1" applyBorder="1"/>
    <xf numFmtId="2" fontId="2" fillId="0" borderId="3" xfId="0" applyNumberFormat="1" applyFont="1" applyBorder="1"/>
    <xf numFmtId="2" fontId="2" fillId="0" borderId="4" xfId="0" applyNumberFormat="1" applyFont="1" applyBorder="1"/>
    <xf numFmtId="2" fontId="2" fillId="0" borderId="5" xfId="0" applyNumberFormat="1" applyFont="1" applyBorder="1"/>
    <xf numFmtId="2" fontId="2" fillId="0" borderId="6" xfId="0" applyNumberFormat="1" applyFont="1" applyBorder="1"/>
    <xf numFmtId="2" fontId="2" fillId="0" borderId="7" xfId="0" applyNumberFormat="1" applyFont="1" applyBorder="1"/>
    <xf numFmtId="2" fontId="2" fillId="0" borderId="8" xfId="0" applyNumberFormat="1" applyFont="1" applyBorder="1"/>
    <xf numFmtId="170" fontId="0" fillId="0" borderId="11" xfId="0" applyNumberFormat="1" applyBorder="1"/>
    <xf numFmtId="170" fontId="0" fillId="0" borderId="12" xfId="0" applyNumberFormat="1" applyBorder="1"/>
    <xf numFmtId="170" fontId="0" fillId="0" borderId="13" xfId="0" applyNumberFormat="1" applyBorder="1"/>
    <xf numFmtId="0" fontId="0" fillId="0" borderId="14" xfId="0" applyBorder="1"/>
    <xf numFmtId="1" fontId="0" fillId="0" borderId="3" xfId="0" applyNumberFormat="1" applyBorder="1"/>
    <xf numFmtId="1" fontId="0" fillId="0" borderId="14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0" xfId="0" applyNumberFormat="1"/>
    <xf numFmtId="1" fontId="0" fillId="0" borderId="6" xfId="0" applyNumberFormat="1" applyBorder="1"/>
    <xf numFmtId="1" fontId="0" fillId="0" borderId="7" xfId="0" applyNumberFormat="1" applyBorder="1"/>
    <xf numFmtId="1" fontId="0" fillId="0" borderId="15" xfId="0" applyNumberFormat="1" applyBorder="1"/>
    <xf numFmtId="1" fontId="0" fillId="0" borderId="8" xfId="0" applyNumberFormat="1" applyBorder="1"/>
    <xf numFmtId="171" fontId="0" fillId="0" borderId="11" xfId="0" applyNumberFormat="1" applyBorder="1"/>
    <xf numFmtId="2" fontId="0" fillId="0" borderId="11" xfId="0" applyNumberFormat="1" applyBorder="1"/>
    <xf numFmtId="0" fontId="0" fillId="0" borderId="5" xfId="0" applyBorder="1"/>
    <xf numFmtId="0" fontId="0" fillId="0" borderId="6" xfId="0" applyBorder="1"/>
    <xf numFmtId="171" fontId="0" fillId="0" borderId="12" xfId="0" applyNumberFormat="1" applyBorder="1"/>
    <xf numFmtId="2" fontId="0" fillId="0" borderId="12" xfId="0" applyNumberFormat="1" applyBorder="1"/>
    <xf numFmtId="0" fontId="0" fillId="0" borderId="15" xfId="0" applyBorder="1"/>
    <xf numFmtId="171" fontId="0" fillId="0" borderId="13" xfId="0" applyNumberFormat="1" applyBorder="1"/>
    <xf numFmtId="2" fontId="0" fillId="0" borderId="13" xfId="0" applyNumberFormat="1" applyBorder="1"/>
    <xf numFmtId="1" fontId="0" fillId="0" borderId="9" xfId="0" applyNumberFormat="1" applyBorder="1"/>
    <xf numFmtId="1" fontId="0" fillId="0" borderId="16" xfId="0" applyNumberFormat="1" applyBorder="1"/>
    <xf numFmtId="1" fontId="0" fillId="0" borderId="10" xfId="0" applyNumberFormat="1" applyBorder="1"/>
    <xf numFmtId="0" fontId="4" fillId="0" borderId="0" xfId="1"/>
    <xf numFmtId="0" fontId="5" fillId="2" borderId="0" xfId="0" applyFont="1" applyFill="1"/>
    <xf numFmtId="2" fontId="2" fillId="0" borderId="0" xfId="0" applyNumberFormat="1" applyFont="1"/>
    <xf numFmtId="164" fontId="2" fillId="0" borderId="0" xfId="0" applyNumberFormat="1" applyFont="1"/>
    <xf numFmtId="2" fontId="2" fillId="0" borderId="14" xfId="0" applyNumberFormat="1" applyFont="1" applyBorder="1"/>
    <xf numFmtId="164" fontId="2" fillId="0" borderId="4" xfId="0" applyNumberFormat="1" applyFont="1" applyBorder="1"/>
    <xf numFmtId="164" fontId="2" fillId="0" borderId="6" xfId="0" applyNumberFormat="1" applyFont="1" applyBorder="1"/>
    <xf numFmtId="2" fontId="2" fillId="0" borderId="15" xfId="0" applyNumberFormat="1" applyFont="1" applyBorder="1"/>
    <xf numFmtId="164" fontId="2" fillId="0" borderId="8" xfId="0" applyNumberFormat="1" applyFont="1" applyBorder="1"/>
    <xf numFmtId="164" fontId="2" fillId="0" borderId="0" xfId="0" applyNumberFormat="1" applyFont="1" applyBorder="1"/>
    <xf numFmtId="164" fontId="2" fillId="0" borderId="10" xfId="0" applyNumberFormat="1" applyFont="1" applyBorder="1"/>
    <xf numFmtId="164" fontId="2" fillId="0" borderId="9" xfId="0" applyNumberFormat="1" applyFont="1" applyBorder="1"/>
    <xf numFmtId="164" fontId="2" fillId="0" borderId="16" xfId="0" applyNumberFormat="1" applyFont="1" applyBorder="1"/>
    <xf numFmtId="164" fontId="0" fillId="0" borderId="3" xfId="0" applyNumberFormat="1" applyBorder="1"/>
    <xf numFmtId="164" fontId="0" fillId="0" borderId="14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15" xfId="0" applyNumberFormat="1" applyBorder="1"/>
    <xf numFmtId="164" fontId="0" fillId="0" borderId="8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Histogram, JMP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Histogram_Univariate!$F$3:$F$14</c15:sqref>
                  </c15:fullRef>
                </c:ext>
              </c:extLst>
              <c:f>Histogram_Univariate!$F$3:$F$13</c:f>
              <c:strCache>
                <c:ptCount val="11"/>
                <c:pt idx="0">
                  <c:v>147.5</c:v>
                </c:pt>
                <c:pt idx="1">
                  <c:v>147.8</c:v>
                </c:pt>
                <c:pt idx="2">
                  <c:v>148.0</c:v>
                </c:pt>
                <c:pt idx="3">
                  <c:v>148.3</c:v>
                </c:pt>
                <c:pt idx="4">
                  <c:v>148.5</c:v>
                </c:pt>
                <c:pt idx="5">
                  <c:v>148.8</c:v>
                </c:pt>
                <c:pt idx="6">
                  <c:v>149.0</c:v>
                </c:pt>
                <c:pt idx="7">
                  <c:v>149.3</c:v>
                </c:pt>
                <c:pt idx="8">
                  <c:v>149.5</c:v>
                </c:pt>
                <c:pt idx="9">
                  <c:v>149.8</c:v>
                </c:pt>
                <c:pt idx="10">
                  <c:v>150.0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Histogram_Univariate!$G$3:$G$14</c15:sqref>
                  </c15:fullRef>
                </c:ext>
              </c:extLst>
              <c:f>Histogram_Univariate!$G$3:$G$13</c:f>
              <c:numCache>
                <c:formatCode>General</c:formatCode>
                <c:ptCount val="11"/>
                <c:pt idx="0">
                  <c:v>2</c:v>
                </c:pt>
                <c:pt idx="1">
                  <c:v>11</c:v>
                </c:pt>
                <c:pt idx="2">
                  <c:v>18</c:v>
                </c:pt>
                <c:pt idx="3">
                  <c:v>35</c:v>
                </c:pt>
                <c:pt idx="4">
                  <c:v>43</c:v>
                </c:pt>
                <c:pt idx="5">
                  <c:v>55</c:v>
                </c:pt>
                <c:pt idx="6">
                  <c:v>41</c:v>
                </c:pt>
                <c:pt idx="7">
                  <c:v>26</c:v>
                </c:pt>
                <c:pt idx="8">
                  <c:v>10</c:v>
                </c:pt>
                <c:pt idx="9">
                  <c:v>7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8-4098-B030-CCA7753A1F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07181216"/>
        <c:axId val="2007180384"/>
      </c:barChart>
      <c:catAx>
        <c:axId val="2007181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7180384"/>
        <c:crosses val="autoZero"/>
        <c:auto val="1"/>
        <c:lblAlgn val="ctr"/>
        <c:lblOffset val="100"/>
        <c:noMultiLvlLbl val="0"/>
      </c:catAx>
      <c:valAx>
        <c:axId val="2007180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71812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Histogram_Univariate!$F$40:$F$54</c15:sqref>
                  </c15:fullRef>
                </c:ext>
              </c:extLst>
              <c:f>Histogram_Univariate!$F$40:$F$53</c:f>
              <c:strCache>
                <c:ptCount val="14"/>
                <c:pt idx="0">
                  <c:v>147.5</c:v>
                </c:pt>
                <c:pt idx="1">
                  <c:v>147.7</c:v>
                </c:pt>
                <c:pt idx="2">
                  <c:v>147.9</c:v>
                </c:pt>
                <c:pt idx="3">
                  <c:v>148.1</c:v>
                </c:pt>
                <c:pt idx="4">
                  <c:v>148.3</c:v>
                </c:pt>
                <c:pt idx="5">
                  <c:v>148.5</c:v>
                </c:pt>
                <c:pt idx="6">
                  <c:v>148.7</c:v>
                </c:pt>
                <c:pt idx="7">
                  <c:v>148.9</c:v>
                </c:pt>
                <c:pt idx="8">
                  <c:v>149.1</c:v>
                </c:pt>
                <c:pt idx="9">
                  <c:v>149.3</c:v>
                </c:pt>
                <c:pt idx="10">
                  <c:v>149.5</c:v>
                </c:pt>
                <c:pt idx="11">
                  <c:v>149.7</c:v>
                </c:pt>
                <c:pt idx="12">
                  <c:v>149.9</c:v>
                </c:pt>
                <c:pt idx="13">
                  <c:v>150.1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Histogram_Univariate!$G$40:$G$54</c15:sqref>
                  </c15:fullRef>
                </c:ext>
              </c:extLst>
              <c:f>Histogram_Univariate!$G$40:$G$53</c:f>
              <c:numCache>
                <c:formatCode>General</c:formatCode>
                <c:ptCount val="14"/>
                <c:pt idx="0">
                  <c:v>2</c:v>
                </c:pt>
                <c:pt idx="1">
                  <c:v>6</c:v>
                </c:pt>
                <c:pt idx="2">
                  <c:v>15</c:v>
                </c:pt>
                <c:pt idx="3">
                  <c:v>15</c:v>
                </c:pt>
                <c:pt idx="4">
                  <c:v>37</c:v>
                </c:pt>
                <c:pt idx="5">
                  <c:v>34</c:v>
                </c:pt>
                <c:pt idx="6">
                  <c:v>40</c:v>
                </c:pt>
                <c:pt idx="7">
                  <c:v>42</c:v>
                </c:pt>
                <c:pt idx="8">
                  <c:v>26</c:v>
                </c:pt>
                <c:pt idx="9">
                  <c:v>17</c:v>
                </c:pt>
                <c:pt idx="10">
                  <c:v>7</c:v>
                </c:pt>
                <c:pt idx="11">
                  <c:v>6</c:v>
                </c:pt>
                <c:pt idx="12">
                  <c:v>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D-4B48-8816-C5B0849021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67316768"/>
        <c:axId val="667317600"/>
      </c:barChart>
      <c:catAx>
        <c:axId val="66731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7317600"/>
        <c:crosses val="autoZero"/>
        <c:auto val="1"/>
        <c:lblAlgn val="ctr"/>
        <c:lblOffset val="100"/>
        <c:noMultiLvlLbl val="0"/>
      </c:catAx>
      <c:valAx>
        <c:axId val="667317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73167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Histogram, Minitab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Histogram_Univariate!$F$21:$F$35</c15:sqref>
                  </c15:fullRef>
                </c:ext>
              </c:extLst>
              <c:f>Histogram_Univariate!$F$21:$F$34</c:f>
              <c:strCache>
                <c:ptCount val="14"/>
                <c:pt idx="0">
                  <c:v>147.5</c:v>
                </c:pt>
                <c:pt idx="1">
                  <c:v>147.7</c:v>
                </c:pt>
                <c:pt idx="2">
                  <c:v>147.9</c:v>
                </c:pt>
                <c:pt idx="3">
                  <c:v>148.1</c:v>
                </c:pt>
                <c:pt idx="4">
                  <c:v>148.3</c:v>
                </c:pt>
                <c:pt idx="5">
                  <c:v>148.5</c:v>
                </c:pt>
                <c:pt idx="6">
                  <c:v>148.7</c:v>
                </c:pt>
                <c:pt idx="7">
                  <c:v>148.9</c:v>
                </c:pt>
                <c:pt idx="8">
                  <c:v>149.1</c:v>
                </c:pt>
                <c:pt idx="9">
                  <c:v>149.3</c:v>
                </c:pt>
                <c:pt idx="10">
                  <c:v>149.5</c:v>
                </c:pt>
                <c:pt idx="11">
                  <c:v>149.7</c:v>
                </c:pt>
                <c:pt idx="12">
                  <c:v>149.9</c:v>
                </c:pt>
                <c:pt idx="13">
                  <c:v>150.1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Histogram_Univariate!$G$21:$G$35</c15:sqref>
                  </c15:fullRef>
                </c:ext>
              </c:extLst>
              <c:f>Histogram_Univariate!$G$21:$G$34</c:f>
              <c:numCache>
                <c:formatCode>General</c:formatCode>
                <c:ptCount val="14"/>
                <c:pt idx="0">
                  <c:v>1</c:v>
                </c:pt>
                <c:pt idx="1">
                  <c:v>7</c:v>
                </c:pt>
                <c:pt idx="2">
                  <c:v>14</c:v>
                </c:pt>
                <c:pt idx="3">
                  <c:v>16</c:v>
                </c:pt>
                <c:pt idx="4">
                  <c:v>35</c:v>
                </c:pt>
                <c:pt idx="5">
                  <c:v>33</c:v>
                </c:pt>
                <c:pt idx="6">
                  <c:v>42</c:v>
                </c:pt>
                <c:pt idx="7">
                  <c:v>39</c:v>
                </c:pt>
                <c:pt idx="8">
                  <c:v>30</c:v>
                </c:pt>
                <c:pt idx="9">
                  <c:v>17</c:v>
                </c:pt>
                <c:pt idx="10">
                  <c:v>7</c:v>
                </c:pt>
                <c:pt idx="11">
                  <c:v>6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83-41E7-BE2F-ACA33175CB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6887008"/>
        <c:axId val="76893664"/>
      </c:barChart>
      <c:catAx>
        <c:axId val="7688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93664"/>
        <c:crosses val="autoZero"/>
        <c:auto val="1"/>
        <c:lblAlgn val="ctr"/>
        <c:lblOffset val="100"/>
        <c:noMultiLvlLbl val="0"/>
      </c:catAx>
      <c:valAx>
        <c:axId val="76893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8700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Empirical</a:t>
            </a:r>
            <a:r>
              <a:rPr lang="en-US" baseline="0"/>
              <a:t> CDF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'QQ plot_Unv'!$D$2</c:f>
              <c:strCache>
                <c:ptCount val="1"/>
                <c:pt idx="0">
                  <c:v>Empirical CDF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'QQ plot_Unv'!$A$3:$A$252</c:f>
              <c:numCache>
                <c:formatCode>General</c:formatCode>
                <c:ptCount val="250"/>
                <c:pt idx="0">
                  <c:v>148.38999999999999</c:v>
                </c:pt>
                <c:pt idx="1">
                  <c:v>148.78</c:v>
                </c:pt>
                <c:pt idx="2">
                  <c:v>148.02000000000001</c:v>
                </c:pt>
                <c:pt idx="3">
                  <c:v>148.72999999999999</c:v>
                </c:pt>
                <c:pt idx="4">
                  <c:v>147.91</c:v>
                </c:pt>
                <c:pt idx="5">
                  <c:v>148.24</c:v>
                </c:pt>
                <c:pt idx="6">
                  <c:v>149.21</c:v>
                </c:pt>
                <c:pt idx="7">
                  <c:v>148.5</c:v>
                </c:pt>
                <c:pt idx="8">
                  <c:v>149.19</c:v>
                </c:pt>
                <c:pt idx="9">
                  <c:v>148.86000000000001</c:v>
                </c:pt>
                <c:pt idx="10">
                  <c:v>148.72</c:v>
                </c:pt>
                <c:pt idx="11">
                  <c:v>149.05000000000001</c:v>
                </c:pt>
                <c:pt idx="12">
                  <c:v>148.58000000000001</c:v>
                </c:pt>
                <c:pt idx="13">
                  <c:v>149.9</c:v>
                </c:pt>
                <c:pt idx="14">
                  <c:v>148.83000000000001</c:v>
                </c:pt>
                <c:pt idx="15">
                  <c:v>148.19</c:v>
                </c:pt>
                <c:pt idx="16">
                  <c:v>147.68</c:v>
                </c:pt>
                <c:pt idx="17">
                  <c:v>148.16</c:v>
                </c:pt>
                <c:pt idx="18">
                  <c:v>148.81</c:v>
                </c:pt>
                <c:pt idx="19">
                  <c:v>148.54</c:v>
                </c:pt>
                <c:pt idx="20">
                  <c:v>148.87</c:v>
                </c:pt>
                <c:pt idx="21">
                  <c:v>147.86000000000001</c:v>
                </c:pt>
                <c:pt idx="22">
                  <c:v>147.66999999999999</c:v>
                </c:pt>
                <c:pt idx="23">
                  <c:v>148.08000000000001</c:v>
                </c:pt>
                <c:pt idx="24">
                  <c:v>148.44</c:v>
                </c:pt>
                <c:pt idx="25">
                  <c:v>148.46</c:v>
                </c:pt>
                <c:pt idx="26">
                  <c:v>149.51</c:v>
                </c:pt>
                <c:pt idx="27">
                  <c:v>147.97999999999999</c:v>
                </c:pt>
                <c:pt idx="28">
                  <c:v>148.81</c:v>
                </c:pt>
                <c:pt idx="29">
                  <c:v>148.13</c:v>
                </c:pt>
                <c:pt idx="30">
                  <c:v>148.80000000000001</c:v>
                </c:pt>
                <c:pt idx="31">
                  <c:v>148.83000000000001</c:v>
                </c:pt>
                <c:pt idx="32">
                  <c:v>148.22</c:v>
                </c:pt>
                <c:pt idx="33">
                  <c:v>149.88</c:v>
                </c:pt>
                <c:pt idx="34">
                  <c:v>148.41999999999999</c:v>
                </c:pt>
                <c:pt idx="35">
                  <c:v>148.07</c:v>
                </c:pt>
                <c:pt idx="36">
                  <c:v>148.66999999999999</c:v>
                </c:pt>
                <c:pt idx="37">
                  <c:v>148.91</c:v>
                </c:pt>
                <c:pt idx="38">
                  <c:v>148.52000000000001</c:v>
                </c:pt>
                <c:pt idx="39">
                  <c:v>148.72999999999999</c:v>
                </c:pt>
                <c:pt idx="40">
                  <c:v>148.24</c:v>
                </c:pt>
                <c:pt idx="41">
                  <c:v>148.62</c:v>
                </c:pt>
                <c:pt idx="42">
                  <c:v>148.32</c:v>
                </c:pt>
                <c:pt idx="43">
                  <c:v>147.84</c:v>
                </c:pt>
                <c:pt idx="44">
                  <c:v>148.5</c:v>
                </c:pt>
                <c:pt idx="45">
                  <c:v>149.09</c:v>
                </c:pt>
                <c:pt idx="46">
                  <c:v>147.93</c:v>
                </c:pt>
                <c:pt idx="47">
                  <c:v>149.33000000000001</c:v>
                </c:pt>
                <c:pt idx="48">
                  <c:v>147.44999999999999</c:v>
                </c:pt>
                <c:pt idx="49">
                  <c:v>148.97999999999999</c:v>
                </c:pt>
                <c:pt idx="50">
                  <c:v>149.13</c:v>
                </c:pt>
                <c:pt idx="51">
                  <c:v>147.71</c:v>
                </c:pt>
                <c:pt idx="52">
                  <c:v>148.54</c:v>
                </c:pt>
                <c:pt idx="53">
                  <c:v>148.94999999999999</c:v>
                </c:pt>
                <c:pt idx="54">
                  <c:v>148.71</c:v>
                </c:pt>
                <c:pt idx="55">
                  <c:v>148.01</c:v>
                </c:pt>
                <c:pt idx="56">
                  <c:v>149.22999999999999</c:v>
                </c:pt>
                <c:pt idx="57">
                  <c:v>148.19</c:v>
                </c:pt>
                <c:pt idx="58">
                  <c:v>149.33000000000001</c:v>
                </c:pt>
                <c:pt idx="59">
                  <c:v>148.69</c:v>
                </c:pt>
                <c:pt idx="60">
                  <c:v>148.74</c:v>
                </c:pt>
                <c:pt idx="61">
                  <c:v>148.44</c:v>
                </c:pt>
                <c:pt idx="62">
                  <c:v>147.79</c:v>
                </c:pt>
                <c:pt idx="63">
                  <c:v>148.75</c:v>
                </c:pt>
                <c:pt idx="64">
                  <c:v>148.4</c:v>
                </c:pt>
                <c:pt idx="65">
                  <c:v>148.25</c:v>
                </c:pt>
                <c:pt idx="66">
                  <c:v>148.66</c:v>
                </c:pt>
                <c:pt idx="67">
                  <c:v>148.16</c:v>
                </c:pt>
                <c:pt idx="68">
                  <c:v>147.96</c:v>
                </c:pt>
                <c:pt idx="69">
                  <c:v>148.41</c:v>
                </c:pt>
                <c:pt idx="70">
                  <c:v>149.38999999999999</c:v>
                </c:pt>
                <c:pt idx="71">
                  <c:v>147.94999999999999</c:v>
                </c:pt>
                <c:pt idx="72">
                  <c:v>148.59</c:v>
                </c:pt>
                <c:pt idx="73">
                  <c:v>148.56</c:v>
                </c:pt>
                <c:pt idx="74">
                  <c:v>148.83000000000001</c:v>
                </c:pt>
                <c:pt idx="75">
                  <c:v>148.72</c:v>
                </c:pt>
                <c:pt idx="76">
                  <c:v>148.13999999999999</c:v>
                </c:pt>
                <c:pt idx="77">
                  <c:v>148.32</c:v>
                </c:pt>
                <c:pt idx="78">
                  <c:v>147.91999999999999</c:v>
                </c:pt>
                <c:pt idx="79">
                  <c:v>147.66</c:v>
                </c:pt>
                <c:pt idx="80">
                  <c:v>147.87</c:v>
                </c:pt>
                <c:pt idx="81">
                  <c:v>148.19999999999999</c:v>
                </c:pt>
                <c:pt idx="82">
                  <c:v>149.21</c:v>
                </c:pt>
                <c:pt idx="83">
                  <c:v>148.72</c:v>
                </c:pt>
                <c:pt idx="84">
                  <c:v>148.72999999999999</c:v>
                </c:pt>
                <c:pt idx="85">
                  <c:v>147.78</c:v>
                </c:pt>
                <c:pt idx="86">
                  <c:v>148.46</c:v>
                </c:pt>
                <c:pt idx="87">
                  <c:v>149.03</c:v>
                </c:pt>
                <c:pt idx="88">
                  <c:v>148.66</c:v>
                </c:pt>
                <c:pt idx="89">
                  <c:v>148.81</c:v>
                </c:pt>
                <c:pt idx="90">
                  <c:v>149.28</c:v>
                </c:pt>
                <c:pt idx="91">
                  <c:v>148.44</c:v>
                </c:pt>
                <c:pt idx="92">
                  <c:v>147.84</c:v>
                </c:pt>
                <c:pt idx="93">
                  <c:v>148.36000000000001</c:v>
                </c:pt>
                <c:pt idx="94">
                  <c:v>148.56</c:v>
                </c:pt>
                <c:pt idx="95">
                  <c:v>148.19</c:v>
                </c:pt>
                <c:pt idx="96">
                  <c:v>148.97999999999999</c:v>
                </c:pt>
                <c:pt idx="97">
                  <c:v>148.21</c:v>
                </c:pt>
                <c:pt idx="98">
                  <c:v>148.19999999999999</c:v>
                </c:pt>
                <c:pt idx="99">
                  <c:v>147.94999999999999</c:v>
                </c:pt>
                <c:pt idx="100">
                  <c:v>148.28</c:v>
                </c:pt>
                <c:pt idx="101">
                  <c:v>148.19</c:v>
                </c:pt>
                <c:pt idx="102">
                  <c:v>147.72</c:v>
                </c:pt>
                <c:pt idx="103">
                  <c:v>148.32</c:v>
                </c:pt>
                <c:pt idx="104">
                  <c:v>148.94999999999999</c:v>
                </c:pt>
                <c:pt idx="105">
                  <c:v>149.05000000000001</c:v>
                </c:pt>
                <c:pt idx="106">
                  <c:v>148.58000000000001</c:v>
                </c:pt>
                <c:pt idx="107">
                  <c:v>148.15</c:v>
                </c:pt>
                <c:pt idx="108">
                  <c:v>148.4</c:v>
                </c:pt>
                <c:pt idx="109">
                  <c:v>148.01</c:v>
                </c:pt>
                <c:pt idx="110">
                  <c:v>148.57</c:v>
                </c:pt>
                <c:pt idx="111">
                  <c:v>148.58000000000001</c:v>
                </c:pt>
                <c:pt idx="112">
                  <c:v>148.57</c:v>
                </c:pt>
                <c:pt idx="113">
                  <c:v>149.09</c:v>
                </c:pt>
                <c:pt idx="114">
                  <c:v>148.49</c:v>
                </c:pt>
                <c:pt idx="115">
                  <c:v>147.88</c:v>
                </c:pt>
                <c:pt idx="116">
                  <c:v>149.15</c:v>
                </c:pt>
                <c:pt idx="117">
                  <c:v>148.93</c:v>
                </c:pt>
                <c:pt idx="118">
                  <c:v>149.28</c:v>
                </c:pt>
                <c:pt idx="119">
                  <c:v>148.16999999999999</c:v>
                </c:pt>
                <c:pt idx="120">
                  <c:v>148.6</c:v>
                </c:pt>
                <c:pt idx="121">
                  <c:v>148.69</c:v>
                </c:pt>
                <c:pt idx="122">
                  <c:v>149.36000000000001</c:v>
                </c:pt>
                <c:pt idx="123">
                  <c:v>149.27000000000001</c:v>
                </c:pt>
                <c:pt idx="124">
                  <c:v>149.13999999999999</c:v>
                </c:pt>
                <c:pt idx="125">
                  <c:v>148.59</c:v>
                </c:pt>
                <c:pt idx="126">
                  <c:v>148.56</c:v>
                </c:pt>
                <c:pt idx="127">
                  <c:v>149.51</c:v>
                </c:pt>
                <c:pt idx="128">
                  <c:v>148.76</c:v>
                </c:pt>
                <c:pt idx="129">
                  <c:v>148.85</c:v>
                </c:pt>
                <c:pt idx="130">
                  <c:v>147.99</c:v>
                </c:pt>
                <c:pt idx="131">
                  <c:v>148.41999999999999</c:v>
                </c:pt>
                <c:pt idx="132">
                  <c:v>147.71</c:v>
                </c:pt>
                <c:pt idx="133">
                  <c:v>148.76</c:v>
                </c:pt>
                <c:pt idx="134">
                  <c:v>149.44</c:v>
                </c:pt>
                <c:pt idx="135">
                  <c:v>147.69</c:v>
                </c:pt>
                <c:pt idx="136">
                  <c:v>148.19999999999999</c:v>
                </c:pt>
                <c:pt idx="137">
                  <c:v>148.58000000000001</c:v>
                </c:pt>
                <c:pt idx="138">
                  <c:v>149.19999999999999</c:v>
                </c:pt>
                <c:pt idx="139">
                  <c:v>148.72999999999999</c:v>
                </c:pt>
                <c:pt idx="140">
                  <c:v>147.52000000000001</c:v>
                </c:pt>
                <c:pt idx="141">
                  <c:v>148.75</c:v>
                </c:pt>
                <c:pt idx="142">
                  <c:v>148.36000000000001</c:v>
                </c:pt>
                <c:pt idx="143">
                  <c:v>149.03</c:v>
                </c:pt>
                <c:pt idx="144">
                  <c:v>148.75</c:v>
                </c:pt>
                <c:pt idx="145">
                  <c:v>149.02000000000001</c:v>
                </c:pt>
                <c:pt idx="146">
                  <c:v>148.97</c:v>
                </c:pt>
                <c:pt idx="147">
                  <c:v>149.08000000000001</c:v>
                </c:pt>
                <c:pt idx="148">
                  <c:v>148.35</c:v>
                </c:pt>
                <c:pt idx="149">
                  <c:v>148.08000000000001</c:v>
                </c:pt>
                <c:pt idx="150">
                  <c:v>148.76</c:v>
                </c:pt>
                <c:pt idx="151">
                  <c:v>149.05000000000001</c:v>
                </c:pt>
                <c:pt idx="152">
                  <c:v>148.44999999999999</c:v>
                </c:pt>
                <c:pt idx="153">
                  <c:v>148.25</c:v>
                </c:pt>
                <c:pt idx="154">
                  <c:v>148.97</c:v>
                </c:pt>
                <c:pt idx="155">
                  <c:v>148.91999999999999</c:v>
                </c:pt>
                <c:pt idx="156">
                  <c:v>148.47</c:v>
                </c:pt>
                <c:pt idx="157">
                  <c:v>148.51</c:v>
                </c:pt>
                <c:pt idx="158">
                  <c:v>149.15</c:v>
                </c:pt>
                <c:pt idx="159">
                  <c:v>148.75</c:v>
                </c:pt>
                <c:pt idx="160">
                  <c:v>148.57</c:v>
                </c:pt>
                <c:pt idx="161">
                  <c:v>148.5</c:v>
                </c:pt>
                <c:pt idx="162">
                  <c:v>148.9</c:v>
                </c:pt>
                <c:pt idx="163">
                  <c:v>149.41999999999999</c:v>
                </c:pt>
                <c:pt idx="164">
                  <c:v>148.29</c:v>
                </c:pt>
                <c:pt idx="165">
                  <c:v>147.71</c:v>
                </c:pt>
                <c:pt idx="166">
                  <c:v>148.12</c:v>
                </c:pt>
                <c:pt idx="167">
                  <c:v>148.30000000000001</c:v>
                </c:pt>
                <c:pt idx="168">
                  <c:v>148.79</c:v>
                </c:pt>
                <c:pt idx="169">
                  <c:v>148.4</c:v>
                </c:pt>
                <c:pt idx="170">
                  <c:v>148.28</c:v>
                </c:pt>
                <c:pt idx="171">
                  <c:v>149.38</c:v>
                </c:pt>
                <c:pt idx="172">
                  <c:v>148.91999999999999</c:v>
                </c:pt>
                <c:pt idx="173">
                  <c:v>149.62</c:v>
                </c:pt>
                <c:pt idx="174">
                  <c:v>147.83000000000001</c:v>
                </c:pt>
                <c:pt idx="175">
                  <c:v>148.63</c:v>
                </c:pt>
                <c:pt idx="176">
                  <c:v>147.9</c:v>
                </c:pt>
                <c:pt idx="177">
                  <c:v>148.58000000000001</c:v>
                </c:pt>
                <c:pt idx="178">
                  <c:v>148.57</c:v>
                </c:pt>
                <c:pt idx="179">
                  <c:v>149.59</c:v>
                </c:pt>
                <c:pt idx="180">
                  <c:v>148.36000000000001</c:v>
                </c:pt>
                <c:pt idx="181">
                  <c:v>148.22999999999999</c:v>
                </c:pt>
                <c:pt idx="182">
                  <c:v>148.38</c:v>
                </c:pt>
                <c:pt idx="183">
                  <c:v>147.75</c:v>
                </c:pt>
                <c:pt idx="184">
                  <c:v>148.75</c:v>
                </c:pt>
                <c:pt idx="185">
                  <c:v>148.81</c:v>
                </c:pt>
                <c:pt idx="186">
                  <c:v>148.63999999999999</c:v>
                </c:pt>
                <c:pt idx="187">
                  <c:v>148.78</c:v>
                </c:pt>
                <c:pt idx="188">
                  <c:v>149.24</c:v>
                </c:pt>
                <c:pt idx="189">
                  <c:v>148.08000000000001</c:v>
                </c:pt>
                <c:pt idx="190">
                  <c:v>148.69999999999999</c:v>
                </c:pt>
                <c:pt idx="191">
                  <c:v>148.62</c:v>
                </c:pt>
                <c:pt idx="192">
                  <c:v>148.35</c:v>
                </c:pt>
                <c:pt idx="193">
                  <c:v>148.53</c:v>
                </c:pt>
                <c:pt idx="194">
                  <c:v>148.22999999999999</c:v>
                </c:pt>
                <c:pt idx="195">
                  <c:v>148.46</c:v>
                </c:pt>
                <c:pt idx="196">
                  <c:v>147.53</c:v>
                </c:pt>
                <c:pt idx="197">
                  <c:v>148.9</c:v>
                </c:pt>
                <c:pt idx="198">
                  <c:v>148.91999999999999</c:v>
                </c:pt>
                <c:pt idx="199">
                  <c:v>148.9</c:v>
                </c:pt>
                <c:pt idx="200">
                  <c:v>148.85</c:v>
                </c:pt>
                <c:pt idx="201">
                  <c:v>148.22999999999999</c:v>
                </c:pt>
                <c:pt idx="202">
                  <c:v>148.22</c:v>
                </c:pt>
                <c:pt idx="203">
                  <c:v>148.84</c:v>
                </c:pt>
                <c:pt idx="204">
                  <c:v>148.88</c:v>
                </c:pt>
                <c:pt idx="205">
                  <c:v>148.58000000000001</c:v>
                </c:pt>
                <c:pt idx="206">
                  <c:v>148.69</c:v>
                </c:pt>
                <c:pt idx="207">
                  <c:v>148.27000000000001</c:v>
                </c:pt>
                <c:pt idx="208">
                  <c:v>148.37</c:v>
                </c:pt>
                <c:pt idx="209">
                  <c:v>148.22</c:v>
                </c:pt>
                <c:pt idx="210">
                  <c:v>148.6</c:v>
                </c:pt>
                <c:pt idx="211">
                  <c:v>149.55000000000001</c:v>
                </c:pt>
                <c:pt idx="212">
                  <c:v>147.81</c:v>
                </c:pt>
                <c:pt idx="213">
                  <c:v>148.30000000000001</c:v>
                </c:pt>
                <c:pt idx="214">
                  <c:v>148.6</c:v>
                </c:pt>
                <c:pt idx="215">
                  <c:v>148.19999999999999</c:v>
                </c:pt>
                <c:pt idx="216">
                  <c:v>148.54</c:v>
                </c:pt>
                <c:pt idx="217">
                  <c:v>149.19</c:v>
                </c:pt>
                <c:pt idx="218">
                  <c:v>148.16</c:v>
                </c:pt>
                <c:pt idx="219">
                  <c:v>149.05000000000001</c:v>
                </c:pt>
                <c:pt idx="220">
                  <c:v>149.11000000000001</c:v>
                </c:pt>
                <c:pt idx="221">
                  <c:v>148.19</c:v>
                </c:pt>
                <c:pt idx="222">
                  <c:v>148.6</c:v>
                </c:pt>
                <c:pt idx="223">
                  <c:v>148.58000000000001</c:v>
                </c:pt>
                <c:pt idx="224">
                  <c:v>148.51</c:v>
                </c:pt>
                <c:pt idx="225">
                  <c:v>148.75</c:v>
                </c:pt>
                <c:pt idx="226">
                  <c:v>148.26</c:v>
                </c:pt>
                <c:pt idx="227">
                  <c:v>149.13999999999999</c:v>
                </c:pt>
                <c:pt idx="228">
                  <c:v>148.53</c:v>
                </c:pt>
                <c:pt idx="229">
                  <c:v>148.83000000000001</c:v>
                </c:pt>
                <c:pt idx="230">
                  <c:v>148.97999999999999</c:v>
                </c:pt>
                <c:pt idx="231">
                  <c:v>149.6</c:v>
                </c:pt>
                <c:pt idx="232">
                  <c:v>148.46</c:v>
                </c:pt>
                <c:pt idx="233">
                  <c:v>148.28</c:v>
                </c:pt>
                <c:pt idx="234">
                  <c:v>149.04</c:v>
                </c:pt>
                <c:pt idx="235">
                  <c:v>149</c:v>
                </c:pt>
                <c:pt idx="236">
                  <c:v>148.36000000000001</c:v>
                </c:pt>
                <c:pt idx="237">
                  <c:v>149.21</c:v>
                </c:pt>
                <c:pt idx="238">
                  <c:v>148.38999999999999</c:v>
                </c:pt>
                <c:pt idx="239">
                  <c:v>148.9</c:v>
                </c:pt>
                <c:pt idx="240">
                  <c:v>147.5</c:v>
                </c:pt>
                <c:pt idx="241">
                  <c:v>148.47</c:v>
                </c:pt>
                <c:pt idx="242">
                  <c:v>149.71</c:v>
                </c:pt>
                <c:pt idx="243">
                  <c:v>148.47999999999999</c:v>
                </c:pt>
                <c:pt idx="244">
                  <c:v>148.26</c:v>
                </c:pt>
                <c:pt idx="245">
                  <c:v>148.79</c:v>
                </c:pt>
                <c:pt idx="246">
                  <c:v>148.87</c:v>
                </c:pt>
                <c:pt idx="247">
                  <c:v>148.97999999999999</c:v>
                </c:pt>
                <c:pt idx="248">
                  <c:v>148.57</c:v>
                </c:pt>
                <c:pt idx="249">
                  <c:v>149.05000000000001</c:v>
                </c:pt>
              </c:numCache>
            </c:numRef>
          </c:xVal>
          <c:yVal>
            <c:numRef>
              <c:f>'QQ plot_Unv'!$D$3:$D$252</c:f>
              <c:numCache>
                <c:formatCode>General</c:formatCode>
                <c:ptCount val="250"/>
                <c:pt idx="0">
                  <c:v>0.3490378312363342</c:v>
                </c:pt>
                <c:pt idx="1">
                  <c:v>0.66686529366568936</c:v>
                </c:pt>
                <c:pt idx="2">
                  <c:v>0.1219887338973922</c:v>
                </c:pt>
                <c:pt idx="3">
                  <c:v>0.62788197307241034</c:v>
                </c:pt>
                <c:pt idx="4">
                  <c:v>8.1333604045204094E-2</c:v>
                </c:pt>
                <c:pt idx="5">
                  <c:v>0.24102984343110084</c:v>
                </c:pt>
                <c:pt idx="6">
                  <c:v>0.90897776791084428</c:v>
                </c:pt>
                <c:pt idx="7">
                  <c:v>0.43767563394476267</c:v>
                </c:pt>
                <c:pt idx="8">
                  <c:v>0.90190392978345868</c:v>
                </c:pt>
                <c:pt idx="9">
                  <c:v>0.72551799194619848</c:v>
                </c:pt>
                <c:pt idx="10">
                  <c:v>0.61990981554141511</c:v>
                </c:pt>
                <c:pt idx="11">
                  <c:v>0.84095905365257106</c:v>
                </c:pt>
                <c:pt idx="12">
                  <c:v>0.50445794104932629</c:v>
                </c:pt>
                <c:pt idx="13">
                  <c:v>0.99731392507490568</c:v>
                </c:pt>
                <c:pt idx="14">
                  <c:v>0.70412383019555813</c:v>
                </c:pt>
                <c:pt idx="15">
                  <c:v>0.20953998510490091</c:v>
                </c:pt>
                <c:pt idx="16">
                  <c:v>3.0103755976599828E-2</c:v>
                </c:pt>
                <c:pt idx="17">
                  <c:v>0.19186798948136122</c:v>
                </c:pt>
                <c:pt idx="18">
                  <c:v>0.68944877512899261</c:v>
                </c:pt>
                <c:pt idx="19">
                  <c:v>0.47096466369481876</c:v>
                </c:pt>
                <c:pt idx="20">
                  <c:v>0.73247584152766088</c:v>
                </c:pt>
                <c:pt idx="21">
                  <c:v>6.6654273078831094E-2</c:v>
                </c:pt>
                <c:pt idx="22">
                  <c:v>2.8698463905782932E-2</c:v>
                </c:pt>
                <c:pt idx="23">
                  <c:v>0.14938541920250908</c:v>
                </c:pt>
                <c:pt idx="24">
                  <c:v>0.3886287891818751</c:v>
                </c:pt>
                <c:pt idx="25">
                  <c:v>0.40482221248328076</c:v>
                </c:pt>
                <c:pt idx="26">
                  <c:v>0.97527175251556808</c:v>
                </c:pt>
                <c:pt idx="27">
                  <c:v>0.1058101555570051</c:v>
                </c:pt>
                <c:pt idx="28">
                  <c:v>0.68944877512899261</c:v>
                </c:pt>
                <c:pt idx="29">
                  <c:v>0.17513953141618022</c:v>
                </c:pt>
                <c:pt idx="30">
                  <c:v>0.681994549457132</c:v>
                </c:pt>
                <c:pt idx="31">
                  <c:v>0.70412383019555813</c:v>
                </c:pt>
                <c:pt idx="32">
                  <c:v>0.22813477696852399</c:v>
                </c:pt>
                <c:pt idx="33">
                  <c:v>0.99694499250634805</c:v>
                </c:pt>
                <c:pt idx="34">
                  <c:v>0.37262664761346648</c:v>
                </c:pt>
                <c:pt idx="35">
                  <c:v>0.14455459421640654</c:v>
                </c:pt>
                <c:pt idx="36">
                  <c:v>0.57934541933621442</c:v>
                </c:pt>
                <c:pt idx="37">
                  <c:v>0.75938884617583624</c:v>
                </c:pt>
                <c:pt idx="38">
                  <c:v>0.45427999949408016</c:v>
                </c:pt>
                <c:pt idx="39">
                  <c:v>0.62788197307241034</c:v>
                </c:pt>
                <c:pt idx="40">
                  <c:v>0.24102984343110084</c:v>
                </c:pt>
                <c:pt idx="41">
                  <c:v>0.53791980511910809</c:v>
                </c:pt>
                <c:pt idx="42">
                  <c:v>0.29634080608610541</c:v>
                </c:pt>
                <c:pt idx="43">
                  <c:v>6.1392135236521525E-2</c:v>
                </c:pt>
                <c:pt idx="44">
                  <c:v>0.43767563394476267</c:v>
                </c:pt>
                <c:pt idx="45">
                  <c:v>0.86046860559884941</c:v>
                </c:pt>
                <c:pt idx="46">
                  <c:v>8.7844718688138895E-2</c:v>
                </c:pt>
                <c:pt idx="47">
                  <c:v>0.943692237743882</c:v>
                </c:pt>
                <c:pt idx="48">
                  <c:v>9.0788927047089473E-3</c:v>
                </c:pt>
                <c:pt idx="49">
                  <c:v>0.8027188107474893</c:v>
                </c:pt>
                <c:pt idx="50">
                  <c:v>0.87828309894805701</c:v>
                </c:pt>
                <c:pt idx="51">
                  <c:v>3.4665551370900612E-2</c:v>
                </c:pt>
                <c:pt idx="52">
                  <c:v>0.47096466369481876</c:v>
                </c:pt>
                <c:pt idx="53">
                  <c:v>0.78475627643422641</c:v>
                </c:pt>
                <c:pt idx="54">
                  <c:v>0.61188638113215132</c:v>
                </c:pt>
                <c:pt idx="55">
                  <c:v>0.117789916142086</c:v>
                </c:pt>
                <c:pt idx="56">
                  <c:v>0.91566600152573407</c:v>
                </c:pt>
                <c:pt idx="57">
                  <c:v>0.20953998510490091</c:v>
                </c:pt>
                <c:pt idx="58">
                  <c:v>0.943692237743882</c:v>
                </c:pt>
                <c:pt idx="59">
                  <c:v>0.59569867171546864</c:v>
                </c:pt>
                <c:pt idx="60">
                  <c:v>0.63579968742925708</c:v>
                </c:pt>
                <c:pt idx="61">
                  <c:v>0.3886287891818751</c:v>
                </c:pt>
                <c:pt idx="62">
                  <c:v>4.9654130921994326E-2</c:v>
                </c:pt>
                <c:pt idx="63">
                  <c:v>0.64365986180432344</c:v>
                </c:pt>
                <c:pt idx="64">
                  <c:v>0.35684140708605239</c:v>
                </c:pt>
                <c:pt idx="65">
                  <c:v>0.24762303811959435</c:v>
                </c:pt>
                <c:pt idx="66">
                  <c:v>0.57111525752627634</c:v>
                </c:pt>
                <c:pt idx="67">
                  <c:v>0.19186798948136122</c:v>
                </c:pt>
                <c:pt idx="68">
                  <c:v>9.832890366248008E-2</c:v>
                </c:pt>
                <c:pt idx="69">
                  <c:v>0.36470535538094517</c:v>
                </c:pt>
                <c:pt idx="70">
                  <c:v>0.95660467922807746</c:v>
                </c:pt>
                <c:pt idx="71">
                  <c:v>9.4736915560739821E-2</c:v>
                </c:pt>
                <c:pt idx="72">
                  <c:v>0.51283558136369745</c:v>
                </c:pt>
                <c:pt idx="73">
                  <c:v>0.48770045728368594</c:v>
                </c:pt>
                <c:pt idx="74">
                  <c:v>0.70412383019555813</c:v>
                </c:pt>
                <c:pt idx="75">
                  <c:v>0.61990981554141511</c:v>
                </c:pt>
                <c:pt idx="76">
                  <c:v>0.18060991431883705</c:v>
                </c:pt>
                <c:pt idx="77">
                  <c:v>0.29634080608610541</c:v>
                </c:pt>
                <c:pt idx="78">
                  <c:v>8.4542147974526333E-2</c:v>
                </c:pt>
                <c:pt idx="79">
                  <c:v>2.7348157643027067E-2</c:v>
                </c:pt>
                <c:pt idx="80">
                  <c:v>6.9413028532575208E-2</c:v>
                </c:pt>
                <c:pt idx="81">
                  <c:v>0.21563698646062732</c:v>
                </c:pt>
                <c:pt idx="82">
                  <c:v>0.90897776791084428</c:v>
                </c:pt>
                <c:pt idx="83">
                  <c:v>0.61990981554141511</c:v>
                </c:pt>
                <c:pt idx="84">
                  <c:v>0.62788197307241034</c:v>
                </c:pt>
                <c:pt idx="85">
                  <c:v>4.7536754962243757E-2</c:v>
                </c:pt>
                <c:pt idx="86">
                  <c:v>0.40482221248328076</c:v>
                </c:pt>
                <c:pt idx="87">
                  <c:v>0.83056425217687269</c:v>
                </c:pt>
                <c:pt idx="88">
                  <c:v>0.57111525752627634</c:v>
                </c:pt>
                <c:pt idx="89">
                  <c:v>0.68944877512899261</c:v>
                </c:pt>
                <c:pt idx="90">
                  <c:v>0.93076612548952709</c:v>
                </c:pt>
                <c:pt idx="91">
                  <c:v>0.3886287891818751</c:v>
                </c:pt>
                <c:pt idx="92">
                  <c:v>6.1392135236521525E-2</c:v>
                </c:pt>
                <c:pt idx="93">
                  <c:v>0.32601845928431505</c:v>
                </c:pt>
                <c:pt idx="94">
                  <c:v>0.48770045728368594</c:v>
                </c:pt>
                <c:pt idx="95">
                  <c:v>0.20953998510490091</c:v>
                </c:pt>
                <c:pt idx="96">
                  <c:v>0.8027188107474893</c:v>
                </c:pt>
                <c:pt idx="97">
                  <c:v>0.22183561237472382</c:v>
                </c:pt>
                <c:pt idx="98">
                  <c:v>0.21563698646062732</c:v>
                </c:pt>
                <c:pt idx="99">
                  <c:v>9.4736915560739821E-2</c:v>
                </c:pt>
                <c:pt idx="100">
                  <c:v>0.26796678308841021</c:v>
                </c:pt>
                <c:pt idx="101">
                  <c:v>0.20953998510490091</c:v>
                </c:pt>
                <c:pt idx="102">
                  <c:v>3.6306850654874025E-2</c:v>
                </c:pt>
                <c:pt idx="103">
                  <c:v>0.29634080608610541</c:v>
                </c:pt>
                <c:pt idx="104">
                  <c:v>0.78475627643422641</c:v>
                </c:pt>
                <c:pt idx="105">
                  <c:v>0.84095905365257106</c:v>
                </c:pt>
                <c:pt idx="106">
                  <c:v>0.50445794104932629</c:v>
                </c:pt>
                <c:pt idx="107">
                  <c:v>0.18618621912688038</c:v>
                </c:pt>
                <c:pt idx="108">
                  <c:v>0.35684140708605239</c:v>
                </c:pt>
                <c:pt idx="109">
                  <c:v>0.117789916142086</c:v>
                </c:pt>
                <c:pt idx="110">
                  <c:v>0.49607833415471242</c:v>
                </c:pt>
                <c:pt idx="111">
                  <c:v>0.50445794104932629</c:v>
                </c:pt>
                <c:pt idx="112">
                  <c:v>0.49607833415471242</c:v>
                </c:pt>
                <c:pt idx="113">
                  <c:v>0.86046860559884941</c:v>
                </c:pt>
                <c:pt idx="114">
                  <c:v>0.42941256704973163</c:v>
                </c:pt>
                <c:pt idx="115">
                  <c:v>7.2258900619392441E-2</c:v>
                </c:pt>
                <c:pt idx="116">
                  <c:v>0.88656420036168149</c:v>
                </c:pt>
                <c:pt idx="117">
                  <c:v>0.77227135839306471</c:v>
                </c:pt>
                <c:pt idx="118">
                  <c:v>0.93076612548952709</c:v>
                </c:pt>
                <c:pt idx="119">
                  <c:v>0.19765466647181745</c:v>
                </c:pt>
                <c:pt idx="120">
                  <c:v>0.52120756109630162</c:v>
                </c:pt>
                <c:pt idx="121">
                  <c:v>0.59569867171546864</c:v>
                </c:pt>
                <c:pt idx="122">
                  <c:v>0.9504835978043833</c:v>
                </c:pt>
                <c:pt idx="123">
                  <c:v>0.92792587282430461</c:v>
                </c:pt>
                <c:pt idx="124">
                  <c:v>0.88247528264836972</c:v>
                </c:pt>
                <c:pt idx="125">
                  <c:v>0.51283558136369745</c:v>
                </c:pt>
                <c:pt idx="126">
                  <c:v>0.48770045728368594</c:v>
                </c:pt>
                <c:pt idx="127">
                  <c:v>0.97527175251556808</c:v>
                </c:pt>
                <c:pt idx="128">
                  <c:v>0.65145947247199043</c:v>
                </c:pt>
                <c:pt idx="129">
                  <c:v>0.71847200279194712</c:v>
                </c:pt>
                <c:pt idx="130">
                  <c:v>0.10970144189520284</c:v>
                </c:pt>
                <c:pt idx="131">
                  <c:v>0.37262664761346648</c:v>
                </c:pt>
                <c:pt idx="132">
                  <c:v>3.4665551370900612E-2</c:v>
                </c:pt>
                <c:pt idx="133">
                  <c:v>0.65145947247199043</c:v>
                </c:pt>
                <c:pt idx="134">
                  <c:v>0.9654373827108772</c:v>
                </c:pt>
                <c:pt idx="135">
                  <c:v>3.1565627823962203E-2</c:v>
                </c:pt>
                <c:pt idx="136">
                  <c:v>0.21563698646062732</c:v>
                </c:pt>
                <c:pt idx="137">
                  <c:v>0.50445794104932629</c:v>
                </c:pt>
                <c:pt idx="138">
                  <c:v>0.90548963507679736</c:v>
                </c:pt>
                <c:pt idx="139">
                  <c:v>0.62788197307241034</c:v>
                </c:pt>
                <c:pt idx="140">
                  <c:v>1.3368021262123858E-2</c:v>
                </c:pt>
                <c:pt idx="141">
                  <c:v>0.64365986180432344</c:v>
                </c:pt>
                <c:pt idx="142">
                  <c:v>0.32601845928431505</c:v>
                </c:pt>
                <c:pt idx="143">
                  <c:v>0.83056425217687269</c:v>
                </c:pt>
                <c:pt idx="144">
                  <c:v>0.64365986180432344</c:v>
                </c:pt>
                <c:pt idx="145">
                  <c:v>0.8252069577913782</c:v>
                </c:pt>
                <c:pt idx="146">
                  <c:v>0.79683453950243932</c:v>
                </c:pt>
                <c:pt idx="147">
                  <c:v>0.85575095394869471</c:v>
                </c:pt>
                <c:pt idx="148">
                  <c:v>0.31848508385395224</c:v>
                </c:pt>
                <c:pt idx="149">
                  <c:v>0.14938541920250908</c:v>
                </c:pt>
                <c:pt idx="150">
                  <c:v>0.65145947247199043</c:v>
                </c:pt>
                <c:pt idx="151">
                  <c:v>0.84095905365257106</c:v>
                </c:pt>
                <c:pt idx="152">
                  <c:v>0.39670323178048128</c:v>
                </c:pt>
                <c:pt idx="153">
                  <c:v>0.24762303811959435</c:v>
                </c:pt>
                <c:pt idx="154">
                  <c:v>0.79683453950243932</c:v>
                </c:pt>
                <c:pt idx="155">
                  <c:v>0.76587916835272407</c:v>
                </c:pt>
                <c:pt idx="156">
                  <c:v>0.4129823759686499</c:v>
                </c:pt>
                <c:pt idx="157">
                  <c:v>0.44596597105659502</c:v>
                </c:pt>
                <c:pt idx="158">
                  <c:v>0.88656420036168149</c:v>
                </c:pt>
                <c:pt idx="159">
                  <c:v>0.64365986180432344</c:v>
                </c:pt>
                <c:pt idx="160">
                  <c:v>0.49607833415471242</c:v>
                </c:pt>
                <c:pt idx="161">
                  <c:v>0.43767563394476267</c:v>
                </c:pt>
                <c:pt idx="162">
                  <c:v>0.75280179214445753</c:v>
                </c:pt>
                <c:pt idx="163">
                  <c:v>0.96209977922159629</c:v>
                </c:pt>
                <c:pt idx="164">
                  <c:v>0.27493033245109577</c:v>
                </c:pt>
                <c:pt idx="165">
                  <c:v>3.4665551370900612E-2</c:v>
                </c:pt>
                <c:pt idx="166">
                  <c:v>0.16977542555362846</c:v>
                </c:pt>
                <c:pt idx="167">
                  <c:v>0.28198189447675681</c:v>
                </c:pt>
                <c:pt idx="168">
                  <c:v>0.67446585229088651</c:v>
                </c:pt>
                <c:pt idx="169">
                  <c:v>0.35684140708605239</c:v>
                </c:pt>
                <c:pt idx="170">
                  <c:v>0.26796678308841021</c:v>
                </c:pt>
                <c:pt idx="171">
                  <c:v>0.95463606867674955</c:v>
                </c:pt>
                <c:pt idx="172">
                  <c:v>0.76587916835272407</c:v>
                </c:pt>
                <c:pt idx="173">
                  <c:v>0.98594291171949566</c:v>
                </c:pt>
                <c:pt idx="174">
                  <c:v>5.8885696763894609E-2</c:v>
                </c:pt>
                <c:pt idx="175">
                  <c:v>0.54625273829571608</c:v>
                </c:pt>
                <c:pt idx="176">
                  <c:v>7.8217784860627568E-2</c:v>
                </c:pt>
                <c:pt idx="177">
                  <c:v>0.50445794104932629</c:v>
                </c:pt>
                <c:pt idx="178">
                  <c:v>0.49607833415471242</c:v>
                </c:pt>
                <c:pt idx="179">
                  <c:v>0.98352428675697134</c:v>
                </c:pt>
                <c:pt idx="180">
                  <c:v>0.32601845928431505</c:v>
                </c:pt>
                <c:pt idx="181">
                  <c:v>0.2345332873376067</c:v>
                </c:pt>
                <c:pt idx="182">
                  <c:v>0.34129758003374355</c:v>
                </c:pt>
                <c:pt idx="183">
                  <c:v>4.161575323578541E-2</c:v>
                </c:pt>
                <c:pt idx="184">
                  <c:v>0.64365986180432344</c:v>
                </c:pt>
                <c:pt idx="185">
                  <c:v>0.68944877512899261</c:v>
                </c:pt>
                <c:pt idx="186">
                  <c:v>0.55456535830956644</c:v>
                </c:pt>
                <c:pt idx="187">
                  <c:v>0.66686529366568936</c:v>
                </c:pt>
                <c:pt idx="188">
                  <c:v>0.9188685716005307</c:v>
                </c:pt>
                <c:pt idx="189">
                  <c:v>0.14938541920250908</c:v>
                </c:pt>
                <c:pt idx="190">
                  <c:v>0.60381490188746545</c:v>
                </c:pt>
                <c:pt idx="191">
                  <c:v>0.53791980511910809</c:v>
                </c:pt>
                <c:pt idx="192">
                  <c:v>0.31848508385395224</c:v>
                </c:pt>
                <c:pt idx="193">
                  <c:v>0.46261410920850249</c:v>
                </c:pt>
                <c:pt idx="194">
                  <c:v>0.2345332873376067</c:v>
                </c:pt>
                <c:pt idx="195">
                  <c:v>0.40482221248328076</c:v>
                </c:pt>
                <c:pt idx="196">
                  <c:v>1.4105302426312482E-2</c:v>
                </c:pt>
                <c:pt idx="197">
                  <c:v>0.75280179214445753</c:v>
                </c:pt>
                <c:pt idx="198">
                  <c:v>0.76587916835272407</c:v>
                </c:pt>
                <c:pt idx="199">
                  <c:v>0.75280179214445753</c:v>
                </c:pt>
                <c:pt idx="200">
                  <c:v>0.71847200279194712</c:v>
                </c:pt>
                <c:pt idx="201">
                  <c:v>0.2345332873376067</c:v>
                </c:pt>
                <c:pt idx="202">
                  <c:v>0.22813477696852399</c:v>
                </c:pt>
                <c:pt idx="203">
                  <c:v>0.71133990486087684</c:v>
                </c:pt>
                <c:pt idx="204">
                  <c:v>0.73934362341344018</c:v>
                </c:pt>
                <c:pt idx="205">
                  <c:v>0.50445794104932629</c:v>
                </c:pt>
                <c:pt idx="206">
                  <c:v>0.59569867171546864</c:v>
                </c:pt>
                <c:pt idx="207">
                  <c:v>0.26109318112156787</c:v>
                </c:pt>
                <c:pt idx="208">
                  <c:v>0.33362352608593537</c:v>
                </c:pt>
                <c:pt idx="209">
                  <c:v>0.22813477696852399</c:v>
                </c:pt>
                <c:pt idx="210">
                  <c:v>0.52120756109630162</c:v>
                </c:pt>
                <c:pt idx="211">
                  <c:v>0.97975206038409224</c:v>
                </c:pt>
                <c:pt idx="212">
                  <c:v>5.4114267158658719E-2</c:v>
                </c:pt>
                <c:pt idx="213">
                  <c:v>0.28198189447675681</c:v>
                </c:pt>
                <c:pt idx="214">
                  <c:v>0.52120756109630162</c:v>
                </c:pt>
                <c:pt idx="215">
                  <c:v>0.21563698646062732</c:v>
                </c:pt>
                <c:pt idx="216">
                  <c:v>0.47096466369481876</c:v>
                </c:pt>
                <c:pt idx="217">
                  <c:v>0.90190392978345868</c:v>
                </c:pt>
                <c:pt idx="218">
                  <c:v>0.19186798948136122</c:v>
                </c:pt>
                <c:pt idx="219">
                  <c:v>0.84095905365257106</c:v>
                </c:pt>
                <c:pt idx="220">
                  <c:v>0.86958616021862145</c:v>
                </c:pt>
                <c:pt idx="221">
                  <c:v>0.20953998510490091</c:v>
                </c:pt>
                <c:pt idx="222">
                  <c:v>0.52120756109630162</c:v>
                </c:pt>
                <c:pt idx="223">
                  <c:v>0.50445794104932629</c:v>
                </c:pt>
                <c:pt idx="224">
                  <c:v>0.44596597105659502</c:v>
                </c:pt>
                <c:pt idx="225">
                  <c:v>0.64365986180432344</c:v>
                </c:pt>
                <c:pt idx="226">
                  <c:v>0.25431135745460121</c:v>
                </c:pt>
                <c:pt idx="227">
                  <c:v>0.88247528264836972</c:v>
                </c:pt>
                <c:pt idx="228">
                  <c:v>0.46261410920850249</c:v>
                </c:pt>
                <c:pt idx="229">
                  <c:v>0.70412383019555813</c:v>
                </c:pt>
                <c:pt idx="230">
                  <c:v>0.8027188107474893</c:v>
                </c:pt>
                <c:pt idx="231">
                  <c:v>0.98436734571468743</c:v>
                </c:pt>
                <c:pt idx="232">
                  <c:v>0.40482221248328076</c:v>
                </c:pt>
                <c:pt idx="233">
                  <c:v>0.26796678308841021</c:v>
                </c:pt>
                <c:pt idx="234">
                  <c:v>0.83581500114657281</c:v>
                </c:pt>
                <c:pt idx="235">
                  <c:v>0.81417382865729204</c:v>
                </c:pt>
                <c:pt idx="236">
                  <c:v>0.32601845928431505</c:v>
                </c:pt>
                <c:pt idx="237">
                  <c:v>0.90897776791084428</c:v>
                </c:pt>
                <c:pt idx="238">
                  <c:v>0.3490378312363342</c:v>
                </c:pt>
                <c:pt idx="239">
                  <c:v>0.75280179214445753</c:v>
                </c:pt>
                <c:pt idx="240">
                  <c:v>1.1992794011521733E-2</c:v>
                </c:pt>
                <c:pt idx="241">
                  <c:v>0.4129823759686499</c:v>
                </c:pt>
                <c:pt idx="242">
                  <c:v>0.99145426358085942</c:v>
                </c:pt>
                <c:pt idx="243">
                  <c:v>0.42118031347234108</c:v>
                </c:pt>
                <c:pt idx="244">
                  <c:v>0.25431135745460121</c:v>
                </c:pt>
                <c:pt idx="245">
                  <c:v>0.67446585229088651</c:v>
                </c:pt>
                <c:pt idx="246">
                  <c:v>0.73247584152766088</c:v>
                </c:pt>
                <c:pt idx="247">
                  <c:v>0.8027188107474893</c:v>
                </c:pt>
                <c:pt idx="248">
                  <c:v>0.49607833415471242</c:v>
                </c:pt>
                <c:pt idx="249">
                  <c:v>0.84095905365257106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3-4CE0-83F9-51A5EFB06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177568"/>
        <c:axId val="1855177984"/>
      </c:scatterChart>
      <c:valAx>
        <c:axId val="185517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177984"/>
        <c:crosses val="autoZero"/>
        <c:crossBetween val="midCat"/>
      </c:valAx>
      <c:valAx>
        <c:axId val="18551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Empirical CDF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17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'QQ plot_Unv'!$S$2</c:f>
              <c:strCache>
                <c:ptCount val="1"/>
                <c:pt idx="0">
                  <c:v>Empiricial or Predicted CDF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'QQ plot_Unv'!$O$3:$O$252</c:f>
              <c:numCache>
                <c:formatCode>General</c:formatCode>
                <c:ptCount val="250"/>
                <c:pt idx="0">
                  <c:v>147.44999999999999</c:v>
                </c:pt>
                <c:pt idx="1">
                  <c:v>147.5</c:v>
                </c:pt>
                <c:pt idx="2">
                  <c:v>147.52000000000001</c:v>
                </c:pt>
                <c:pt idx="3">
                  <c:v>147.53</c:v>
                </c:pt>
                <c:pt idx="4">
                  <c:v>147.66</c:v>
                </c:pt>
                <c:pt idx="5">
                  <c:v>147.66999999999999</c:v>
                </c:pt>
                <c:pt idx="6">
                  <c:v>147.68</c:v>
                </c:pt>
                <c:pt idx="7">
                  <c:v>147.69</c:v>
                </c:pt>
                <c:pt idx="8">
                  <c:v>147.71</c:v>
                </c:pt>
                <c:pt idx="9">
                  <c:v>147.71</c:v>
                </c:pt>
                <c:pt idx="10">
                  <c:v>147.71</c:v>
                </c:pt>
                <c:pt idx="11">
                  <c:v>147.72</c:v>
                </c:pt>
                <c:pt idx="12">
                  <c:v>147.75</c:v>
                </c:pt>
                <c:pt idx="13">
                  <c:v>147.78</c:v>
                </c:pt>
                <c:pt idx="14">
                  <c:v>147.79</c:v>
                </c:pt>
                <c:pt idx="15">
                  <c:v>147.81</c:v>
                </c:pt>
                <c:pt idx="16">
                  <c:v>147.83000000000001</c:v>
                </c:pt>
                <c:pt idx="17">
                  <c:v>147.84</c:v>
                </c:pt>
                <c:pt idx="18">
                  <c:v>147.84</c:v>
                </c:pt>
                <c:pt idx="19">
                  <c:v>147.86000000000001</c:v>
                </c:pt>
                <c:pt idx="20">
                  <c:v>147.87</c:v>
                </c:pt>
                <c:pt idx="21">
                  <c:v>147.88</c:v>
                </c:pt>
                <c:pt idx="22">
                  <c:v>147.9</c:v>
                </c:pt>
                <c:pt idx="23">
                  <c:v>147.91</c:v>
                </c:pt>
                <c:pt idx="24">
                  <c:v>147.91999999999999</c:v>
                </c:pt>
                <c:pt idx="25">
                  <c:v>147.93</c:v>
                </c:pt>
                <c:pt idx="26">
                  <c:v>147.94999999999999</c:v>
                </c:pt>
                <c:pt idx="27">
                  <c:v>147.94999999999999</c:v>
                </c:pt>
                <c:pt idx="28">
                  <c:v>147.96</c:v>
                </c:pt>
                <c:pt idx="29">
                  <c:v>147.97999999999999</c:v>
                </c:pt>
                <c:pt idx="30">
                  <c:v>147.99</c:v>
                </c:pt>
                <c:pt idx="31">
                  <c:v>148.01</c:v>
                </c:pt>
                <c:pt idx="32">
                  <c:v>148.01</c:v>
                </c:pt>
                <c:pt idx="33">
                  <c:v>148.02000000000001</c:v>
                </c:pt>
                <c:pt idx="34">
                  <c:v>148.07</c:v>
                </c:pt>
                <c:pt idx="35">
                  <c:v>148.08000000000001</c:v>
                </c:pt>
                <c:pt idx="36">
                  <c:v>148.08000000000001</c:v>
                </c:pt>
                <c:pt idx="37">
                  <c:v>148.08000000000001</c:v>
                </c:pt>
                <c:pt idx="38">
                  <c:v>148.12</c:v>
                </c:pt>
                <c:pt idx="39">
                  <c:v>148.13</c:v>
                </c:pt>
                <c:pt idx="40">
                  <c:v>148.13999999999999</c:v>
                </c:pt>
                <c:pt idx="41">
                  <c:v>148.15</c:v>
                </c:pt>
                <c:pt idx="42">
                  <c:v>148.16</c:v>
                </c:pt>
                <c:pt idx="43">
                  <c:v>148.16</c:v>
                </c:pt>
                <c:pt idx="44">
                  <c:v>148.16</c:v>
                </c:pt>
                <c:pt idx="45">
                  <c:v>148.16999999999999</c:v>
                </c:pt>
                <c:pt idx="46">
                  <c:v>148.19</c:v>
                </c:pt>
                <c:pt idx="47">
                  <c:v>148.19</c:v>
                </c:pt>
                <c:pt idx="48">
                  <c:v>148.19</c:v>
                </c:pt>
                <c:pt idx="49">
                  <c:v>148.19</c:v>
                </c:pt>
                <c:pt idx="50">
                  <c:v>148.19</c:v>
                </c:pt>
                <c:pt idx="51">
                  <c:v>148.19999999999999</c:v>
                </c:pt>
                <c:pt idx="52">
                  <c:v>148.19999999999999</c:v>
                </c:pt>
                <c:pt idx="53">
                  <c:v>148.19999999999999</c:v>
                </c:pt>
                <c:pt idx="54">
                  <c:v>148.19999999999999</c:v>
                </c:pt>
                <c:pt idx="55">
                  <c:v>148.21</c:v>
                </c:pt>
                <c:pt idx="56">
                  <c:v>148.22</c:v>
                </c:pt>
                <c:pt idx="57">
                  <c:v>148.22</c:v>
                </c:pt>
                <c:pt idx="58">
                  <c:v>148.22</c:v>
                </c:pt>
                <c:pt idx="59">
                  <c:v>148.22999999999999</c:v>
                </c:pt>
                <c:pt idx="60">
                  <c:v>148.22999999999999</c:v>
                </c:pt>
                <c:pt idx="61">
                  <c:v>148.22999999999999</c:v>
                </c:pt>
                <c:pt idx="62">
                  <c:v>148.24</c:v>
                </c:pt>
                <c:pt idx="63">
                  <c:v>148.24</c:v>
                </c:pt>
                <c:pt idx="64">
                  <c:v>148.25</c:v>
                </c:pt>
                <c:pt idx="65">
                  <c:v>148.25</c:v>
                </c:pt>
                <c:pt idx="66">
                  <c:v>148.26</c:v>
                </c:pt>
                <c:pt idx="67">
                  <c:v>148.26</c:v>
                </c:pt>
                <c:pt idx="68">
                  <c:v>148.27000000000001</c:v>
                </c:pt>
                <c:pt idx="69">
                  <c:v>148.28</c:v>
                </c:pt>
                <c:pt idx="70">
                  <c:v>148.28</c:v>
                </c:pt>
                <c:pt idx="71">
                  <c:v>148.28</c:v>
                </c:pt>
                <c:pt idx="72">
                  <c:v>148.29</c:v>
                </c:pt>
                <c:pt idx="73">
                  <c:v>148.30000000000001</c:v>
                </c:pt>
                <c:pt idx="74">
                  <c:v>148.30000000000001</c:v>
                </c:pt>
                <c:pt idx="75">
                  <c:v>148.32</c:v>
                </c:pt>
                <c:pt idx="76">
                  <c:v>148.32</c:v>
                </c:pt>
                <c:pt idx="77">
                  <c:v>148.32</c:v>
                </c:pt>
                <c:pt idx="78">
                  <c:v>148.35</c:v>
                </c:pt>
                <c:pt idx="79">
                  <c:v>148.35</c:v>
                </c:pt>
                <c:pt idx="80">
                  <c:v>148.36000000000001</c:v>
                </c:pt>
                <c:pt idx="81">
                  <c:v>148.36000000000001</c:v>
                </c:pt>
                <c:pt idx="82">
                  <c:v>148.36000000000001</c:v>
                </c:pt>
                <c:pt idx="83">
                  <c:v>148.36000000000001</c:v>
                </c:pt>
                <c:pt idx="84">
                  <c:v>148.37</c:v>
                </c:pt>
                <c:pt idx="85">
                  <c:v>148.38</c:v>
                </c:pt>
                <c:pt idx="86">
                  <c:v>148.38999999999999</c:v>
                </c:pt>
                <c:pt idx="87">
                  <c:v>148.38999999999999</c:v>
                </c:pt>
                <c:pt idx="88">
                  <c:v>148.4</c:v>
                </c:pt>
                <c:pt idx="89">
                  <c:v>148.4</c:v>
                </c:pt>
                <c:pt idx="90">
                  <c:v>148.4</c:v>
                </c:pt>
                <c:pt idx="91">
                  <c:v>148.41</c:v>
                </c:pt>
                <c:pt idx="92">
                  <c:v>148.41999999999999</c:v>
                </c:pt>
                <c:pt idx="93">
                  <c:v>148.41999999999999</c:v>
                </c:pt>
                <c:pt idx="94">
                  <c:v>148.44</c:v>
                </c:pt>
                <c:pt idx="95">
                  <c:v>148.44</c:v>
                </c:pt>
                <c:pt idx="96">
                  <c:v>148.44</c:v>
                </c:pt>
                <c:pt idx="97">
                  <c:v>148.44999999999999</c:v>
                </c:pt>
                <c:pt idx="98">
                  <c:v>148.46</c:v>
                </c:pt>
                <c:pt idx="99">
                  <c:v>148.46</c:v>
                </c:pt>
                <c:pt idx="100">
                  <c:v>148.46</c:v>
                </c:pt>
                <c:pt idx="101">
                  <c:v>148.46</c:v>
                </c:pt>
                <c:pt idx="102">
                  <c:v>148.47</c:v>
                </c:pt>
                <c:pt idx="103">
                  <c:v>148.47</c:v>
                </c:pt>
                <c:pt idx="104">
                  <c:v>148.47999999999999</c:v>
                </c:pt>
                <c:pt idx="105">
                  <c:v>148.49</c:v>
                </c:pt>
                <c:pt idx="106">
                  <c:v>148.5</c:v>
                </c:pt>
                <c:pt idx="107">
                  <c:v>148.5</c:v>
                </c:pt>
                <c:pt idx="108">
                  <c:v>148.5</c:v>
                </c:pt>
                <c:pt idx="109">
                  <c:v>148.51</c:v>
                </c:pt>
                <c:pt idx="110">
                  <c:v>148.51</c:v>
                </c:pt>
                <c:pt idx="111">
                  <c:v>148.52000000000001</c:v>
                </c:pt>
                <c:pt idx="112">
                  <c:v>148.53</c:v>
                </c:pt>
                <c:pt idx="113">
                  <c:v>148.53</c:v>
                </c:pt>
                <c:pt idx="114">
                  <c:v>148.54</c:v>
                </c:pt>
                <c:pt idx="115">
                  <c:v>148.54</c:v>
                </c:pt>
                <c:pt idx="116">
                  <c:v>148.54</c:v>
                </c:pt>
                <c:pt idx="117">
                  <c:v>148.56</c:v>
                </c:pt>
                <c:pt idx="118">
                  <c:v>148.56</c:v>
                </c:pt>
                <c:pt idx="119">
                  <c:v>148.56</c:v>
                </c:pt>
                <c:pt idx="120">
                  <c:v>148.57</c:v>
                </c:pt>
                <c:pt idx="121">
                  <c:v>148.57</c:v>
                </c:pt>
                <c:pt idx="122">
                  <c:v>148.57</c:v>
                </c:pt>
                <c:pt idx="123">
                  <c:v>148.57</c:v>
                </c:pt>
                <c:pt idx="124">
                  <c:v>148.57</c:v>
                </c:pt>
                <c:pt idx="125">
                  <c:v>148.58000000000001</c:v>
                </c:pt>
                <c:pt idx="126">
                  <c:v>148.58000000000001</c:v>
                </c:pt>
                <c:pt idx="127">
                  <c:v>148.58000000000001</c:v>
                </c:pt>
                <c:pt idx="128">
                  <c:v>148.58000000000001</c:v>
                </c:pt>
                <c:pt idx="129">
                  <c:v>148.58000000000001</c:v>
                </c:pt>
                <c:pt idx="130">
                  <c:v>148.58000000000001</c:v>
                </c:pt>
                <c:pt idx="131">
                  <c:v>148.58000000000001</c:v>
                </c:pt>
                <c:pt idx="132">
                  <c:v>148.59</c:v>
                </c:pt>
                <c:pt idx="133">
                  <c:v>148.59</c:v>
                </c:pt>
                <c:pt idx="134">
                  <c:v>148.6</c:v>
                </c:pt>
                <c:pt idx="135">
                  <c:v>148.6</c:v>
                </c:pt>
                <c:pt idx="136">
                  <c:v>148.6</c:v>
                </c:pt>
                <c:pt idx="137">
                  <c:v>148.6</c:v>
                </c:pt>
                <c:pt idx="138">
                  <c:v>148.62</c:v>
                </c:pt>
                <c:pt idx="139">
                  <c:v>148.62</c:v>
                </c:pt>
                <c:pt idx="140">
                  <c:v>148.63</c:v>
                </c:pt>
                <c:pt idx="141">
                  <c:v>148.63999999999999</c:v>
                </c:pt>
                <c:pt idx="142">
                  <c:v>148.66</c:v>
                </c:pt>
                <c:pt idx="143">
                  <c:v>148.66</c:v>
                </c:pt>
                <c:pt idx="144">
                  <c:v>148.66999999999999</c:v>
                </c:pt>
                <c:pt idx="145">
                  <c:v>148.69</c:v>
                </c:pt>
                <c:pt idx="146">
                  <c:v>148.69</c:v>
                </c:pt>
                <c:pt idx="147">
                  <c:v>148.69</c:v>
                </c:pt>
                <c:pt idx="148">
                  <c:v>148.69999999999999</c:v>
                </c:pt>
                <c:pt idx="149">
                  <c:v>148.71</c:v>
                </c:pt>
                <c:pt idx="150">
                  <c:v>148.72</c:v>
                </c:pt>
                <c:pt idx="151">
                  <c:v>148.72</c:v>
                </c:pt>
                <c:pt idx="152">
                  <c:v>148.72</c:v>
                </c:pt>
                <c:pt idx="153">
                  <c:v>148.72999999999999</c:v>
                </c:pt>
                <c:pt idx="154">
                  <c:v>148.72999999999999</c:v>
                </c:pt>
                <c:pt idx="155">
                  <c:v>148.72999999999999</c:v>
                </c:pt>
                <c:pt idx="156">
                  <c:v>148.72999999999999</c:v>
                </c:pt>
                <c:pt idx="157">
                  <c:v>148.74</c:v>
                </c:pt>
                <c:pt idx="158">
                  <c:v>148.75</c:v>
                </c:pt>
                <c:pt idx="159">
                  <c:v>148.75</c:v>
                </c:pt>
                <c:pt idx="160">
                  <c:v>148.75</c:v>
                </c:pt>
                <c:pt idx="161">
                  <c:v>148.75</c:v>
                </c:pt>
                <c:pt idx="162">
                  <c:v>148.75</c:v>
                </c:pt>
                <c:pt idx="163">
                  <c:v>148.75</c:v>
                </c:pt>
                <c:pt idx="164">
                  <c:v>148.76</c:v>
                </c:pt>
                <c:pt idx="165">
                  <c:v>148.76</c:v>
                </c:pt>
                <c:pt idx="166">
                  <c:v>148.76</c:v>
                </c:pt>
                <c:pt idx="167">
                  <c:v>148.78</c:v>
                </c:pt>
                <c:pt idx="168">
                  <c:v>148.78</c:v>
                </c:pt>
                <c:pt idx="169">
                  <c:v>148.79</c:v>
                </c:pt>
                <c:pt idx="170">
                  <c:v>148.79</c:v>
                </c:pt>
                <c:pt idx="171">
                  <c:v>148.80000000000001</c:v>
                </c:pt>
                <c:pt idx="172">
                  <c:v>148.81</c:v>
                </c:pt>
                <c:pt idx="173">
                  <c:v>148.81</c:v>
                </c:pt>
                <c:pt idx="174">
                  <c:v>148.81</c:v>
                </c:pt>
                <c:pt idx="175">
                  <c:v>148.81</c:v>
                </c:pt>
                <c:pt idx="176">
                  <c:v>148.83000000000001</c:v>
                </c:pt>
                <c:pt idx="177">
                  <c:v>148.83000000000001</c:v>
                </c:pt>
                <c:pt idx="178">
                  <c:v>148.83000000000001</c:v>
                </c:pt>
                <c:pt idx="179">
                  <c:v>148.83000000000001</c:v>
                </c:pt>
                <c:pt idx="180">
                  <c:v>148.84</c:v>
                </c:pt>
                <c:pt idx="181">
                  <c:v>148.85</c:v>
                </c:pt>
                <c:pt idx="182">
                  <c:v>148.85</c:v>
                </c:pt>
                <c:pt idx="183">
                  <c:v>148.86000000000001</c:v>
                </c:pt>
                <c:pt idx="184">
                  <c:v>148.87</c:v>
                </c:pt>
                <c:pt idx="185">
                  <c:v>148.87</c:v>
                </c:pt>
                <c:pt idx="186">
                  <c:v>148.88</c:v>
                </c:pt>
                <c:pt idx="187">
                  <c:v>148.9</c:v>
                </c:pt>
                <c:pt idx="188">
                  <c:v>148.9</c:v>
                </c:pt>
                <c:pt idx="189">
                  <c:v>148.9</c:v>
                </c:pt>
                <c:pt idx="190">
                  <c:v>148.9</c:v>
                </c:pt>
                <c:pt idx="191">
                  <c:v>148.91</c:v>
                </c:pt>
                <c:pt idx="192">
                  <c:v>148.91999999999999</c:v>
                </c:pt>
                <c:pt idx="193">
                  <c:v>148.91999999999999</c:v>
                </c:pt>
                <c:pt idx="194">
                  <c:v>148.91999999999999</c:v>
                </c:pt>
                <c:pt idx="195">
                  <c:v>148.93</c:v>
                </c:pt>
                <c:pt idx="196">
                  <c:v>148.94999999999999</c:v>
                </c:pt>
                <c:pt idx="197">
                  <c:v>148.94999999999999</c:v>
                </c:pt>
                <c:pt idx="198">
                  <c:v>148.97</c:v>
                </c:pt>
                <c:pt idx="199">
                  <c:v>148.97</c:v>
                </c:pt>
                <c:pt idx="200">
                  <c:v>148.97999999999999</c:v>
                </c:pt>
                <c:pt idx="201">
                  <c:v>148.97999999999999</c:v>
                </c:pt>
                <c:pt idx="202">
                  <c:v>148.97999999999999</c:v>
                </c:pt>
                <c:pt idx="203">
                  <c:v>148.97999999999999</c:v>
                </c:pt>
                <c:pt idx="204">
                  <c:v>149</c:v>
                </c:pt>
                <c:pt idx="205">
                  <c:v>149.02000000000001</c:v>
                </c:pt>
                <c:pt idx="206">
                  <c:v>149.03</c:v>
                </c:pt>
                <c:pt idx="207">
                  <c:v>149.03</c:v>
                </c:pt>
                <c:pt idx="208">
                  <c:v>149.04</c:v>
                </c:pt>
                <c:pt idx="209">
                  <c:v>149.05000000000001</c:v>
                </c:pt>
                <c:pt idx="210">
                  <c:v>149.05000000000001</c:v>
                </c:pt>
                <c:pt idx="211">
                  <c:v>149.05000000000001</c:v>
                </c:pt>
                <c:pt idx="212">
                  <c:v>149.05000000000001</c:v>
                </c:pt>
                <c:pt idx="213">
                  <c:v>149.05000000000001</c:v>
                </c:pt>
                <c:pt idx="214">
                  <c:v>149.08000000000001</c:v>
                </c:pt>
                <c:pt idx="215">
                  <c:v>149.09</c:v>
                </c:pt>
                <c:pt idx="216">
                  <c:v>149.09</c:v>
                </c:pt>
                <c:pt idx="217">
                  <c:v>149.11000000000001</c:v>
                </c:pt>
                <c:pt idx="218">
                  <c:v>149.13</c:v>
                </c:pt>
                <c:pt idx="219">
                  <c:v>149.13999999999999</c:v>
                </c:pt>
                <c:pt idx="220">
                  <c:v>149.13999999999999</c:v>
                </c:pt>
                <c:pt idx="221">
                  <c:v>149.15</c:v>
                </c:pt>
                <c:pt idx="222">
                  <c:v>149.15</c:v>
                </c:pt>
                <c:pt idx="223">
                  <c:v>149.19</c:v>
                </c:pt>
                <c:pt idx="224">
                  <c:v>149.19</c:v>
                </c:pt>
                <c:pt idx="225">
                  <c:v>149.19999999999999</c:v>
                </c:pt>
                <c:pt idx="226">
                  <c:v>149.21</c:v>
                </c:pt>
                <c:pt idx="227">
                  <c:v>149.21</c:v>
                </c:pt>
                <c:pt idx="228">
                  <c:v>149.21</c:v>
                </c:pt>
                <c:pt idx="229">
                  <c:v>149.22999999999999</c:v>
                </c:pt>
                <c:pt idx="230">
                  <c:v>149.24</c:v>
                </c:pt>
                <c:pt idx="231">
                  <c:v>149.27000000000001</c:v>
                </c:pt>
                <c:pt idx="232">
                  <c:v>149.28</c:v>
                </c:pt>
                <c:pt idx="233">
                  <c:v>149.28</c:v>
                </c:pt>
                <c:pt idx="234">
                  <c:v>149.33000000000001</c:v>
                </c:pt>
                <c:pt idx="235">
                  <c:v>149.33000000000001</c:v>
                </c:pt>
                <c:pt idx="236">
                  <c:v>149.36000000000001</c:v>
                </c:pt>
                <c:pt idx="237">
                  <c:v>149.38</c:v>
                </c:pt>
                <c:pt idx="238">
                  <c:v>149.38999999999999</c:v>
                </c:pt>
                <c:pt idx="239">
                  <c:v>149.41999999999999</c:v>
                </c:pt>
                <c:pt idx="240">
                  <c:v>149.44</c:v>
                </c:pt>
                <c:pt idx="241">
                  <c:v>149.51</c:v>
                </c:pt>
                <c:pt idx="242">
                  <c:v>149.51</c:v>
                </c:pt>
                <c:pt idx="243">
                  <c:v>149.55000000000001</c:v>
                </c:pt>
                <c:pt idx="244">
                  <c:v>149.59</c:v>
                </c:pt>
                <c:pt idx="245">
                  <c:v>149.6</c:v>
                </c:pt>
                <c:pt idx="246">
                  <c:v>149.62</c:v>
                </c:pt>
                <c:pt idx="247">
                  <c:v>149.71</c:v>
                </c:pt>
                <c:pt idx="248">
                  <c:v>149.88</c:v>
                </c:pt>
                <c:pt idx="249">
                  <c:v>149.9</c:v>
                </c:pt>
              </c:numCache>
            </c:numRef>
          </c:xVal>
          <c:yVal>
            <c:numRef>
              <c:f>'QQ plot_Unv'!$S$3:$S$252</c:f>
              <c:numCache>
                <c:formatCode>General</c:formatCode>
                <c:ptCount val="250"/>
                <c:pt idx="0">
                  <c:v>9.0788927047118599E-3</c:v>
                </c:pt>
                <c:pt idx="1">
                  <c:v>1.1992794011525447E-2</c:v>
                </c:pt>
                <c:pt idx="2">
                  <c:v>1.3368021262127954E-2</c:v>
                </c:pt>
                <c:pt idx="3">
                  <c:v>1.4105302426316779E-2</c:v>
                </c:pt>
                <c:pt idx="4">
                  <c:v>2.7348157643034596E-2</c:v>
                </c:pt>
                <c:pt idx="5">
                  <c:v>2.8698463905790724E-2</c:v>
                </c:pt>
                <c:pt idx="6">
                  <c:v>3.0103755976607947E-2</c:v>
                </c:pt>
                <c:pt idx="7">
                  <c:v>3.1565627823970648E-2</c:v>
                </c:pt>
                <c:pt idx="8">
                  <c:v>3.466555137090975E-2</c:v>
                </c:pt>
                <c:pt idx="9">
                  <c:v>3.466555137090975E-2</c:v>
                </c:pt>
                <c:pt idx="10">
                  <c:v>3.466555137090975E-2</c:v>
                </c:pt>
                <c:pt idx="11">
                  <c:v>3.6306850654883482E-2</c:v>
                </c:pt>
                <c:pt idx="12">
                  <c:v>4.1615753235796013E-2</c:v>
                </c:pt>
                <c:pt idx="13">
                  <c:v>4.7536754962255581E-2</c:v>
                </c:pt>
                <c:pt idx="14">
                  <c:v>4.9654130922006531E-2</c:v>
                </c:pt>
                <c:pt idx="15">
                  <c:v>5.411426715867184E-2</c:v>
                </c:pt>
                <c:pt idx="16">
                  <c:v>5.8885696763908604E-2</c:v>
                </c:pt>
                <c:pt idx="17">
                  <c:v>6.1392135236535993E-2</c:v>
                </c:pt>
                <c:pt idx="18">
                  <c:v>6.1392135236535993E-2</c:v>
                </c:pt>
                <c:pt idx="19">
                  <c:v>6.6654273078846527E-2</c:v>
                </c:pt>
                <c:pt idx="20">
                  <c:v>6.9413028532591126E-2</c:v>
                </c:pt>
                <c:pt idx="21">
                  <c:v>7.2258900619408872E-2</c:v>
                </c:pt>
                <c:pt idx="22">
                  <c:v>7.8217784860644998E-2</c:v>
                </c:pt>
                <c:pt idx="23">
                  <c:v>8.1333604045222038E-2</c:v>
                </c:pt>
                <c:pt idx="24">
                  <c:v>8.4542147974544832E-2</c:v>
                </c:pt>
                <c:pt idx="25">
                  <c:v>8.784471868815788E-2</c:v>
                </c:pt>
                <c:pt idx="26">
                  <c:v>9.4736915560759943E-2</c:v>
                </c:pt>
                <c:pt idx="27">
                  <c:v>9.4736915560759943E-2</c:v>
                </c:pt>
                <c:pt idx="28">
                  <c:v>9.832890366250073E-2</c:v>
                </c:pt>
                <c:pt idx="29">
                  <c:v>0.10581015555702689</c:v>
                </c:pt>
                <c:pt idx="30">
                  <c:v>0.10970144189522522</c:v>
                </c:pt>
                <c:pt idx="31">
                  <c:v>0.11778991614210955</c:v>
                </c:pt>
                <c:pt idx="32">
                  <c:v>0.11778991614210955</c:v>
                </c:pt>
                <c:pt idx="33">
                  <c:v>0.12198873389741634</c:v>
                </c:pt>
                <c:pt idx="34">
                  <c:v>0.14455459421643369</c:v>
                </c:pt>
                <c:pt idx="35">
                  <c:v>0.14938541920253684</c:v>
                </c:pt>
                <c:pt idx="36">
                  <c:v>0.14938541920253684</c:v>
                </c:pt>
                <c:pt idx="37">
                  <c:v>0.14938541920253684</c:v>
                </c:pt>
                <c:pt idx="38">
                  <c:v>0.16977542555365863</c:v>
                </c:pt>
                <c:pt idx="39">
                  <c:v>0.17513953141621097</c:v>
                </c:pt>
                <c:pt idx="40">
                  <c:v>0.18060991431886844</c:v>
                </c:pt>
                <c:pt idx="41">
                  <c:v>0.18618621912691238</c:v>
                </c:pt>
                <c:pt idx="42">
                  <c:v>0.1918679894813938</c:v>
                </c:pt>
                <c:pt idx="43">
                  <c:v>0.1918679894813938</c:v>
                </c:pt>
                <c:pt idx="44">
                  <c:v>0.1918679894813938</c:v>
                </c:pt>
                <c:pt idx="45">
                  <c:v>0.19765466647185065</c:v>
                </c:pt>
                <c:pt idx="46">
                  <c:v>0.20953998510493527</c:v>
                </c:pt>
                <c:pt idx="47">
                  <c:v>0.20953998510493527</c:v>
                </c:pt>
                <c:pt idx="48">
                  <c:v>0.20953998510493527</c:v>
                </c:pt>
                <c:pt idx="49">
                  <c:v>0.20953998510493527</c:v>
                </c:pt>
                <c:pt idx="50">
                  <c:v>0.20953998510493527</c:v>
                </c:pt>
                <c:pt idx="51">
                  <c:v>0.21563698646066226</c:v>
                </c:pt>
                <c:pt idx="52">
                  <c:v>0.21563698646066226</c:v>
                </c:pt>
                <c:pt idx="53">
                  <c:v>0.21563698646066226</c:v>
                </c:pt>
                <c:pt idx="54">
                  <c:v>0.21563698646066226</c:v>
                </c:pt>
                <c:pt idx="55">
                  <c:v>0.22183561237475941</c:v>
                </c:pt>
                <c:pt idx="56">
                  <c:v>0.22813477696856008</c:v>
                </c:pt>
                <c:pt idx="57">
                  <c:v>0.22813477696856008</c:v>
                </c:pt>
                <c:pt idx="58">
                  <c:v>0.22813477696856008</c:v>
                </c:pt>
                <c:pt idx="59">
                  <c:v>0.23453328733764331</c:v>
                </c:pt>
                <c:pt idx="60">
                  <c:v>0.23453328733764331</c:v>
                </c:pt>
                <c:pt idx="61">
                  <c:v>0.23453328733764331</c:v>
                </c:pt>
                <c:pt idx="62">
                  <c:v>0.24102984343113804</c:v>
                </c:pt>
                <c:pt idx="63">
                  <c:v>0.24102984343113804</c:v>
                </c:pt>
                <c:pt idx="64">
                  <c:v>0.24762303811963204</c:v>
                </c:pt>
                <c:pt idx="65">
                  <c:v>0.24762303811963204</c:v>
                </c:pt>
                <c:pt idx="66">
                  <c:v>0.2543113574546394</c:v>
                </c:pt>
                <c:pt idx="67">
                  <c:v>0.2543113574546394</c:v>
                </c:pt>
                <c:pt idx="68">
                  <c:v>0.26109318112160668</c:v>
                </c:pt>
                <c:pt idx="69">
                  <c:v>0.26796678308844957</c:v>
                </c:pt>
                <c:pt idx="70">
                  <c:v>0.26796678308844957</c:v>
                </c:pt>
                <c:pt idx="71">
                  <c:v>0.26796678308844957</c:v>
                </c:pt>
                <c:pt idx="72">
                  <c:v>0.27493033245113563</c:v>
                </c:pt>
                <c:pt idx="73">
                  <c:v>0.28198189447679711</c:v>
                </c:pt>
                <c:pt idx="74">
                  <c:v>0.28198189447679711</c:v>
                </c:pt>
                <c:pt idx="75">
                  <c:v>0.29634080608614666</c:v>
                </c:pt>
                <c:pt idx="76">
                  <c:v>0.29634080608614666</c:v>
                </c:pt>
                <c:pt idx="77">
                  <c:v>0.29634080608614666</c:v>
                </c:pt>
                <c:pt idx="78">
                  <c:v>0.31848508385399488</c:v>
                </c:pt>
                <c:pt idx="79">
                  <c:v>0.31848508385399488</c:v>
                </c:pt>
                <c:pt idx="80">
                  <c:v>0.32601845928435802</c:v>
                </c:pt>
                <c:pt idx="81">
                  <c:v>0.32601845928435802</c:v>
                </c:pt>
                <c:pt idx="82">
                  <c:v>0.32601845928435802</c:v>
                </c:pt>
                <c:pt idx="83">
                  <c:v>0.32601845928435802</c:v>
                </c:pt>
                <c:pt idx="84">
                  <c:v>0.33362352608597878</c:v>
                </c:pt>
                <c:pt idx="85">
                  <c:v>0.3412975800337873</c:v>
                </c:pt>
                <c:pt idx="86">
                  <c:v>0.34903783123637833</c:v>
                </c:pt>
                <c:pt idx="87">
                  <c:v>0.34903783123637833</c:v>
                </c:pt>
                <c:pt idx="88">
                  <c:v>0.35684140708609691</c:v>
                </c:pt>
                <c:pt idx="89">
                  <c:v>0.35684140708609691</c:v>
                </c:pt>
                <c:pt idx="90">
                  <c:v>0.35684140708609691</c:v>
                </c:pt>
                <c:pt idx="91">
                  <c:v>0.36470535538099003</c:v>
                </c:pt>
                <c:pt idx="92">
                  <c:v>0.37262664761351161</c:v>
                </c:pt>
                <c:pt idx="93">
                  <c:v>0.37262664761351161</c:v>
                </c:pt>
                <c:pt idx="94">
                  <c:v>0.38862878918192084</c:v>
                </c:pt>
                <c:pt idx="95">
                  <c:v>0.38862878918192084</c:v>
                </c:pt>
                <c:pt idx="96">
                  <c:v>0.38862878918192084</c:v>
                </c:pt>
                <c:pt idx="97">
                  <c:v>0.3967032317805273</c:v>
                </c:pt>
                <c:pt idx="98">
                  <c:v>0.404822212483327</c:v>
                </c:pt>
                <c:pt idx="99">
                  <c:v>0.404822212483327</c:v>
                </c:pt>
                <c:pt idx="100">
                  <c:v>0.404822212483327</c:v>
                </c:pt>
                <c:pt idx="101">
                  <c:v>0.404822212483327</c:v>
                </c:pt>
                <c:pt idx="102">
                  <c:v>0.41298237596869636</c:v>
                </c:pt>
                <c:pt idx="103">
                  <c:v>0.41298237596869636</c:v>
                </c:pt>
                <c:pt idx="104">
                  <c:v>0.42118031347238771</c:v>
                </c:pt>
                <c:pt idx="105">
                  <c:v>0.42941256704977848</c:v>
                </c:pt>
                <c:pt idx="106">
                  <c:v>0.43767563394480968</c:v>
                </c:pt>
                <c:pt idx="107">
                  <c:v>0.43767563394480968</c:v>
                </c:pt>
                <c:pt idx="108">
                  <c:v>0.43767563394480968</c:v>
                </c:pt>
                <c:pt idx="109">
                  <c:v>0.44596597105664226</c:v>
                </c:pt>
                <c:pt idx="110">
                  <c:v>0.44596597105664226</c:v>
                </c:pt>
                <c:pt idx="111">
                  <c:v>0.45427999949412745</c:v>
                </c:pt>
                <c:pt idx="112">
                  <c:v>0.4626141092085499</c:v>
                </c:pt>
                <c:pt idx="113">
                  <c:v>0.4626141092085499</c:v>
                </c:pt>
                <c:pt idx="114">
                  <c:v>0.47096466369486628</c:v>
                </c:pt>
                <c:pt idx="115">
                  <c:v>0.47096466369486628</c:v>
                </c:pt>
                <c:pt idx="116">
                  <c:v>0.47096466369486628</c:v>
                </c:pt>
                <c:pt idx="117">
                  <c:v>0.48770045728373357</c:v>
                </c:pt>
                <c:pt idx="118">
                  <c:v>0.48770045728373357</c:v>
                </c:pt>
                <c:pt idx="119">
                  <c:v>0.48770045728373357</c:v>
                </c:pt>
                <c:pt idx="120">
                  <c:v>0.49607833415476005</c:v>
                </c:pt>
                <c:pt idx="121">
                  <c:v>0.49607833415476005</c:v>
                </c:pt>
                <c:pt idx="122">
                  <c:v>0.49607833415476005</c:v>
                </c:pt>
                <c:pt idx="123">
                  <c:v>0.49607833415476005</c:v>
                </c:pt>
                <c:pt idx="124">
                  <c:v>0.49607833415476005</c:v>
                </c:pt>
                <c:pt idx="125">
                  <c:v>0.50445794104937391</c:v>
                </c:pt>
                <c:pt idx="126">
                  <c:v>0.50445794104937391</c:v>
                </c:pt>
                <c:pt idx="127">
                  <c:v>0.50445794104937391</c:v>
                </c:pt>
                <c:pt idx="128">
                  <c:v>0.50445794104937391</c:v>
                </c:pt>
                <c:pt idx="129">
                  <c:v>0.50445794104937391</c:v>
                </c:pt>
                <c:pt idx="130">
                  <c:v>0.50445794104937391</c:v>
                </c:pt>
                <c:pt idx="131">
                  <c:v>0.50445794104937391</c:v>
                </c:pt>
                <c:pt idx="132">
                  <c:v>0.51283558136374507</c:v>
                </c:pt>
                <c:pt idx="133">
                  <c:v>0.51283558136374507</c:v>
                </c:pt>
                <c:pt idx="134">
                  <c:v>0.52120756109634925</c:v>
                </c:pt>
                <c:pt idx="135">
                  <c:v>0.52120756109634925</c:v>
                </c:pt>
                <c:pt idx="136">
                  <c:v>0.52120756109634925</c:v>
                </c:pt>
                <c:pt idx="137">
                  <c:v>0.52120756109634925</c:v>
                </c:pt>
                <c:pt idx="138">
                  <c:v>0.53791980511915549</c:v>
                </c:pt>
                <c:pt idx="139">
                  <c:v>0.53791980511915549</c:v>
                </c:pt>
                <c:pt idx="140">
                  <c:v>0.54625273829576337</c:v>
                </c:pt>
                <c:pt idx="141">
                  <c:v>0.55456535830961373</c:v>
                </c:pt>
                <c:pt idx="142">
                  <c:v>0.57111525752632331</c:v>
                </c:pt>
                <c:pt idx="143">
                  <c:v>0.57111525752632331</c:v>
                </c:pt>
                <c:pt idx="144">
                  <c:v>0.57934541933626105</c:v>
                </c:pt>
                <c:pt idx="145">
                  <c:v>0.59569867171551494</c:v>
                </c:pt>
                <c:pt idx="146">
                  <c:v>0.59569867171551494</c:v>
                </c:pt>
                <c:pt idx="147">
                  <c:v>0.59569867171551494</c:v>
                </c:pt>
                <c:pt idx="148">
                  <c:v>0.60381490188751152</c:v>
                </c:pt>
                <c:pt idx="149">
                  <c:v>0.61188638113219707</c:v>
                </c:pt>
                <c:pt idx="150">
                  <c:v>0.61990981554146063</c:v>
                </c:pt>
                <c:pt idx="151">
                  <c:v>0.61990981554146063</c:v>
                </c:pt>
                <c:pt idx="152">
                  <c:v>0.61990981554146063</c:v>
                </c:pt>
                <c:pt idx="153">
                  <c:v>0.62788197307245563</c:v>
                </c:pt>
                <c:pt idx="154">
                  <c:v>0.62788197307245563</c:v>
                </c:pt>
                <c:pt idx="155">
                  <c:v>0.62788197307245563</c:v>
                </c:pt>
                <c:pt idx="156">
                  <c:v>0.62788197307245563</c:v>
                </c:pt>
                <c:pt idx="157">
                  <c:v>0.63579968742930204</c:v>
                </c:pt>
                <c:pt idx="158">
                  <c:v>0.64365986180436785</c:v>
                </c:pt>
                <c:pt idx="159">
                  <c:v>0.64365986180436785</c:v>
                </c:pt>
                <c:pt idx="160">
                  <c:v>0.64365986180436785</c:v>
                </c:pt>
                <c:pt idx="161">
                  <c:v>0.64365986180436785</c:v>
                </c:pt>
                <c:pt idx="162">
                  <c:v>0.64365986180436785</c:v>
                </c:pt>
                <c:pt idx="163">
                  <c:v>0.64365986180436785</c:v>
                </c:pt>
                <c:pt idx="164">
                  <c:v>0.65145947247203462</c:v>
                </c:pt>
                <c:pt idx="165">
                  <c:v>0.65145947247203462</c:v>
                </c:pt>
                <c:pt idx="166">
                  <c:v>0.65145947247203462</c:v>
                </c:pt>
                <c:pt idx="167">
                  <c:v>0.66686529366573266</c:v>
                </c:pt>
                <c:pt idx="168">
                  <c:v>0.66686529366573266</c:v>
                </c:pt>
                <c:pt idx="169">
                  <c:v>0.67446585229092948</c:v>
                </c:pt>
                <c:pt idx="170">
                  <c:v>0.67446585229092948</c:v>
                </c:pt>
                <c:pt idx="171">
                  <c:v>0.68199454945717464</c:v>
                </c:pt>
                <c:pt idx="172">
                  <c:v>0.6894487751290348</c:v>
                </c:pt>
                <c:pt idx="173">
                  <c:v>0.6894487751290348</c:v>
                </c:pt>
                <c:pt idx="174">
                  <c:v>0.6894487751290348</c:v>
                </c:pt>
                <c:pt idx="175">
                  <c:v>0.6894487751290348</c:v>
                </c:pt>
                <c:pt idx="176">
                  <c:v>0.70412383019559943</c:v>
                </c:pt>
                <c:pt idx="177">
                  <c:v>0.70412383019559943</c:v>
                </c:pt>
                <c:pt idx="178">
                  <c:v>0.70412383019559943</c:v>
                </c:pt>
                <c:pt idx="179">
                  <c:v>0.70412383019559943</c:v>
                </c:pt>
                <c:pt idx="180">
                  <c:v>0.71133990486091758</c:v>
                </c:pt>
                <c:pt idx="181">
                  <c:v>0.71847200279198753</c:v>
                </c:pt>
                <c:pt idx="182">
                  <c:v>0.71847200279198753</c:v>
                </c:pt>
                <c:pt idx="183">
                  <c:v>0.72551799194623823</c:v>
                </c:pt>
                <c:pt idx="184">
                  <c:v>0.73247584152770029</c:v>
                </c:pt>
                <c:pt idx="185">
                  <c:v>0.73247584152770029</c:v>
                </c:pt>
                <c:pt idx="186">
                  <c:v>0.73934362341347892</c:v>
                </c:pt>
                <c:pt idx="187">
                  <c:v>0.75280179214449539</c:v>
                </c:pt>
                <c:pt idx="188">
                  <c:v>0.75280179214449539</c:v>
                </c:pt>
                <c:pt idx="189">
                  <c:v>0.75280179214449539</c:v>
                </c:pt>
                <c:pt idx="190">
                  <c:v>0.75280179214449539</c:v>
                </c:pt>
                <c:pt idx="191">
                  <c:v>0.75938884617587332</c:v>
                </c:pt>
                <c:pt idx="192">
                  <c:v>0.76587916835276071</c:v>
                </c:pt>
                <c:pt idx="193">
                  <c:v>0.76587916835276071</c:v>
                </c:pt>
                <c:pt idx="194">
                  <c:v>0.76587916835276071</c:v>
                </c:pt>
                <c:pt idx="195">
                  <c:v>0.77227135839310068</c:v>
                </c:pt>
                <c:pt idx="196">
                  <c:v>0.78475627643426127</c:v>
                </c:pt>
                <c:pt idx="197">
                  <c:v>0.78475627643426127</c:v>
                </c:pt>
                <c:pt idx="198">
                  <c:v>0.79683453950247307</c:v>
                </c:pt>
                <c:pt idx="199">
                  <c:v>0.79683453950247307</c:v>
                </c:pt>
                <c:pt idx="200">
                  <c:v>0.80271881074752249</c:v>
                </c:pt>
                <c:pt idx="201">
                  <c:v>0.80271881074752249</c:v>
                </c:pt>
                <c:pt idx="202">
                  <c:v>0.80271881074752249</c:v>
                </c:pt>
                <c:pt idx="203">
                  <c:v>0.80271881074752249</c:v>
                </c:pt>
                <c:pt idx="204">
                  <c:v>0.81417382865732402</c:v>
                </c:pt>
                <c:pt idx="205">
                  <c:v>0.82520695779140896</c:v>
                </c:pt>
                <c:pt idx="206">
                  <c:v>0.83056425217690288</c:v>
                </c:pt>
                <c:pt idx="207">
                  <c:v>0.83056425217690288</c:v>
                </c:pt>
                <c:pt idx="208">
                  <c:v>0.83581500114660234</c:v>
                </c:pt>
                <c:pt idx="209">
                  <c:v>0.84095905365259993</c:v>
                </c:pt>
                <c:pt idx="210">
                  <c:v>0.84095905365259993</c:v>
                </c:pt>
                <c:pt idx="211">
                  <c:v>0.84095905365259993</c:v>
                </c:pt>
                <c:pt idx="212">
                  <c:v>0.84095905365259993</c:v>
                </c:pt>
                <c:pt idx="213">
                  <c:v>0.84095905365259993</c:v>
                </c:pt>
                <c:pt idx="214">
                  <c:v>0.8557509539487218</c:v>
                </c:pt>
                <c:pt idx="215">
                  <c:v>0.86046860559887595</c:v>
                </c:pt>
                <c:pt idx="216">
                  <c:v>0.86046860559887595</c:v>
                </c:pt>
                <c:pt idx="217">
                  <c:v>0.86958616021864676</c:v>
                </c:pt>
                <c:pt idx="218">
                  <c:v>0.87828309894808121</c:v>
                </c:pt>
                <c:pt idx="219">
                  <c:v>0.88247528264839326</c:v>
                </c:pt>
                <c:pt idx="220">
                  <c:v>0.88247528264839326</c:v>
                </c:pt>
                <c:pt idx="221">
                  <c:v>0.88656420036170447</c:v>
                </c:pt>
                <c:pt idx="222">
                  <c:v>0.88656420036170447</c:v>
                </c:pt>
                <c:pt idx="223">
                  <c:v>0.90190392978347944</c:v>
                </c:pt>
                <c:pt idx="224">
                  <c:v>0.90190392978347944</c:v>
                </c:pt>
                <c:pt idx="225">
                  <c:v>0.90548963507681746</c:v>
                </c:pt>
                <c:pt idx="226">
                  <c:v>0.90897776791086382</c:v>
                </c:pt>
                <c:pt idx="227">
                  <c:v>0.90897776791086382</c:v>
                </c:pt>
                <c:pt idx="228">
                  <c:v>0.90897776791086382</c:v>
                </c:pt>
                <c:pt idx="229">
                  <c:v>0.91566600152575262</c:v>
                </c:pt>
                <c:pt idx="230">
                  <c:v>0.91886857160054869</c:v>
                </c:pt>
                <c:pt idx="231">
                  <c:v>0.92792587282432093</c:v>
                </c:pt>
                <c:pt idx="232">
                  <c:v>0.93076612548954296</c:v>
                </c:pt>
                <c:pt idx="233">
                  <c:v>0.93076612548954296</c:v>
                </c:pt>
                <c:pt idx="234">
                  <c:v>0.94369223774389555</c:v>
                </c:pt>
                <c:pt idx="235">
                  <c:v>0.94369223774389555</c:v>
                </c:pt>
                <c:pt idx="236">
                  <c:v>0.95048359780439562</c:v>
                </c:pt>
                <c:pt idx="237">
                  <c:v>0.95463606867676098</c:v>
                </c:pt>
                <c:pt idx="238">
                  <c:v>0.95660467922808845</c:v>
                </c:pt>
                <c:pt idx="239">
                  <c:v>0.96209977922160617</c:v>
                </c:pt>
                <c:pt idx="240">
                  <c:v>0.96543738271088642</c:v>
                </c:pt>
                <c:pt idx="241">
                  <c:v>0.97527175251557496</c:v>
                </c:pt>
                <c:pt idx="242">
                  <c:v>0.97527175251557496</c:v>
                </c:pt>
                <c:pt idx="243">
                  <c:v>0.97975206038409812</c:v>
                </c:pt>
                <c:pt idx="244">
                  <c:v>0.98352428675697623</c:v>
                </c:pt>
                <c:pt idx="245">
                  <c:v>0.98436734571469209</c:v>
                </c:pt>
                <c:pt idx="246">
                  <c:v>0.98594291171949999</c:v>
                </c:pt>
                <c:pt idx="247">
                  <c:v>0.99145426358086219</c:v>
                </c:pt>
                <c:pt idx="248">
                  <c:v>0.99694499250634916</c:v>
                </c:pt>
                <c:pt idx="249">
                  <c:v>0.99731392507490668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EA-414C-BD1C-642FD26AE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528768"/>
        <c:axId val="1508541664"/>
      </c:scatterChart>
      <c:valAx>
        <c:axId val="150852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0" i="0" baseline="0">
                    <a:effectLst/>
                  </a:rPr>
                  <a:t>Sorted_weight</a:t>
                </a:r>
                <a:endParaRPr lang="en-I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41664"/>
        <c:crosses val="autoZero"/>
        <c:crossBetween val="midCat"/>
      </c:valAx>
      <c:valAx>
        <c:axId val="150854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Empirical CDF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2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'QQ plot_Unv'!$Q$2</c:f>
              <c:strCache>
                <c:ptCount val="1"/>
                <c:pt idx="0">
                  <c:v>Percentile (Fitted or Assigned CDF)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'QQ plot_Unv'!$O$3:$O$252</c:f>
              <c:numCache>
                <c:formatCode>General</c:formatCode>
                <c:ptCount val="250"/>
                <c:pt idx="0">
                  <c:v>147.44999999999999</c:v>
                </c:pt>
                <c:pt idx="1">
                  <c:v>147.5</c:v>
                </c:pt>
                <c:pt idx="2">
                  <c:v>147.52000000000001</c:v>
                </c:pt>
                <c:pt idx="3">
                  <c:v>147.53</c:v>
                </c:pt>
                <c:pt idx="4">
                  <c:v>147.66</c:v>
                </c:pt>
                <c:pt idx="5">
                  <c:v>147.66999999999999</c:v>
                </c:pt>
                <c:pt idx="6">
                  <c:v>147.68</c:v>
                </c:pt>
                <c:pt idx="7">
                  <c:v>147.69</c:v>
                </c:pt>
                <c:pt idx="8">
                  <c:v>147.71</c:v>
                </c:pt>
                <c:pt idx="9">
                  <c:v>147.71</c:v>
                </c:pt>
                <c:pt idx="10">
                  <c:v>147.71</c:v>
                </c:pt>
                <c:pt idx="11">
                  <c:v>147.72</c:v>
                </c:pt>
                <c:pt idx="12">
                  <c:v>147.75</c:v>
                </c:pt>
                <c:pt idx="13">
                  <c:v>147.78</c:v>
                </c:pt>
                <c:pt idx="14">
                  <c:v>147.79</c:v>
                </c:pt>
                <c:pt idx="15">
                  <c:v>147.81</c:v>
                </c:pt>
                <c:pt idx="16">
                  <c:v>147.83000000000001</c:v>
                </c:pt>
                <c:pt idx="17">
                  <c:v>147.84</c:v>
                </c:pt>
                <c:pt idx="18">
                  <c:v>147.84</c:v>
                </c:pt>
                <c:pt idx="19">
                  <c:v>147.86000000000001</c:v>
                </c:pt>
                <c:pt idx="20">
                  <c:v>147.87</c:v>
                </c:pt>
                <c:pt idx="21">
                  <c:v>147.88</c:v>
                </c:pt>
                <c:pt idx="22">
                  <c:v>147.9</c:v>
                </c:pt>
                <c:pt idx="23">
                  <c:v>147.91</c:v>
                </c:pt>
                <c:pt idx="24">
                  <c:v>147.91999999999999</c:v>
                </c:pt>
                <c:pt idx="25">
                  <c:v>147.93</c:v>
                </c:pt>
                <c:pt idx="26">
                  <c:v>147.94999999999999</c:v>
                </c:pt>
                <c:pt idx="27">
                  <c:v>147.94999999999999</c:v>
                </c:pt>
                <c:pt idx="28">
                  <c:v>147.96</c:v>
                </c:pt>
                <c:pt idx="29">
                  <c:v>147.97999999999999</c:v>
                </c:pt>
                <c:pt idx="30">
                  <c:v>147.99</c:v>
                </c:pt>
                <c:pt idx="31">
                  <c:v>148.01</c:v>
                </c:pt>
                <c:pt idx="32">
                  <c:v>148.01</c:v>
                </c:pt>
                <c:pt idx="33">
                  <c:v>148.02000000000001</c:v>
                </c:pt>
                <c:pt idx="34">
                  <c:v>148.07</c:v>
                </c:pt>
                <c:pt idx="35">
                  <c:v>148.08000000000001</c:v>
                </c:pt>
                <c:pt idx="36">
                  <c:v>148.08000000000001</c:v>
                </c:pt>
                <c:pt idx="37">
                  <c:v>148.08000000000001</c:v>
                </c:pt>
                <c:pt idx="38">
                  <c:v>148.12</c:v>
                </c:pt>
                <c:pt idx="39">
                  <c:v>148.13</c:v>
                </c:pt>
                <c:pt idx="40">
                  <c:v>148.13999999999999</c:v>
                </c:pt>
                <c:pt idx="41">
                  <c:v>148.15</c:v>
                </c:pt>
                <c:pt idx="42">
                  <c:v>148.16</c:v>
                </c:pt>
                <c:pt idx="43">
                  <c:v>148.16</c:v>
                </c:pt>
                <c:pt idx="44">
                  <c:v>148.16</c:v>
                </c:pt>
                <c:pt idx="45">
                  <c:v>148.16999999999999</c:v>
                </c:pt>
                <c:pt idx="46">
                  <c:v>148.19</c:v>
                </c:pt>
                <c:pt idx="47">
                  <c:v>148.19</c:v>
                </c:pt>
                <c:pt idx="48">
                  <c:v>148.19</c:v>
                </c:pt>
                <c:pt idx="49">
                  <c:v>148.19</c:v>
                </c:pt>
                <c:pt idx="50">
                  <c:v>148.19</c:v>
                </c:pt>
                <c:pt idx="51">
                  <c:v>148.19999999999999</c:v>
                </c:pt>
                <c:pt idx="52">
                  <c:v>148.19999999999999</c:v>
                </c:pt>
                <c:pt idx="53">
                  <c:v>148.19999999999999</c:v>
                </c:pt>
                <c:pt idx="54">
                  <c:v>148.19999999999999</c:v>
                </c:pt>
                <c:pt idx="55">
                  <c:v>148.21</c:v>
                </c:pt>
                <c:pt idx="56">
                  <c:v>148.22</c:v>
                </c:pt>
                <c:pt idx="57">
                  <c:v>148.22</c:v>
                </c:pt>
                <c:pt idx="58">
                  <c:v>148.22</c:v>
                </c:pt>
                <c:pt idx="59">
                  <c:v>148.22999999999999</c:v>
                </c:pt>
                <c:pt idx="60">
                  <c:v>148.22999999999999</c:v>
                </c:pt>
                <c:pt idx="61">
                  <c:v>148.22999999999999</c:v>
                </c:pt>
                <c:pt idx="62">
                  <c:v>148.24</c:v>
                </c:pt>
                <c:pt idx="63">
                  <c:v>148.24</c:v>
                </c:pt>
                <c:pt idx="64">
                  <c:v>148.25</c:v>
                </c:pt>
                <c:pt idx="65">
                  <c:v>148.25</c:v>
                </c:pt>
                <c:pt idx="66">
                  <c:v>148.26</c:v>
                </c:pt>
                <c:pt idx="67">
                  <c:v>148.26</c:v>
                </c:pt>
                <c:pt idx="68">
                  <c:v>148.27000000000001</c:v>
                </c:pt>
                <c:pt idx="69">
                  <c:v>148.28</c:v>
                </c:pt>
                <c:pt idx="70">
                  <c:v>148.28</c:v>
                </c:pt>
                <c:pt idx="71">
                  <c:v>148.28</c:v>
                </c:pt>
                <c:pt idx="72">
                  <c:v>148.29</c:v>
                </c:pt>
                <c:pt idx="73">
                  <c:v>148.30000000000001</c:v>
                </c:pt>
                <c:pt idx="74">
                  <c:v>148.30000000000001</c:v>
                </c:pt>
                <c:pt idx="75">
                  <c:v>148.32</c:v>
                </c:pt>
                <c:pt idx="76">
                  <c:v>148.32</c:v>
                </c:pt>
                <c:pt idx="77">
                  <c:v>148.32</c:v>
                </c:pt>
                <c:pt idx="78">
                  <c:v>148.35</c:v>
                </c:pt>
                <c:pt idx="79">
                  <c:v>148.35</c:v>
                </c:pt>
                <c:pt idx="80">
                  <c:v>148.36000000000001</c:v>
                </c:pt>
                <c:pt idx="81">
                  <c:v>148.36000000000001</c:v>
                </c:pt>
                <c:pt idx="82">
                  <c:v>148.36000000000001</c:v>
                </c:pt>
                <c:pt idx="83">
                  <c:v>148.36000000000001</c:v>
                </c:pt>
                <c:pt idx="84">
                  <c:v>148.37</c:v>
                </c:pt>
                <c:pt idx="85">
                  <c:v>148.38</c:v>
                </c:pt>
                <c:pt idx="86">
                  <c:v>148.38999999999999</c:v>
                </c:pt>
                <c:pt idx="87">
                  <c:v>148.38999999999999</c:v>
                </c:pt>
                <c:pt idx="88">
                  <c:v>148.4</c:v>
                </c:pt>
                <c:pt idx="89">
                  <c:v>148.4</c:v>
                </c:pt>
                <c:pt idx="90">
                  <c:v>148.4</c:v>
                </c:pt>
                <c:pt idx="91">
                  <c:v>148.41</c:v>
                </c:pt>
                <c:pt idx="92">
                  <c:v>148.41999999999999</c:v>
                </c:pt>
                <c:pt idx="93">
                  <c:v>148.41999999999999</c:v>
                </c:pt>
                <c:pt idx="94">
                  <c:v>148.44</c:v>
                </c:pt>
                <c:pt idx="95">
                  <c:v>148.44</c:v>
                </c:pt>
                <c:pt idx="96">
                  <c:v>148.44</c:v>
                </c:pt>
                <c:pt idx="97">
                  <c:v>148.44999999999999</c:v>
                </c:pt>
                <c:pt idx="98">
                  <c:v>148.46</c:v>
                </c:pt>
                <c:pt idx="99">
                  <c:v>148.46</c:v>
                </c:pt>
                <c:pt idx="100">
                  <c:v>148.46</c:v>
                </c:pt>
                <c:pt idx="101">
                  <c:v>148.46</c:v>
                </c:pt>
                <c:pt idx="102">
                  <c:v>148.47</c:v>
                </c:pt>
                <c:pt idx="103">
                  <c:v>148.47</c:v>
                </c:pt>
                <c:pt idx="104">
                  <c:v>148.47999999999999</c:v>
                </c:pt>
                <c:pt idx="105">
                  <c:v>148.49</c:v>
                </c:pt>
                <c:pt idx="106">
                  <c:v>148.5</c:v>
                </c:pt>
                <c:pt idx="107">
                  <c:v>148.5</c:v>
                </c:pt>
                <c:pt idx="108">
                  <c:v>148.5</c:v>
                </c:pt>
                <c:pt idx="109">
                  <c:v>148.51</c:v>
                </c:pt>
                <c:pt idx="110">
                  <c:v>148.51</c:v>
                </c:pt>
                <c:pt idx="111">
                  <c:v>148.52000000000001</c:v>
                </c:pt>
                <c:pt idx="112">
                  <c:v>148.53</c:v>
                </c:pt>
                <c:pt idx="113">
                  <c:v>148.53</c:v>
                </c:pt>
                <c:pt idx="114">
                  <c:v>148.54</c:v>
                </c:pt>
                <c:pt idx="115">
                  <c:v>148.54</c:v>
                </c:pt>
                <c:pt idx="116">
                  <c:v>148.54</c:v>
                </c:pt>
                <c:pt idx="117">
                  <c:v>148.56</c:v>
                </c:pt>
                <c:pt idx="118">
                  <c:v>148.56</c:v>
                </c:pt>
                <c:pt idx="119">
                  <c:v>148.56</c:v>
                </c:pt>
                <c:pt idx="120">
                  <c:v>148.57</c:v>
                </c:pt>
                <c:pt idx="121">
                  <c:v>148.57</c:v>
                </c:pt>
                <c:pt idx="122">
                  <c:v>148.57</c:v>
                </c:pt>
                <c:pt idx="123">
                  <c:v>148.57</c:v>
                </c:pt>
                <c:pt idx="124">
                  <c:v>148.57</c:v>
                </c:pt>
                <c:pt idx="125">
                  <c:v>148.58000000000001</c:v>
                </c:pt>
                <c:pt idx="126">
                  <c:v>148.58000000000001</c:v>
                </c:pt>
                <c:pt idx="127">
                  <c:v>148.58000000000001</c:v>
                </c:pt>
                <c:pt idx="128">
                  <c:v>148.58000000000001</c:v>
                </c:pt>
                <c:pt idx="129">
                  <c:v>148.58000000000001</c:v>
                </c:pt>
                <c:pt idx="130">
                  <c:v>148.58000000000001</c:v>
                </c:pt>
                <c:pt idx="131">
                  <c:v>148.58000000000001</c:v>
                </c:pt>
                <c:pt idx="132">
                  <c:v>148.59</c:v>
                </c:pt>
                <c:pt idx="133">
                  <c:v>148.59</c:v>
                </c:pt>
                <c:pt idx="134">
                  <c:v>148.6</c:v>
                </c:pt>
                <c:pt idx="135">
                  <c:v>148.6</c:v>
                </c:pt>
                <c:pt idx="136">
                  <c:v>148.6</c:v>
                </c:pt>
                <c:pt idx="137">
                  <c:v>148.6</c:v>
                </c:pt>
                <c:pt idx="138">
                  <c:v>148.62</c:v>
                </c:pt>
                <c:pt idx="139">
                  <c:v>148.62</c:v>
                </c:pt>
                <c:pt idx="140">
                  <c:v>148.63</c:v>
                </c:pt>
                <c:pt idx="141">
                  <c:v>148.63999999999999</c:v>
                </c:pt>
                <c:pt idx="142">
                  <c:v>148.66</c:v>
                </c:pt>
                <c:pt idx="143">
                  <c:v>148.66</c:v>
                </c:pt>
                <c:pt idx="144">
                  <c:v>148.66999999999999</c:v>
                </c:pt>
                <c:pt idx="145">
                  <c:v>148.69</c:v>
                </c:pt>
                <c:pt idx="146">
                  <c:v>148.69</c:v>
                </c:pt>
                <c:pt idx="147">
                  <c:v>148.69</c:v>
                </c:pt>
                <c:pt idx="148">
                  <c:v>148.69999999999999</c:v>
                </c:pt>
                <c:pt idx="149">
                  <c:v>148.71</c:v>
                </c:pt>
                <c:pt idx="150">
                  <c:v>148.72</c:v>
                </c:pt>
                <c:pt idx="151">
                  <c:v>148.72</c:v>
                </c:pt>
                <c:pt idx="152">
                  <c:v>148.72</c:v>
                </c:pt>
                <c:pt idx="153">
                  <c:v>148.72999999999999</c:v>
                </c:pt>
                <c:pt idx="154">
                  <c:v>148.72999999999999</c:v>
                </c:pt>
                <c:pt idx="155">
                  <c:v>148.72999999999999</c:v>
                </c:pt>
                <c:pt idx="156">
                  <c:v>148.72999999999999</c:v>
                </c:pt>
                <c:pt idx="157">
                  <c:v>148.74</c:v>
                </c:pt>
                <c:pt idx="158">
                  <c:v>148.75</c:v>
                </c:pt>
                <c:pt idx="159">
                  <c:v>148.75</c:v>
                </c:pt>
                <c:pt idx="160">
                  <c:v>148.75</c:v>
                </c:pt>
                <c:pt idx="161">
                  <c:v>148.75</c:v>
                </c:pt>
                <c:pt idx="162">
                  <c:v>148.75</c:v>
                </c:pt>
                <c:pt idx="163">
                  <c:v>148.75</c:v>
                </c:pt>
                <c:pt idx="164">
                  <c:v>148.76</c:v>
                </c:pt>
                <c:pt idx="165">
                  <c:v>148.76</c:v>
                </c:pt>
                <c:pt idx="166">
                  <c:v>148.76</c:v>
                </c:pt>
                <c:pt idx="167">
                  <c:v>148.78</c:v>
                </c:pt>
                <c:pt idx="168">
                  <c:v>148.78</c:v>
                </c:pt>
                <c:pt idx="169">
                  <c:v>148.79</c:v>
                </c:pt>
                <c:pt idx="170">
                  <c:v>148.79</c:v>
                </c:pt>
                <c:pt idx="171">
                  <c:v>148.80000000000001</c:v>
                </c:pt>
                <c:pt idx="172">
                  <c:v>148.81</c:v>
                </c:pt>
                <c:pt idx="173">
                  <c:v>148.81</c:v>
                </c:pt>
                <c:pt idx="174">
                  <c:v>148.81</c:v>
                </c:pt>
                <c:pt idx="175">
                  <c:v>148.81</c:v>
                </c:pt>
                <c:pt idx="176">
                  <c:v>148.83000000000001</c:v>
                </c:pt>
                <c:pt idx="177">
                  <c:v>148.83000000000001</c:v>
                </c:pt>
                <c:pt idx="178">
                  <c:v>148.83000000000001</c:v>
                </c:pt>
                <c:pt idx="179">
                  <c:v>148.83000000000001</c:v>
                </c:pt>
                <c:pt idx="180">
                  <c:v>148.84</c:v>
                </c:pt>
                <c:pt idx="181">
                  <c:v>148.85</c:v>
                </c:pt>
                <c:pt idx="182">
                  <c:v>148.85</c:v>
                </c:pt>
                <c:pt idx="183">
                  <c:v>148.86000000000001</c:v>
                </c:pt>
                <c:pt idx="184">
                  <c:v>148.87</c:v>
                </c:pt>
                <c:pt idx="185">
                  <c:v>148.87</c:v>
                </c:pt>
                <c:pt idx="186">
                  <c:v>148.88</c:v>
                </c:pt>
                <c:pt idx="187">
                  <c:v>148.9</c:v>
                </c:pt>
                <c:pt idx="188">
                  <c:v>148.9</c:v>
                </c:pt>
                <c:pt idx="189">
                  <c:v>148.9</c:v>
                </c:pt>
                <c:pt idx="190">
                  <c:v>148.9</c:v>
                </c:pt>
                <c:pt idx="191">
                  <c:v>148.91</c:v>
                </c:pt>
                <c:pt idx="192">
                  <c:v>148.91999999999999</c:v>
                </c:pt>
                <c:pt idx="193">
                  <c:v>148.91999999999999</c:v>
                </c:pt>
                <c:pt idx="194">
                  <c:v>148.91999999999999</c:v>
                </c:pt>
                <c:pt idx="195">
                  <c:v>148.93</c:v>
                </c:pt>
                <c:pt idx="196">
                  <c:v>148.94999999999999</c:v>
                </c:pt>
                <c:pt idx="197">
                  <c:v>148.94999999999999</c:v>
                </c:pt>
                <c:pt idx="198">
                  <c:v>148.97</c:v>
                </c:pt>
                <c:pt idx="199">
                  <c:v>148.97</c:v>
                </c:pt>
                <c:pt idx="200">
                  <c:v>148.97999999999999</c:v>
                </c:pt>
                <c:pt idx="201">
                  <c:v>148.97999999999999</c:v>
                </c:pt>
                <c:pt idx="202">
                  <c:v>148.97999999999999</c:v>
                </c:pt>
                <c:pt idx="203">
                  <c:v>148.97999999999999</c:v>
                </c:pt>
                <c:pt idx="204">
                  <c:v>149</c:v>
                </c:pt>
                <c:pt idx="205">
                  <c:v>149.02000000000001</c:v>
                </c:pt>
                <c:pt idx="206">
                  <c:v>149.03</c:v>
                </c:pt>
                <c:pt idx="207">
                  <c:v>149.03</c:v>
                </c:pt>
                <c:pt idx="208">
                  <c:v>149.04</c:v>
                </c:pt>
                <c:pt idx="209">
                  <c:v>149.05000000000001</c:v>
                </c:pt>
                <c:pt idx="210">
                  <c:v>149.05000000000001</c:v>
                </c:pt>
                <c:pt idx="211">
                  <c:v>149.05000000000001</c:v>
                </c:pt>
                <c:pt idx="212">
                  <c:v>149.05000000000001</c:v>
                </c:pt>
                <c:pt idx="213">
                  <c:v>149.05000000000001</c:v>
                </c:pt>
                <c:pt idx="214">
                  <c:v>149.08000000000001</c:v>
                </c:pt>
                <c:pt idx="215">
                  <c:v>149.09</c:v>
                </c:pt>
                <c:pt idx="216">
                  <c:v>149.09</c:v>
                </c:pt>
                <c:pt idx="217">
                  <c:v>149.11000000000001</c:v>
                </c:pt>
                <c:pt idx="218">
                  <c:v>149.13</c:v>
                </c:pt>
                <c:pt idx="219">
                  <c:v>149.13999999999999</c:v>
                </c:pt>
                <c:pt idx="220">
                  <c:v>149.13999999999999</c:v>
                </c:pt>
                <c:pt idx="221">
                  <c:v>149.15</c:v>
                </c:pt>
                <c:pt idx="222">
                  <c:v>149.15</c:v>
                </c:pt>
                <c:pt idx="223">
                  <c:v>149.19</c:v>
                </c:pt>
                <c:pt idx="224">
                  <c:v>149.19</c:v>
                </c:pt>
                <c:pt idx="225">
                  <c:v>149.19999999999999</c:v>
                </c:pt>
                <c:pt idx="226">
                  <c:v>149.21</c:v>
                </c:pt>
                <c:pt idx="227">
                  <c:v>149.21</c:v>
                </c:pt>
                <c:pt idx="228">
                  <c:v>149.21</c:v>
                </c:pt>
                <c:pt idx="229">
                  <c:v>149.22999999999999</c:v>
                </c:pt>
                <c:pt idx="230">
                  <c:v>149.24</c:v>
                </c:pt>
                <c:pt idx="231">
                  <c:v>149.27000000000001</c:v>
                </c:pt>
                <c:pt idx="232">
                  <c:v>149.28</c:v>
                </c:pt>
                <c:pt idx="233">
                  <c:v>149.28</c:v>
                </c:pt>
                <c:pt idx="234">
                  <c:v>149.33000000000001</c:v>
                </c:pt>
                <c:pt idx="235">
                  <c:v>149.33000000000001</c:v>
                </c:pt>
                <c:pt idx="236">
                  <c:v>149.36000000000001</c:v>
                </c:pt>
                <c:pt idx="237">
                  <c:v>149.38</c:v>
                </c:pt>
                <c:pt idx="238">
                  <c:v>149.38999999999999</c:v>
                </c:pt>
                <c:pt idx="239">
                  <c:v>149.41999999999999</c:v>
                </c:pt>
                <c:pt idx="240">
                  <c:v>149.44</c:v>
                </c:pt>
                <c:pt idx="241">
                  <c:v>149.51</c:v>
                </c:pt>
                <c:pt idx="242">
                  <c:v>149.51</c:v>
                </c:pt>
                <c:pt idx="243">
                  <c:v>149.55000000000001</c:v>
                </c:pt>
                <c:pt idx="244">
                  <c:v>149.59</c:v>
                </c:pt>
                <c:pt idx="245">
                  <c:v>149.6</c:v>
                </c:pt>
                <c:pt idx="246">
                  <c:v>149.62</c:v>
                </c:pt>
                <c:pt idx="247">
                  <c:v>149.71</c:v>
                </c:pt>
                <c:pt idx="248">
                  <c:v>149.88</c:v>
                </c:pt>
                <c:pt idx="249">
                  <c:v>149.9</c:v>
                </c:pt>
              </c:numCache>
            </c:numRef>
          </c:xVal>
          <c:yVal>
            <c:numRef>
              <c:f>'QQ plot_Unv'!$Q$3:$Q$252</c:f>
              <c:numCache>
                <c:formatCode>General</c:formatCode>
                <c:ptCount val="250"/>
                <c:pt idx="0">
                  <c:v>2E-3</c:v>
                </c:pt>
                <c:pt idx="1">
                  <c:v>6.0000000000000001E-3</c:v>
                </c:pt>
                <c:pt idx="2">
                  <c:v>0.01</c:v>
                </c:pt>
                <c:pt idx="3">
                  <c:v>1.4E-2</c:v>
                </c:pt>
                <c:pt idx="4">
                  <c:v>1.7999999999999999E-2</c:v>
                </c:pt>
                <c:pt idx="5">
                  <c:v>2.1999999999999999E-2</c:v>
                </c:pt>
                <c:pt idx="6">
                  <c:v>2.5999999999999999E-2</c:v>
                </c:pt>
                <c:pt idx="7">
                  <c:v>0.03</c:v>
                </c:pt>
                <c:pt idx="8">
                  <c:v>3.4000000000000002E-2</c:v>
                </c:pt>
                <c:pt idx="9">
                  <c:v>3.7999999999999999E-2</c:v>
                </c:pt>
                <c:pt idx="10">
                  <c:v>4.2000000000000003E-2</c:v>
                </c:pt>
                <c:pt idx="11">
                  <c:v>4.5999999999999999E-2</c:v>
                </c:pt>
                <c:pt idx="12">
                  <c:v>0.05</c:v>
                </c:pt>
                <c:pt idx="13">
                  <c:v>5.3999999999999999E-2</c:v>
                </c:pt>
                <c:pt idx="14">
                  <c:v>5.8000000000000003E-2</c:v>
                </c:pt>
                <c:pt idx="15">
                  <c:v>6.2E-2</c:v>
                </c:pt>
                <c:pt idx="16">
                  <c:v>6.6000000000000003E-2</c:v>
                </c:pt>
                <c:pt idx="17">
                  <c:v>7.0000000000000007E-2</c:v>
                </c:pt>
                <c:pt idx="18">
                  <c:v>7.3999999999999996E-2</c:v>
                </c:pt>
                <c:pt idx="19">
                  <c:v>7.8E-2</c:v>
                </c:pt>
                <c:pt idx="20">
                  <c:v>8.2000000000000003E-2</c:v>
                </c:pt>
                <c:pt idx="21">
                  <c:v>8.5999999999999993E-2</c:v>
                </c:pt>
                <c:pt idx="22">
                  <c:v>0.09</c:v>
                </c:pt>
                <c:pt idx="23">
                  <c:v>9.4E-2</c:v>
                </c:pt>
                <c:pt idx="24">
                  <c:v>9.8000000000000004E-2</c:v>
                </c:pt>
                <c:pt idx="25">
                  <c:v>0.10199999999999999</c:v>
                </c:pt>
                <c:pt idx="26">
                  <c:v>0.106</c:v>
                </c:pt>
                <c:pt idx="27">
                  <c:v>0.11</c:v>
                </c:pt>
                <c:pt idx="28">
                  <c:v>0.114</c:v>
                </c:pt>
                <c:pt idx="29">
                  <c:v>0.11799999999999999</c:v>
                </c:pt>
                <c:pt idx="30">
                  <c:v>0.122</c:v>
                </c:pt>
                <c:pt idx="31">
                  <c:v>0.126</c:v>
                </c:pt>
                <c:pt idx="32">
                  <c:v>0.13</c:v>
                </c:pt>
                <c:pt idx="33">
                  <c:v>0.13400000000000001</c:v>
                </c:pt>
                <c:pt idx="34">
                  <c:v>0.13800000000000001</c:v>
                </c:pt>
                <c:pt idx="35">
                  <c:v>0.14199999999999999</c:v>
                </c:pt>
                <c:pt idx="36">
                  <c:v>0.14599999999999999</c:v>
                </c:pt>
                <c:pt idx="37">
                  <c:v>0.15</c:v>
                </c:pt>
                <c:pt idx="38">
                  <c:v>0.154</c:v>
                </c:pt>
                <c:pt idx="39">
                  <c:v>0.158</c:v>
                </c:pt>
                <c:pt idx="40">
                  <c:v>0.16200000000000001</c:v>
                </c:pt>
                <c:pt idx="41">
                  <c:v>0.16600000000000001</c:v>
                </c:pt>
                <c:pt idx="42">
                  <c:v>0.17</c:v>
                </c:pt>
                <c:pt idx="43">
                  <c:v>0.17399999999999999</c:v>
                </c:pt>
                <c:pt idx="44">
                  <c:v>0.17799999999999999</c:v>
                </c:pt>
                <c:pt idx="45">
                  <c:v>0.182</c:v>
                </c:pt>
                <c:pt idx="46">
                  <c:v>0.186</c:v>
                </c:pt>
                <c:pt idx="47">
                  <c:v>0.19</c:v>
                </c:pt>
                <c:pt idx="48">
                  <c:v>0.19400000000000001</c:v>
                </c:pt>
                <c:pt idx="49">
                  <c:v>0.19800000000000001</c:v>
                </c:pt>
                <c:pt idx="50">
                  <c:v>0.20200000000000001</c:v>
                </c:pt>
                <c:pt idx="51">
                  <c:v>0.20599999999999999</c:v>
                </c:pt>
                <c:pt idx="52">
                  <c:v>0.21</c:v>
                </c:pt>
                <c:pt idx="53">
                  <c:v>0.214</c:v>
                </c:pt>
                <c:pt idx="54">
                  <c:v>0.218</c:v>
                </c:pt>
                <c:pt idx="55">
                  <c:v>0.222</c:v>
                </c:pt>
                <c:pt idx="56">
                  <c:v>0.22600000000000001</c:v>
                </c:pt>
                <c:pt idx="57">
                  <c:v>0.23</c:v>
                </c:pt>
                <c:pt idx="58">
                  <c:v>0.23400000000000001</c:v>
                </c:pt>
                <c:pt idx="59">
                  <c:v>0.23799999999999999</c:v>
                </c:pt>
                <c:pt idx="60">
                  <c:v>0.24199999999999999</c:v>
                </c:pt>
                <c:pt idx="61">
                  <c:v>0.246</c:v>
                </c:pt>
                <c:pt idx="62">
                  <c:v>0.25</c:v>
                </c:pt>
                <c:pt idx="63">
                  <c:v>0.254</c:v>
                </c:pt>
                <c:pt idx="64">
                  <c:v>0.25800000000000001</c:v>
                </c:pt>
                <c:pt idx="65">
                  <c:v>0.26200000000000001</c:v>
                </c:pt>
                <c:pt idx="66">
                  <c:v>0.26600000000000001</c:v>
                </c:pt>
                <c:pt idx="67">
                  <c:v>0.27</c:v>
                </c:pt>
                <c:pt idx="68">
                  <c:v>0.27400000000000002</c:v>
                </c:pt>
                <c:pt idx="69">
                  <c:v>0.27800000000000002</c:v>
                </c:pt>
                <c:pt idx="70">
                  <c:v>0.28199999999999997</c:v>
                </c:pt>
                <c:pt idx="71">
                  <c:v>0.28599999999999998</c:v>
                </c:pt>
                <c:pt idx="72">
                  <c:v>0.28999999999999998</c:v>
                </c:pt>
                <c:pt idx="73">
                  <c:v>0.29399999999999998</c:v>
                </c:pt>
                <c:pt idx="74">
                  <c:v>0.29799999999999999</c:v>
                </c:pt>
                <c:pt idx="75">
                  <c:v>0.30199999999999999</c:v>
                </c:pt>
                <c:pt idx="76">
                  <c:v>0.30599999999999999</c:v>
                </c:pt>
                <c:pt idx="77">
                  <c:v>0.31</c:v>
                </c:pt>
                <c:pt idx="78">
                  <c:v>0.314</c:v>
                </c:pt>
                <c:pt idx="79">
                  <c:v>0.318</c:v>
                </c:pt>
                <c:pt idx="80">
                  <c:v>0.32200000000000001</c:v>
                </c:pt>
                <c:pt idx="81">
                  <c:v>0.32600000000000001</c:v>
                </c:pt>
                <c:pt idx="82">
                  <c:v>0.33</c:v>
                </c:pt>
                <c:pt idx="83">
                  <c:v>0.33400000000000002</c:v>
                </c:pt>
                <c:pt idx="84">
                  <c:v>0.33800000000000002</c:v>
                </c:pt>
                <c:pt idx="85">
                  <c:v>0.34200000000000003</c:v>
                </c:pt>
                <c:pt idx="86">
                  <c:v>0.34599999999999997</c:v>
                </c:pt>
                <c:pt idx="87">
                  <c:v>0.35</c:v>
                </c:pt>
                <c:pt idx="88">
                  <c:v>0.35399999999999998</c:v>
                </c:pt>
                <c:pt idx="89">
                  <c:v>0.35799999999999998</c:v>
                </c:pt>
                <c:pt idx="90">
                  <c:v>0.36199999999999999</c:v>
                </c:pt>
                <c:pt idx="91">
                  <c:v>0.36599999999999999</c:v>
                </c:pt>
                <c:pt idx="92">
                  <c:v>0.37</c:v>
                </c:pt>
                <c:pt idx="93">
                  <c:v>0.374</c:v>
                </c:pt>
                <c:pt idx="94">
                  <c:v>0.378</c:v>
                </c:pt>
                <c:pt idx="95">
                  <c:v>0.38200000000000001</c:v>
                </c:pt>
                <c:pt idx="96">
                  <c:v>0.38600000000000001</c:v>
                </c:pt>
                <c:pt idx="97">
                  <c:v>0.39</c:v>
                </c:pt>
                <c:pt idx="98">
                  <c:v>0.39400000000000002</c:v>
                </c:pt>
                <c:pt idx="99">
                  <c:v>0.39800000000000002</c:v>
                </c:pt>
                <c:pt idx="100">
                  <c:v>0.40200000000000002</c:v>
                </c:pt>
                <c:pt idx="101">
                  <c:v>0.40600000000000003</c:v>
                </c:pt>
                <c:pt idx="102">
                  <c:v>0.41</c:v>
                </c:pt>
                <c:pt idx="103">
                  <c:v>0.41399999999999998</c:v>
                </c:pt>
                <c:pt idx="104">
                  <c:v>0.41799999999999998</c:v>
                </c:pt>
                <c:pt idx="105">
                  <c:v>0.42199999999999999</c:v>
                </c:pt>
                <c:pt idx="106">
                  <c:v>0.42599999999999999</c:v>
                </c:pt>
                <c:pt idx="107">
                  <c:v>0.43</c:v>
                </c:pt>
                <c:pt idx="108">
                  <c:v>0.434</c:v>
                </c:pt>
                <c:pt idx="109">
                  <c:v>0.438</c:v>
                </c:pt>
                <c:pt idx="110">
                  <c:v>0.442</c:v>
                </c:pt>
                <c:pt idx="111">
                  <c:v>0.44600000000000001</c:v>
                </c:pt>
                <c:pt idx="112">
                  <c:v>0.45</c:v>
                </c:pt>
                <c:pt idx="113">
                  <c:v>0.45400000000000001</c:v>
                </c:pt>
                <c:pt idx="114">
                  <c:v>0.45800000000000002</c:v>
                </c:pt>
                <c:pt idx="115">
                  <c:v>0.46200000000000002</c:v>
                </c:pt>
                <c:pt idx="116">
                  <c:v>0.46600000000000003</c:v>
                </c:pt>
                <c:pt idx="117">
                  <c:v>0.47</c:v>
                </c:pt>
                <c:pt idx="118">
                  <c:v>0.47399999999999998</c:v>
                </c:pt>
                <c:pt idx="119">
                  <c:v>0.47799999999999998</c:v>
                </c:pt>
                <c:pt idx="120">
                  <c:v>0.48199999999999998</c:v>
                </c:pt>
                <c:pt idx="121">
                  <c:v>0.48599999999999999</c:v>
                </c:pt>
                <c:pt idx="122">
                  <c:v>0.49</c:v>
                </c:pt>
                <c:pt idx="123">
                  <c:v>0.49399999999999999</c:v>
                </c:pt>
                <c:pt idx="124">
                  <c:v>0.498</c:v>
                </c:pt>
                <c:pt idx="125">
                  <c:v>0.502</c:v>
                </c:pt>
                <c:pt idx="126">
                  <c:v>0.50600000000000001</c:v>
                </c:pt>
                <c:pt idx="127">
                  <c:v>0.51</c:v>
                </c:pt>
                <c:pt idx="128">
                  <c:v>0.51400000000000001</c:v>
                </c:pt>
                <c:pt idx="129">
                  <c:v>0.51800000000000002</c:v>
                </c:pt>
                <c:pt idx="130">
                  <c:v>0.52200000000000002</c:v>
                </c:pt>
                <c:pt idx="131">
                  <c:v>0.52600000000000002</c:v>
                </c:pt>
                <c:pt idx="132">
                  <c:v>0.53</c:v>
                </c:pt>
                <c:pt idx="133">
                  <c:v>0.53400000000000003</c:v>
                </c:pt>
                <c:pt idx="134">
                  <c:v>0.53800000000000003</c:v>
                </c:pt>
                <c:pt idx="135">
                  <c:v>0.54200000000000004</c:v>
                </c:pt>
                <c:pt idx="136">
                  <c:v>0.54600000000000004</c:v>
                </c:pt>
                <c:pt idx="137">
                  <c:v>0.55000000000000004</c:v>
                </c:pt>
                <c:pt idx="138">
                  <c:v>0.55400000000000005</c:v>
                </c:pt>
                <c:pt idx="139">
                  <c:v>0.55800000000000005</c:v>
                </c:pt>
                <c:pt idx="140">
                  <c:v>0.56200000000000006</c:v>
                </c:pt>
                <c:pt idx="141">
                  <c:v>0.56599999999999995</c:v>
                </c:pt>
                <c:pt idx="142">
                  <c:v>0.56999999999999995</c:v>
                </c:pt>
                <c:pt idx="143">
                  <c:v>0.57399999999999995</c:v>
                </c:pt>
                <c:pt idx="144">
                  <c:v>0.57799999999999996</c:v>
                </c:pt>
                <c:pt idx="145">
                  <c:v>0.58199999999999996</c:v>
                </c:pt>
                <c:pt idx="146">
                  <c:v>0.58599999999999997</c:v>
                </c:pt>
                <c:pt idx="147">
                  <c:v>0.59</c:v>
                </c:pt>
                <c:pt idx="148">
                  <c:v>0.59399999999999997</c:v>
                </c:pt>
                <c:pt idx="149">
                  <c:v>0.59799999999999998</c:v>
                </c:pt>
                <c:pt idx="150">
                  <c:v>0.60199999999999998</c:v>
                </c:pt>
                <c:pt idx="151">
                  <c:v>0.60599999999999998</c:v>
                </c:pt>
                <c:pt idx="152">
                  <c:v>0.61</c:v>
                </c:pt>
                <c:pt idx="153">
                  <c:v>0.61399999999999999</c:v>
                </c:pt>
                <c:pt idx="154">
                  <c:v>0.61799999999999999</c:v>
                </c:pt>
                <c:pt idx="155">
                  <c:v>0.622</c:v>
                </c:pt>
                <c:pt idx="156">
                  <c:v>0.626</c:v>
                </c:pt>
                <c:pt idx="157">
                  <c:v>0.63</c:v>
                </c:pt>
                <c:pt idx="158">
                  <c:v>0.63400000000000001</c:v>
                </c:pt>
                <c:pt idx="159">
                  <c:v>0.63800000000000001</c:v>
                </c:pt>
                <c:pt idx="160">
                  <c:v>0.64200000000000002</c:v>
                </c:pt>
                <c:pt idx="161">
                  <c:v>0.64600000000000002</c:v>
                </c:pt>
                <c:pt idx="162">
                  <c:v>0.65</c:v>
                </c:pt>
                <c:pt idx="163">
                  <c:v>0.65400000000000003</c:v>
                </c:pt>
                <c:pt idx="164">
                  <c:v>0.65800000000000003</c:v>
                </c:pt>
                <c:pt idx="165">
                  <c:v>0.66200000000000003</c:v>
                </c:pt>
                <c:pt idx="166">
                  <c:v>0.66600000000000004</c:v>
                </c:pt>
                <c:pt idx="167">
                  <c:v>0.67</c:v>
                </c:pt>
                <c:pt idx="168">
                  <c:v>0.67400000000000004</c:v>
                </c:pt>
                <c:pt idx="169">
                  <c:v>0.67800000000000005</c:v>
                </c:pt>
                <c:pt idx="170">
                  <c:v>0.68200000000000005</c:v>
                </c:pt>
                <c:pt idx="171">
                  <c:v>0.68600000000000005</c:v>
                </c:pt>
                <c:pt idx="172">
                  <c:v>0.69</c:v>
                </c:pt>
                <c:pt idx="173">
                  <c:v>0.69399999999999995</c:v>
                </c:pt>
                <c:pt idx="174">
                  <c:v>0.69799999999999995</c:v>
                </c:pt>
                <c:pt idx="175">
                  <c:v>0.70199999999999996</c:v>
                </c:pt>
                <c:pt idx="176">
                  <c:v>0.70599999999999996</c:v>
                </c:pt>
                <c:pt idx="177">
                  <c:v>0.71</c:v>
                </c:pt>
                <c:pt idx="178">
                  <c:v>0.71399999999999997</c:v>
                </c:pt>
                <c:pt idx="179">
                  <c:v>0.71799999999999997</c:v>
                </c:pt>
                <c:pt idx="180">
                  <c:v>0.72199999999999998</c:v>
                </c:pt>
                <c:pt idx="181">
                  <c:v>0.72599999999999998</c:v>
                </c:pt>
                <c:pt idx="182">
                  <c:v>0.73</c:v>
                </c:pt>
                <c:pt idx="183">
                  <c:v>0.73399999999999999</c:v>
                </c:pt>
                <c:pt idx="184">
                  <c:v>0.73799999999999999</c:v>
                </c:pt>
                <c:pt idx="185">
                  <c:v>0.74199999999999999</c:v>
                </c:pt>
                <c:pt idx="186">
                  <c:v>0.746</c:v>
                </c:pt>
                <c:pt idx="187">
                  <c:v>0.75</c:v>
                </c:pt>
                <c:pt idx="188">
                  <c:v>0.754</c:v>
                </c:pt>
                <c:pt idx="189">
                  <c:v>0.75800000000000001</c:v>
                </c:pt>
                <c:pt idx="190">
                  <c:v>0.76200000000000001</c:v>
                </c:pt>
                <c:pt idx="191">
                  <c:v>0.76600000000000001</c:v>
                </c:pt>
                <c:pt idx="192">
                  <c:v>0.77</c:v>
                </c:pt>
                <c:pt idx="193">
                  <c:v>0.77400000000000002</c:v>
                </c:pt>
                <c:pt idx="194">
                  <c:v>0.77800000000000002</c:v>
                </c:pt>
                <c:pt idx="195">
                  <c:v>0.78200000000000003</c:v>
                </c:pt>
                <c:pt idx="196">
                  <c:v>0.78600000000000003</c:v>
                </c:pt>
                <c:pt idx="197">
                  <c:v>0.79</c:v>
                </c:pt>
                <c:pt idx="198">
                  <c:v>0.79400000000000004</c:v>
                </c:pt>
                <c:pt idx="199">
                  <c:v>0.79800000000000004</c:v>
                </c:pt>
                <c:pt idx="200">
                  <c:v>0.80200000000000005</c:v>
                </c:pt>
                <c:pt idx="201">
                  <c:v>0.80600000000000005</c:v>
                </c:pt>
                <c:pt idx="202">
                  <c:v>0.81</c:v>
                </c:pt>
                <c:pt idx="203">
                  <c:v>0.81399999999999995</c:v>
                </c:pt>
                <c:pt idx="204">
                  <c:v>0.81799999999999995</c:v>
                </c:pt>
                <c:pt idx="205">
                  <c:v>0.82199999999999995</c:v>
                </c:pt>
                <c:pt idx="206">
                  <c:v>0.82599999999999996</c:v>
                </c:pt>
                <c:pt idx="207">
                  <c:v>0.83</c:v>
                </c:pt>
                <c:pt idx="208">
                  <c:v>0.83399999999999996</c:v>
                </c:pt>
                <c:pt idx="209">
                  <c:v>0.83799999999999997</c:v>
                </c:pt>
                <c:pt idx="210">
                  <c:v>0.84199999999999997</c:v>
                </c:pt>
                <c:pt idx="211">
                  <c:v>0.84599999999999997</c:v>
                </c:pt>
                <c:pt idx="212">
                  <c:v>0.85</c:v>
                </c:pt>
                <c:pt idx="213">
                  <c:v>0.85399999999999998</c:v>
                </c:pt>
                <c:pt idx="214">
                  <c:v>0.85799999999999998</c:v>
                </c:pt>
                <c:pt idx="215">
                  <c:v>0.86199999999999999</c:v>
                </c:pt>
                <c:pt idx="216">
                  <c:v>0.86599999999999999</c:v>
                </c:pt>
                <c:pt idx="217">
                  <c:v>0.87</c:v>
                </c:pt>
                <c:pt idx="218">
                  <c:v>0.874</c:v>
                </c:pt>
                <c:pt idx="219">
                  <c:v>0.878</c:v>
                </c:pt>
                <c:pt idx="220">
                  <c:v>0.88200000000000001</c:v>
                </c:pt>
                <c:pt idx="221">
                  <c:v>0.88600000000000001</c:v>
                </c:pt>
                <c:pt idx="222">
                  <c:v>0.89</c:v>
                </c:pt>
                <c:pt idx="223">
                  <c:v>0.89400000000000002</c:v>
                </c:pt>
                <c:pt idx="224">
                  <c:v>0.89800000000000002</c:v>
                </c:pt>
                <c:pt idx="225">
                  <c:v>0.90200000000000002</c:v>
                </c:pt>
                <c:pt idx="226">
                  <c:v>0.90600000000000003</c:v>
                </c:pt>
                <c:pt idx="227">
                  <c:v>0.91</c:v>
                </c:pt>
                <c:pt idx="228">
                  <c:v>0.91400000000000003</c:v>
                </c:pt>
                <c:pt idx="229">
                  <c:v>0.91800000000000004</c:v>
                </c:pt>
                <c:pt idx="230">
                  <c:v>0.92200000000000004</c:v>
                </c:pt>
                <c:pt idx="231">
                  <c:v>0.92600000000000005</c:v>
                </c:pt>
                <c:pt idx="232">
                  <c:v>0.93</c:v>
                </c:pt>
                <c:pt idx="233">
                  <c:v>0.93400000000000005</c:v>
                </c:pt>
                <c:pt idx="234">
                  <c:v>0.93799999999999994</c:v>
                </c:pt>
                <c:pt idx="235">
                  <c:v>0.94199999999999995</c:v>
                </c:pt>
                <c:pt idx="236">
                  <c:v>0.94599999999999995</c:v>
                </c:pt>
                <c:pt idx="237">
                  <c:v>0.95</c:v>
                </c:pt>
                <c:pt idx="238">
                  <c:v>0.95399999999999996</c:v>
                </c:pt>
                <c:pt idx="239">
                  <c:v>0.95799999999999996</c:v>
                </c:pt>
                <c:pt idx="240">
                  <c:v>0.96199999999999997</c:v>
                </c:pt>
                <c:pt idx="241">
                  <c:v>0.96599999999999997</c:v>
                </c:pt>
                <c:pt idx="242">
                  <c:v>0.97</c:v>
                </c:pt>
                <c:pt idx="243">
                  <c:v>0.97399999999999998</c:v>
                </c:pt>
                <c:pt idx="244">
                  <c:v>0.97799999999999998</c:v>
                </c:pt>
                <c:pt idx="245">
                  <c:v>0.98199999999999998</c:v>
                </c:pt>
                <c:pt idx="246">
                  <c:v>0.98599999999999999</c:v>
                </c:pt>
                <c:pt idx="247">
                  <c:v>0.99</c:v>
                </c:pt>
                <c:pt idx="248">
                  <c:v>0.99399999999999999</c:v>
                </c:pt>
                <c:pt idx="249">
                  <c:v>0.998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F1-4000-BDE3-E894EA2E4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777856"/>
        <c:axId val="1480779936"/>
      </c:scatterChart>
      <c:valAx>
        <c:axId val="148077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0" i="0" baseline="0">
                    <a:effectLst/>
                  </a:rPr>
                  <a:t>Sorted_weight</a:t>
                </a:r>
                <a:endParaRPr lang="en-I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779936"/>
        <c:crosses val="autoZero"/>
        <c:crossBetween val="midCat"/>
      </c:valAx>
      <c:valAx>
        <c:axId val="148077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Percentile (Fitted CDF)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77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Fitted</a:t>
            </a:r>
            <a:r>
              <a:rPr lang="en-IN" baseline="0"/>
              <a:t> CDF vs ECDF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'QQ plot_Unv'!$S$2</c:f>
              <c:strCache>
                <c:ptCount val="1"/>
                <c:pt idx="0">
                  <c:v>Empiricial or Predicted CDF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'QQ plot_Unv'!$Q$3:$Q$252</c:f>
              <c:numCache>
                <c:formatCode>General</c:formatCode>
                <c:ptCount val="250"/>
                <c:pt idx="0">
                  <c:v>2E-3</c:v>
                </c:pt>
                <c:pt idx="1">
                  <c:v>6.0000000000000001E-3</c:v>
                </c:pt>
                <c:pt idx="2">
                  <c:v>0.01</c:v>
                </c:pt>
                <c:pt idx="3">
                  <c:v>1.4E-2</c:v>
                </c:pt>
                <c:pt idx="4">
                  <c:v>1.7999999999999999E-2</c:v>
                </c:pt>
                <c:pt idx="5">
                  <c:v>2.1999999999999999E-2</c:v>
                </c:pt>
                <c:pt idx="6">
                  <c:v>2.5999999999999999E-2</c:v>
                </c:pt>
                <c:pt idx="7">
                  <c:v>0.03</c:v>
                </c:pt>
                <c:pt idx="8">
                  <c:v>3.4000000000000002E-2</c:v>
                </c:pt>
                <c:pt idx="9">
                  <c:v>3.7999999999999999E-2</c:v>
                </c:pt>
                <c:pt idx="10">
                  <c:v>4.2000000000000003E-2</c:v>
                </c:pt>
                <c:pt idx="11">
                  <c:v>4.5999999999999999E-2</c:v>
                </c:pt>
                <c:pt idx="12">
                  <c:v>0.05</c:v>
                </c:pt>
                <c:pt idx="13">
                  <c:v>5.3999999999999999E-2</c:v>
                </c:pt>
                <c:pt idx="14">
                  <c:v>5.8000000000000003E-2</c:v>
                </c:pt>
                <c:pt idx="15">
                  <c:v>6.2E-2</c:v>
                </c:pt>
                <c:pt idx="16">
                  <c:v>6.6000000000000003E-2</c:v>
                </c:pt>
                <c:pt idx="17">
                  <c:v>7.0000000000000007E-2</c:v>
                </c:pt>
                <c:pt idx="18">
                  <c:v>7.3999999999999996E-2</c:v>
                </c:pt>
                <c:pt idx="19">
                  <c:v>7.8E-2</c:v>
                </c:pt>
                <c:pt idx="20">
                  <c:v>8.2000000000000003E-2</c:v>
                </c:pt>
                <c:pt idx="21">
                  <c:v>8.5999999999999993E-2</c:v>
                </c:pt>
                <c:pt idx="22">
                  <c:v>0.09</c:v>
                </c:pt>
                <c:pt idx="23">
                  <c:v>9.4E-2</c:v>
                </c:pt>
                <c:pt idx="24">
                  <c:v>9.8000000000000004E-2</c:v>
                </c:pt>
                <c:pt idx="25">
                  <c:v>0.10199999999999999</c:v>
                </c:pt>
                <c:pt idx="26">
                  <c:v>0.106</c:v>
                </c:pt>
                <c:pt idx="27">
                  <c:v>0.11</c:v>
                </c:pt>
                <c:pt idx="28">
                  <c:v>0.114</c:v>
                </c:pt>
                <c:pt idx="29">
                  <c:v>0.11799999999999999</c:v>
                </c:pt>
                <c:pt idx="30">
                  <c:v>0.122</c:v>
                </c:pt>
                <c:pt idx="31">
                  <c:v>0.126</c:v>
                </c:pt>
                <c:pt idx="32">
                  <c:v>0.13</c:v>
                </c:pt>
                <c:pt idx="33">
                  <c:v>0.13400000000000001</c:v>
                </c:pt>
                <c:pt idx="34">
                  <c:v>0.13800000000000001</c:v>
                </c:pt>
                <c:pt idx="35">
                  <c:v>0.14199999999999999</c:v>
                </c:pt>
                <c:pt idx="36">
                  <c:v>0.14599999999999999</c:v>
                </c:pt>
                <c:pt idx="37">
                  <c:v>0.15</c:v>
                </c:pt>
                <c:pt idx="38">
                  <c:v>0.154</c:v>
                </c:pt>
                <c:pt idx="39">
                  <c:v>0.158</c:v>
                </c:pt>
                <c:pt idx="40">
                  <c:v>0.16200000000000001</c:v>
                </c:pt>
                <c:pt idx="41">
                  <c:v>0.16600000000000001</c:v>
                </c:pt>
                <c:pt idx="42">
                  <c:v>0.17</c:v>
                </c:pt>
                <c:pt idx="43">
                  <c:v>0.17399999999999999</c:v>
                </c:pt>
                <c:pt idx="44">
                  <c:v>0.17799999999999999</c:v>
                </c:pt>
                <c:pt idx="45">
                  <c:v>0.182</c:v>
                </c:pt>
                <c:pt idx="46">
                  <c:v>0.186</c:v>
                </c:pt>
                <c:pt idx="47">
                  <c:v>0.19</c:v>
                </c:pt>
                <c:pt idx="48">
                  <c:v>0.19400000000000001</c:v>
                </c:pt>
                <c:pt idx="49">
                  <c:v>0.19800000000000001</c:v>
                </c:pt>
                <c:pt idx="50">
                  <c:v>0.20200000000000001</c:v>
                </c:pt>
                <c:pt idx="51">
                  <c:v>0.20599999999999999</c:v>
                </c:pt>
                <c:pt idx="52">
                  <c:v>0.21</c:v>
                </c:pt>
                <c:pt idx="53">
                  <c:v>0.214</c:v>
                </c:pt>
                <c:pt idx="54">
                  <c:v>0.218</c:v>
                </c:pt>
                <c:pt idx="55">
                  <c:v>0.222</c:v>
                </c:pt>
                <c:pt idx="56">
                  <c:v>0.22600000000000001</c:v>
                </c:pt>
                <c:pt idx="57">
                  <c:v>0.23</c:v>
                </c:pt>
                <c:pt idx="58">
                  <c:v>0.23400000000000001</c:v>
                </c:pt>
                <c:pt idx="59">
                  <c:v>0.23799999999999999</c:v>
                </c:pt>
                <c:pt idx="60">
                  <c:v>0.24199999999999999</c:v>
                </c:pt>
                <c:pt idx="61">
                  <c:v>0.246</c:v>
                </c:pt>
                <c:pt idx="62">
                  <c:v>0.25</c:v>
                </c:pt>
                <c:pt idx="63">
                  <c:v>0.254</c:v>
                </c:pt>
                <c:pt idx="64">
                  <c:v>0.25800000000000001</c:v>
                </c:pt>
                <c:pt idx="65">
                  <c:v>0.26200000000000001</c:v>
                </c:pt>
                <c:pt idx="66">
                  <c:v>0.26600000000000001</c:v>
                </c:pt>
                <c:pt idx="67">
                  <c:v>0.27</c:v>
                </c:pt>
                <c:pt idx="68">
                  <c:v>0.27400000000000002</c:v>
                </c:pt>
                <c:pt idx="69">
                  <c:v>0.27800000000000002</c:v>
                </c:pt>
                <c:pt idx="70">
                  <c:v>0.28199999999999997</c:v>
                </c:pt>
                <c:pt idx="71">
                  <c:v>0.28599999999999998</c:v>
                </c:pt>
                <c:pt idx="72">
                  <c:v>0.28999999999999998</c:v>
                </c:pt>
                <c:pt idx="73">
                  <c:v>0.29399999999999998</c:v>
                </c:pt>
                <c:pt idx="74">
                  <c:v>0.29799999999999999</c:v>
                </c:pt>
                <c:pt idx="75">
                  <c:v>0.30199999999999999</c:v>
                </c:pt>
                <c:pt idx="76">
                  <c:v>0.30599999999999999</c:v>
                </c:pt>
                <c:pt idx="77">
                  <c:v>0.31</c:v>
                </c:pt>
                <c:pt idx="78">
                  <c:v>0.314</c:v>
                </c:pt>
                <c:pt idx="79">
                  <c:v>0.318</c:v>
                </c:pt>
                <c:pt idx="80">
                  <c:v>0.32200000000000001</c:v>
                </c:pt>
                <c:pt idx="81">
                  <c:v>0.32600000000000001</c:v>
                </c:pt>
                <c:pt idx="82">
                  <c:v>0.33</c:v>
                </c:pt>
                <c:pt idx="83">
                  <c:v>0.33400000000000002</c:v>
                </c:pt>
                <c:pt idx="84">
                  <c:v>0.33800000000000002</c:v>
                </c:pt>
                <c:pt idx="85">
                  <c:v>0.34200000000000003</c:v>
                </c:pt>
                <c:pt idx="86">
                  <c:v>0.34599999999999997</c:v>
                </c:pt>
                <c:pt idx="87">
                  <c:v>0.35</c:v>
                </c:pt>
                <c:pt idx="88">
                  <c:v>0.35399999999999998</c:v>
                </c:pt>
                <c:pt idx="89">
                  <c:v>0.35799999999999998</c:v>
                </c:pt>
                <c:pt idx="90">
                  <c:v>0.36199999999999999</c:v>
                </c:pt>
                <c:pt idx="91">
                  <c:v>0.36599999999999999</c:v>
                </c:pt>
                <c:pt idx="92">
                  <c:v>0.37</c:v>
                </c:pt>
                <c:pt idx="93">
                  <c:v>0.374</c:v>
                </c:pt>
                <c:pt idx="94">
                  <c:v>0.378</c:v>
                </c:pt>
                <c:pt idx="95">
                  <c:v>0.38200000000000001</c:v>
                </c:pt>
                <c:pt idx="96">
                  <c:v>0.38600000000000001</c:v>
                </c:pt>
                <c:pt idx="97">
                  <c:v>0.39</c:v>
                </c:pt>
                <c:pt idx="98">
                  <c:v>0.39400000000000002</c:v>
                </c:pt>
                <c:pt idx="99">
                  <c:v>0.39800000000000002</c:v>
                </c:pt>
                <c:pt idx="100">
                  <c:v>0.40200000000000002</c:v>
                </c:pt>
                <c:pt idx="101">
                  <c:v>0.40600000000000003</c:v>
                </c:pt>
                <c:pt idx="102">
                  <c:v>0.41</c:v>
                </c:pt>
                <c:pt idx="103">
                  <c:v>0.41399999999999998</c:v>
                </c:pt>
                <c:pt idx="104">
                  <c:v>0.41799999999999998</c:v>
                </c:pt>
                <c:pt idx="105">
                  <c:v>0.42199999999999999</c:v>
                </c:pt>
                <c:pt idx="106">
                  <c:v>0.42599999999999999</c:v>
                </c:pt>
                <c:pt idx="107">
                  <c:v>0.43</c:v>
                </c:pt>
                <c:pt idx="108">
                  <c:v>0.434</c:v>
                </c:pt>
                <c:pt idx="109">
                  <c:v>0.438</c:v>
                </c:pt>
                <c:pt idx="110">
                  <c:v>0.442</c:v>
                </c:pt>
                <c:pt idx="111">
                  <c:v>0.44600000000000001</c:v>
                </c:pt>
                <c:pt idx="112">
                  <c:v>0.45</c:v>
                </c:pt>
                <c:pt idx="113">
                  <c:v>0.45400000000000001</c:v>
                </c:pt>
                <c:pt idx="114">
                  <c:v>0.45800000000000002</c:v>
                </c:pt>
                <c:pt idx="115">
                  <c:v>0.46200000000000002</c:v>
                </c:pt>
                <c:pt idx="116">
                  <c:v>0.46600000000000003</c:v>
                </c:pt>
                <c:pt idx="117">
                  <c:v>0.47</c:v>
                </c:pt>
                <c:pt idx="118">
                  <c:v>0.47399999999999998</c:v>
                </c:pt>
                <c:pt idx="119">
                  <c:v>0.47799999999999998</c:v>
                </c:pt>
                <c:pt idx="120">
                  <c:v>0.48199999999999998</c:v>
                </c:pt>
                <c:pt idx="121">
                  <c:v>0.48599999999999999</c:v>
                </c:pt>
                <c:pt idx="122">
                  <c:v>0.49</c:v>
                </c:pt>
                <c:pt idx="123">
                  <c:v>0.49399999999999999</c:v>
                </c:pt>
                <c:pt idx="124">
                  <c:v>0.498</c:v>
                </c:pt>
                <c:pt idx="125">
                  <c:v>0.502</c:v>
                </c:pt>
                <c:pt idx="126">
                  <c:v>0.50600000000000001</c:v>
                </c:pt>
                <c:pt idx="127">
                  <c:v>0.51</c:v>
                </c:pt>
                <c:pt idx="128">
                  <c:v>0.51400000000000001</c:v>
                </c:pt>
                <c:pt idx="129">
                  <c:v>0.51800000000000002</c:v>
                </c:pt>
                <c:pt idx="130">
                  <c:v>0.52200000000000002</c:v>
                </c:pt>
                <c:pt idx="131">
                  <c:v>0.52600000000000002</c:v>
                </c:pt>
                <c:pt idx="132">
                  <c:v>0.53</c:v>
                </c:pt>
                <c:pt idx="133">
                  <c:v>0.53400000000000003</c:v>
                </c:pt>
                <c:pt idx="134">
                  <c:v>0.53800000000000003</c:v>
                </c:pt>
                <c:pt idx="135">
                  <c:v>0.54200000000000004</c:v>
                </c:pt>
                <c:pt idx="136">
                  <c:v>0.54600000000000004</c:v>
                </c:pt>
                <c:pt idx="137">
                  <c:v>0.55000000000000004</c:v>
                </c:pt>
                <c:pt idx="138">
                  <c:v>0.55400000000000005</c:v>
                </c:pt>
                <c:pt idx="139">
                  <c:v>0.55800000000000005</c:v>
                </c:pt>
                <c:pt idx="140">
                  <c:v>0.56200000000000006</c:v>
                </c:pt>
                <c:pt idx="141">
                  <c:v>0.56599999999999995</c:v>
                </c:pt>
                <c:pt idx="142">
                  <c:v>0.56999999999999995</c:v>
                </c:pt>
                <c:pt idx="143">
                  <c:v>0.57399999999999995</c:v>
                </c:pt>
                <c:pt idx="144">
                  <c:v>0.57799999999999996</c:v>
                </c:pt>
                <c:pt idx="145">
                  <c:v>0.58199999999999996</c:v>
                </c:pt>
                <c:pt idx="146">
                  <c:v>0.58599999999999997</c:v>
                </c:pt>
                <c:pt idx="147">
                  <c:v>0.59</c:v>
                </c:pt>
                <c:pt idx="148">
                  <c:v>0.59399999999999997</c:v>
                </c:pt>
                <c:pt idx="149">
                  <c:v>0.59799999999999998</c:v>
                </c:pt>
                <c:pt idx="150">
                  <c:v>0.60199999999999998</c:v>
                </c:pt>
                <c:pt idx="151">
                  <c:v>0.60599999999999998</c:v>
                </c:pt>
                <c:pt idx="152">
                  <c:v>0.61</c:v>
                </c:pt>
                <c:pt idx="153">
                  <c:v>0.61399999999999999</c:v>
                </c:pt>
                <c:pt idx="154">
                  <c:v>0.61799999999999999</c:v>
                </c:pt>
                <c:pt idx="155">
                  <c:v>0.622</c:v>
                </c:pt>
                <c:pt idx="156">
                  <c:v>0.626</c:v>
                </c:pt>
                <c:pt idx="157">
                  <c:v>0.63</c:v>
                </c:pt>
                <c:pt idx="158">
                  <c:v>0.63400000000000001</c:v>
                </c:pt>
                <c:pt idx="159">
                  <c:v>0.63800000000000001</c:v>
                </c:pt>
                <c:pt idx="160">
                  <c:v>0.64200000000000002</c:v>
                </c:pt>
                <c:pt idx="161">
                  <c:v>0.64600000000000002</c:v>
                </c:pt>
                <c:pt idx="162">
                  <c:v>0.65</c:v>
                </c:pt>
                <c:pt idx="163">
                  <c:v>0.65400000000000003</c:v>
                </c:pt>
                <c:pt idx="164">
                  <c:v>0.65800000000000003</c:v>
                </c:pt>
                <c:pt idx="165">
                  <c:v>0.66200000000000003</c:v>
                </c:pt>
                <c:pt idx="166">
                  <c:v>0.66600000000000004</c:v>
                </c:pt>
                <c:pt idx="167">
                  <c:v>0.67</c:v>
                </c:pt>
                <c:pt idx="168">
                  <c:v>0.67400000000000004</c:v>
                </c:pt>
                <c:pt idx="169">
                  <c:v>0.67800000000000005</c:v>
                </c:pt>
                <c:pt idx="170">
                  <c:v>0.68200000000000005</c:v>
                </c:pt>
                <c:pt idx="171">
                  <c:v>0.68600000000000005</c:v>
                </c:pt>
                <c:pt idx="172">
                  <c:v>0.69</c:v>
                </c:pt>
                <c:pt idx="173">
                  <c:v>0.69399999999999995</c:v>
                </c:pt>
                <c:pt idx="174">
                  <c:v>0.69799999999999995</c:v>
                </c:pt>
                <c:pt idx="175">
                  <c:v>0.70199999999999996</c:v>
                </c:pt>
                <c:pt idx="176">
                  <c:v>0.70599999999999996</c:v>
                </c:pt>
                <c:pt idx="177">
                  <c:v>0.71</c:v>
                </c:pt>
                <c:pt idx="178">
                  <c:v>0.71399999999999997</c:v>
                </c:pt>
                <c:pt idx="179">
                  <c:v>0.71799999999999997</c:v>
                </c:pt>
                <c:pt idx="180">
                  <c:v>0.72199999999999998</c:v>
                </c:pt>
                <c:pt idx="181">
                  <c:v>0.72599999999999998</c:v>
                </c:pt>
                <c:pt idx="182">
                  <c:v>0.73</c:v>
                </c:pt>
                <c:pt idx="183">
                  <c:v>0.73399999999999999</c:v>
                </c:pt>
                <c:pt idx="184">
                  <c:v>0.73799999999999999</c:v>
                </c:pt>
                <c:pt idx="185">
                  <c:v>0.74199999999999999</c:v>
                </c:pt>
                <c:pt idx="186">
                  <c:v>0.746</c:v>
                </c:pt>
                <c:pt idx="187">
                  <c:v>0.75</c:v>
                </c:pt>
                <c:pt idx="188">
                  <c:v>0.754</c:v>
                </c:pt>
                <c:pt idx="189">
                  <c:v>0.75800000000000001</c:v>
                </c:pt>
                <c:pt idx="190">
                  <c:v>0.76200000000000001</c:v>
                </c:pt>
                <c:pt idx="191">
                  <c:v>0.76600000000000001</c:v>
                </c:pt>
                <c:pt idx="192">
                  <c:v>0.77</c:v>
                </c:pt>
                <c:pt idx="193">
                  <c:v>0.77400000000000002</c:v>
                </c:pt>
                <c:pt idx="194">
                  <c:v>0.77800000000000002</c:v>
                </c:pt>
                <c:pt idx="195">
                  <c:v>0.78200000000000003</c:v>
                </c:pt>
                <c:pt idx="196">
                  <c:v>0.78600000000000003</c:v>
                </c:pt>
                <c:pt idx="197">
                  <c:v>0.79</c:v>
                </c:pt>
                <c:pt idx="198">
                  <c:v>0.79400000000000004</c:v>
                </c:pt>
                <c:pt idx="199">
                  <c:v>0.79800000000000004</c:v>
                </c:pt>
                <c:pt idx="200">
                  <c:v>0.80200000000000005</c:v>
                </c:pt>
                <c:pt idx="201">
                  <c:v>0.80600000000000005</c:v>
                </c:pt>
                <c:pt idx="202">
                  <c:v>0.81</c:v>
                </c:pt>
                <c:pt idx="203">
                  <c:v>0.81399999999999995</c:v>
                </c:pt>
                <c:pt idx="204">
                  <c:v>0.81799999999999995</c:v>
                </c:pt>
                <c:pt idx="205">
                  <c:v>0.82199999999999995</c:v>
                </c:pt>
                <c:pt idx="206">
                  <c:v>0.82599999999999996</c:v>
                </c:pt>
                <c:pt idx="207">
                  <c:v>0.83</c:v>
                </c:pt>
                <c:pt idx="208">
                  <c:v>0.83399999999999996</c:v>
                </c:pt>
                <c:pt idx="209">
                  <c:v>0.83799999999999997</c:v>
                </c:pt>
                <c:pt idx="210">
                  <c:v>0.84199999999999997</c:v>
                </c:pt>
                <c:pt idx="211">
                  <c:v>0.84599999999999997</c:v>
                </c:pt>
                <c:pt idx="212">
                  <c:v>0.85</c:v>
                </c:pt>
                <c:pt idx="213">
                  <c:v>0.85399999999999998</c:v>
                </c:pt>
                <c:pt idx="214">
                  <c:v>0.85799999999999998</c:v>
                </c:pt>
                <c:pt idx="215">
                  <c:v>0.86199999999999999</c:v>
                </c:pt>
                <c:pt idx="216">
                  <c:v>0.86599999999999999</c:v>
                </c:pt>
                <c:pt idx="217">
                  <c:v>0.87</c:v>
                </c:pt>
                <c:pt idx="218">
                  <c:v>0.874</c:v>
                </c:pt>
                <c:pt idx="219">
                  <c:v>0.878</c:v>
                </c:pt>
                <c:pt idx="220">
                  <c:v>0.88200000000000001</c:v>
                </c:pt>
                <c:pt idx="221">
                  <c:v>0.88600000000000001</c:v>
                </c:pt>
                <c:pt idx="222">
                  <c:v>0.89</c:v>
                </c:pt>
                <c:pt idx="223">
                  <c:v>0.89400000000000002</c:v>
                </c:pt>
                <c:pt idx="224">
                  <c:v>0.89800000000000002</c:v>
                </c:pt>
                <c:pt idx="225">
                  <c:v>0.90200000000000002</c:v>
                </c:pt>
                <c:pt idx="226">
                  <c:v>0.90600000000000003</c:v>
                </c:pt>
                <c:pt idx="227">
                  <c:v>0.91</c:v>
                </c:pt>
                <c:pt idx="228">
                  <c:v>0.91400000000000003</c:v>
                </c:pt>
                <c:pt idx="229">
                  <c:v>0.91800000000000004</c:v>
                </c:pt>
                <c:pt idx="230">
                  <c:v>0.92200000000000004</c:v>
                </c:pt>
                <c:pt idx="231">
                  <c:v>0.92600000000000005</c:v>
                </c:pt>
                <c:pt idx="232">
                  <c:v>0.93</c:v>
                </c:pt>
                <c:pt idx="233">
                  <c:v>0.93400000000000005</c:v>
                </c:pt>
                <c:pt idx="234">
                  <c:v>0.93799999999999994</c:v>
                </c:pt>
                <c:pt idx="235">
                  <c:v>0.94199999999999995</c:v>
                </c:pt>
                <c:pt idx="236">
                  <c:v>0.94599999999999995</c:v>
                </c:pt>
                <c:pt idx="237">
                  <c:v>0.95</c:v>
                </c:pt>
                <c:pt idx="238">
                  <c:v>0.95399999999999996</c:v>
                </c:pt>
                <c:pt idx="239">
                  <c:v>0.95799999999999996</c:v>
                </c:pt>
                <c:pt idx="240">
                  <c:v>0.96199999999999997</c:v>
                </c:pt>
                <c:pt idx="241">
                  <c:v>0.96599999999999997</c:v>
                </c:pt>
                <c:pt idx="242">
                  <c:v>0.97</c:v>
                </c:pt>
                <c:pt idx="243">
                  <c:v>0.97399999999999998</c:v>
                </c:pt>
                <c:pt idx="244">
                  <c:v>0.97799999999999998</c:v>
                </c:pt>
                <c:pt idx="245">
                  <c:v>0.98199999999999998</c:v>
                </c:pt>
                <c:pt idx="246">
                  <c:v>0.98599999999999999</c:v>
                </c:pt>
                <c:pt idx="247">
                  <c:v>0.99</c:v>
                </c:pt>
                <c:pt idx="248">
                  <c:v>0.99399999999999999</c:v>
                </c:pt>
                <c:pt idx="249">
                  <c:v>0.998</c:v>
                </c:pt>
              </c:numCache>
            </c:numRef>
          </c:xVal>
          <c:yVal>
            <c:numRef>
              <c:f>'QQ plot_Unv'!$S$3:$S$252</c:f>
              <c:numCache>
                <c:formatCode>General</c:formatCode>
                <c:ptCount val="250"/>
                <c:pt idx="0">
                  <c:v>9.0788927047118599E-3</c:v>
                </c:pt>
                <c:pt idx="1">
                  <c:v>1.1992794011525447E-2</c:v>
                </c:pt>
                <c:pt idx="2">
                  <c:v>1.3368021262127954E-2</c:v>
                </c:pt>
                <c:pt idx="3">
                  <c:v>1.4105302426316779E-2</c:v>
                </c:pt>
                <c:pt idx="4">
                  <c:v>2.7348157643034596E-2</c:v>
                </c:pt>
                <c:pt idx="5">
                  <c:v>2.8698463905790724E-2</c:v>
                </c:pt>
                <c:pt idx="6">
                  <c:v>3.0103755976607947E-2</c:v>
                </c:pt>
                <c:pt idx="7">
                  <c:v>3.1565627823970648E-2</c:v>
                </c:pt>
                <c:pt idx="8">
                  <c:v>3.466555137090975E-2</c:v>
                </c:pt>
                <c:pt idx="9">
                  <c:v>3.466555137090975E-2</c:v>
                </c:pt>
                <c:pt idx="10">
                  <c:v>3.466555137090975E-2</c:v>
                </c:pt>
                <c:pt idx="11">
                  <c:v>3.6306850654883482E-2</c:v>
                </c:pt>
                <c:pt idx="12">
                  <c:v>4.1615753235796013E-2</c:v>
                </c:pt>
                <c:pt idx="13">
                  <c:v>4.7536754962255581E-2</c:v>
                </c:pt>
                <c:pt idx="14">
                  <c:v>4.9654130922006531E-2</c:v>
                </c:pt>
                <c:pt idx="15">
                  <c:v>5.411426715867184E-2</c:v>
                </c:pt>
                <c:pt idx="16">
                  <c:v>5.8885696763908604E-2</c:v>
                </c:pt>
                <c:pt idx="17">
                  <c:v>6.1392135236535993E-2</c:v>
                </c:pt>
                <c:pt idx="18">
                  <c:v>6.1392135236535993E-2</c:v>
                </c:pt>
                <c:pt idx="19">
                  <c:v>6.6654273078846527E-2</c:v>
                </c:pt>
                <c:pt idx="20">
                  <c:v>6.9413028532591126E-2</c:v>
                </c:pt>
                <c:pt idx="21">
                  <c:v>7.2258900619408872E-2</c:v>
                </c:pt>
                <c:pt idx="22">
                  <c:v>7.8217784860644998E-2</c:v>
                </c:pt>
                <c:pt idx="23">
                  <c:v>8.1333604045222038E-2</c:v>
                </c:pt>
                <c:pt idx="24">
                  <c:v>8.4542147974544832E-2</c:v>
                </c:pt>
                <c:pt idx="25">
                  <c:v>8.784471868815788E-2</c:v>
                </c:pt>
                <c:pt idx="26">
                  <c:v>9.4736915560759943E-2</c:v>
                </c:pt>
                <c:pt idx="27">
                  <c:v>9.4736915560759943E-2</c:v>
                </c:pt>
                <c:pt idx="28">
                  <c:v>9.832890366250073E-2</c:v>
                </c:pt>
                <c:pt idx="29">
                  <c:v>0.10581015555702689</c:v>
                </c:pt>
                <c:pt idx="30">
                  <c:v>0.10970144189522522</c:v>
                </c:pt>
                <c:pt idx="31">
                  <c:v>0.11778991614210955</c:v>
                </c:pt>
                <c:pt idx="32">
                  <c:v>0.11778991614210955</c:v>
                </c:pt>
                <c:pt idx="33">
                  <c:v>0.12198873389741634</c:v>
                </c:pt>
                <c:pt idx="34">
                  <c:v>0.14455459421643369</c:v>
                </c:pt>
                <c:pt idx="35">
                  <c:v>0.14938541920253684</c:v>
                </c:pt>
                <c:pt idx="36">
                  <c:v>0.14938541920253684</c:v>
                </c:pt>
                <c:pt idx="37">
                  <c:v>0.14938541920253684</c:v>
                </c:pt>
                <c:pt idx="38">
                  <c:v>0.16977542555365863</c:v>
                </c:pt>
                <c:pt idx="39">
                  <c:v>0.17513953141621097</c:v>
                </c:pt>
                <c:pt idx="40">
                  <c:v>0.18060991431886844</c:v>
                </c:pt>
                <c:pt idx="41">
                  <c:v>0.18618621912691238</c:v>
                </c:pt>
                <c:pt idx="42">
                  <c:v>0.1918679894813938</c:v>
                </c:pt>
                <c:pt idx="43">
                  <c:v>0.1918679894813938</c:v>
                </c:pt>
                <c:pt idx="44">
                  <c:v>0.1918679894813938</c:v>
                </c:pt>
                <c:pt idx="45">
                  <c:v>0.19765466647185065</c:v>
                </c:pt>
                <c:pt idx="46">
                  <c:v>0.20953998510493527</c:v>
                </c:pt>
                <c:pt idx="47">
                  <c:v>0.20953998510493527</c:v>
                </c:pt>
                <c:pt idx="48">
                  <c:v>0.20953998510493527</c:v>
                </c:pt>
                <c:pt idx="49">
                  <c:v>0.20953998510493527</c:v>
                </c:pt>
                <c:pt idx="50">
                  <c:v>0.20953998510493527</c:v>
                </c:pt>
                <c:pt idx="51">
                  <c:v>0.21563698646066226</c:v>
                </c:pt>
                <c:pt idx="52">
                  <c:v>0.21563698646066226</c:v>
                </c:pt>
                <c:pt idx="53">
                  <c:v>0.21563698646066226</c:v>
                </c:pt>
                <c:pt idx="54">
                  <c:v>0.21563698646066226</c:v>
                </c:pt>
                <c:pt idx="55">
                  <c:v>0.22183561237475941</c:v>
                </c:pt>
                <c:pt idx="56">
                  <c:v>0.22813477696856008</c:v>
                </c:pt>
                <c:pt idx="57">
                  <c:v>0.22813477696856008</c:v>
                </c:pt>
                <c:pt idx="58">
                  <c:v>0.22813477696856008</c:v>
                </c:pt>
                <c:pt idx="59">
                  <c:v>0.23453328733764331</c:v>
                </c:pt>
                <c:pt idx="60">
                  <c:v>0.23453328733764331</c:v>
                </c:pt>
                <c:pt idx="61">
                  <c:v>0.23453328733764331</c:v>
                </c:pt>
                <c:pt idx="62">
                  <c:v>0.24102984343113804</c:v>
                </c:pt>
                <c:pt idx="63">
                  <c:v>0.24102984343113804</c:v>
                </c:pt>
                <c:pt idx="64">
                  <c:v>0.24762303811963204</c:v>
                </c:pt>
                <c:pt idx="65">
                  <c:v>0.24762303811963204</c:v>
                </c:pt>
                <c:pt idx="66">
                  <c:v>0.2543113574546394</c:v>
                </c:pt>
                <c:pt idx="67">
                  <c:v>0.2543113574546394</c:v>
                </c:pt>
                <c:pt idx="68">
                  <c:v>0.26109318112160668</c:v>
                </c:pt>
                <c:pt idx="69">
                  <c:v>0.26796678308844957</c:v>
                </c:pt>
                <c:pt idx="70">
                  <c:v>0.26796678308844957</c:v>
                </c:pt>
                <c:pt idx="71">
                  <c:v>0.26796678308844957</c:v>
                </c:pt>
                <c:pt idx="72">
                  <c:v>0.27493033245113563</c:v>
                </c:pt>
                <c:pt idx="73">
                  <c:v>0.28198189447679711</c:v>
                </c:pt>
                <c:pt idx="74">
                  <c:v>0.28198189447679711</c:v>
                </c:pt>
                <c:pt idx="75">
                  <c:v>0.29634080608614666</c:v>
                </c:pt>
                <c:pt idx="76">
                  <c:v>0.29634080608614666</c:v>
                </c:pt>
                <c:pt idx="77">
                  <c:v>0.29634080608614666</c:v>
                </c:pt>
                <c:pt idx="78">
                  <c:v>0.31848508385399488</c:v>
                </c:pt>
                <c:pt idx="79">
                  <c:v>0.31848508385399488</c:v>
                </c:pt>
                <c:pt idx="80">
                  <c:v>0.32601845928435802</c:v>
                </c:pt>
                <c:pt idx="81">
                  <c:v>0.32601845928435802</c:v>
                </c:pt>
                <c:pt idx="82">
                  <c:v>0.32601845928435802</c:v>
                </c:pt>
                <c:pt idx="83">
                  <c:v>0.32601845928435802</c:v>
                </c:pt>
                <c:pt idx="84">
                  <c:v>0.33362352608597878</c:v>
                </c:pt>
                <c:pt idx="85">
                  <c:v>0.3412975800337873</c:v>
                </c:pt>
                <c:pt idx="86">
                  <c:v>0.34903783123637833</c:v>
                </c:pt>
                <c:pt idx="87">
                  <c:v>0.34903783123637833</c:v>
                </c:pt>
                <c:pt idx="88">
                  <c:v>0.35684140708609691</c:v>
                </c:pt>
                <c:pt idx="89">
                  <c:v>0.35684140708609691</c:v>
                </c:pt>
                <c:pt idx="90">
                  <c:v>0.35684140708609691</c:v>
                </c:pt>
                <c:pt idx="91">
                  <c:v>0.36470535538099003</c:v>
                </c:pt>
                <c:pt idx="92">
                  <c:v>0.37262664761351161</c:v>
                </c:pt>
                <c:pt idx="93">
                  <c:v>0.37262664761351161</c:v>
                </c:pt>
                <c:pt idx="94">
                  <c:v>0.38862878918192084</c:v>
                </c:pt>
                <c:pt idx="95">
                  <c:v>0.38862878918192084</c:v>
                </c:pt>
                <c:pt idx="96">
                  <c:v>0.38862878918192084</c:v>
                </c:pt>
                <c:pt idx="97">
                  <c:v>0.3967032317805273</c:v>
                </c:pt>
                <c:pt idx="98">
                  <c:v>0.404822212483327</c:v>
                </c:pt>
                <c:pt idx="99">
                  <c:v>0.404822212483327</c:v>
                </c:pt>
                <c:pt idx="100">
                  <c:v>0.404822212483327</c:v>
                </c:pt>
                <c:pt idx="101">
                  <c:v>0.404822212483327</c:v>
                </c:pt>
                <c:pt idx="102">
                  <c:v>0.41298237596869636</c:v>
                </c:pt>
                <c:pt idx="103">
                  <c:v>0.41298237596869636</c:v>
                </c:pt>
                <c:pt idx="104">
                  <c:v>0.42118031347238771</c:v>
                </c:pt>
                <c:pt idx="105">
                  <c:v>0.42941256704977848</c:v>
                </c:pt>
                <c:pt idx="106">
                  <c:v>0.43767563394480968</c:v>
                </c:pt>
                <c:pt idx="107">
                  <c:v>0.43767563394480968</c:v>
                </c:pt>
                <c:pt idx="108">
                  <c:v>0.43767563394480968</c:v>
                </c:pt>
                <c:pt idx="109">
                  <c:v>0.44596597105664226</c:v>
                </c:pt>
                <c:pt idx="110">
                  <c:v>0.44596597105664226</c:v>
                </c:pt>
                <c:pt idx="111">
                  <c:v>0.45427999949412745</c:v>
                </c:pt>
                <c:pt idx="112">
                  <c:v>0.4626141092085499</c:v>
                </c:pt>
                <c:pt idx="113">
                  <c:v>0.4626141092085499</c:v>
                </c:pt>
                <c:pt idx="114">
                  <c:v>0.47096466369486628</c:v>
                </c:pt>
                <c:pt idx="115">
                  <c:v>0.47096466369486628</c:v>
                </c:pt>
                <c:pt idx="116">
                  <c:v>0.47096466369486628</c:v>
                </c:pt>
                <c:pt idx="117">
                  <c:v>0.48770045728373357</c:v>
                </c:pt>
                <c:pt idx="118">
                  <c:v>0.48770045728373357</c:v>
                </c:pt>
                <c:pt idx="119">
                  <c:v>0.48770045728373357</c:v>
                </c:pt>
                <c:pt idx="120">
                  <c:v>0.49607833415476005</c:v>
                </c:pt>
                <c:pt idx="121">
                  <c:v>0.49607833415476005</c:v>
                </c:pt>
                <c:pt idx="122">
                  <c:v>0.49607833415476005</c:v>
                </c:pt>
                <c:pt idx="123">
                  <c:v>0.49607833415476005</c:v>
                </c:pt>
                <c:pt idx="124">
                  <c:v>0.49607833415476005</c:v>
                </c:pt>
                <c:pt idx="125">
                  <c:v>0.50445794104937391</c:v>
                </c:pt>
                <c:pt idx="126">
                  <c:v>0.50445794104937391</c:v>
                </c:pt>
                <c:pt idx="127">
                  <c:v>0.50445794104937391</c:v>
                </c:pt>
                <c:pt idx="128">
                  <c:v>0.50445794104937391</c:v>
                </c:pt>
                <c:pt idx="129">
                  <c:v>0.50445794104937391</c:v>
                </c:pt>
                <c:pt idx="130">
                  <c:v>0.50445794104937391</c:v>
                </c:pt>
                <c:pt idx="131">
                  <c:v>0.50445794104937391</c:v>
                </c:pt>
                <c:pt idx="132">
                  <c:v>0.51283558136374507</c:v>
                </c:pt>
                <c:pt idx="133">
                  <c:v>0.51283558136374507</c:v>
                </c:pt>
                <c:pt idx="134">
                  <c:v>0.52120756109634925</c:v>
                </c:pt>
                <c:pt idx="135">
                  <c:v>0.52120756109634925</c:v>
                </c:pt>
                <c:pt idx="136">
                  <c:v>0.52120756109634925</c:v>
                </c:pt>
                <c:pt idx="137">
                  <c:v>0.52120756109634925</c:v>
                </c:pt>
                <c:pt idx="138">
                  <c:v>0.53791980511915549</c:v>
                </c:pt>
                <c:pt idx="139">
                  <c:v>0.53791980511915549</c:v>
                </c:pt>
                <c:pt idx="140">
                  <c:v>0.54625273829576337</c:v>
                </c:pt>
                <c:pt idx="141">
                  <c:v>0.55456535830961373</c:v>
                </c:pt>
                <c:pt idx="142">
                  <c:v>0.57111525752632331</c:v>
                </c:pt>
                <c:pt idx="143">
                  <c:v>0.57111525752632331</c:v>
                </c:pt>
                <c:pt idx="144">
                  <c:v>0.57934541933626105</c:v>
                </c:pt>
                <c:pt idx="145">
                  <c:v>0.59569867171551494</c:v>
                </c:pt>
                <c:pt idx="146">
                  <c:v>0.59569867171551494</c:v>
                </c:pt>
                <c:pt idx="147">
                  <c:v>0.59569867171551494</c:v>
                </c:pt>
                <c:pt idx="148">
                  <c:v>0.60381490188751152</c:v>
                </c:pt>
                <c:pt idx="149">
                  <c:v>0.61188638113219707</c:v>
                </c:pt>
                <c:pt idx="150">
                  <c:v>0.61990981554146063</c:v>
                </c:pt>
                <c:pt idx="151">
                  <c:v>0.61990981554146063</c:v>
                </c:pt>
                <c:pt idx="152">
                  <c:v>0.61990981554146063</c:v>
                </c:pt>
                <c:pt idx="153">
                  <c:v>0.62788197307245563</c:v>
                </c:pt>
                <c:pt idx="154">
                  <c:v>0.62788197307245563</c:v>
                </c:pt>
                <c:pt idx="155">
                  <c:v>0.62788197307245563</c:v>
                </c:pt>
                <c:pt idx="156">
                  <c:v>0.62788197307245563</c:v>
                </c:pt>
                <c:pt idx="157">
                  <c:v>0.63579968742930204</c:v>
                </c:pt>
                <c:pt idx="158">
                  <c:v>0.64365986180436785</c:v>
                </c:pt>
                <c:pt idx="159">
                  <c:v>0.64365986180436785</c:v>
                </c:pt>
                <c:pt idx="160">
                  <c:v>0.64365986180436785</c:v>
                </c:pt>
                <c:pt idx="161">
                  <c:v>0.64365986180436785</c:v>
                </c:pt>
                <c:pt idx="162">
                  <c:v>0.64365986180436785</c:v>
                </c:pt>
                <c:pt idx="163">
                  <c:v>0.64365986180436785</c:v>
                </c:pt>
                <c:pt idx="164">
                  <c:v>0.65145947247203462</c:v>
                </c:pt>
                <c:pt idx="165">
                  <c:v>0.65145947247203462</c:v>
                </c:pt>
                <c:pt idx="166">
                  <c:v>0.65145947247203462</c:v>
                </c:pt>
                <c:pt idx="167">
                  <c:v>0.66686529366573266</c:v>
                </c:pt>
                <c:pt idx="168">
                  <c:v>0.66686529366573266</c:v>
                </c:pt>
                <c:pt idx="169">
                  <c:v>0.67446585229092948</c:v>
                </c:pt>
                <c:pt idx="170">
                  <c:v>0.67446585229092948</c:v>
                </c:pt>
                <c:pt idx="171">
                  <c:v>0.68199454945717464</c:v>
                </c:pt>
                <c:pt idx="172">
                  <c:v>0.6894487751290348</c:v>
                </c:pt>
                <c:pt idx="173">
                  <c:v>0.6894487751290348</c:v>
                </c:pt>
                <c:pt idx="174">
                  <c:v>0.6894487751290348</c:v>
                </c:pt>
                <c:pt idx="175">
                  <c:v>0.6894487751290348</c:v>
                </c:pt>
                <c:pt idx="176">
                  <c:v>0.70412383019559943</c:v>
                </c:pt>
                <c:pt idx="177">
                  <c:v>0.70412383019559943</c:v>
                </c:pt>
                <c:pt idx="178">
                  <c:v>0.70412383019559943</c:v>
                </c:pt>
                <c:pt idx="179">
                  <c:v>0.70412383019559943</c:v>
                </c:pt>
                <c:pt idx="180">
                  <c:v>0.71133990486091758</c:v>
                </c:pt>
                <c:pt idx="181">
                  <c:v>0.71847200279198753</c:v>
                </c:pt>
                <c:pt idx="182">
                  <c:v>0.71847200279198753</c:v>
                </c:pt>
                <c:pt idx="183">
                  <c:v>0.72551799194623823</c:v>
                </c:pt>
                <c:pt idx="184">
                  <c:v>0.73247584152770029</c:v>
                </c:pt>
                <c:pt idx="185">
                  <c:v>0.73247584152770029</c:v>
                </c:pt>
                <c:pt idx="186">
                  <c:v>0.73934362341347892</c:v>
                </c:pt>
                <c:pt idx="187">
                  <c:v>0.75280179214449539</c:v>
                </c:pt>
                <c:pt idx="188">
                  <c:v>0.75280179214449539</c:v>
                </c:pt>
                <c:pt idx="189">
                  <c:v>0.75280179214449539</c:v>
                </c:pt>
                <c:pt idx="190">
                  <c:v>0.75280179214449539</c:v>
                </c:pt>
                <c:pt idx="191">
                  <c:v>0.75938884617587332</c:v>
                </c:pt>
                <c:pt idx="192">
                  <c:v>0.76587916835276071</c:v>
                </c:pt>
                <c:pt idx="193">
                  <c:v>0.76587916835276071</c:v>
                </c:pt>
                <c:pt idx="194">
                  <c:v>0.76587916835276071</c:v>
                </c:pt>
                <c:pt idx="195">
                  <c:v>0.77227135839310068</c:v>
                </c:pt>
                <c:pt idx="196">
                  <c:v>0.78475627643426127</c:v>
                </c:pt>
                <c:pt idx="197">
                  <c:v>0.78475627643426127</c:v>
                </c:pt>
                <c:pt idx="198">
                  <c:v>0.79683453950247307</c:v>
                </c:pt>
                <c:pt idx="199">
                  <c:v>0.79683453950247307</c:v>
                </c:pt>
                <c:pt idx="200">
                  <c:v>0.80271881074752249</c:v>
                </c:pt>
                <c:pt idx="201">
                  <c:v>0.80271881074752249</c:v>
                </c:pt>
                <c:pt idx="202">
                  <c:v>0.80271881074752249</c:v>
                </c:pt>
                <c:pt idx="203">
                  <c:v>0.80271881074752249</c:v>
                </c:pt>
                <c:pt idx="204">
                  <c:v>0.81417382865732402</c:v>
                </c:pt>
                <c:pt idx="205">
                  <c:v>0.82520695779140896</c:v>
                </c:pt>
                <c:pt idx="206">
                  <c:v>0.83056425217690288</c:v>
                </c:pt>
                <c:pt idx="207">
                  <c:v>0.83056425217690288</c:v>
                </c:pt>
                <c:pt idx="208">
                  <c:v>0.83581500114660234</c:v>
                </c:pt>
                <c:pt idx="209">
                  <c:v>0.84095905365259993</c:v>
                </c:pt>
                <c:pt idx="210">
                  <c:v>0.84095905365259993</c:v>
                </c:pt>
                <c:pt idx="211">
                  <c:v>0.84095905365259993</c:v>
                </c:pt>
                <c:pt idx="212">
                  <c:v>0.84095905365259993</c:v>
                </c:pt>
                <c:pt idx="213">
                  <c:v>0.84095905365259993</c:v>
                </c:pt>
                <c:pt idx="214">
                  <c:v>0.8557509539487218</c:v>
                </c:pt>
                <c:pt idx="215">
                  <c:v>0.86046860559887595</c:v>
                </c:pt>
                <c:pt idx="216">
                  <c:v>0.86046860559887595</c:v>
                </c:pt>
                <c:pt idx="217">
                  <c:v>0.86958616021864676</c:v>
                </c:pt>
                <c:pt idx="218">
                  <c:v>0.87828309894808121</c:v>
                </c:pt>
                <c:pt idx="219">
                  <c:v>0.88247528264839326</c:v>
                </c:pt>
                <c:pt idx="220">
                  <c:v>0.88247528264839326</c:v>
                </c:pt>
                <c:pt idx="221">
                  <c:v>0.88656420036170447</c:v>
                </c:pt>
                <c:pt idx="222">
                  <c:v>0.88656420036170447</c:v>
                </c:pt>
                <c:pt idx="223">
                  <c:v>0.90190392978347944</c:v>
                </c:pt>
                <c:pt idx="224">
                  <c:v>0.90190392978347944</c:v>
                </c:pt>
                <c:pt idx="225">
                  <c:v>0.90548963507681746</c:v>
                </c:pt>
                <c:pt idx="226">
                  <c:v>0.90897776791086382</c:v>
                </c:pt>
                <c:pt idx="227">
                  <c:v>0.90897776791086382</c:v>
                </c:pt>
                <c:pt idx="228">
                  <c:v>0.90897776791086382</c:v>
                </c:pt>
                <c:pt idx="229">
                  <c:v>0.91566600152575262</c:v>
                </c:pt>
                <c:pt idx="230">
                  <c:v>0.91886857160054869</c:v>
                </c:pt>
                <c:pt idx="231">
                  <c:v>0.92792587282432093</c:v>
                </c:pt>
                <c:pt idx="232">
                  <c:v>0.93076612548954296</c:v>
                </c:pt>
                <c:pt idx="233">
                  <c:v>0.93076612548954296</c:v>
                </c:pt>
                <c:pt idx="234">
                  <c:v>0.94369223774389555</c:v>
                </c:pt>
                <c:pt idx="235">
                  <c:v>0.94369223774389555</c:v>
                </c:pt>
                <c:pt idx="236">
                  <c:v>0.95048359780439562</c:v>
                </c:pt>
                <c:pt idx="237">
                  <c:v>0.95463606867676098</c:v>
                </c:pt>
                <c:pt idx="238">
                  <c:v>0.95660467922808845</c:v>
                </c:pt>
                <c:pt idx="239">
                  <c:v>0.96209977922160617</c:v>
                </c:pt>
                <c:pt idx="240">
                  <c:v>0.96543738271088642</c:v>
                </c:pt>
                <c:pt idx="241">
                  <c:v>0.97527175251557496</c:v>
                </c:pt>
                <c:pt idx="242">
                  <c:v>0.97527175251557496</c:v>
                </c:pt>
                <c:pt idx="243">
                  <c:v>0.97975206038409812</c:v>
                </c:pt>
                <c:pt idx="244">
                  <c:v>0.98352428675697623</c:v>
                </c:pt>
                <c:pt idx="245">
                  <c:v>0.98436734571469209</c:v>
                </c:pt>
                <c:pt idx="246">
                  <c:v>0.98594291171949999</c:v>
                </c:pt>
                <c:pt idx="247">
                  <c:v>0.99145426358086219</c:v>
                </c:pt>
                <c:pt idx="248">
                  <c:v>0.99694499250634916</c:v>
                </c:pt>
                <c:pt idx="249">
                  <c:v>0.99731392507490668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25-4147-8639-AA374839E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784288"/>
        <c:axId val="258781792"/>
      </c:scatterChart>
      <c:valAx>
        <c:axId val="25878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0" i="0" baseline="0">
                    <a:effectLst/>
                  </a:rPr>
                  <a:t>Percentile (Fitted CDF)</a:t>
                </a:r>
                <a:endParaRPr lang="en-I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81792"/>
        <c:crosses val="autoZero"/>
        <c:crossBetween val="midCat"/>
      </c:valAx>
      <c:valAx>
        <c:axId val="25878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0" i="0" baseline="0">
                    <a:effectLst/>
                  </a:rPr>
                  <a:t>Empirical CDF</a:t>
                </a:r>
                <a:endParaRPr lang="en-I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8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>
                <a:effectLst/>
              </a:rPr>
              <a:t>Quantile-Quantile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'QQ plot_Unv'!$R$2</c:f>
              <c:strCache>
                <c:ptCount val="1"/>
                <c:pt idx="0">
                  <c:v>Fitted Quantile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'QQ plot_Unv'!$R$3:$R$252</c:f>
              <c:numCache>
                <c:formatCode>General</c:formatCode>
                <c:ptCount val="250"/>
                <c:pt idx="0">
                  <c:v>147.20444980366116</c:v>
                </c:pt>
                <c:pt idx="1">
                  <c:v>147.37870273126825</c:v>
                </c:pt>
                <c:pt idx="2">
                  <c:v>147.46715638139989</c:v>
                </c:pt>
                <c:pt idx="3">
                  <c:v>147.52859975288237</c:v>
                </c:pt>
                <c:pt idx="4">
                  <c:v>147.576378464703</c:v>
                </c:pt>
                <c:pt idx="5">
                  <c:v>147.61581517621036</c:v>
                </c:pt>
                <c:pt idx="6">
                  <c:v>147.64959628940699</c:v>
                </c:pt>
                <c:pt idx="7">
                  <c:v>147.67927507540401</c:v>
                </c:pt>
                <c:pt idx="8">
                  <c:v>147.70583395118655</c:v>
                </c:pt>
                <c:pt idx="9">
                  <c:v>147.72993536999317</c:v>
                </c:pt>
                <c:pt idx="10">
                  <c:v>147.75204805626117</c:v>
                </c:pt>
                <c:pt idx="11">
                  <c:v>147.77251635234273</c:v>
                </c:pt>
                <c:pt idx="12">
                  <c:v>147.79160096813342</c:v>
                </c:pt>
                <c:pt idx="13">
                  <c:v>147.80950424056692</c:v>
                </c:pt>
                <c:pt idx="14">
                  <c:v>147.82638648718793</c:v>
                </c:pt>
                <c:pt idx="15">
                  <c:v>147.8423769833293</c:v>
                </c:pt>
                <c:pt idx="16">
                  <c:v>147.85758155873108</c:v>
                </c:pt>
                <c:pt idx="17">
                  <c:v>147.87208799384939</c:v>
                </c:pt>
                <c:pt idx="18">
                  <c:v>147.88596994090645</c:v>
                </c:pt>
                <c:pt idx="19">
                  <c:v>147.8992898299685</c:v>
                </c:pt>
                <c:pt idx="20">
                  <c:v>147.91210106074453</c:v>
                </c:pt>
                <c:pt idx="21">
                  <c:v>147.92444968154953</c:v>
                </c:pt>
                <c:pt idx="22">
                  <c:v>147.93637569343488</c:v>
                </c:pt>
                <c:pt idx="23">
                  <c:v>147.94791407593178</c:v>
                </c:pt>
                <c:pt idx="24">
                  <c:v>147.95909560302957</c:v>
                </c:pt>
                <c:pt idx="25">
                  <c:v>147.96994749901287</c:v>
                </c:pt>
                <c:pt idx="26">
                  <c:v>147.98049397057406</c:v>
                </c:pt>
                <c:pt idx="27">
                  <c:v>147.99075664228732</c:v>
                </c:pt>
                <c:pt idx="28">
                  <c:v>148.00075491583979</c:v>
                </c:pt>
                <c:pt idx="29">
                  <c:v>148.01050626855309</c:v>
                </c:pt>
                <c:pt idx="30">
                  <c:v>148.02002650314807</c:v>
                </c:pt>
                <c:pt idx="31">
                  <c:v>148.02932995804144</c:v>
                </c:pt>
                <c:pt idx="32">
                  <c:v>148.03842968545646</c:v>
                </c:pt>
                <c:pt idx="33">
                  <c:v>148.04733760310563</c:v>
                </c:pt>
                <c:pt idx="34">
                  <c:v>148.05606462403324</c:v>
                </c:pt>
                <c:pt idx="35">
                  <c:v>148.06462076830005</c:v>
                </c:pt>
                <c:pt idx="36">
                  <c:v>148.07301525948645</c:v>
                </c:pt>
                <c:pt idx="37">
                  <c:v>148.08125660843464</c:v>
                </c:pt>
                <c:pt idx="38">
                  <c:v>148.08935268621067</c:v>
                </c:pt>
                <c:pt idx="39">
                  <c:v>148.09731078791663</c:v>
                </c:pt>
                <c:pt idx="40">
                  <c:v>148.10513768870211</c:v>
                </c:pt>
                <c:pt idx="41">
                  <c:v>148.11283969309645</c:v>
                </c:pt>
                <c:pt idx="42">
                  <c:v>148.12042267859977</c:v>
                </c:pt>
                <c:pt idx="43">
                  <c:v>148.12789213431952</c:v>
                </c:pt>
                <c:pt idx="44">
                  <c:v>148.13525319531658</c:v>
                </c:pt>
                <c:pt idx="45">
                  <c:v>148.14251067322257</c:v>
                </c:pt>
                <c:pt idx="46">
                  <c:v>148.14966908360628</c:v>
                </c:pt>
                <c:pt idx="47">
                  <c:v>148.15673267049684</c:v>
                </c:pt>
                <c:pt idx="48">
                  <c:v>148.1637054284125</c:v>
                </c:pt>
                <c:pt idx="49">
                  <c:v>148.17059112219499</c:v>
                </c:pt>
                <c:pt idx="50">
                  <c:v>148.17739330490826</c:v>
                </c:pt>
                <c:pt idx="51">
                  <c:v>148.18411533402474</c:v>
                </c:pt>
                <c:pt idx="52">
                  <c:v>148.19076038609364</c:v>
                </c:pt>
                <c:pt idx="53">
                  <c:v>148.19733147005968</c:v>
                </c:pt>
                <c:pt idx="54">
                  <c:v>148.20383143937931</c:v>
                </c:pt>
                <c:pt idx="55">
                  <c:v>148.21026300306394</c:v>
                </c:pt>
                <c:pt idx="56">
                  <c:v>148.21662873576193</c:v>
                </c:pt>
                <c:pt idx="57">
                  <c:v>148.22293108697974</c:v>
                </c:pt>
                <c:pt idx="58">
                  <c:v>148.229172389529</c:v>
                </c:pt>
                <c:pt idx="59">
                  <c:v>148.23535486727698</c:v>
                </c:pt>
                <c:pt idx="60">
                  <c:v>148.24148064226895</c:v>
                </c:pt>
                <c:pt idx="61">
                  <c:v>148.24755174128299</c:v>
                </c:pt>
                <c:pt idx="62">
                  <c:v>148.25357010187102</c:v>
                </c:pt>
                <c:pt idx="63">
                  <c:v>148.25953757793465</c:v>
                </c:pt>
                <c:pt idx="64">
                  <c:v>148.26545594487789</c:v>
                </c:pt>
                <c:pt idx="65">
                  <c:v>148.27132690437583</c:v>
                </c:pt>
                <c:pt idx="66">
                  <c:v>148.27715208879314</c:v>
                </c:pt>
                <c:pt idx="67">
                  <c:v>148.28293306528343</c:v>
                </c:pt>
                <c:pt idx="68">
                  <c:v>148.28867133959693</c:v>
                </c:pt>
                <c:pt idx="69">
                  <c:v>148.29436835962181</c:v>
                </c:pt>
                <c:pt idx="70">
                  <c:v>148.30002551868108</c:v>
                </c:pt>
                <c:pt idx="71">
                  <c:v>148.30564415860599</c:v>
                </c:pt>
                <c:pt idx="72">
                  <c:v>148.3112255726036</c:v>
                </c:pt>
                <c:pt idx="73">
                  <c:v>148.31677100793601</c:v>
                </c:pt>
                <c:pt idx="74">
                  <c:v>148.32228166842538</c:v>
                </c:pt>
                <c:pt idx="75">
                  <c:v>148.3277587167992</c:v>
                </c:pt>
                <c:pt idx="76">
                  <c:v>148.33320327688801</c:v>
                </c:pt>
                <c:pt idx="77">
                  <c:v>148.33861643568687</c:v>
                </c:pt>
                <c:pt idx="78">
                  <c:v>148.34399924529106</c:v>
                </c:pt>
                <c:pt idx="79">
                  <c:v>148.34935272471526</c:v>
                </c:pt>
                <c:pt idx="80">
                  <c:v>148.35467786160532</c:v>
                </c:pt>
                <c:pt idx="81">
                  <c:v>148.35997561384994</c:v>
                </c:pt>
                <c:pt idx="82">
                  <c:v>148.36524691110006</c:v>
                </c:pt>
                <c:pt idx="83">
                  <c:v>148.37049265620226</c:v>
                </c:pt>
                <c:pt idx="84">
                  <c:v>148.37571372655248</c:v>
                </c:pt>
                <c:pt idx="85">
                  <c:v>148.3809109753756</c:v>
                </c:pt>
                <c:pt idx="86">
                  <c:v>148.38608523293607</c:v>
                </c:pt>
                <c:pt idx="87">
                  <c:v>148.39123730768458</c:v>
                </c:pt>
                <c:pt idx="88">
                  <c:v>148.39636798734477</c:v>
                </c:pt>
                <c:pt idx="89">
                  <c:v>148.40147803994446</c:v>
                </c:pt>
                <c:pt idx="90">
                  <c:v>148.40656821479496</c:v>
                </c:pt>
                <c:pt idx="91">
                  <c:v>148.41163924342189</c:v>
                </c:pt>
                <c:pt idx="92">
                  <c:v>148.41669184045111</c:v>
                </c:pt>
                <c:pt idx="93">
                  <c:v>148.42172670445217</c:v>
                </c:pt>
                <c:pt idx="94">
                  <c:v>148.42674451874277</c:v>
                </c:pt>
                <c:pt idx="95">
                  <c:v>148.43174595215606</c:v>
                </c:pt>
                <c:pt idx="96">
                  <c:v>148.43673165977413</c:v>
                </c:pt>
                <c:pt idx="97">
                  <c:v>148.44170228362876</c:v>
                </c:pt>
                <c:pt idx="98">
                  <c:v>148.44665845337278</c:v>
                </c:pt>
                <c:pt idx="99">
                  <c:v>148.45160078692308</c:v>
                </c:pt>
                <c:pt idx="100">
                  <c:v>148.45652989107754</c:v>
                </c:pt>
                <c:pt idx="101">
                  <c:v>148.46144636210752</c:v>
                </c:pt>
                <c:pt idx="102">
                  <c:v>148.46635078632738</c:v>
                </c:pt>
                <c:pt idx="103">
                  <c:v>148.47124374064285</c:v>
                </c:pt>
                <c:pt idx="104">
                  <c:v>148.47612579307946</c:v>
                </c:pt>
                <c:pt idx="105">
                  <c:v>148.4809975032922</c:v>
                </c:pt>
                <c:pt idx="106">
                  <c:v>148.48585942305823</c:v>
                </c:pt>
                <c:pt idx="107">
                  <c:v>148.4907120967533</c:v>
                </c:pt>
                <c:pt idx="108">
                  <c:v>148.49555606181315</c:v>
                </c:pt>
                <c:pt idx="109">
                  <c:v>148.50039184918114</c:v>
                </c:pt>
                <c:pt idx="110">
                  <c:v>148.50521998374307</c:v>
                </c:pt>
                <c:pt idx="111">
                  <c:v>148.51004098474988</c:v>
                </c:pt>
                <c:pt idx="112">
                  <c:v>148.5148553662296</c:v>
                </c:pt>
                <c:pt idx="113">
                  <c:v>148.5196636373891</c:v>
                </c:pt>
                <c:pt idx="114">
                  <c:v>148.52446630300662</c:v>
                </c:pt>
                <c:pt idx="115">
                  <c:v>148.52926386381586</c:v>
                </c:pt>
                <c:pt idx="116">
                  <c:v>148.53405681688238</c:v>
                </c:pt>
                <c:pt idx="117">
                  <c:v>148.53884565597326</c:v>
                </c:pt>
                <c:pt idx="118">
                  <c:v>148.54363087192039</c:v>
                </c:pt>
                <c:pt idx="119">
                  <c:v>148.54841295297837</c:v>
                </c:pt>
                <c:pt idx="120">
                  <c:v>148.55319238517779</c:v>
                </c:pt>
                <c:pt idx="121">
                  <c:v>148.5579696526741</c:v>
                </c:pt>
                <c:pt idx="122">
                  <c:v>148.56274523809324</c:v>
                </c:pt>
                <c:pt idx="123">
                  <c:v>148.5675196228745</c:v>
                </c:pt>
                <c:pt idx="124">
                  <c:v>148.57229328761105</c:v>
                </c:pt>
                <c:pt idx="125">
                  <c:v>148.57706671238901</c:v>
                </c:pt>
                <c:pt idx="126">
                  <c:v>148.58184037712556</c:v>
                </c:pt>
                <c:pt idx="127">
                  <c:v>148.58661476190682</c:v>
                </c:pt>
                <c:pt idx="128">
                  <c:v>148.59139034732596</c:v>
                </c:pt>
                <c:pt idx="129">
                  <c:v>148.59616761482226</c:v>
                </c:pt>
                <c:pt idx="130">
                  <c:v>148.60094704702169</c:v>
                </c:pt>
                <c:pt idx="131">
                  <c:v>148.60572912807967</c:v>
                </c:pt>
                <c:pt idx="132">
                  <c:v>148.6105143440268</c:v>
                </c:pt>
                <c:pt idx="133">
                  <c:v>148.61530318311767</c:v>
                </c:pt>
                <c:pt idx="134">
                  <c:v>148.6200961361842</c:v>
                </c:pt>
                <c:pt idx="135">
                  <c:v>148.62489369699344</c:v>
                </c:pt>
                <c:pt idx="136">
                  <c:v>148.62969636261096</c:v>
                </c:pt>
                <c:pt idx="137">
                  <c:v>148.63450463377046</c:v>
                </c:pt>
                <c:pt idx="138">
                  <c:v>148.63931901525018</c:v>
                </c:pt>
                <c:pt idx="139">
                  <c:v>148.64414001625698</c:v>
                </c:pt>
                <c:pt idx="140">
                  <c:v>148.64896815081892</c:v>
                </c:pt>
                <c:pt idx="141">
                  <c:v>148.65380393818691</c:v>
                </c:pt>
                <c:pt idx="142">
                  <c:v>148.65864790324676</c:v>
                </c:pt>
                <c:pt idx="143">
                  <c:v>148.66350057694183</c:v>
                </c:pt>
                <c:pt idx="144">
                  <c:v>148.66836249670786</c:v>
                </c:pt>
                <c:pt idx="145">
                  <c:v>148.6732342069206</c:v>
                </c:pt>
                <c:pt idx="146">
                  <c:v>148.67811625935721</c:v>
                </c:pt>
                <c:pt idx="147">
                  <c:v>148.68300921367268</c:v>
                </c:pt>
                <c:pt idx="148">
                  <c:v>148.68791363789254</c:v>
                </c:pt>
                <c:pt idx="149">
                  <c:v>148.69283010892252</c:v>
                </c:pt>
                <c:pt idx="150">
                  <c:v>148.69775921307698</c:v>
                </c:pt>
                <c:pt idx="151">
                  <c:v>148.70270154662728</c:v>
                </c:pt>
                <c:pt idx="152">
                  <c:v>148.7076577163713</c:v>
                </c:pt>
                <c:pt idx="153">
                  <c:v>148.71262834022593</c:v>
                </c:pt>
                <c:pt idx="154">
                  <c:v>148.71761404784399</c:v>
                </c:pt>
                <c:pt idx="155">
                  <c:v>148.72261548125729</c:v>
                </c:pt>
                <c:pt idx="156">
                  <c:v>148.72763329554789</c:v>
                </c:pt>
                <c:pt idx="157">
                  <c:v>148.73266815954895</c:v>
                </c:pt>
                <c:pt idx="158">
                  <c:v>148.73772075657817</c:v>
                </c:pt>
                <c:pt idx="159">
                  <c:v>148.7427917852051</c:v>
                </c:pt>
                <c:pt idx="160">
                  <c:v>148.74788196005559</c:v>
                </c:pt>
                <c:pt idx="161">
                  <c:v>148.75299201265528</c:v>
                </c:pt>
                <c:pt idx="162">
                  <c:v>148.75812269231548</c:v>
                </c:pt>
                <c:pt idx="163">
                  <c:v>148.76327476706399</c:v>
                </c:pt>
                <c:pt idx="164">
                  <c:v>148.76844902462446</c:v>
                </c:pt>
                <c:pt idx="165">
                  <c:v>148.77364627344758</c:v>
                </c:pt>
                <c:pt idx="166">
                  <c:v>148.7788673437978</c:v>
                </c:pt>
                <c:pt idx="167">
                  <c:v>148.7841130889</c:v>
                </c:pt>
                <c:pt idx="168">
                  <c:v>148.78938438615012</c:v>
                </c:pt>
                <c:pt idx="169">
                  <c:v>148.79468213839473</c:v>
                </c:pt>
                <c:pt idx="170">
                  <c:v>148.8000072752848</c:v>
                </c:pt>
                <c:pt idx="171">
                  <c:v>148.805360754709</c:v>
                </c:pt>
                <c:pt idx="172">
                  <c:v>148.81074356431319</c:v>
                </c:pt>
                <c:pt idx="173">
                  <c:v>148.81615672311204</c:v>
                </c:pt>
                <c:pt idx="174">
                  <c:v>148.82160128320086</c:v>
                </c:pt>
                <c:pt idx="175">
                  <c:v>148.82707833157468</c:v>
                </c:pt>
                <c:pt idx="176">
                  <c:v>148.83258899206405</c:v>
                </c:pt>
                <c:pt idx="177">
                  <c:v>148.83813442739645</c:v>
                </c:pt>
                <c:pt idx="178">
                  <c:v>148.84371584139407</c:v>
                </c:pt>
                <c:pt idx="179">
                  <c:v>148.84933448131898</c:v>
                </c:pt>
                <c:pt idx="180">
                  <c:v>148.85499164037824</c:v>
                </c:pt>
                <c:pt idx="181">
                  <c:v>148.86068866040313</c:v>
                </c:pt>
                <c:pt idx="182">
                  <c:v>148.86642693471663</c:v>
                </c:pt>
                <c:pt idx="183">
                  <c:v>148.87220791120691</c:v>
                </c:pt>
                <c:pt idx="184">
                  <c:v>148.87803309562423</c:v>
                </c:pt>
                <c:pt idx="185">
                  <c:v>148.88390405512217</c:v>
                </c:pt>
                <c:pt idx="186">
                  <c:v>148.88982242206541</c:v>
                </c:pt>
                <c:pt idx="187">
                  <c:v>148.89578989812904</c:v>
                </c:pt>
                <c:pt idx="188">
                  <c:v>148.90180825871707</c:v>
                </c:pt>
                <c:pt idx="189">
                  <c:v>148.9078793577311</c:v>
                </c:pt>
                <c:pt idx="190">
                  <c:v>148.91400513272308</c:v>
                </c:pt>
                <c:pt idx="191">
                  <c:v>148.92018761047106</c:v>
                </c:pt>
                <c:pt idx="192">
                  <c:v>148.92642891302032</c:v>
                </c:pt>
                <c:pt idx="193">
                  <c:v>148.93273126423813</c:v>
                </c:pt>
                <c:pt idx="194">
                  <c:v>148.93909699693612</c:v>
                </c:pt>
                <c:pt idx="195">
                  <c:v>148.94552856062074</c:v>
                </c:pt>
                <c:pt idx="196">
                  <c:v>148.95202852994038</c:v>
                </c:pt>
                <c:pt idx="197">
                  <c:v>148.95859961390642</c:v>
                </c:pt>
                <c:pt idx="198">
                  <c:v>148.96524466597532</c:v>
                </c:pt>
                <c:pt idx="199">
                  <c:v>148.97196669509179</c:v>
                </c:pt>
                <c:pt idx="200">
                  <c:v>148.97876887780507</c:v>
                </c:pt>
                <c:pt idx="201">
                  <c:v>148.98565457158756</c:v>
                </c:pt>
                <c:pt idx="202">
                  <c:v>148.99262732950322</c:v>
                </c:pt>
                <c:pt idx="203">
                  <c:v>148.99969091639377</c:v>
                </c:pt>
                <c:pt idx="204">
                  <c:v>149.00684932677748</c:v>
                </c:pt>
                <c:pt idx="205">
                  <c:v>149.01410680468348</c:v>
                </c:pt>
                <c:pt idx="206">
                  <c:v>149.02146786568053</c:v>
                </c:pt>
                <c:pt idx="207">
                  <c:v>149.02893732140029</c:v>
                </c:pt>
                <c:pt idx="208">
                  <c:v>149.03652030690361</c:v>
                </c:pt>
                <c:pt idx="209">
                  <c:v>149.04422231129794</c:v>
                </c:pt>
                <c:pt idx="210">
                  <c:v>149.05204921208343</c:v>
                </c:pt>
                <c:pt idx="211">
                  <c:v>149.06000731378938</c:v>
                </c:pt>
                <c:pt idx="212">
                  <c:v>149.06810339156542</c:v>
                </c:pt>
                <c:pt idx="213">
                  <c:v>149.0763447405136</c:v>
                </c:pt>
                <c:pt idx="214">
                  <c:v>149.08473923170001</c:v>
                </c:pt>
                <c:pt idx="215">
                  <c:v>149.09329537596682</c:v>
                </c:pt>
                <c:pt idx="216">
                  <c:v>149.10202239689443</c:v>
                </c:pt>
                <c:pt idx="217">
                  <c:v>149.11093031454359</c:v>
                </c:pt>
                <c:pt idx="218">
                  <c:v>149.12003004195861</c:v>
                </c:pt>
                <c:pt idx="219">
                  <c:v>149.12933349685198</c:v>
                </c:pt>
                <c:pt idx="220">
                  <c:v>149.13885373144697</c:v>
                </c:pt>
                <c:pt idx="221">
                  <c:v>149.14860508416027</c:v>
                </c:pt>
                <c:pt idx="222">
                  <c:v>149.15860335771274</c:v>
                </c:pt>
                <c:pt idx="223">
                  <c:v>149.168866029426</c:v>
                </c:pt>
                <c:pt idx="224">
                  <c:v>149.17941250098718</c:v>
                </c:pt>
                <c:pt idx="225">
                  <c:v>149.19026439697049</c:v>
                </c:pt>
                <c:pt idx="226">
                  <c:v>149.20144592406828</c:v>
                </c:pt>
                <c:pt idx="227">
                  <c:v>149.21298430656518</c:v>
                </c:pt>
                <c:pt idx="228">
                  <c:v>149.22491031845053</c:v>
                </c:pt>
                <c:pt idx="229">
                  <c:v>149.23725893925553</c:v>
                </c:pt>
                <c:pt idx="230">
                  <c:v>149.25007017003156</c:v>
                </c:pt>
                <c:pt idx="231">
                  <c:v>149.26339005909361</c:v>
                </c:pt>
                <c:pt idx="232">
                  <c:v>149.27727200615067</c:v>
                </c:pt>
                <c:pt idx="233">
                  <c:v>149.29177844126897</c:v>
                </c:pt>
                <c:pt idx="234">
                  <c:v>149.30698301667076</c:v>
                </c:pt>
                <c:pt idx="235">
                  <c:v>149.32297351281213</c:v>
                </c:pt>
                <c:pt idx="236">
                  <c:v>149.33985575943314</c:v>
                </c:pt>
                <c:pt idx="237">
                  <c:v>149.35775903186664</c:v>
                </c:pt>
                <c:pt idx="238">
                  <c:v>149.37684364765732</c:v>
                </c:pt>
                <c:pt idx="239">
                  <c:v>149.39731194373888</c:v>
                </c:pt>
                <c:pt idx="240">
                  <c:v>149.41942463000689</c:v>
                </c:pt>
                <c:pt idx="241">
                  <c:v>149.44352604881351</c:v>
                </c:pt>
                <c:pt idx="242">
                  <c:v>149.47008492459605</c:v>
                </c:pt>
                <c:pt idx="243">
                  <c:v>149.49976371059307</c:v>
                </c:pt>
                <c:pt idx="244">
                  <c:v>149.5335448237897</c:v>
                </c:pt>
                <c:pt idx="245">
                  <c:v>149.57298153529706</c:v>
                </c:pt>
                <c:pt idx="246">
                  <c:v>149.62076024711769</c:v>
                </c:pt>
                <c:pt idx="247">
                  <c:v>149.68220361860017</c:v>
                </c:pt>
                <c:pt idx="248">
                  <c:v>149.77065726873181</c:v>
                </c:pt>
                <c:pt idx="249">
                  <c:v>149.9449101963389</c:v>
                </c:pt>
              </c:numCache>
            </c:numRef>
          </c:xVal>
          <c:yVal>
            <c:numRef>
              <c:f>'QQ plot_Unv'!$O$3:$O$252</c:f>
              <c:numCache>
                <c:formatCode>General</c:formatCode>
                <c:ptCount val="250"/>
                <c:pt idx="0">
                  <c:v>147.44999999999999</c:v>
                </c:pt>
                <c:pt idx="1">
                  <c:v>147.5</c:v>
                </c:pt>
                <c:pt idx="2">
                  <c:v>147.52000000000001</c:v>
                </c:pt>
                <c:pt idx="3">
                  <c:v>147.53</c:v>
                </c:pt>
                <c:pt idx="4">
                  <c:v>147.66</c:v>
                </c:pt>
                <c:pt idx="5">
                  <c:v>147.66999999999999</c:v>
                </c:pt>
                <c:pt idx="6">
                  <c:v>147.68</c:v>
                </c:pt>
                <c:pt idx="7">
                  <c:v>147.69</c:v>
                </c:pt>
                <c:pt idx="8">
                  <c:v>147.71</c:v>
                </c:pt>
                <c:pt idx="9">
                  <c:v>147.71</c:v>
                </c:pt>
                <c:pt idx="10">
                  <c:v>147.71</c:v>
                </c:pt>
                <c:pt idx="11">
                  <c:v>147.72</c:v>
                </c:pt>
                <c:pt idx="12">
                  <c:v>147.75</c:v>
                </c:pt>
                <c:pt idx="13">
                  <c:v>147.78</c:v>
                </c:pt>
                <c:pt idx="14">
                  <c:v>147.79</c:v>
                </c:pt>
                <c:pt idx="15">
                  <c:v>147.81</c:v>
                </c:pt>
                <c:pt idx="16">
                  <c:v>147.83000000000001</c:v>
                </c:pt>
                <c:pt idx="17">
                  <c:v>147.84</c:v>
                </c:pt>
                <c:pt idx="18">
                  <c:v>147.84</c:v>
                </c:pt>
                <c:pt idx="19">
                  <c:v>147.86000000000001</c:v>
                </c:pt>
                <c:pt idx="20">
                  <c:v>147.87</c:v>
                </c:pt>
                <c:pt idx="21">
                  <c:v>147.88</c:v>
                </c:pt>
                <c:pt idx="22">
                  <c:v>147.9</c:v>
                </c:pt>
                <c:pt idx="23">
                  <c:v>147.91</c:v>
                </c:pt>
                <c:pt idx="24">
                  <c:v>147.91999999999999</c:v>
                </c:pt>
                <c:pt idx="25">
                  <c:v>147.93</c:v>
                </c:pt>
                <c:pt idx="26">
                  <c:v>147.94999999999999</c:v>
                </c:pt>
                <c:pt idx="27">
                  <c:v>147.94999999999999</c:v>
                </c:pt>
                <c:pt idx="28">
                  <c:v>147.96</c:v>
                </c:pt>
                <c:pt idx="29">
                  <c:v>147.97999999999999</c:v>
                </c:pt>
                <c:pt idx="30">
                  <c:v>147.99</c:v>
                </c:pt>
                <c:pt idx="31">
                  <c:v>148.01</c:v>
                </c:pt>
                <c:pt idx="32">
                  <c:v>148.01</c:v>
                </c:pt>
                <c:pt idx="33">
                  <c:v>148.02000000000001</c:v>
                </c:pt>
                <c:pt idx="34">
                  <c:v>148.07</c:v>
                </c:pt>
                <c:pt idx="35">
                  <c:v>148.08000000000001</c:v>
                </c:pt>
                <c:pt idx="36">
                  <c:v>148.08000000000001</c:v>
                </c:pt>
                <c:pt idx="37">
                  <c:v>148.08000000000001</c:v>
                </c:pt>
                <c:pt idx="38">
                  <c:v>148.12</c:v>
                </c:pt>
                <c:pt idx="39">
                  <c:v>148.13</c:v>
                </c:pt>
                <c:pt idx="40">
                  <c:v>148.13999999999999</c:v>
                </c:pt>
                <c:pt idx="41">
                  <c:v>148.15</c:v>
                </c:pt>
                <c:pt idx="42">
                  <c:v>148.16</c:v>
                </c:pt>
                <c:pt idx="43">
                  <c:v>148.16</c:v>
                </c:pt>
                <c:pt idx="44">
                  <c:v>148.16</c:v>
                </c:pt>
                <c:pt idx="45">
                  <c:v>148.16999999999999</c:v>
                </c:pt>
                <c:pt idx="46">
                  <c:v>148.19</c:v>
                </c:pt>
                <c:pt idx="47">
                  <c:v>148.19</c:v>
                </c:pt>
                <c:pt idx="48">
                  <c:v>148.19</c:v>
                </c:pt>
                <c:pt idx="49">
                  <c:v>148.19</c:v>
                </c:pt>
                <c:pt idx="50">
                  <c:v>148.19</c:v>
                </c:pt>
                <c:pt idx="51">
                  <c:v>148.19999999999999</c:v>
                </c:pt>
                <c:pt idx="52">
                  <c:v>148.19999999999999</c:v>
                </c:pt>
                <c:pt idx="53">
                  <c:v>148.19999999999999</c:v>
                </c:pt>
                <c:pt idx="54">
                  <c:v>148.19999999999999</c:v>
                </c:pt>
                <c:pt idx="55">
                  <c:v>148.21</c:v>
                </c:pt>
                <c:pt idx="56">
                  <c:v>148.22</c:v>
                </c:pt>
                <c:pt idx="57">
                  <c:v>148.22</c:v>
                </c:pt>
                <c:pt idx="58">
                  <c:v>148.22</c:v>
                </c:pt>
                <c:pt idx="59">
                  <c:v>148.22999999999999</c:v>
                </c:pt>
                <c:pt idx="60">
                  <c:v>148.22999999999999</c:v>
                </c:pt>
                <c:pt idx="61">
                  <c:v>148.22999999999999</c:v>
                </c:pt>
                <c:pt idx="62">
                  <c:v>148.24</c:v>
                </c:pt>
                <c:pt idx="63">
                  <c:v>148.24</c:v>
                </c:pt>
                <c:pt idx="64">
                  <c:v>148.25</c:v>
                </c:pt>
                <c:pt idx="65">
                  <c:v>148.25</c:v>
                </c:pt>
                <c:pt idx="66">
                  <c:v>148.26</c:v>
                </c:pt>
                <c:pt idx="67">
                  <c:v>148.26</c:v>
                </c:pt>
                <c:pt idx="68">
                  <c:v>148.27000000000001</c:v>
                </c:pt>
                <c:pt idx="69">
                  <c:v>148.28</c:v>
                </c:pt>
                <c:pt idx="70">
                  <c:v>148.28</c:v>
                </c:pt>
                <c:pt idx="71">
                  <c:v>148.28</c:v>
                </c:pt>
                <c:pt idx="72">
                  <c:v>148.29</c:v>
                </c:pt>
                <c:pt idx="73">
                  <c:v>148.30000000000001</c:v>
                </c:pt>
                <c:pt idx="74">
                  <c:v>148.30000000000001</c:v>
                </c:pt>
                <c:pt idx="75">
                  <c:v>148.32</c:v>
                </c:pt>
                <c:pt idx="76">
                  <c:v>148.32</c:v>
                </c:pt>
                <c:pt idx="77">
                  <c:v>148.32</c:v>
                </c:pt>
                <c:pt idx="78">
                  <c:v>148.35</c:v>
                </c:pt>
                <c:pt idx="79">
                  <c:v>148.35</c:v>
                </c:pt>
                <c:pt idx="80">
                  <c:v>148.36000000000001</c:v>
                </c:pt>
                <c:pt idx="81">
                  <c:v>148.36000000000001</c:v>
                </c:pt>
                <c:pt idx="82">
                  <c:v>148.36000000000001</c:v>
                </c:pt>
                <c:pt idx="83">
                  <c:v>148.36000000000001</c:v>
                </c:pt>
                <c:pt idx="84">
                  <c:v>148.37</c:v>
                </c:pt>
                <c:pt idx="85">
                  <c:v>148.38</c:v>
                </c:pt>
                <c:pt idx="86">
                  <c:v>148.38999999999999</c:v>
                </c:pt>
                <c:pt idx="87">
                  <c:v>148.38999999999999</c:v>
                </c:pt>
                <c:pt idx="88">
                  <c:v>148.4</c:v>
                </c:pt>
                <c:pt idx="89">
                  <c:v>148.4</c:v>
                </c:pt>
                <c:pt idx="90">
                  <c:v>148.4</c:v>
                </c:pt>
                <c:pt idx="91">
                  <c:v>148.41</c:v>
                </c:pt>
                <c:pt idx="92">
                  <c:v>148.41999999999999</c:v>
                </c:pt>
                <c:pt idx="93">
                  <c:v>148.41999999999999</c:v>
                </c:pt>
                <c:pt idx="94">
                  <c:v>148.44</c:v>
                </c:pt>
                <c:pt idx="95">
                  <c:v>148.44</c:v>
                </c:pt>
                <c:pt idx="96">
                  <c:v>148.44</c:v>
                </c:pt>
                <c:pt idx="97">
                  <c:v>148.44999999999999</c:v>
                </c:pt>
                <c:pt idx="98">
                  <c:v>148.46</c:v>
                </c:pt>
                <c:pt idx="99">
                  <c:v>148.46</c:v>
                </c:pt>
                <c:pt idx="100">
                  <c:v>148.46</c:v>
                </c:pt>
                <c:pt idx="101">
                  <c:v>148.46</c:v>
                </c:pt>
                <c:pt idx="102">
                  <c:v>148.47</c:v>
                </c:pt>
                <c:pt idx="103">
                  <c:v>148.47</c:v>
                </c:pt>
                <c:pt idx="104">
                  <c:v>148.47999999999999</c:v>
                </c:pt>
                <c:pt idx="105">
                  <c:v>148.49</c:v>
                </c:pt>
                <c:pt idx="106">
                  <c:v>148.5</c:v>
                </c:pt>
                <c:pt idx="107">
                  <c:v>148.5</c:v>
                </c:pt>
                <c:pt idx="108">
                  <c:v>148.5</c:v>
                </c:pt>
                <c:pt idx="109">
                  <c:v>148.51</c:v>
                </c:pt>
                <c:pt idx="110">
                  <c:v>148.51</c:v>
                </c:pt>
                <c:pt idx="111">
                  <c:v>148.52000000000001</c:v>
                </c:pt>
                <c:pt idx="112">
                  <c:v>148.53</c:v>
                </c:pt>
                <c:pt idx="113">
                  <c:v>148.53</c:v>
                </c:pt>
                <c:pt idx="114">
                  <c:v>148.54</c:v>
                </c:pt>
                <c:pt idx="115">
                  <c:v>148.54</c:v>
                </c:pt>
                <c:pt idx="116">
                  <c:v>148.54</c:v>
                </c:pt>
                <c:pt idx="117">
                  <c:v>148.56</c:v>
                </c:pt>
                <c:pt idx="118">
                  <c:v>148.56</c:v>
                </c:pt>
                <c:pt idx="119">
                  <c:v>148.56</c:v>
                </c:pt>
                <c:pt idx="120">
                  <c:v>148.57</c:v>
                </c:pt>
                <c:pt idx="121">
                  <c:v>148.57</c:v>
                </c:pt>
                <c:pt idx="122">
                  <c:v>148.57</c:v>
                </c:pt>
                <c:pt idx="123">
                  <c:v>148.57</c:v>
                </c:pt>
                <c:pt idx="124">
                  <c:v>148.57</c:v>
                </c:pt>
                <c:pt idx="125">
                  <c:v>148.58000000000001</c:v>
                </c:pt>
                <c:pt idx="126">
                  <c:v>148.58000000000001</c:v>
                </c:pt>
                <c:pt idx="127">
                  <c:v>148.58000000000001</c:v>
                </c:pt>
                <c:pt idx="128">
                  <c:v>148.58000000000001</c:v>
                </c:pt>
                <c:pt idx="129">
                  <c:v>148.58000000000001</c:v>
                </c:pt>
                <c:pt idx="130">
                  <c:v>148.58000000000001</c:v>
                </c:pt>
                <c:pt idx="131">
                  <c:v>148.58000000000001</c:v>
                </c:pt>
                <c:pt idx="132">
                  <c:v>148.59</c:v>
                </c:pt>
                <c:pt idx="133">
                  <c:v>148.59</c:v>
                </c:pt>
                <c:pt idx="134">
                  <c:v>148.6</c:v>
                </c:pt>
                <c:pt idx="135">
                  <c:v>148.6</c:v>
                </c:pt>
                <c:pt idx="136">
                  <c:v>148.6</c:v>
                </c:pt>
                <c:pt idx="137">
                  <c:v>148.6</c:v>
                </c:pt>
                <c:pt idx="138">
                  <c:v>148.62</c:v>
                </c:pt>
                <c:pt idx="139">
                  <c:v>148.62</c:v>
                </c:pt>
                <c:pt idx="140">
                  <c:v>148.63</c:v>
                </c:pt>
                <c:pt idx="141">
                  <c:v>148.63999999999999</c:v>
                </c:pt>
                <c:pt idx="142">
                  <c:v>148.66</c:v>
                </c:pt>
                <c:pt idx="143">
                  <c:v>148.66</c:v>
                </c:pt>
                <c:pt idx="144">
                  <c:v>148.66999999999999</c:v>
                </c:pt>
                <c:pt idx="145">
                  <c:v>148.69</c:v>
                </c:pt>
                <c:pt idx="146">
                  <c:v>148.69</c:v>
                </c:pt>
                <c:pt idx="147">
                  <c:v>148.69</c:v>
                </c:pt>
                <c:pt idx="148">
                  <c:v>148.69999999999999</c:v>
                </c:pt>
                <c:pt idx="149">
                  <c:v>148.71</c:v>
                </c:pt>
                <c:pt idx="150">
                  <c:v>148.72</c:v>
                </c:pt>
                <c:pt idx="151">
                  <c:v>148.72</c:v>
                </c:pt>
                <c:pt idx="152">
                  <c:v>148.72</c:v>
                </c:pt>
                <c:pt idx="153">
                  <c:v>148.72999999999999</c:v>
                </c:pt>
                <c:pt idx="154">
                  <c:v>148.72999999999999</c:v>
                </c:pt>
                <c:pt idx="155">
                  <c:v>148.72999999999999</c:v>
                </c:pt>
                <c:pt idx="156">
                  <c:v>148.72999999999999</c:v>
                </c:pt>
                <c:pt idx="157">
                  <c:v>148.74</c:v>
                </c:pt>
                <c:pt idx="158">
                  <c:v>148.75</c:v>
                </c:pt>
                <c:pt idx="159">
                  <c:v>148.75</c:v>
                </c:pt>
                <c:pt idx="160">
                  <c:v>148.75</c:v>
                </c:pt>
                <c:pt idx="161">
                  <c:v>148.75</c:v>
                </c:pt>
                <c:pt idx="162">
                  <c:v>148.75</c:v>
                </c:pt>
                <c:pt idx="163">
                  <c:v>148.75</c:v>
                </c:pt>
                <c:pt idx="164">
                  <c:v>148.76</c:v>
                </c:pt>
                <c:pt idx="165">
                  <c:v>148.76</c:v>
                </c:pt>
                <c:pt idx="166">
                  <c:v>148.76</c:v>
                </c:pt>
                <c:pt idx="167">
                  <c:v>148.78</c:v>
                </c:pt>
                <c:pt idx="168">
                  <c:v>148.78</c:v>
                </c:pt>
                <c:pt idx="169">
                  <c:v>148.79</c:v>
                </c:pt>
                <c:pt idx="170">
                  <c:v>148.79</c:v>
                </c:pt>
                <c:pt idx="171">
                  <c:v>148.80000000000001</c:v>
                </c:pt>
                <c:pt idx="172">
                  <c:v>148.81</c:v>
                </c:pt>
                <c:pt idx="173">
                  <c:v>148.81</c:v>
                </c:pt>
                <c:pt idx="174">
                  <c:v>148.81</c:v>
                </c:pt>
                <c:pt idx="175">
                  <c:v>148.81</c:v>
                </c:pt>
                <c:pt idx="176">
                  <c:v>148.83000000000001</c:v>
                </c:pt>
                <c:pt idx="177">
                  <c:v>148.83000000000001</c:v>
                </c:pt>
                <c:pt idx="178">
                  <c:v>148.83000000000001</c:v>
                </c:pt>
                <c:pt idx="179">
                  <c:v>148.83000000000001</c:v>
                </c:pt>
                <c:pt idx="180">
                  <c:v>148.84</c:v>
                </c:pt>
                <c:pt idx="181">
                  <c:v>148.85</c:v>
                </c:pt>
                <c:pt idx="182">
                  <c:v>148.85</c:v>
                </c:pt>
                <c:pt idx="183">
                  <c:v>148.86000000000001</c:v>
                </c:pt>
                <c:pt idx="184">
                  <c:v>148.87</c:v>
                </c:pt>
                <c:pt idx="185">
                  <c:v>148.87</c:v>
                </c:pt>
                <c:pt idx="186">
                  <c:v>148.88</c:v>
                </c:pt>
                <c:pt idx="187">
                  <c:v>148.9</c:v>
                </c:pt>
                <c:pt idx="188">
                  <c:v>148.9</c:v>
                </c:pt>
                <c:pt idx="189">
                  <c:v>148.9</c:v>
                </c:pt>
                <c:pt idx="190">
                  <c:v>148.9</c:v>
                </c:pt>
                <c:pt idx="191">
                  <c:v>148.91</c:v>
                </c:pt>
                <c:pt idx="192">
                  <c:v>148.91999999999999</c:v>
                </c:pt>
                <c:pt idx="193">
                  <c:v>148.91999999999999</c:v>
                </c:pt>
                <c:pt idx="194">
                  <c:v>148.91999999999999</c:v>
                </c:pt>
                <c:pt idx="195">
                  <c:v>148.93</c:v>
                </c:pt>
                <c:pt idx="196">
                  <c:v>148.94999999999999</c:v>
                </c:pt>
                <c:pt idx="197">
                  <c:v>148.94999999999999</c:v>
                </c:pt>
                <c:pt idx="198">
                  <c:v>148.97</c:v>
                </c:pt>
                <c:pt idx="199">
                  <c:v>148.97</c:v>
                </c:pt>
                <c:pt idx="200">
                  <c:v>148.97999999999999</c:v>
                </c:pt>
                <c:pt idx="201">
                  <c:v>148.97999999999999</c:v>
                </c:pt>
                <c:pt idx="202">
                  <c:v>148.97999999999999</c:v>
                </c:pt>
                <c:pt idx="203">
                  <c:v>148.97999999999999</c:v>
                </c:pt>
                <c:pt idx="204">
                  <c:v>149</c:v>
                </c:pt>
                <c:pt idx="205">
                  <c:v>149.02000000000001</c:v>
                </c:pt>
                <c:pt idx="206">
                  <c:v>149.03</c:v>
                </c:pt>
                <c:pt idx="207">
                  <c:v>149.03</c:v>
                </c:pt>
                <c:pt idx="208">
                  <c:v>149.04</c:v>
                </c:pt>
                <c:pt idx="209">
                  <c:v>149.05000000000001</c:v>
                </c:pt>
                <c:pt idx="210">
                  <c:v>149.05000000000001</c:v>
                </c:pt>
                <c:pt idx="211">
                  <c:v>149.05000000000001</c:v>
                </c:pt>
                <c:pt idx="212">
                  <c:v>149.05000000000001</c:v>
                </c:pt>
                <c:pt idx="213">
                  <c:v>149.05000000000001</c:v>
                </c:pt>
                <c:pt idx="214">
                  <c:v>149.08000000000001</c:v>
                </c:pt>
                <c:pt idx="215">
                  <c:v>149.09</c:v>
                </c:pt>
                <c:pt idx="216">
                  <c:v>149.09</c:v>
                </c:pt>
                <c:pt idx="217">
                  <c:v>149.11000000000001</c:v>
                </c:pt>
                <c:pt idx="218">
                  <c:v>149.13</c:v>
                </c:pt>
                <c:pt idx="219">
                  <c:v>149.13999999999999</c:v>
                </c:pt>
                <c:pt idx="220">
                  <c:v>149.13999999999999</c:v>
                </c:pt>
                <c:pt idx="221">
                  <c:v>149.15</c:v>
                </c:pt>
                <c:pt idx="222">
                  <c:v>149.15</c:v>
                </c:pt>
                <c:pt idx="223">
                  <c:v>149.19</c:v>
                </c:pt>
                <c:pt idx="224">
                  <c:v>149.19</c:v>
                </c:pt>
                <c:pt idx="225">
                  <c:v>149.19999999999999</c:v>
                </c:pt>
                <c:pt idx="226">
                  <c:v>149.21</c:v>
                </c:pt>
                <c:pt idx="227">
                  <c:v>149.21</c:v>
                </c:pt>
                <c:pt idx="228">
                  <c:v>149.21</c:v>
                </c:pt>
                <c:pt idx="229">
                  <c:v>149.22999999999999</c:v>
                </c:pt>
                <c:pt idx="230">
                  <c:v>149.24</c:v>
                </c:pt>
                <c:pt idx="231">
                  <c:v>149.27000000000001</c:v>
                </c:pt>
                <c:pt idx="232">
                  <c:v>149.28</c:v>
                </c:pt>
                <c:pt idx="233">
                  <c:v>149.28</c:v>
                </c:pt>
                <c:pt idx="234">
                  <c:v>149.33000000000001</c:v>
                </c:pt>
                <c:pt idx="235">
                  <c:v>149.33000000000001</c:v>
                </c:pt>
                <c:pt idx="236">
                  <c:v>149.36000000000001</c:v>
                </c:pt>
                <c:pt idx="237">
                  <c:v>149.38</c:v>
                </c:pt>
                <c:pt idx="238">
                  <c:v>149.38999999999999</c:v>
                </c:pt>
                <c:pt idx="239">
                  <c:v>149.41999999999999</c:v>
                </c:pt>
                <c:pt idx="240">
                  <c:v>149.44</c:v>
                </c:pt>
                <c:pt idx="241">
                  <c:v>149.51</c:v>
                </c:pt>
                <c:pt idx="242">
                  <c:v>149.51</c:v>
                </c:pt>
                <c:pt idx="243">
                  <c:v>149.55000000000001</c:v>
                </c:pt>
                <c:pt idx="244">
                  <c:v>149.59</c:v>
                </c:pt>
                <c:pt idx="245">
                  <c:v>149.6</c:v>
                </c:pt>
                <c:pt idx="246">
                  <c:v>149.62</c:v>
                </c:pt>
                <c:pt idx="247">
                  <c:v>149.71</c:v>
                </c:pt>
                <c:pt idx="248">
                  <c:v>149.88</c:v>
                </c:pt>
                <c:pt idx="249">
                  <c:v>149.9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C-44AE-9CD5-0C6B2EC89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590752"/>
        <c:axId val="1508591168"/>
      </c:scatterChart>
      <c:valAx>
        <c:axId val="150859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Fitted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91168"/>
        <c:crosses val="autoZero"/>
        <c:crossBetween val="midCat"/>
      </c:valAx>
      <c:valAx>
        <c:axId val="150859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Sorted_weight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9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Predicted/Empirical probability (based on Chi-square dist.)</a:t>
            </a:r>
          </a:p>
          <a:p>
            <a:pPr>
              <a:defRPr/>
            </a:pPr>
            <a:r>
              <a:rPr lang="en-US"/>
              <a:t>Q-Q</a:t>
            </a:r>
            <a:r>
              <a:rPr lang="en-US" baseline="0"/>
              <a:t>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'[2]boardstiffness (1)'!$T$1</c:f>
              <c:strCache>
                <c:ptCount val="1"/>
                <c:pt idx="0">
                  <c:v>Predicted/Empirical probability (based on Chi-square dist.)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'[2]boardstiffness (1)'!$V$2:$V$31</c:f>
              <c:numCache>
                <c:formatCode>General</c:formatCode>
                <c:ptCount val="30"/>
                <c:pt idx="0">
                  <c:v>0.02</c:v>
                </c:pt>
                <c:pt idx="1">
                  <c:v>0.05</c:v>
                </c:pt>
                <c:pt idx="2">
                  <c:v>0.08</c:v>
                </c:pt>
                <c:pt idx="3">
                  <c:v>0.12</c:v>
                </c:pt>
                <c:pt idx="4">
                  <c:v>0.15</c:v>
                </c:pt>
                <c:pt idx="5">
                  <c:v>0.18</c:v>
                </c:pt>
                <c:pt idx="6">
                  <c:v>0.22</c:v>
                </c:pt>
                <c:pt idx="7">
                  <c:v>0.25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</c:v>
                </c:pt>
                <c:pt idx="11">
                  <c:v>0.38</c:v>
                </c:pt>
                <c:pt idx="12">
                  <c:v>0.42</c:v>
                </c:pt>
                <c:pt idx="13">
                  <c:v>0.45</c:v>
                </c:pt>
                <c:pt idx="14">
                  <c:v>0.48</c:v>
                </c:pt>
                <c:pt idx="15">
                  <c:v>0.52</c:v>
                </c:pt>
                <c:pt idx="16">
                  <c:v>0.55000000000000004</c:v>
                </c:pt>
                <c:pt idx="17">
                  <c:v>0.57999999999999996</c:v>
                </c:pt>
                <c:pt idx="18">
                  <c:v>0.62</c:v>
                </c:pt>
                <c:pt idx="19">
                  <c:v>0.65</c:v>
                </c:pt>
                <c:pt idx="20">
                  <c:v>0.68</c:v>
                </c:pt>
                <c:pt idx="21">
                  <c:v>0.72</c:v>
                </c:pt>
                <c:pt idx="22">
                  <c:v>0.75</c:v>
                </c:pt>
                <c:pt idx="23">
                  <c:v>0.78</c:v>
                </c:pt>
                <c:pt idx="24">
                  <c:v>0.82</c:v>
                </c:pt>
                <c:pt idx="25">
                  <c:v>0.85</c:v>
                </c:pt>
                <c:pt idx="26">
                  <c:v>0.88</c:v>
                </c:pt>
                <c:pt idx="27">
                  <c:v>0.92</c:v>
                </c:pt>
                <c:pt idx="28">
                  <c:v>0.95</c:v>
                </c:pt>
                <c:pt idx="29">
                  <c:v>0.98</c:v>
                </c:pt>
              </c:numCache>
            </c:numRef>
          </c:xVal>
          <c:yVal>
            <c:numRef>
              <c:f>'[2]boardstiffness (1)'!$T$2:$T$31</c:f>
              <c:numCache>
                <c:formatCode>General</c:formatCode>
                <c:ptCount val="3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0.06</c:v>
                </c:pt>
                <c:pt idx="5">
                  <c:v>0.1</c:v>
                </c:pt>
                <c:pt idx="6">
                  <c:v>0.15</c:v>
                </c:pt>
                <c:pt idx="7">
                  <c:v>0.16</c:v>
                </c:pt>
                <c:pt idx="8">
                  <c:v>0.17</c:v>
                </c:pt>
                <c:pt idx="9">
                  <c:v>0.17</c:v>
                </c:pt>
                <c:pt idx="10">
                  <c:v>0.25</c:v>
                </c:pt>
                <c:pt idx="11">
                  <c:v>0.3</c:v>
                </c:pt>
                <c:pt idx="12">
                  <c:v>0.33</c:v>
                </c:pt>
                <c:pt idx="13">
                  <c:v>0.36</c:v>
                </c:pt>
                <c:pt idx="14">
                  <c:v>0.37</c:v>
                </c:pt>
                <c:pt idx="15">
                  <c:v>0.39</c:v>
                </c:pt>
                <c:pt idx="16">
                  <c:v>0.44</c:v>
                </c:pt>
                <c:pt idx="17">
                  <c:v>0.51</c:v>
                </c:pt>
                <c:pt idx="18">
                  <c:v>0.52</c:v>
                </c:pt>
                <c:pt idx="19">
                  <c:v>0.59</c:v>
                </c:pt>
                <c:pt idx="20">
                  <c:v>0.67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0.76</c:v>
                </c:pt>
                <c:pt idx="25">
                  <c:v>0.82</c:v>
                </c:pt>
                <c:pt idx="26">
                  <c:v>0.89</c:v>
                </c:pt>
                <c:pt idx="27">
                  <c:v>0.96</c:v>
                </c:pt>
                <c:pt idx="28">
                  <c:v>0.98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93-413B-9634-B81355A8C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279984"/>
        <c:axId val="1377383024"/>
      </c:scatterChart>
      <c:valAx>
        <c:axId val="121827998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Assigned</a:t>
                </a:r>
                <a:r>
                  <a:rPr lang="en-IN" baseline="0"/>
                  <a:t> CDF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377383024"/>
        <c:crosses val="autoZero"/>
        <c:crossBetween val="midCat"/>
      </c:valAx>
      <c:valAx>
        <c:axId val="13773830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Empircal</a:t>
                </a:r>
                <a:r>
                  <a:rPr lang="en-IN" baseline="0"/>
                  <a:t> CDF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1827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'[2]boardstiffness (1)'!$S$1</c:f>
              <c:strCache>
                <c:ptCount val="1"/>
                <c:pt idx="0">
                  <c:v>T2_Sort/ Dist2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'[2]boardstiffness (1)'!$W$2:$W$31</c:f>
              <c:numCache>
                <c:formatCode>General</c:formatCode>
                <c:ptCount val="30"/>
                <c:pt idx="0">
                  <c:v>0.4</c:v>
                </c:pt>
                <c:pt idx="1">
                  <c:v>0.7</c:v>
                </c:pt>
                <c:pt idx="2">
                  <c:v>1</c:v>
                </c:pt>
                <c:pt idx="3">
                  <c:v>1.2</c:v>
                </c:pt>
                <c:pt idx="4">
                  <c:v>1.4</c:v>
                </c:pt>
                <c:pt idx="5">
                  <c:v>1.6</c:v>
                </c:pt>
                <c:pt idx="6">
                  <c:v>1.7</c:v>
                </c:pt>
                <c:pt idx="7">
                  <c:v>1.9</c:v>
                </c:pt>
                <c:pt idx="8">
                  <c:v>2.1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2.8</c:v>
                </c:pt>
                <c:pt idx="13">
                  <c:v>3</c:v>
                </c:pt>
                <c:pt idx="14">
                  <c:v>3.3</c:v>
                </c:pt>
                <c:pt idx="15">
                  <c:v>3.5</c:v>
                </c:pt>
                <c:pt idx="16">
                  <c:v>3.7</c:v>
                </c:pt>
                <c:pt idx="17">
                  <c:v>3.9</c:v>
                </c:pt>
                <c:pt idx="18">
                  <c:v>4.2</c:v>
                </c:pt>
                <c:pt idx="19">
                  <c:v>4.4000000000000004</c:v>
                </c:pt>
                <c:pt idx="20">
                  <c:v>4.7</c:v>
                </c:pt>
                <c:pt idx="21">
                  <c:v>5</c:v>
                </c:pt>
                <c:pt idx="22">
                  <c:v>5.4</c:v>
                </c:pt>
                <c:pt idx="23">
                  <c:v>5.8</c:v>
                </c:pt>
                <c:pt idx="24">
                  <c:v>6.2</c:v>
                </c:pt>
                <c:pt idx="25">
                  <c:v>6.7</c:v>
                </c:pt>
                <c:pt idx="26">
                  <c:v>7.4</c:v>
                </c:pt>
                <c:pt idx="27">
                  <c:v>8.1999999999999993</c:v>
                </c:pt>
                <c:pt idx="28">
                  <c:v>9.5</c:v>
                </c:pt>
                <c:pt idx="29">
                  <c:v>12.1</c:v>
                </c:pt>
              </c:numCache>
            </c:numRef>
          </c:xVal>
          <c:yVal>
            <c:numRef>
              <c:f>'[2]boardstiffness (1)'!$S$2:$S$31</c:f>
              <c:numCache>
                <c:formatCode>General</c:formatCode>
                <c:ptCount val="30"/>
                <c:pt idx="0">
                  <c:v>0.1</c:v>
                </c:pt>
                <c:pt idx="1">
                  <c:v>0.5</c:v>
                </c:pt>
                <c:pt idx="2">
                  <c:v>0.6</c:v>
                </c:pt>
                <c:pt idx="3">
                  <c:v>0.8</c:v>
                </c:pt>
                <c:pt idx="4">
                  <c:v>0.8</c:v>
                </c:pt>
                <c:pt idx="5">
                  <c:v>1.1000000000000001</c:v>
                </c:pt>
                <c:pt idx="6">
                  <c:v>1.4</c:v>
                </c:pt>
                <c:pt idx="7">
                  <c:v>1.4</c:v>
                </c:pt>
                <c:pt idx="8">
                  <c:v>1.5</c:v>
                </c:pt>
                <c:pt idx="9">
                  <c:v>1.5</c:v>
                </c:pt>
                <c:pt idx="10">
                  <c:v>1.9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2.5</c:v>
                </c:pt>
                <c:pt idx="14">
                  <c:v>2.6</c:v>
                </c:pt>
                <c:pt idx="15">
                  <c:v>2.7</c:v>
                </c:pt>
                <c:pt idx="16">
                  <c:v>3</c:v>
                </c:pt>
                <c:pt idx="17">
                  <c:v>3.4</c:v>
                </c:pt>
                <c:pt idx="18">
                  <c:v>3.5</c:v>
                </c:pt>
                <c:pt idx="19">
                  <c:v>4</c:v>
                </c:pt>
                <c:pt idx="20">
                  <c:v>4.5999999999999996</c:v>
                </c:pt>
                <c:pt idx="21">
                  <c:v>5</c:v>
                </c:pt>
                <c:pt idx="22">
                  <c:v>5.0999999999999996</c:v>
                </c:pt>
                <c:pt idx="23">
                  <c:v>5.2</c:v>
                </c:pt>
                <c:pt idx="24">
                  <c:v>5.5</c:v>
                </c:pt>
                <c:pt idx="25">
                  <c:v>6.3</c:v>
                </c:pt>
                <c:pt idx="26">
                  <c:v>7.6</c:v>
                </c:pt>
                <c:pt idx="27">
                  <c:v>9.9</c:v>
                </c:pt>
                <c:pt idx="28">
                  <c:v>12.3</c:v>
                </c:pt>
                <c:pt idx="29">
                  <c:v>16.8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51-4DD5-9A09-F7720AB6E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297744"/>
        <c:axId val="1377327472"/>
      </c:scatterChart>
      <c:valAx>
        <c:axId val="121829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T2 assigned / Chiquant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327472"/>
        <c:crosses val="autoZero"/>
        <c:crossBetween val="midCat"/>
      </c:valAx>
      <c:valAx>
        <c:axId val="13773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T2_Sort/ Dist2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29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'QQ plot_3V'!$R$3:$R$31</c:f>
              <c:numCache>
                <c:formatCode>0.00</c:formatCode>
                <c:ptCount val="29"/>
                <c:pt idx="0">
                  <c:v>1.7241379310344827E-2</c:v>
                </c:pt>
                <c:pt idx="1">
                  <c:v>5.1724137931034482E-2</c:v>
                </c:pt>
                <c:pt idx="2">
                  <c:v>8.6206896551724144E-2</c:v>
                </c:pt>
                <c:pt idx="3">
                  <c:v>0.1206896551724138</c:v>
                </c:pt>
                <c:pt idx="4">
                  <c:v>0.15517241379310345</c:v>
                </c:pt>
                <c:pt idx="5">
                  <c:v>0.18965517241379309</c:v>
                </c:pt>
                <c:pt idx="6">
                  <c:v>0.22413793103448276</c:v>
                </c:pt>
                <c:pt idx="7">
                  <c:v>0.25862068965517243</c:v>
                </c:pt>
                <c:pt idx="8">
                  <c:v>0.29310344827586204</c:v>
                </c:pt>
                <c:pt idx="9">
                  <c:v>0.32758620689655171</c:v>
                </c:pt>
                <c:pt idx="10">
                  <c:v>0.36206896551724138</c:v>
                </c:pt>
                <c:pt idx="11">
                  <c:v>0.39655172413793105</c:v>
                </c:pt>
                <c:pt idx="12">
                  <c:v>0.43103448275862066</c:v>
                </c:pt>
                <c:pt idx="13">
                  <c:v>0.46551724137931033</c:v>
                </c:pt>
                <c:pt idx="14">
                  <c:v>0.5</c:v>
                </c:pt>
                <c:pt idx="15">
                  <c:v>0.53448275862068961</c:v>
                </c:pt>
                <c:pt idx="16">
                  <c:v>0.56896551724137934</c:v>
                </c:pt>
                <c:pt idx="17">
                  <c:v>0.60344827586206895</c:v>
                </c:pt>
                <c:pt idx="18">
                  <c:v>0.63793103448275867</c:v>
                </c:pt>
                <c:pt idx="19">
                  <c:v>0.67241379310344829</c:v>
                </c:pt>
                <c:pt idx="20">
                  <c:v>0.7068965517241379</c:v>
                </c:pt>
                <c:pt idx="21">
                  <c:v>0.74137931034482762</c:v>
                </c:pt>
                <c:pt idx="22">
                  <c:v>0.77586206896551724</c:v>
                </c:pt>
                <c:pt idx="23">
                  <c:v>0.81034482758620685</c:v>
                </c:pt>
                <c:pt idx="24">
                  <c:v>0.84482758620689657</c:v>
                </c:pt>
                <c:pt idx="25">
                  <c:v>0.87931034482758619</c:v>
                </c:pt>
                <c:pt idx="26">
                  <c:v>0.91379310344827591</c:v>
                </c:pt>
                <c:pt idx="27">
                  <c:v>0.94827586206896552</c:v>
                </c:pt>
                <c:pt idx="28">
                  <c:v>0.98275862068965514</c:v>
                </c:pt>
              </c:numCache>
            </c:numRef>
          </c:xVal>
          <c:yVal>
            <c:numRef>
              <c:f>'QQ plot_3V'!$S$3:$S$31</c:f>
              <c:numCache>
                <c:formatCode>0.00</c:formatCode>
                <c:ptCount val="29"/>
                <c:pt idx="0">
                  <c:v>0.10267112071799032</c:v>
                </c:pt>
                <c:pt idx="1">
                  <c:v>0.10977562194987468</c:v>
                </c:pt>
                <c:pt idx="2">
                  <c:v>0.1272100950314676</c:v>
                </c:pt>
                <c:pt idx="3">
                  <c:v>0.18171047404649804</c:v>
                </c:pt>
                <c:pt idx="4">
                  <c:v>0.19922165707879302</c:v>
                </c:pt>
                <c:pt idx="5">
                  <c:v>0.20632344384388357</c:v>
                </c:pt>
                <c:pt idx="6">
                  <c:v>0.23541885815817301</c:v>
                </c:pt>
                <c:pt idx="7">
                  <c:v>0.33373904159091616</c:v>
                </c:pt>
                <c:pt idx="8">
                  <c:v>0.34553779862643974</c:v>
                </c:pt>
                <c:pt idx="9">
                  <c:v>0.37845626651128444</c:v>
                </c:pt>
                <c:pt idx="10">
                  <c:v>0.38018233045553995</c:v>
                </c:pt>
                <c:pt idx="11">
                  <c:v>0.38141645679194996</c:v>
                </c:pt>
                <c:pt idx="12">
                  <c:v>0.39727343899804135</c:v>
                </c:pt>
                <c:pt idx="13">
                  <c:v>0.43981950730290315</c:v>
                </c:pt>
                <c:pt idx="14">
                  <c:v>0.49489238122160095</c:v>
                </c:pt>
                <c:pt idx="15">
                  <c:v>0.50345738479408397</c:v>
                </c:pt>
                <c:pt idx="16">
                  <c:v>0.53262070641376025</c:v>
                </c:pt>
                <c:pt idx="17">
                  <c:v>0.55387423380098222</c:v>
                </c:pt>
                <c:pt idx="18">
                  <c:v>0.57774555185625243</c:v>
                </c:pt>
                <c:pt idx="19">
                  <c:v>0.59003265741759214</c:v>
                </c:pt>
                <c:pt idx="20">
                  <c:v>0.61079565619270126</c:v>
                </c:pt>
                <c:pt idx="21">
                  <c:v>0.68498924303549524</c:v>
                </c:pt>
                <c:pt idx="22">
                  <c:v>0.71077179565362436</c:v>
                </c:pt>
                <c:pt idx="23">
                  <c:v>0.71857665516435887</c:v>
                </c:pt>
                <c:pt idx="24">
                  <c:v>0.73209042528269364</c:v>
                </c:pt>
                <c:pt idx="25">
                  <c:v>0.82120432806498234</c:v>
                </c:pt>
                <c:pt idx="26">
                  <c:v>0.88207272707770412</c:v>
                </c:pt>
                <c:pt idx="27">
                  <c:v>0.91510164656368231</c:v>
                </c:pt>
                <c:pt idx="28">
                  <c:v>0.99761185556019583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5D-442E-AC28-7217AF72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279984"/>
        <c:axId val="1377407328"/>
      </c:scatterChart>
      <c:valAx>
        <c:axId val="121827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fitted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407328"/>
        <c:crosses val="autoZero"/>
        <c:crossBetween val="midCat"/>
      </c:valAx>
      <c:valAx>
        <c:axId val="137740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predicted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27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'QQ plot_2V'!$P$2</c:f>
              <c:strCache>
                <c:ptCount val="1"/>
                <c:pt idx="0">
                  <c:v>Empirical CDF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'QQ plot_2V'!$O$3:$O$21</c:f>
              <c:numCache>
                <c:formatCode>0.000</c:formatCode>
                <c:ptCount val="19"/>
                <c:pt idx="0">
                  <c:v>2.6315789473684209E-2</c:v>
                </c:pt>
                <c:pt idx="1">
                  <c:v>7.8947368421052627E-2</c:v>
                </c:pt>
                <c:pt idx="2">
                  <c:v>0.13157894736842105</c:v>
                </c:pt>
                <c:pt idx="3">
                  <c:v>0.18421052631578946</c:v>
                </c:pt>
                <c:pt idx="4">
                  <c:v>0.23684210526315788</c:v>
                </c:pt>
                <c:pt idx="5">
                  <c:v>0.28947368421052633</c:v>
                </c:pt>
                <c:pt idx="6">
                  <c:v>0.34210526315789475</c:v>
                </c:pt>
                <c:pt idx="7">
                  <c:v>0.39473684210526316</c:v>
                </c:pt>
                <c:pt idx="8">
                  <c:v>0.44736842105263158</c:v>
                </c:pt>
                <c:pt idx="9">
                  <c:v>0.5</c:v>
                </c:pt>
                <c:pt idx="10">
                  <c:v>0.55263157894736847</c:v>
                </c:pt>
                <c:pt idx="11">
                  <c:v>0.60526315789473684</c:v>
                </c:pt>
                <c:pt idx="12">
                  <c:v>0.65789473684210531</c:v>
                </c:pt>
                <c:pt idx="13">
                  <c:v>0.71052631578947367</c:v>
                </c:pt>
                <c:pt idx="14">
                  <c:v>0.76315789473684215</c:v>
                </c:pt>
                <c:pt idx="15">
                  <c:v>0.81578947368421051</c:v>
                </c:pt>
                <c:pt idx="16">
                  <c:v>0.86842105263157898</c:v>
                </c:pt>
                <c:pt idx="17">
                  <c:v>0.92105263157894735</c:v>
                </c:pt>
                <c:pt idx="18">
                  <c:v>0.97368421052631582</c:v>
                </c:pt>
              </c:numCache>
            </c:numRef>
          </c:xVal>
          <c:yVal>
            <c:numRef>
              <c:f>'QQ plot_2V'!$P$3:$P$21</c:f>
              <c:numCache>
                <c:formatCode>0.000</c:formatCode>
                <c:ptCount val="19"/>
                <c:pt idx="0">
                  <c:v>7.5604578669447808E-2</c:v>
                </c:pt>
                <c:pt idx="1">
                  <c:v>0.13427774863870645</c:v>
                </c:pt>
                <c:pt idx="2">
                  <c:v>0.29843412341010855</c:v>
                </c:pt>
                <c:pt idx="3">
                  <c:v>0.35003236782003438</c:v>
                </c:pt>
                <c:pt idx="4">
                  <c:v>0.35229044728085651</c:v>
                </c:pt>
                <c:pt idx="5">
                  <c:v>0.43828015680538712</c:v>
                </c:pt>
                <c:pt idx="6">
                  <c:v>0.44170291793743977</c:v>
                </c:pt>
                <c:pt idx="7">
                  <c:v>0.46160509349314527</c:v>
                </c:pt>
                <c:pt idx="8">
                  <c:v>0.5254964251707952</c:v>
                </c:pt>
                <c:pt idx="9">
                  <c:v>0.55492410374264567</c:v>
                </c:pt>
                <c:pt idx="10">
                  <c:v>0.58350029055152952</c:v>
                </c:pt>
                <c:pt idx="11">
                  <c:v>0.59582672267827375</c:v>
                </c:pt>
                <c:pt idx="12">
                  <c:v>0.61188579615070515</c:v>
                </c:pt>
                <c:pt idx="13">
                  <c:v>0.61456613846542441</c:v>
                </c:pt>
                <c:pt idx="14">
                  <c:v>0.69928015798865273</c:v>
                </c:pt>
                <c:pt idx="15">
                  <c:v>0.71363497305003876</c:v>
                </c:pt>
                <c:pt idx="16">
                  <c:v>0.71537956842209105</c:v>
                </c:pt>
                <c:pt idx="17">
                  <c:v>0.71977354499250046</c:v>
                </c:pt>
                <c:pt idx="18">
                  <c:v>0.98955246413098685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E6-4627-AD8E-C3AA86AA3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277584"/>
        <c:axId val="1680702336"/>
      </c:scatterChart>
      <c:valAx>
        <c:axId val="121827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Assigned/Fitted CDF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702336"/>
        <c:crosses val="autoZero"/>
        <c:crossBetween val="midCat"/>
      </c:valAx>
      <c:valAx>
        <c:axId val="168070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Empirical CDF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27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209549</xdr:colOff>
      <xdr:row>1</xdr:row>
      <xdr:rowOff>19049</xdr:rowOff>
    </xdr:from>
    <xdr:to>
      <xdr:col>16</xdr:col>
      <xdr:colOff>95250</xdr:colOff>
      <xdr:row>16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3E7338-FFEF-1B5E-FBB0-C7B9087B6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238124</xdr:colOff>
      <xdr:row>38</xdr:row>
      <xdr:rowOff>180975</xdr:rowOff>
    </xdr:from>
    <xdr:to>
      <xdr:col>16</xdr:col>
      <xdr:colOff>209549</xdr:colOff>
      <xdr:row>54</xdr:row>
      <xdr:rowOff>57150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3ABC1E9-DF2B-FA71-F947-4074058C6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238124</xdr:colOff>
      <xdr:row>18</xdr:row>
      <xdr:rowOff>171449</xdr:rowOff>
    </xdr:from>
    <xdr:to>
      <xdr:col>16</xdr:col>
      <xdr:colOff>171449</xdr:colOff>
      <xdr:row>35</xdr:row>
      <xdr:rowOff>85724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BA2E312-3BAB-E513-F67D-20BC29367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16</xdr:col>
      <xdr:colOff>400049</xdr:colOff>
      <xdr:row>18</xdr:row>
      <xdr:rowOff>158750</xdr:rowOff>
    </xdr:from>
    <xdr:to>
      <xdr:col>24</xdr:col>
      <xdr:colOff>285750</xdr:colOff>
      <xdr:row>35</xdr:row>
      <xdr:rowOff>76200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4881027-1AC7-FDDC-D4E8-8E6FF1919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68024" y="3606800"/>
          <a:ext cx="4762501" cy="317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1</xdr:row>
      <xdr:rowOff>152400</xdr:rowOff>
    </xdr:from>
    <xdr:to>
      <xdr:col>13</xdr:col>
      <xdr:colOff>314325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76F737-A320-A81F-EBD0-5DA582A0A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16808</xdr:colOff>
      <xdr:row>1</xdr:row>
      <xdr:rowOff>0</xdr:rowOff>
    </xdr:from>
    <xdr:to>
      <xdr:col>29</xdr:col>
      <xdr:colOff>352984</xdr:colOff>
      <xdr:row>15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313FBD-7D82-03B0-FF08-0F77FA08D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16808</xdr:colOff>
      <xdr:row>15</xdr:row>
      <xdr:rowOff>73960</xdr:rowOff>
    </xdr:from>
    <xdr:to>
      <xdr:col>29</xdr:col>
      <xdr:colOff>352984</xdr:colOff>
      <xdr:row>29</xdr:row>
      <xdr:rowOff>150160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65493C-8701-D4D6-361A-E365FCF60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5603</xdr:colOff>
      <xdr:row>29</xdr:row>
      <xdr:rowOff>118783</xdr:rowOff>
    </xdr:from>
    <xdr:to>
      <xdr:col>29</xdr:col>
      <xdr:colOff>341779</xdr:colOff>
      <xdr:row>44</xdr:row>
      <xdr:rowOff>4483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B93195-6C7C-0833-2E9A-28B8B35DD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50426</xdr:colOff>
      <xdr:row>21</xdr:row>
      <xdr:rowOff>152400</xdr:rowOff>
    </xdr:from>
    <xdr:to>
      <xdr:col>12</xdr:col>
      <xdr:colOff>386602</xdr:colOff>
      <xdr:row>36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0450A0-A1A6-A1D6-ECF7-CC2F3391AA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57150</xdr:rowOff>
    </xdr:from>
    <xdr:to>
      <xdr:col>6</xdr:col>
      <xdr:colOff>505232</xdr:colOff>
      <xdr:row>5</xdr:row>
      <xdr:rowOff>38204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19B29-D350-4356-B9D7-348F7DB08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247650"/>
          <a:ext cx="2915057" cy="743054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9</xdr:row>
      <xdr:rowOff>180975</xdr:rowOff>
    </xdr:from>
    <xdr:to>
      <xdr:col>8</xdr:col>
      <xdr:colOff>448301</xdr:colOff>
      <xdr:row>12</xdr:row>
      <xdr:rowOff>114370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7D66E3-9D97-47B4-98C7-F3E2888C3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1895475"/>
          <a:ext cx="4486901" cy="50489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45</xdr:row>
      <xdr:rowOff>114300</xdr:rowOff>
    </xdr:from>
    <xdr:to>
      <xdr:col>8</xdr:col>
      <xdr:colOff>429270</xdr:colOff>
      <xdr:row>56</xdr:row>
      <xdr:rowOff>19329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573ADA-3AF0-45A9-AE10-DEC31B30E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8686800"/>
          <a:ext cx="4620270" cy="2000529"/>
        </a:xfrm>
        <a:prstGeom prst="rect">
          <a:avLst/>
        </a:prstGeom>
      </xdr:spPr>
    </xdr:pic>
    <xdr:clientData/>
  </xdr:twoCellAnchor>
  <xdr:twoCellAnchor editAs="oneCell">
    <xdr:from>
      <xdr:col>11</xdr:col>
      <xdr:colOff>104775</xdr:colOff>
      <xdr:row>3</xdr:row>
      <xdr:rowOff>47625</xdr:rowOff>
    </xdr:from>
    <xdr:to>
      <xdr:col>16</xdr:col>
      <xdr:colOff>571991</xdr:colOff>
      <xdr:row>7</xdr:row>
      <xdr:rowOff>28679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854EC6-4DE0-4556-8532-FDF081C14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0375" y="619125"/>
          <a:ext cx="3515216" cy="743054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209550</xdr:colOff>
      <xdr:row>10</xdr:row>
      <xdr:rowOff>38100</xdr:rowOff>
    </xdr:from>
    <xdr:to>
      <xdr:col>16</xdr:col>
      <xdr:colOff>57384</xdr:colOff>
      <xdr:row>12</xdr:row>
      <xdr:rowOff>181048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95AB1C-C933-43FF-8C27-BEDFCB88B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34350" y="1943100"/>
          <a:ext cx="1676634" cy="523948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161925</xdr:colOff>
      <xdr:row>15</xdr:row>
      <xdr:rowOff>114300</xdr:rowOff>
    </xdr:from>
    <xdr:to>
      <xdr:col>17</xdr:col>
      <xdr:colOff>76699</xdr:colOff>
      <xdr:row>19</xdr:row>
      <xdr:rowOff>123933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A53FB3E-C561-48BA-87D7-B93CE679A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67525" y="2971800"/>
          <a:ext cx="3572374" cy="771633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85724</xdr:colOff>
      <xdr:row>20</xdr:row>
      <xdr:rowOff>161925</xdr:rowOff>
    </xdr:from>
    <xdr:to>
      <xdr:col>24</xdr:col>
      <xdr:colOff>534861</xdr:colOff>
      <xdr:row>29</xdr:row>
      <xdr:rowOff>137438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ADBC3CD-4EE7-4009-A805-95D353962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91324" y="3971925"/>
          <a:ext cx="8373937" cy="169001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19</xdr:row>
      <xdr:rowOff>152400</xdr:rowOff>
    </xdr:from>
    <xdr:to>
      <xdr:col>9</xdr:col>
      <xdr:colOff>305518</xdr:colOff>
      <xdr:row>43</xdr:row>
      <xdr:rowOff>617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DAC6FBB-80DC-4FBD-852A-2684C165F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3771900"/>
          <a:ext cx="5144218" cy="44202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495299</xdr:colOff>
      <xdr:row>33</xdr:row>
      <xdr:rowOff>176212</xdr:rowOff>
    </xdr:from>
    <xdr:to>
      <xdr:col>20</xdr:col>
      <xdr:colOff>9525</xdr:colOff>
      <xdr:row>49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F0052-5007-4169-BDFA-7A6B967016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238125</xdr:colOff>
      <xdr:row>34</xdr:row>
      <xdr:rowOff>4761</xdr:rowOff>
    </xdr:from>
    <xdr:to>
      <xdr:col>24</xdr:col>
      <xdr:colOff>57150</xdr:colOff>
      <xdr:row>49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27F88A-2B99-4701-BEC4-306FFCD1B0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33</xdr:row>
      <xdr:rowOff>38100</xdr:rowOff>
    </xdr:from>
    <xdr:to>
      <xdr:col>20</xdr:col>
      <xdr:colOff>76200</xdr:colOff>
      <xdr:row>47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E4E6E7-9445-C9B4-BB2A-670087180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23</xdr:row>
      <xdr:rowOff>19051</xdr:rowOff>
    </xdr:from>
    <xdr:to>
      <xdr:col>7</xdr:col>
      <xdr:colOff>361950</xdr:colOff>
      <xdr:row>28</xdr:row>
      <xdr:rowOff>65267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A8F093-3B22-483C-869B-C91D6034EF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1556"/>
        <a:stretch/>
      </xdr:blipFill>
      <xdr:spPr>
        <a:xfrm>
          <a:off x="542925" y="4210051"/>
          <a:ext cx="4086225" cy="998716"/>
        </a:xfrm>
        <a:prstGeom prst="rect">
          <a:avLst/>
        </a:prstGeom>
      </xdr:spPr>
    </xdr:pic>
    <xdr:clientData/>
  </xdr:twoCellAnchor>
  <xdr:twoCellAnchor editAs="oneCell">
    <xdr:from>
      <xdr:col>7</xdr:col>
      <xdr:colOff>466725</xdr:colOff>
      <xdr:row>23</xdr:row>
      <xdr:rowOff>114299</xdr:rowOff>
    </xdr:from>
    <xdr:to>
      <xdr:col>13</xdr:col>
      <xdr:colOff>585788</xdr:colOff>
      <xdr:row>37</xdr:row>
      <xdr:rowOff>180974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84DC3E-DDB6-218B-4A32-919A9B74D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33925" y="4305299"/>
          <a:ext cx="4100513" cy="2733675"/>
        </a:xfrm>
        <a:prstGeom prst="rect">
          <a:avLst/>
        </a:prstGeom>
      </xdr:spPr>
    </xdr:pic>
    <xdr:clientData/>
  </xdr:twoCellAnchor>
  <xdr:twoCellAnchor>
    <xdr:from>
      <xdr:col>14</xdr:col>
      <xdr:colOff>152400</xdr:colOff>
      <xdr:row>23</xdr:row>
      <xdr:rowOff>147637</xdr:rowOff>
    </xdr:from>
    <xdr:to>
      <xdr:col>19</xdr:col>
      <xdr:colOff>438150</xdr:colOff>
      <xdr:row>38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789DE6-D685-182C-D450-8ACFB67CC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Y_DOCUMENTS\XRealStats.xlam" TargetMode="External"/><Relationship Id="rId1" Type="http://schemas.openxmlformats.org/officeDocument/2006/relationships/externalLinkPath" Target="/MY_DOCUMENTS/XRealStats.xla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9717\Downloads\boardstiffness%20(1).csv" TargetMode="External"/><Relationship Id="rId1" Type="http://schemas.openxmlformats.org/officeDocument/2006/relationships/externalLinkPath" Target="file:///C:\Users\9717\Downloads\boardstiffness%20(1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COV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oardstiffness (1)"/>
    </sheetNames>
    <sheetDataSet>
      <sheetData sheetId="0">
        <row r="1">
          <cell r="S1" t="str">
            <v>T2_Sort/ Dist2</v>
          </cell>
          <cell r="T1" t="str">
            <v>Predicted/Empirical probability (based on Chi-square dist.)</v>
          </cell>
        </row>
        <row r="2">
          <cell r="S2">
            <v>0.1</v>
          </cell>
          <cell r="T2">
            <v>0</v>
          </cell>
          <cell r="V2">
            <v>0.02</v>
          </cell>
          <cell r="W2">
            <v>0.4</v>
          </cell>
        </row>
        <row r="3">
          <cell r="S3">
            <v>0.5</v>
          </cell>
          <cell r="T3">
            <v>0.02</v>
          </cell>
          <cell r="V3">
            <v>0.05</v>
          </cell>
          <cell r="W3">
            <v>0.7</v>
          </cell>
        </row>
        <row r="4">
          <cell r="S4">
            <v>0.6</v>
          </cell>
          <cell r="T4">
            <v>0.04</v>
          </cell>
          <cell r="V4">
            <v>0.08</v>
          </cell>
          <cell r="W4">
            <v>1</v>
          </cell>
        </row>
        <row r="5">
          <cell r="S5">
            <v>0.8</v>
          </cell>
          <cell r="T5">
            <v>0.06</v>
          </cell>
          <cell r="V5">
            <v>0.12</v>
          </cell>
          <cell r="W5">
            <v>1.2</v>
          </cell>
        </row>
        <row r="6">
          <cell r="S6">
            <v>0.8</v>
          </cell>
          <cell r="T6">
            <v>0.06</v>
          </cell>
          <cell r="V6">
            <v>0.15</v>
          </cell>
          <cell r="W6">
            <v>1.4</v>
          </cell>
        </row>
        <row r="7">
          <cell r="S7">
            <v>1.1000000000000001</v>
          </cell>
          <cell r="T7">
            <v>0.1</v>
          </cell>
          <cell r="V7">
            <v>0.18</v>
          </cell>
          <cell r="W7">
            <v>1.6</v>
          </cell>
        </row>
        <row r="8">
          <cell r="S8">
            <v>1.4</v>
          </cell>
          <cell r="T8">
            <v>0.15</v>
          </cell>
          <cell r="V8">
            <v>0.22</v>
          </cell>
          <cell r="W8">
            <v>1.7</v>
          </cell>
        </row>
        <row r="9">
          <cell r="S9">
            <v>1.4</v>
          </cell>
          <cell r="T9">
            <v>0.16</v>
          </cell>
          <cell r="V9">
            <v>0.25</v>
          </cell>
          <cell r="W9">
            <v>1.9</v>
          </cell>
        </row>
        <row r="10">
          <cell r="S10">
            <v>1.5</v>
          </cell>
          <cell r="T10">
            <v>0.17</v>
          </cell>
          <cell r="V10">
            <v>0.28000000000000003</v>
          </cell>
          <cell r="W10">
            <v>2.1</v>
          </cell>
        </row>
        <row r="11">
          <cell r="S11">
            <v>1.5</v>
          </cell>
          <cell r="T11">
            <v>0.17</v>
          </cell>
          <cell r="V11">
            <v>0.32</v>
          </cell>
          <cell r="W11">
            <v>2.2999999999999998</v>
          </cell>
        </row>
        <row r="12">
          <cell r="S12">
            <v>1.9</v>
          </cell>
          <cell r="T12">
            <v>0.25</v>
          </cell>
          <cell r="V12">
            <v>0.35</v>
          </cell>
          <cell r="W12">
            <v>2.5</v>
          </cell>
        </row>
        <row r="13">
          <cell r="S13">
            <v>2.2000000000000002</v>
          </cell>
          <cell r="T13">
            <v>0.3</v>
          </cell>
          <cell r="V13">
            <v>0.38</v>
          </cell>
          <cell r="W13">
            <v>2.7</v>
          </cell>
        </row>
        <row r="14">
          <cell r="S14">
            <v>2.4</v>
          </cell>
          <cell r="T14">
            <v>0.33</v>
          </cell>
          <cell r="V14">
            <v>0.42</v>
          </cell>
          <cell r="W14">
            <v>2.8</v>
          </cell>
        </row>
        <row r="15">
          <cell r="S15">
            <v>2.5</v>
          </cell>
          <cell r="T15">
            <v>0.36</v>
          </cell>
          <cell r="V15">
            <v>0.45</v>
          </cell>
          <cell r="W15">
            <v>3</v>
          </cell>
        </row>
        <row r="16">
          <cell r="S16">
            <v>2.6</v>
          </cell>
          <cell r="T16">
            <v>0.37</v>
          </cell>
          <cell r="V16">
            <v>0.48</v>
          </cell>
          <cell r="W16">
            <v>3.3</v>
          </cell>
        </row>
        <row r="17">
          <cell r="S17">
            <v>2.7</v>
          </cell>
          <cell r="T17">
            <v>0.39</v>
          </cell>
          <cell r="V17">
            <v>0.52</v>
          </cell>
          <cell r="W17">
            <v>3.5</v>
          </cell>
        </row>
        <row r="18">
          <cell r="S18">
            <v>3</v>
          </cell>
          <cell r="T18">
            <v>0.44</v>
          </cell>
          <cell r="V18">
            <v>0.55000000000000004</v>
          </cell>
          <cell r="W18">
            <v>3.7</v>
          </cell>
        </row>
        <row r="19">
          <cell r="S19">
            <v>3.4</v>
          </cell>
          <cell r="T19">
            <v>0.51</v>
          </cell>
          <cell r="V19">
            <v>0.57999999999999996</v>
          </cell>
          <cell r="W19">
            <v>3.9</v>
          </cell>
        </row>
        <row r="20">
          <cell r="S20">
            <v>3.5</v>
          </cell>
          <cell r="T20">
            <v>0.52</v>
          </cell>
          <cell r="V20">
            <v>0.62</v>
          </cell>
          <cell r="W20">
            <v>4.2</v>
          </cell>
        </row>
        <row r="21">
          <cell r="S21">
            <v>4</v>
          </cell>
          <cell r="T21">
            <v>0.59</v>
          </cell>
          <cell r="V21">
            <v>0.65</v>
          </cell>
          <cell r="W21">
            <v>4.4000000000000004</v>
          </cell>
        </row>
        <row r="22">
          <cell r="S22">
            <v>4.5999999999999996</v>
          </cell>
          <cell r="T22">
            <v>0.67</v>
          </cell>
          <cell r="V22">
            <v>0.68</v>
          </cell>
          <cell r="W22">
            <v>4.7</v>
          </cell>
        </row>
        <row r="23">
          <cell r="S23">
            <v>5</v>
          </cell>
          <cell r="T23">
            <v>0.71</v>
          </cell>
          <cell r="V23">
            <v>0.72</v>
          </cell>
          <cell r="W23">
            <v>5</v>
          </cell>
        </row>
        <row r="24">
          <cell r="S24">
            <v>5.0999999999999996</v>
          </cell>
          <cell r="T24">
            <v>0.72</v>
          </cell>
          <cell r="V24">
            <v>0.75</v>
          </cell>
          <cell r="W24">
            <v>5.4</v>
          </cell>
        </row>
        <row r="25">
          <cell r="S25">
            <v>5.2</v>
          </cell>
          <cell r="T25">
            <v>0.73</v>
          </cell>
          <cell r="V25">
            <v>0.78</v>
          </cell>
          <cell r="W25">
            <v>5.8</v>
          </cell>
        </row>
        <row r="26">
          <cell r="S26">
            <v>5.5</v>
          </cell>
          <cell r="T26">
            <v>0.76</v>
          </cell>
          <cell r="V26">
            <v>0.82</v>
          </cell>
          <cell r="W26">
            <v>6.2</v>
          </cell>
        </row>
        <row r="27">
          <cell r="S27">
            <v>6.3</v>
          </cell>
          <cell r="T27">
            <v>0.82</v>
          </cell>
          <cell r="V27">
            <v>0.85</v>
          </cell>
          <cell r="W27">
            <v>6.7</v>
          </cell>
        </row>
        <row r="28">
          <cell r="S28">
            <v>7.6</v>
          </cell>
          <cell r="T28">
            <v>0.89</v>
          </cell>
          <cell r="V28">
            <v>0.88</v>
          </cell>
          <cell r="W28">
            <v>7.4</v>
          </cell>
        </row>
        <row r="29">
          <cell r="S29">
            <v>9.9</v>
          </cell>
          <cell r="T29">
            <v>0.96</v>
          </cell>
          <cell r="V29">
            <v>0.92</v>
          </cell>
          <cell r="W29">
            <v>8.1999999999999993</v>
          </cell>
        </row>
        <row r="30">
          <cell r="S30">
            <v>12.3</v>
          </cell>
          <cell r="T30">
            <v>0.98</v>
          </cell>
          <cell r="V30">
            <v>0.95</v>
          </cell>
          <cell r="W30">
            <v>9.5</v>
          </cell>
        </row>
        <row r="31">
          <cell r="S31">
            <v>16.8</v>
          </cell>
          <cell r="T31">
            <v>1</v>
          </cell>
          <cell r="V31">
            <v>0.98</v>
          </cell>
          <cell r="W31">
            <v>12.1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online.stat.psu.edu/stat505/lesson/4/4.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.stat.psu.edu/stat505/lesson/8" TargetMode="External"/><Relationship Id="rId2" Type="http://schemas.openxmlformats.org/officeDocument/2006/relationships/hyperlink" Target="https://online.stat.psu.edu/stat505/lesson/4/4.4" TargetMode="External"/><Relationship Id="rId1" Type="http://schemas.openxmlformats.org/officeDocument/2006/relationships/hyperlink" Target="https://online.stat.psu.edu/stat505/lesson/4/4.3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support.minitab.com/en-us/datasets/regression-data-sets/particle-board-stiffnes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www.spcforexcel.com/knowledge/variable-control-charts/hotelling-t2-control-ch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BF29-A05F-4F08-9C05-1F7B15E78013}">
  <dimension ref="A1:G251"/>
  <sheetViews>
    <sheetView workbookViewId="0">
      <selection activeCell="E64" sqref="E64"/>
    </sheetView>
  </sheetViews>
  <sheetFormatPr defaultRowHeight="15" x14ac:dyDescent="0.25"/>
  <cols>
    <col min="4" max="4" width="19.85546875" bestFit="1" customWidth="1"/>
  </cols>
  <sheetData>
    <row r="1" spans="1:7" ht="15.75" thickBot="1" x14ac:dyDescent="0.3">
      <c r="A1" s="5" t="s">
        <v>12</v>
      </c>
      <c r="B1" s="5" t="s">
        <v>0</v>
      </c>
    </row>
    <row r="2" spans="1:7" x14ac:dyDescent="0.25">
      <c r="A2">
        <v>1</v>
      </c>
      <c r="B2">
        <v>148.38999999999999</v>
      </c>
      <c r="F2" s="2" t="s">
        <v>10</v>
      </c>
      <c r="G2" s="2" t="s">
        <v>2</v>
      </c>
    </row>
    <row r="3" spans="1:7" x14ac:dyDescent="0.25">
      <c r="A3">
        <v>2</v>
      </c>
      <c r="B3">
        <v>148.78</v>
      </c>
      <c r="F3" s="4">
        <v>147.5</v>
      </c>
      <c r="G3">
        <v>2</v>
      </c>
    </row>
    <row r="4" spans="1:7" x14ac:dyDescent="0.25">
      <c r="A4">
        <v>3</v>
      </c>
      <c r="B4">
        <v>148.02000000000001</v>
      </c>
      <c r="D4" t="s">
        <v>3</v>
      </c>
      <c r="F4" s="4">
        <v>147.75</v>
      </c>
      <c r="G4">
        <v>11</v>
      </c>
    </row>
    <row r="5" spans="1:7" x14ac:dyDescent="0.25">
      <c r="A5">
        <v>4</v>
      </c>
      <c r="B5">
        <v>148.72999999999999</v>
      </c>
      <c r="D5">
        <f>MIN(B2:B251)</f>
        <v>147.44999999999999</v>
      </c>
      <c r="F5" s="4">
        <v>148</v>
      </c>
      <c r="G5">
        <v>18</v>
      </c>
    </row>
    <row r="6" spans="1:7" x14ac:dyDescent="0.25">
      <c r="A6">
        <v>5</v>
      </c>
      <c r="B6">
        <v>147.91</v>
      </c>
      <c r="F6" s="4">
        <v>148.25</v>
      </c>
      <c r="G6">
        <v>35</v>
      </c>
    </row>
    <row r="7" spans="1:7" x14ac:dyDescent="0.25">
      <c r="A7">
        <v>6</v>
      </c>
      <c r="B7">
        <v>148.24</v>
      </c>
      <c r="D7" t="s">
        <v>4</v>
      </c>
      <c r="F7" s="4">
        <v>148.5</v>
      </c>
      <c r="G7">
        <v>43</v>
      </c>
    </row>
    <row r="8" spans="1:7" x14ac:dyDescent="0.25">
      <c r="A8">
        <v>7</v>
      </c>
      <c r="B8">
        <v>149.21</v>
      </c>
      <c r="D8" s="3">
        <f>MAX(B2:B251)</f>
        <v>149.9</v>
      </c>
      <c r="F8" s="4">
        <v>148.75</v>
      </c>
      <c r="G8">
        <v>55</v>
      </c>
    </row>
    <row r="9" spans="1:7" x14ac:dyDescent="0.25">
      <c r="A9">
        <v>8</v>
      </c>
      <c r="B9">
        <v>148.5</v>
      </c>
      <c r="C9" s="3"/>
      <c r="F9" s="4">
        <v>149</v>
      </c>
      <c r="G9">
        <v>41</v>
      </c>
    </row>
    <row r="10" spans="1:7" x14ac:dyDescent="0.25">
      <c r="A10">
        <v>9</v>
      </c>
      <c r="B10">
        <v>149.19</v>
      </c>
      <c r="D10" t="s">
        <v>6</v>
      </c>
      <c r="F10" s="4">
        <v>149.25</v>
      </c>
      <c r="G10">
        <v>26</v>
      </c>
    </row>
    <row r="11" spans="1:7" x14ac:dyDescent="0.25">
      <c r="A11">
        <v>10</v>
      </c>
      <c r="B11">
        <v>148.86000000000001</v>
      </c>
      <c r="D11" s="3">
        <v>147.4</v>
      </c>
      <c r="F11" s="4">
        <v>149.5</v>
      </c>
      <c r="G11">
        <v>10</v>
      </c>
    </row>
    <row r="12" spans="1:7" x14ac:dyDescent="0.25">
      <c r="A12">
        <v>11</v>
      </c>
      <c r="B12">
        <v>148.72</v>
      </c>
      <c r="D12" t="s">
        <v>7</v>
      </c>
      <c r="F12" s="4">
        <v>149.75</v>
      </c>
      <c r="G12">
        <v>7</v>
      </c>
    </row>
    <row r="13" spans="1:7" x14ac:dyDescent="0.25">
      <c r="A13">
        <v>12</v>
      </c>
      <c r="B13">
        <v>149.05000000000001</v>
      </c>
      <c r="D13" s="4">
        <v>150</v>
      </c>
      <c r="F13" s="4">
        <v>150</v>
      </c>
      <c r="G13">
        <v>2</v>
      </c>
    </row>
    <row r="14" spans="1:7" ht="15.75" thickBot="1" x14ac:dyDescent="0.3">
      <c r="A14">
        <v>13</v>
      </c>
      <c r="B14">
        <v>148.58000000000001</v>
      </c>
      <c r="D14" t="s">
        <v>5</v>
      </c>
      <c r="F14" s="1" t="s">
        <v>1</v>
      </c>
      <c r="G14" s="1">
        <v>0</v>
      </c>
    </row>
    <row r="15" spans="1:7" x14ac:dyDescent="0.25">
      <c r="A15">
        <v>14</v>
      </c>
      <c r="B15">
        <v>149.9</v>
      </c>
      <c r="D15">
        <v>14</v>
      </c>
    </row>
    <row r="16" spans="1:7" x14ac:dyDescent="0.25">
      <c r="A16">
        <v>15</v>
      </c>
      <c r="B16">
        <v>148.83000000000001</v>
      </c>
      <c r="D16" s="4"/>
    </row>
    <row r="17" spans="1:7" x14ac:dyDescent="0.25">
      <c r="A17">
        <v>16</v>
      </c>
      <c r="B17">
        <v>148.19</v>
      </c>
      <c r="D17" t="s">
        <v>8</v>
      </c>
    </row>
    <row r="18" spans="1:7" x14ac:dyDescent="0.25">
      <c r="A18">
        <v>17</v>
      </c>
      <c r="B18">
        <v>147.68</v>
      </c>
      <c r="D18">
        <f>(D13-D11)/D15</f>
        <v>0.1857142857142853</v>
      </c>
    </row>
    <row r="19" spans="1:7" ht="15.75" thickBot="1" x14ac:dyDescent="0.3">
      <c r="A19">
        <v>18</v>
      </c>
      <c r="B19">
        <v>148.16</v>
      </c>
      <c r="D19">
        <v>0.2</v>
      </c>
      <c r="F19" s="3"/>
    </row>
    <row r="20" spans="1:7" x14ac:dyDescent="0.25">
      <c r="A20">
        <v>19</v>
      </c>
      <c r="B20">
        <v>148.81</v>
      </c>
      <c r="F20" s="2" t="s">
        <v>9</v>
      </c>
      <c r="G20" s="2" t="s">
        <v>2</v>
      </c>
    </row>
    <row r="21" spans="1:7" x14ac:dyDescent="0.25">
      <c r="A21">
        <v>20</v>
      </c>
      <c r="B21">
        <v>148.54</v>
      </c>
      <c r="D21" s="4"/>
      <c r="F21" s="4">
        <v>147.4965</v>
      </c>
      <c r="G21">
        <v>1</v>
      </c>
    </row>
    <row r="22" spans="1:7" x14ac:dyDescent="0.25">
      <c r="A22">
        <v>21</v>
      </c>
      <c r="B22">
        <v>148.87</v>
      </c>
      <c r="F22" s="4">
        <v>147.69649999999999</v>
      </c>
      <c r="G22">
        <v>7</v>
      </c>
    </row>
    <row r="23" spans="1:7" x14ac:dyDescent="0.25">
      <c r="A23">
        <v>22</v>
      </c>
      <c r="B23">
        <v>147.86000000000001</v>
      </c>
      <c r="C23" s="3"/>
      <c r="F23" s="4">
        <v>147.89649999999997</v>
      </c>
      <c r="G23">
        <v>14</v>
      </c>
    </row>
    <row r="24" spans="1:7" x14ac:dyDescent="0.25">
      <c r="A24">
        <v>23</v>
      </c>
      <c r="B24">
        <v>147.66999999999999</v>
      </c>
      <c r="F24" s="4">
        <v>148.09649999999996</v>
      </c>
      <c r="G24">
        <v>16</v>
      </c>
    </row>
    <row r="25" spans="1:7" x14ac:dyDescent="0.25">
      <c r="A25">
        <v>24</v>
      </c>
      <c r="B25">
        <v>148.08000000000001</v>
      </c>
      <c r="F25" s="4">
        <v>148.29649999999995</v>
      </c>
      <c r="G25">
        <v>35</v>
      </c>
    </row>
    <row r="26" spans="1:7" x14ac:dyDescent="0.25">
      <c r="A26">
        <v>25</v>
      </c>
      <c r="B26">
        <v>148.44</v>
      </c>
      <c r="F26" s="4">
        <v>148.49649999999994</v>
      </c>
      <c r="G26">
        <v>33</v>
      </c>
    </row>
    <row r="27" spans="1:7" x14ac:dyDescent="0.25">
      <c r="A27">
        <v>26</v>
      </c>
      <c r="B27">
        <v>148.46</v>
      </c>
      <c r="F27" s="4">
        <v>148.69649999999993</v>
      </c>
      <c r="G27">
        <v>42</v>
      </c>
    </row>
    <row r="28" spans="1:7" x14ac:dyDescent="0.25">
      <c r="A28">
        <v>27</v>
      </c>
      <c r="B28">
        <v>149.51</v>
      </c>
      <c r="F28" s="4">
        <v>148.89649999999992</v>
      </c>
      <c r="G28">
        <v>39</v>
      </c>
    </row>
    <row r="29" spans="1:7" x14ac:dyDescent="0.25">
      <c r="A29">
        <v>28</v>
      </c>
      <c r="B29">
        <v>147.97999999999999</v>
      </c>
      <c r="F29" s="4">
        <v>149.09649999999991</v>
      </c>
      <c r="G29">
        <v>30</v>
      </c>
    </row>
    <row r="30" spans="1:7" x14ac:dyDescent="0.25">
      <c r="A30">
        <v>29</v>
      </c>
      <c r="B30">
        <v>148.81</v>
      </c>
      <c r="F30" s="4">
        <v>149.2964999999999</v>
      </c>
      <c r="G30">
        <v>17</v>
      </c>
    </row>
    <row r="31" spans="1:7" x14ac:dyDescent="0.25">
      <c r="A31">
        <v>30</v>
      </c>
      <c r="B31">
        <v>148.13</v>
      </c>
      <c r="F31" s="4">
        <v>149.49649999999988</v>
      </c>
      <c r="G31">
        <v>7</v>
      </c>
    </row>
    <row r="32" spans="1:7" x14ac:dyDescent="0.25">
      <c r="A32">
        <v>31</v>
      </c>
      <c r="B32">
        <v>148.80000000000001</v>
      </c>
      <c r="F32" s="4">
        <v>149.69649999999987</v>
      </c>
      <c r="G32">
        <v>6</v>
      </c>
    </row>
    <row r="33" spans="1:7" x14ac:dyDescent="0.25">
      <c r="A33">
        <v>32</v>
      </c>
      <c r="B33">
        <v>148.83000000000001</v>
      </c>
      <c r="F33" s="4">
        <v>149.89649999999986</v>
      </c>
      <c r="G33">
        <v>2</v>
      </c>
    </row>
    <row r="34" spans="1:7" x14ac:dyDescent="0.25">
      <c r="A34">
        <v>33</v>
      </c>
      <c r="B34">
        <v>148.22</v>
      </c>
      <c r="F34" s="4">
        <v>150.09649999999985</v>
      </c>
      <c r="G34">
        <v>1</v>
      </c>
    </row>
    <row r="35" spans="1:7" ht="15.75" thickBot="1" x14ac:dyDescent="0.3">
      <c r="A35">
        <v>34</v>
      </c>
      <c r="B35">
        <v>149.88</v>
      </c>
      <c r="F35" s="1" t="s">
        <v>1</v>
      </c>
      <c r="G35" s="1">
        <v>0</v>
      </c>
    </row>
    <row r="36" spans="1:7" x14ac:dyDescent="0.25">
      <c r="A36">
        <v>35</v>
      </c>
      <c r="B36">
        <v>148.41999999999999</v>
      </c>
    </row>
    <row r="37" spans="1:7" x14ac:dyDescent="0.25">
      <c r="A37">
        <v>36</v>
      </c>
      <c r="B37">
        <v>148.07</v>
      </c>
    </row>
    <row r="38" spans="1:7" ht="15.75" thickBot="1" x14ac:dyDescent="0.3">
      <c r="A38">
        <v>37</v>
      </c>
      <c r="B38">
        <v>148.66999999999999</v>
      </c>
    </row>
    <row r="39" spans="1:7" x14ac:dyDescent="0.25">
      <c r="A39">
        <v>38</v>
      </c>
      <c r="B39">
        <v>148.91</v>
      </c>
      <c r="F39" s="2" t="s">
        <v>11</v>
      </c>
      <c r="G39" s="2" t="s">
        <v>2</v>
      </c>
    </row>
    <row r="40" spans="1:7" x14ac:dyDescent="0.25">
      <c r="A40">
        <v>39</v>
      </c>
      <c r="B40">
        <v>148.52000000000001</v>
      </c>
      <c r="F40" s="4">
        <v>147.5</v>
      </c>
      <c r="G40">
        <v>2</v>
      </c>
    </row>
    <row r="41" spans="1:7" x14ac:dyDescent="0.25">
      <c r="A41">
        <v>40</v>
      </c>
      <c r="B41">
        <v>148.72999999999999</v>
      </c>
      <c r="F41" s="4">
        <v>147.69999999999999</v>
      </c>
      <c r="G41">
        <v>6</v>
      </c>
    </row>
    <row r="42" spans="1:7" x14ac:dyDescent="0.25">
      <c r="A42">
        <v>41</v>
      </c>
      <c r="B42">
        <v>148.24</v>
      </c>
      <c r="F42" s="4">
        <v>147.9</v>
      </c>
      <c r="G42">
        <v>15</v>
      </c>
    </row>
    <row r="43" spans="1:7" x14ac:dyDescent="0.25">
      <c r="A43">
        <v>42</v>
      </c>
      <c r="B43">
        <v>148.62</v>
      </c>
      <c r="F43" s="4">
        <v>148.1</v>
      </c>
      <c r="G43">
        <v>15</v>
      </c>
    </row>
    <row r="44" spans="1:7" x14ac:dyDescent="0.25">
      <c r="A44">
        <v>43</v>
      </c>
      <c r="B44">
        <v>148.32</v>
      </c>
      <c r="F44" s="4">
        <v>148.30000000000001</v>
      </c>
      <c r="G44">
        <v>37</v>
      </c>
    </row>
    <row r="45" spans="1:7" x14ac:dyDescent="0.25">
      <c r="A45">
        <v>44</v>
      </c>
      <c r="B45">
        <v>147.84</v>
      </c>
      <c r="F45" s="4">
        <v>148.5</v>
      </c>
      <c r="G45">
        <v>34</v>
      </c>
    </row>
    <row r="46" spans="1:7" x14ac:dyDescent="0.25">
      <c r="A46">
        <v>45</v>
      </c>
      <c r="B46">
        <v>148.5</v>
      </c>
      <c r="F46" s="4">
        <v>148.69999999999999</v>
      </c>
      <c r="G46">
        <v>40</v>
      </c>
    </row>
    <row r="47" spans="1:7" x14ac:dyDescent="0.25">
      <c r="A47">
        <v>46</v>
      </c>
      <c r="B47">
        <v>149.09</v>
      </c>
      <c r="F47" s="4">
        <v>148.9</v>
      </c>
      <c r="G47">
        <v>42</v>
      </c>
    </row>
    <row r="48" spans="1:7" x14ac:dyDescent="0.25">
      <c r="A48">
        <v>47</v>
      </c>
      <c r="B48">
        <v>147.93</v>
      </c>
      <c r="F48" s="4">
        <v>149.1</v>
      </c>
      <c r="G48">
        <v>26</v>
      </c>
    </row>
    <row r="49" spans="1:7" x14ac:dyDescent="0.25">
      <c r="A49">
        <v>48</v>
      </c>
      <c r="B49">
        <v>149.33000000000001</v>
      </c>
      <c r="F49" s="4">
        <v>149.30000000000001</v>
      </c>
      <c r="G49">
        <v>17</v>
      </c>
    </row>
    <row r="50" spans="1:7" x14ac:dyDescent="0.25">
      <c r="A50">
        <v>49</v>
      </c>
      <c r="B50">
        <v>147.44999999999999</v>
      </c>
      <c r="F50" s="4">
        <v>149.5</v>
      </c>
      <c r="G50">
        <v>7</v>
      </c>
    </row>
    <row r="51" spans="1:7" x14ac:dyDescent="0.25">
      <c r="A51">
        <v>50</v>
      </c>
      <c r="B51">
        <v>148.97999999999999</v>
      </c>
      <c r="F51" s="4">
        <v>149.69999999999999</v>
      </c>
      <c r="G51">
        <v>6</v>
      </c>
    </row>
    <row r="52" spans="1:7" x14ac:dyDescent="0.25">
      <c r="A52">
        <v>51</v>
      </c>
      <c r="B52">
        <v>149.13</v>
      </c>
      <c r="F52" s="4">
        <v>149.9</v>
      </c>
      <c r="G52">
        <v>3</v>
      </c>
    </row>
    <row r="53" spans="1:7" x14ac:dyDescent="0.25">
      <c r="A53">
        <v>52</v>
      </c>
      <c r="B53">
        <v>147.71</v>
      </c>
      <c r="F53" s="4">
        <v>150.1</v>
      </c>
      <c r="G53">
        <v>0</v>
      </c>
    </row>
    <row r="54" spans="1:7" ht="15.75" thickBot="1" x14ac:dyDescent="0.3">
      <c r="A54">
        <v>53</v>
      </c>
      <c r="B54">
        <v>148.54</v>
      </c>
      <c r="F54" s="1" t="s">
        <v>1</v>
      </c>
      <c r="G54" s="1">
        <v>0</v>
      </c>
    </row>
    <row r="55" spans="1:7" x14ac:dyDescent="0.25">
      <c r="A55">
        <v>54</v>
      </c>
      <c r="B55">
        <v>148.94999999999999</v>
      </c>
    </row>
    <row r="56" spans="1:7" x14ac:dyDescent="0.25">
      <c r="A56">
        <v>55</v>
      </c>
      <c r="B56">
        <v>148.71</v>
      </c>
    </row>
    <row r="57" spans="1:7" x14ac:dyDescent="0.25">
      <c r="A57">
        <v>56</v>
      </c>
      <c r="B57">
        <v>148.01</v>
      </c>
    </row>
    <row r="58" spans="1:7" x14ac:dyDescent="0.25">
      <c r="A58">
        <v>57</v>
      </c>
      <c r="B58">
        <v>149.22999999999999</v>
      </c>
    </row>
    <row r="59" spans="1:7" x14ac:dyDescent="0.25">
      <c r="A59">
        <v>58</v>
      </c>
      <c r="B59">
        <v>148.19</v>
      </c>
    </row>
    <row r="60" spans="1:7" x14ac:dyDescent="0.25">
      <c r="A60">
        <v>59</v>
      </c>
      <c r="B60">
        <v>149.33000000000001</v>
      </c>
    </row>
    <row r="61" spans="1:7" x14ac:dyDescent="0.25">
      <c r="A61">
        <v>60</v>
      </c>
      <c r="B61">
        <v>148.69</v>
      </c>
    </row>
    <row r="62" spans="1:7" x14ac:dyDescent="0.25">
      <c r="A62">
        <v>61</v>
      </c>
      <c r="B62">
        <v>148.74</v>
      </c>
    </row>
    <row r="63" spans="1:7" x14ac:dyDescent="0.25">
      <c r="A63">
        <v>62</v>
      </c>
      <c r="B63">
        <v>148.44</v>
      </c>
    </row>
    <row r="64" spans="1:7" x14ac:dyDescent="0.25">
      <c r="A64">
        <v>63</v>
      </c>
      <c r="B64">
        <v>147.79</v>
      </c>
    </row>
    <row r="65" spans="1:2" x14ac:dyDescent="0.25">
      <c r="A65">
        <v>64</v>
      </c>
      <c r="B65">
        <v>148.75</v>
      </c>
    </row>
    <row r="66" spans="1:2" x14ac:dyDescent="0.25">
      <c r="A66">
        <v>65</v>
      </c>
      <c r="B66">
        <v>148.4</v>
      </c>
    </row>
    <row r="67" spans="1:2" x14ac:dyDescent="0.25">
      <c r="A67">
        <v>66</v>
      </c>
      <c r="B67">
        <v>148.25</v>
      </c>
    </row>
    <row r="68" spans="1:2" x14ac:dyDescent="0.25">
      <c r="A68">
        <v>67</v>
      </c>
      <c r="B68">
        <v>148.66</v>
      </c>
    </row>
    <row r="69" spans="1:2" x14ac:dyDescent="0.25">
      <c r="A69">
        <v>68</v>
      </c>
      <c r="B69">
        <v>148.16</v>
      </c>
    </row>
    <row r="70" spans="1:2" x14ac:dyDescent="0.25">
      <c r="A70">
        <v>69</v>
      </c>
      <c r="B70">
        <v>147.96</v>
      </c>
    </row>
    <row r="71" spans="1:2" x14ac:dyDescent="0.25">
      <c r="A71">
        <v>70</v>
      </c>
      <c r="B71">
        <v>148.41</v>
      </c>
    </row>
    <row r="72" spans="1:2" x14ac:dyDescent="0.25">
      <c r="A72">
        <v>71</v>
      </c>
      <c r="B72">
        <v>149.38999999999999</v>
      </c>
    </row>
    <row r="73" spans="1:2" x14ac:dyDescent="0.25">
      <c r="A73">
        <v>72</v>
      </c>
      <c r="B73">
        <v>147.94999999999999</v>
      </c>
    </row>
    <row r="74" spans="1:2" x14ac:dyDescent="0.25">
      <c r="A74">
        <v>73</v>
      </c>
      <c r="B74">
        <v>148.59</v>
      </c>
    </row>
    <row r="75" spans="1:2" x14ac:dyDescent="0.25">
      <c r="A75">
        <v>74</v>
      </c>
      <c r="B75">
        <v>148.56</v>
      </c>
    </row>
    <row r="76" spans="1:2" x14ac:dyDescent="0.25">
      <c r="A76">
        <v>75</v>
      </c>
      <c r="B76">
        <v>148.83000000000001</v>
      </c>
    </row>
    <row r="77" spans="1:2" x14ac:dyDescent="0.25">
      <c r="A77">
        <v>76</v>
      </c>
      <c r="B77">
        <v>148.72</v>
      </c>
    </row>
    <row r="78" spans="1:2" x14ac:dyDescent="0.25">
      <c r="A78">
        <v>77</v>
      </c>
      <c r="B78">
        <v>148.13999999999999</v>
      </c>
    </row>
    <row r="79" spans="1:2" x14ac:dyDescent="0.25">
      <c r="A79">
        <v>78</v>
      </c>
      <c r="B79">
        <v>148.32</v>
      </c>
    </row>
    <row r="80" spans="1:2" x14ac:dyDescent="0.25">
      <c r="A80">
        <v>79</v>
      </c>
      <c r="B80">
        <v>147.91999999999999</v>
      </c>
    </row>
    <row r="81" spans="1:2" x14ac:dyDescent="0.25">
      <c r="A81">
        <v>80</v>
      </c>
      <c r="B81">
        <v>147.66</v>
      </c>
    </row>
    <row r="82" spans="1:2" x14ac:dyDescent="0.25">
      <c r="A82">
        <v>81</v>
      </c>
      <c r="B82">
        <v>147.87</v>
      </c>
    </row>
    <row r="83" spans="1:2" x14ac:dyDescent="0.25">
      <c r="A83">
        <v>82</v>
      </c>
      <c r="B83">
        <v>148.19999999999999</v>
      </c>
    </row>
    <row r="84" spans="1:2" x14ac:dyDescent="0.25">
      <c r="A84">
        <v>83</v>
      </c>
      <c r="B84">
        <v>149.21</v>
      </c>
    </row>
    <row r="85" spans="1:2" x14ac:dyDescent="0.25">
      <c r="A85">
        <v>84</v>
      </c>
      <c r="B85">
        <v>148.72</v>
      </c>
    </row>
    <row r="86" spans="1:2" x14ac:dyDescent="0.25">
      <c r="A86">
        <v>85</v>
      </c>
      <c r="B86">
        <v>148.72999999999999</v>
      </c>
    </row>
    <row r="87" spans="1:2" x14ac:dyDescent="0.25">
      <c r="A87">
        <v>86</v>
      </c>
      <c r="B87">
        <v>147.78</v>
      </c>
    </row>
    <row r="88" spans="1:2" x14ac:dyDescent="0.25">
      <c r="A88">
        <v>87</v>
      </c>
      <c r="B88">
        <v>148.46</v>
      </c>
    </row>
    <row r="89" spans="1:2" x14ac:dyDescent="0.25">
      <c r="A89">
        <v>88</v>
      </c>
      <c r="B89">
        <v>149.03</v>
      </c>
    </row>
    <row r="90" spans="1:2" x14ac:dyDescent="0.25">
      <c r="A90">
        <v>89</v>
      </c>
      <c r="B90">
        <v>148.66</v>
      </c>
    </row>
    <row r="91" spans="1:2" x14ac:dyDescent="0.25">
      <c r="A91">
        <v>90</v>
      </c>
      <c r="B91">
        <v>148.81</v>
      </c>
    </row>
    <row r="92" spans="1:2" x14ac:dyDescent="0.25">
      <c r="A92">
        <v>91</v>
      </c>
      <c r="B92">
        <v>149.28</v>
      </c>
    </row>
    <row r="93" spans="1:2" x14ac:dyDescent="0.25">
      <c r="A93">
        <v>92</v>
      </c>
      <c r="B93">
        <v>148.44</v>
      </c>
    </row>
    <row r="94" spans="1:2" x14ac:dyDescent="0.25">
      <c r="A94">
        <v>93</v>
      </c>
      <c r="B94">
        <v>147.84</v>
      </c>
    </row>
    <row r="95" spans="1:2" x14ac:dyDescent="0.25">
      <c r="A95">
        <v>94</v>
      </c>
      <c r="B95">
        <v>148.36000000000001</v>
      </c>
    </row>
    <row r="96" spans="1:2" x14ac:dyDescent="0.25">
      <c r="A96">
        <v>95</v>
      </c>
      <c r="B96">
        <v>148.56</v>
      </c>
    </row>
    <row r="97" spans="1:2" x14ac:dyDescent="0.25">
      <c r="A97">
        <v>96</v>
      </c>
      <c r="B97">
        <v>148.19</v>
      </c>
    </row>
    <row r="98" spans="1:2" x14ac:dyDescent="0.25">
      <c r="A98">
        <v>97</v>
      </c>
      <c r="B98">
        <v>148.97999999999999</v>
      </c>
    </row>
    <row r="99" spans="1:2" x14ac:dyDescent="0.25">
      <c r="A99">
        <v>98</v>
      </c>
      <c r="B99">
        <v>148.21</v>
      </c>
    </row>
    <row r="100" spans="1:2" x14ac:dyDescent="0.25">
      <c r="A100">
        <v>99</v>
      </c>
      <c r="B100">
        <v>148.19999999999999</v>
      </c>
    </row>
    <row r="101" spans="1:2" x14ac:dyDescent="0.25">
      <c r="A101">
        <v>100</v>
      </c>
      <c r="B101">
        <v>147.94999999999999</v>
      </c>
    </row>
    <row r="102" spans="1:2" x14ac:dyDescent="0.25">
      <c r="A102">
        <v>101</v>
      </c>
      <c r="B102">
        <v>148.28</v>
      </c>
    </row>
    <row r="103" spans="1:2" x14ac:dyDescent="0.25">
      <c r="A103">
        <v>102</v>
      </c>
      <c r="B103">
        <v>148.19</v>
      </c>
    </row>
    <row r="104" spans="1:2" x14ac:dyDescent="0.25">
      <c r="A104">
        <v>103</v>
      </c>
      <c r="B104">
        <v>147.72</v>
      </c>
    </row>
    <row r="105" spans="1:2" x14ac:dyDescent="0.25">
      <c r="A105">
        <v>104</v>
      </c>
      <c r="B105">
        <v>148.32</v>
      </c>
    </row>
    <row r="106" spans="1:2" x14ac:dyDescent="0.25">
      <c r="A106">
        <v>105</v>
      </c>
      <c r="B106">
        <v>148.94999999999999</v>
      </c>
    </row>
    <row r="107" spans="1:2" x14ac:dyDescent="0.25">
      <c r="A107">
        <v>106</v>
      </c>
      <c r="B107">
        <v>149.05000000000001</v>
      </c>
    </row>
    <row r="108" spans="1:2" x14ac:dyDescent="0.25">
      <c r="A108">
        <v>107</v>
      </c>
      <c r="B108">
        <v>148.58000000000001</v>
      </c>
    </row>
    <row r="109" spans="1:2" x14ac:dyDescent="0.25">
      <c r="A109">
        <v>108</v>
      </c>
      <c r="B109">
        <v>148.15</v>
      </c>
    </row>
    <row r="110" spans="1:2" x14ac:dyDescent="0.25">
      <c r="A110">
        <v>109</v>
      </c>
      <c r="B110">
        <v>148.4</v>
      </c>
    </row>
    <row r="111" spans="1:2" x14ac:dyDescent="0.25">
      <c r="A111">
        <v>110</v>
      </c>
      <c r="B111">
        <v>148.01</v>
      </c>
    </row>
    <row r="112" spans="1:2" x14ac:dyDescent="0.25">
      <c r="A112">
        <v>111</v>
      </c>
      <c r="B112">
        <v>148.57</v>
      </c>
    </row>
    <row r="113" spans="1:2" x14ac:dyDescent="0.25">
      <c r="A113">
        <v>112</v>
      </c>
      <c r="B113">
        <v>148.58000000000001</v>
      </c>
    </row>
    <row r="114" spans="1:2" x14ac:dyDescent="0.25">
      <c r="A114">
        <v>113</v>
      </c>
      <c r="B114">
        <v>148.57</v>
      </c>
    </row>
    <row r="115" spans="1:2" x14ac:dyDescent="0.25">
      <c r="A115">
        <v>114</v>
      </c>
      <c r="B115">
        <v>149.09</v>
      </c>
    </row>
    <row r="116" spans="1:2" x14ac:dyDescent="0.25">
      <c r="A116">
        <v>115</v>
      </c>
      <c r="B116">
        <v>148.49</v>
      </c>
    </row>
    <row r="117" spans="1:2" x14ac:dyDescent="0.25">
      <c r="A117">
        <v>116</v>
      </c>
      <c r="B117">
        <v>147.88</v>
      </c>
    </row>
    <row r="118" spans="1:2" x14ac:dyDescent="0.25">
      <c r="A118">
        <v>117</v>
      </c>
      <c r="B118">
        <v>149.15</v>
      </c>
    </row>
    <row r="119" spans="1:2" x14ac:dyDescent="0.25">
      <c r="A119">
        <v>118</v>
      </c>
      <c r="B119">
        <v>148.93</v>
      </c>
    </row>
    <row r="120" spans="1:2" x14ac:dyDescent="0.25">
      <c r="A120">
        <v>119</v>
      </c>
      <c r="B120">
        <v>149.28</v>
      </c>
    </row>
    <row r="121" spans="1:2" x14ac:dyDescent="0.25">
      <c r="A121">
        <v>120</v>
      </c>
      <c r="B121">
        <v>148.16999999999999</v>
      </c>
    </row>
    <row r="122" spans="1:2" x14ac:dyDescent="0.25">
      <c r="A122">
        <v>121</v>
      </c>
      <c r="B122">
        <v>148.6</v>
      </c>
    </row>
    <row r="123" spans="1:2" x14ac:dyDescent="0.25">
      <c r="A123">
        <v>122</v>
      </c>
      <c r="B123">
        <v>148.69</v>
      </c>
    </row>
    <row r="124" spans="1:2" x14ac:dyDescent="0.25">
      <c r="A124">
        <v>123</v>
      </c>
      <c r="B124">
        <v>149.36000000000001</v>
      </c>
    </row>
    <row r="125" spans="1:2" x14ac:dyDescent="0.25">
      <c r="A125">
        <v>124</v>
      </c>
      <c r="B125">
        <v>149.27000000000001</v>
      </c>
    </row>
    <row r="126" spans="1:2" x14ac:dyDescent="0.25">
      <c r="A126">
        <v>125</v>
      </c>
      <c r="B126">
        <v>149.13999999999999</v>
      </c>
    </row>
    <row r="127" spans="1:2" x14ac:dyDescent="0.25">
      <c r="A127">
        <v>126</v>
      </c>
      <c r="B127">
        <v>148.59</v>
      </c>
    </row>
    <row r="128" spans="1:2" x14ac:dyDescent="0.25">
      <c r="A128">
        <v>127</v>
      </c>
      <c r="B128">
        <v>148.56</v>
      </c>
    </row>
    <row r="129" spans="1:2" x14ac:dyDescent="0.25">
      <c r="A129">
        <v>128</v>
      </c>
      <c r="B129">
        <v>149.51</v>
      </c>
    </row>
    <row r="130" spans="1:2" x14ac:dyDescent="0.25">
      <c r="A130">
        <v>129</v>
      </c>
      <c r="B130">
        <v>148.76</v>
      </c>
    </row>
    <row r="131" spans="1:2" x14ac:dyDescent="0.25">
      <c r="A131">
        <v>130</v>
      </c>
      <c r="B131">
        <v>148.85</v>
      </c>
    </row>
    <row r="132" spans="1:2" x14ac:dyDescent="0.25">
      <c r="A132">
        <v>131</v>
      </c>
      <c r="B132">
        <v>147.99</v>
      </c>
    </row>
    <row r="133" spans="1:2" x14ac:dyDescent="0.25">
      <c r="A133">
        <v>132</v>
      </c>
      <c r="B133">
        <v>148.41999999999999</v>
      </c>
    </row>
    <row r="134" spans="1:2" x14ac:dyDescent="0.25">
      <c r="A134">
        <v>133</v>
      </c>
      <c r="B134">
        <v>147.71</v>
      </c>
    </row>
    <row r="135" spans="1:2" x14ac:dyDescent="0.25">
      <c r="A135">
        <v>134</v>
      </c>
      <c r="B135">
        <v>148.76</v>
      </c>
    </row>
    <row r="136" spans="1:2" x14ac:dyDescent="0.25">
      <c r="A136">
        <v>135</v>
      </c>
      <c r="B136">
        <v>149.44</v>
      </c>
    </row>
    <row r="137" spans="1:2" x14ac:dyDescent="0.25">
      <c r="A137">
        <v>136</v>
      </c>
      <c r="B137">
        <v>147.69</v>
      </c>
    </row>
    <row r="138" spans="1:2" x14ac:dyDescent="0.25">
      <c r="A138">
        <v>137</v>
      </c>
      <c r="B138">
        <v>148.19999999999999</v>
      </c>
    </row>
    <row r="139" spans="1:2" x14ac:dyDescent="0.25">
      <c r="A139">
        <v>138</v>
      </c>
      <c r="B139">
        <v>148.58000000000001</v>
      </c>
    </row>
    <row r="140" spans="1:2" x14ac:dyDescent="0.25">
      <c r="A140">
        <v>139</v>
      </c>
      <c r="B140">
        <v>149.19999999999999</v>
      </c>
    </row>
    <row r="141" spans="1:2" x14ac:dyDescent="0.25">
      <c r="A141">
        <v>140</v>
      </c>
      <c r="B141">
        <v>148.72999999999999</v>
      </c>
    </row>
    <row r="142" spans="1:2" x14ac:dyDescent="0.25">
      <c r="A142">
        <v>141</v>
      </c>
      <c r="B142">
        <v>147.52000000000001</v>
      </c>
    </row>
    <row r="143" spans="1:2" x14ac:dyDescent="0.25">
      <c r="A143">
        <v>142</v>
      </c>
      <c r="B143">
        <v>148.75</v>
      </c>
    </row>
    <row r="144" spans="1:2" x14ac:dyDescent="0.25">
      <c r="A144">
        <v>143</v>
      </c>
      <c r="B144">
        <v>148.36000000000001</v>
      </c>
    </row>
    <row r="145" spans="1:2" x14ac:dyDescent="0.25">
      <c r="A145">
        <v>144</v>
      </c>
      <c r="B145">
        <v>149.03</v>
      </c>
    </row>
    <row r="146" spans="1:2" x14ac:dyDescent="0.25">
      <c r="A146">
        <v>145</v>
      </c>
      <c r="B146">
        <v>148.75</v>
      </c>
    </row>
    <row r="147" spans="1:2" x14ac:dyDescent="0.25">
      <c r="A147">
        <v>146</v>
      </c>
      <c r="B147">
        <v>149.02000000000001</v>
      </c>
    </row>
    <row r="148" spans="1:2" x14ac:dyDescent="0.25">
      <c r="A148">
        <v>147</v>
      </c>
      <c r="B148">
        <v>148.97</v>
      </c>
    </row>
    <row r="149" spans="1:2" x14ac:dyDescent="0.25">
      <c r="A149">
        <v>148</v>
      </c>
      <c r="B149">
        <v>149.08000000000001</v>
      </c>
    </row>
    <row r="150" spans="1:2" x14ac:dyDescent="0.25">
      <c r="A150">
        <v>149</v>
      </c>
      <c r="B150">
        <v>148.35</v>
      </c>
    </row>
    <row r="151" spans="1:2" x14ac:dyDescent="0.25">
      <c r="A151">
        <v>150</v>
      </c>
      <c r="B151">
        <v>148.08000000000001</v>
      </c>
    </row>
    <row r="152" spans="1:2" x14ac:dyDescent="0.25">
      <c r="A152">
        <v>151</v>
      </c>
      <c r="B152">
        <v>148.76</v>
      </c>
    </row>
    <row r="153" spans="1:2" x14ac:dyDescent="0.25">
      <c r="A153">
        <v>152</v>
      </c>
      <c r="B153">
        <v>149.05000000000001</v>
      </c>
    </row>
    <row r="154" spans="1:2" x14ac:dyDescent="0.25">
      <c r="A154">
        <v>153</v>
      </c>
      <c r="B154">
        <v>148.44999999999999</v>
      </c>
    </row>
    <row r="155" spans="1:2" x14ac:dyDescent="0.25">
      <c r="A155">
        <v>154</v>
      </c>
      <c r="B155">
        <v>148.25</v>
      </c>
    </row>
    <row r="156" spans="1:2" x14ac:dyDescent="0.25">
      <c r="A156">
        <v>155</v>
      </c>
      <c r="B156">
        <v>148.97</v>
      </c>
    </row>
    <row r="157" spans="1:2" x14ac:dyDescent="0.25">
      <c r="A157">
        <v>156</v>
      </c>
      <c r="B157">
        <v>148.91999999999999</v>
      </c>
    </row>
    <row r="158" spans="1:2" x14ac:dyDescent="0.25">
      <c r="A158">
        <v>157</v>
      </c>
      <c r="B158">
        <v>148.47</v>
      </c>
    </row>
    <row r="159" spans="1:2" x14ac:dyDescent="0.25">
      <c r="A159">
        <v>158</v>
      </c>
      <c r="B159">
        <v>148.51</v>
      </c>
    </row>
    <row r="160" spans="1:2" x14ac:dyDescent="0.25">
      <c r="A160">
        <v>159</v>
      </c>
      <c r="B160">
        <v>149.15</v>
      </c>
    </row>
    <row r="161" spans="1:2" x14ac:dyDescent="0.25">
      <c r="A161">
        <v>160</v>
      </c>
      <c r="B161">
        <v>148.75</v>
      </c>
    </row>
    <row r="162" spans="1:2" x14ac:dyDescent="0.25">
      <c r="A162">
        <v>161</v>
      </c>
      <c r="B162">
        <v>148.57</v>
      </c>
    </row>
    <row r="163" spans="1:2" x14ac:dyDescent="0.25">
      <c r="A163">
        <v>162</v>
      </c>
      <c r="B163">
        <v>148.5</v>
      </c>
    </row>
    <row r="164" spans="1:2" x14ac:dyDescent="0.25">
      <c r="A164">
        <v>163</v>
      </c>
      <c r="B164">
        <v>148.9</v>
      </c>
    </row>
    <row r="165" spans="1:2" x14ac:dyDescent="0.25">
      <c r="A165">
        <v>164</v>
      </c>
      <c r="B165">
        <v>149.41999999999999</v>
      </c>
    </row>
    <row r="166" spans="1:2" x14ac:dyDescent="0.25">
      <c r="A166">
        <v>165</v>
      </c>
      <c r="B166">
        <v>148.29</v>
      </c>
    </row>
    <row r="167" spans="1:2" x14ac:dyDescent="0.25">
      <c r="A167">
        <v>166</v>
      </c>
      <c r="B167">
        <v>147.71</v>
      </c>
    </row>
    <row r="168" spans="1:2" x14ac:dyDescent="0.25">
      <c r="A168">
        <v>167</v>
      </c>
      <c r="B168">
        <v>148.12</v>
      </c>
    </row>
    <row r="169" spans="1:2" x14ac:dyDescent="0.25">
      <c r="A169">
        <v>168</v>
      </c>
      <c r="B169">
        <v>148.30000000000001</v>
      </c>
    </row>
    <row r="170" spans="1:2" x14ac:dyDescent="0.25">
      <c r="A170">
        <v>169</v>
      </c>
      <c r="B170">
        <v>148.79</v>
      </c>
    </row>
    <row r="171" spans="1:2" x14ac:dyDescent="0.25">
      <c r="A171">
        <v>170</v>
      </c>
      <c r="B171">
        <v>148.4</v>
      </c>
    </row>
    <row r="172" spans="1:2" x14ac:dyDescent="0.25">
      <c r="A172">
        <v>171</v>
      </c>
      <c r="B172">
        <v>148.28</v>
      </c>
    </row>
    <row r="173" spans="1:2" x14ac:dyDescent="0.25">
      <c r="A173">
        <v>172</v>
      </c>
      <c r="B173">
        <v>149.38</v>
      </c>
    </row>
    <row r="174" spans="1:2" x14ac:dyDescent="0.25">
      <c r="A174">
        <v>173</v>
      </c>
      <c r="B174">
        <v>148.91999999999999</v>
      </c>
    </row>
    <row r="175" spans="1:2" x14ac:dyDescent="0.25">
      <c r="A175">
        <v>174</v>
      </c>
      <c r="B175">
        <v>149.62</v>
      </c>
    </row>
    <row r="176" spans="1:2" x14ac:dyDescent="0.25">
      <c r="A176">
        <v>175</v>
      </c>
      <c r="B176">
        <v>147.83000000000001</v>
      </c>
    </row>
    <row r="177" spans="1:2" x14ac:dyDescent="0.25">
      <c r="A177">
        <v>176</v>
      </c>
      <c r="B177">
        <v>148.63</v>
      </c>
    </row>
    <row r="178" spans="1:2" x14ac:dyDescent="0.25">
      <c r="A178">
        <v>177</v>
      </c>
      <c r="B178">
        <v>147.9</v>
      </c>
    </row>
    <row r="179" spans="1:2" x14ac:dyDescent="0.25">
      <c r="A179">
        <v>178</v>
      </c>
      <c r="B179">
        <v>148.58000000000001</v>
      </c>
    </row>
    <row r="180" spans="1:2" x14ac:dyDescent="0.25">
      <c r="A180">
        <v>179</v>
      </c>
      <c r="B180">
        <v>148.57</v>
      </c>
    </row>
    <row r="181" spans="1:2" x14ac:dyDescent="0.25">
      <c r="A181">
        <v>180</v>
      </c>
      <c r="B181">
        <v>149.59</v>
      </c>
    </row>
    <row r="182" spans="1:2" x14ac:dyDescent="0.25">
      <c r="A182">
        <v>181</v>
      </c>
      <c r="B182">
        <v>148.36000000000001</v>
      </c>
    </row>
    <row r="183" spans="1:2" x14ac:dyDescent="0.25">
      <c r="A183">
        <v>182</v>
      </c>
      <c r="B183">
        <v>148.22999999999999</v>
      </c>
    </row>
    <row r="184" spans="1:2" x14ac:dyDescent="0.25">
      <c r="A184">
        <v>183</v>
      </c>
      <c r="B184">
        <v>148.38</v>
      </c>
    </row>
    <row r="185" spans="1:2" x14ac:dyDescent="0.25">
      <c r="A185">
        <v>184</v>
      </c>
      <c r="B185">
        <v>147.75</v>
      </c>
    </row>
    <row r="186" spans="1:2" x14ac:dyDescent="0.25">
      <c r="A186">
        <v>185</v>
      </c>
      <c r="B186">
        <v>148.75</v>
      </c>
    </row>
    <row r="187" spans="1:2" x14ac:dyDescent="0.25">
      <c r="A187">
        <v>186</v>
      </c>
      <c r="B187">
        <v>148.81</v>
      </c>
    </row>
    <row r="188" spans="1:2" x14ac:dyDescent="0.25">
      <c r="A188">
        <v>187</v>
      </c>
      <c r="B188">
        <v>148.63999999999999</v>
      </c>
    </row>
    <row r="189" spans="1:2" x14ac:dyDescent="0.25">
      <c r="A189">
        <v>188</v>
      </c>
      <c r="B189">
        <v>148.78</v>
      </c>
    </row>
    <row r="190" spans="1:2" x14ac:dyDescent="0.25">
      <c r="A190">
        <v>189</v>
      </c>
      <c r="B190">
        <v>149.24</v>
      </c>
    </row>
    <row r="191" spans="1:2" x14ac:dyDescent="0.25">
      <c r="A191">
        <v>190</v>
      </c>
      <c r="B191">
        <v>148.08000000000001</v>
      </c>
    </row>
    <row r="192" spans="1:2" x14ac:dyDescent="0.25">
      <c r="A192">
        <v>191</v>
      </c>
      <c r="B192">
        <v>148.69999999999999</v>
      </c>
    </row>
    <row r="193" spans="1:2" x14ac:dyDescent="0.25">
      <c r="A193">
        <v>192</v>
      </c>
      <c r="B193">
        <v>148.62</v>
      </c>
    </row>
    <row r="194" spans="1:2" x14ac:dyDescent="0.25">
      <c r="A194">
        <v>193</v>
      </c>
      <c r="B194">
        <v>148.35</v>
      </c>
    </row>
    <row r="195" spans="1:2" x14ac:dyDescent="0.25">
      <c r="A195">
        <v>194</v>
      </c>
      <c r="B195">
        <v>148.53</v>
      </c>
    </row>
    <row r="196" spans="1:2" x14ac:dyDescent="0.25">
      <c r="A196">
        <v>195</v>
      </c>
      <c r="B196">
        <v>148.22999999999999</v>
      </c>
    </row>
    <row r="197" spans="1:2" x14ac:dyDescent="0.25">
      <c r="A197">
        <v>196</v>
      </c>
      <c r="B197">
        <v>148.46</v>
      </c>
    </row>
    <row r="198" spans="1:2" x14ac:dyDescent="0.25">
      <c r="A198">
        <v>197</v>
      </c>
      <c r="B198">
        <v>147.53</v>
      </c>
    </row>
    <row r="199" spans="1:2" x14ac:dyDescent="0.25">
      <c r="A199">
        <v>198</v>
      </c>
      <c r="B199">
        <v>148.9</v>
      </c>
    </row>
    <row r="200" spans="1:2" x14ac:dyDescent="0.25">
      <c r="A200">
        <v>199</v>
      </c>
      <c r="B200">
        <v>148.91999999999999</v>
      </c>
    </row>
    <row r="201" spans="1:2" x14ac:dyDescent="0.25">
      <c r="A201">
        <v>200</v>
      </c>
      <c r="B201">
        <v>148.9</v>
      </c>
    </row>
    <row r="202" spans="1:2" x14ac:dyDescent="0.25">
      <c r="A202">
        <v>201</v>
      </c>
      <c r="B202">
        <v>148.85</v>
      </c>
    </row>
    <row r="203" spans="1:2" x14ac:dyDescent="0.25">
      <c r="A203">
        <v>202</v>
      </c>
      <c r="B203">
        <v>148.22999999999999</v>
      </c>
    </row>
    <row r="204" spans="1:2" x14ac:dyDescent="0.25">
      <c r="A204">
        <v>203</v>
      </c>
      <c r="B204">
        <v>148.22</v>
      </c>
    </row>
    <row r="205" spans="1:2" x14ac:dyDescent="0.25">
      <c r="A205">
        <v>204</v>
      </c>
      <c r="B205">
        <v>148.84</v>
      </c>
    </row>
    <row r="206" spans="1:2" x14ac:dyDescent="0.25">
      <c r="A206">
        <v>205</v>
      </c>
      <c r="B206">
        <v>148.88</v>
      </c>
    </row>
    <row r="207" spans="1:2" x14ac:dyDescent="0.25">
      <c r="A207">
        <v>206</v>
      </c>
      <c r="B207">
        <v>148.58000000000001</v>
      </c>
    </row>
    <row r="208" spans="1:2" x14ac:dyDescent="0.25">
      <c r="A208">
        <v>207</v>
      </c>
      <c r="B208">
        <v>148.69</v>
      </c>
    </row>
    <row r="209" spans="1:2" x14ac:dyDescent="0.25">
      <c r="A209">
        <v>208</v>
      </c>
      <c r="B209">
        <v>148.27000000000001</v>
      </c>
    </row>
    <row r="210" spans="1:2" x14ac:dyDescent="0.25">
      <c r="A210">
        <v>209</v>
      </c>
      <c r="B210">
        <v>148.37</v>
      </c>
    </row>
    <row r="211" spans="1:2" x14ac:dyDescent="0.25">
      <c r="A211">
        <v>210</v>
      </c>
      <c r="B211">
        <v>148.22</v>
      </c>
    </row>
    <row r="212" spans="1:2" x14ac:dyDescent="0.25">
      <c r="A212">
        <v>211</v>
      </c>
      <c r="B212">
        <v>148.6</v>
      </c>
    </row>
    <row r="213" spans="1:2" x14ac:dyDescent="0.25">
      <c r="A213">
        <v>212</v>
      </c>
      <c r="B213">
        <v>149.55000000000001</v>
      </c>
    </row>
    <row r="214" spans="1:2" x14ac:dyDescent="0.25">
      <c r="A214">
        <v>213</v>
      </c>
      <c r="B214">
        <v>147.81</v>
      </c>
    </row>
    <row r="215" spans="1:2" x14ac:dyDescent="0.25">
      <c r="A215">
        <v>214</v>
      </c>
      <c r="B215">
        <v>148.30000000000001</v>
      </c>
    </row>
    <row r="216" spans="1:2" x14ac:dyDescent="0.25">
      <c r="A216">
        <v>215</v>
      </c>
      <c r="B216">
        <v>148.6</v>
      </c>
    </row>
    <row r="217" spans="1:2" x14ac:dyDescent="0.25">
      <c r="A217">
        <v>216</v>
      </c>
      <c r="B217">
        <v>148.19999999999999</v>
      </c>
    </row>
    <row r="218" spans="1:2" x14ac:dyDescent="0.25">
      <c r="A218">
        <v>217</v>
      </c>
      <c r="B218">
        <v>148.54</v>
      </c>
    </row>
    <row r="219" spans="1:2" x14ac:dyDescent="0.25">
      <c r="A219">
        <v>218</v>
      </c>
      <c r="B219">
        <v>149.19</v>
      </c>
    </row>
    <row r="220" spans="1:2" x14ac:dyDescent="0.25">
      <c r="A220">
        <v>219</v>
      </c>
      <c r="B220">
        <v>148.16</v>
      </c>
    </row>
    <row r="221" spans="1:2" x14ac:dyDescent="0.25">
      <c r="A221">
        <v>220</v>
      </c>
      <c r="B221">
        <v>149.05000000000001</v>
      </c>
    </row>
    <row r="222" spans="1:2" x14ac:dyDescent="0.25">
      <c r="A222">
        <v>221</v>
      </c>
      <c r="B222">
        <v>149.11000000000001</v>
      </c>
    </row>
    <row r="223" spans="1:2" x14ac:dyDescent="0.25">
      <c r="A223">
        <v>222</v>
      </c>
      <c r="B223">
        <v>148.19</v>
      </c>
    </row>
    <row r="224" spans="1:2" x14ac:dyDescent="0.25">
      <c r="A224">
        <v>223</v>
      </c>
      <c r="B224">
        <v>148.6</v>
      </c>
    </row>
    <row r="225" spans="1:2" x14ac:dyDescent="0.25">
      <c r="A225">
        <v>224</v>
      </c>
      <c r="B225">
        <v>148.58000000000001</v>
      </c>
    </row>
    <row r="226" spans="1:2" x14ac:dyDescent="0.25">
      <c r="A226">
        <v>225</v>
      </c>
      <c r="B226">
        <v>148.51</v>
      </c>
    </row>
    <row r="227" spans="1:2" x14ac:dyDescent="0.25">
      <c r="A227">
        <v>226</v>
      </c>
      <c r="B227">
        <v>148.75</v>
      </c>
    </row>
    <row r="228" spans="1:2" x14ac:dyDescent="0.25">
      <c r="A228">
        <v>227</v>
      </c>
      <c r="B228">
        <v>148.26</v>
      </c>
    </row>
    <row r="229" spans="1:2" x14ac:dyDescent="0.25">
      <c r="A229">
        <v>228</v>
      </c>
      <c r="B229">
        <v>149.13999999999999</v>
      </c>
    </row>
    <row r="230" spans="1:2" x14ac:dyDescent="0.25">
      <c r="A230">
        <v>229</v>
      </c>
      <c r="B230">
        <v>148.53</v>
      </c>
    </row>
    <row r="231" spans="1:2" x14ac:dyDescent="0.25">
      <c r="A231">
        <v>230</v>
      </c>
      <c r="B231">
        <v>148.83000000000001</v>
      </c>
    </row>
    <row r="232" spans="1:2" x14ac:dyDescent="0.25">
      <c r="A232">
        <v>231</v>
      </c>
      <c r="B232">
        <v>148.97999999999999</v>
      </c>
    </row>
    <row r="233" spans="1:2" x14ac:dyDescent="0.25">
      <c r="A233">
        <v>232</v>
      </c>
      <c r="B233">
        <v>149.6</v>
      </c>
    </row>
    <row r="234" spans="1:2" x14ac:dyDescent="0.25">
      <c r="A234">
        <v>233</v>
      </c>
      <c r="B234">
        <v>148.46</v>
      </c>
    </row>
    <row r="235" spans="1:2" x14ac:dyDescent="0.25">
      <c r="A235">
        <v>234</v>
      </c>
      <c r="B235">
        <v>148.28</v>
      </c>
    </row>
    <row r="236" spans="1:2" x14ac:dyDescent="0.25">
      <c r="A236">
        <v>235</v>
      </c>
      <c r="B236">
        <v>149.04</v>
      </c>
    </row>
    <row r="237" spans="1:2" x14ac:dyDescent="0.25">
      <c r="A237">
        <v>236</v>
      </c>
      <c r="B237">
        <v>149</v>
      </c>
    </row>
    <row r="238" spans="1:2" x14ac:dyDescent="0.25">
      <c r="A238">
        <v>237</v>
      </c>
      <c r="B238">
        <v>148.36000000000001</v>
      </c>
    </row>
    <row r="239" spans="1:2" x14ac:dyDescent="0.25">
      <c r="A239">
        <v>238</v>
      </c>
      <c r="B239">
        <v>149.21</v>
      </c>
    </row>
    <row r="240" spans="1:2" x14ac:dyDescent="0.25">
      <c r="A240">
        <v>239</v>
      </c>
      <c r="B240">
        <v>148.38999999999999</v>
      </c>
    </row>
    <row r="241" spans="1:2" x14ac:dyDescent="0.25">
      <c r="A241">
        <v>240</v>
      </c>
      <c r="B241">
        <v>148.9</v>
      </c>
    </row>
    <row r="242" spans="1:2" x14ac:dyDescent="0.25">
      <c r="A242">
        <v>241</v>
      </c>
      <c r="B242">
        <v>147.5</v>
      </c>
    </row>
    <row r="243" spans="1:2" x14ac:dyDescent="0.25">
      <c r="A243">
        <v>242</v>
      </c>
      <c r="B243">
        <v>148.47</v>
      </c>
    </row>
    <row r="244" spans="1:2" x14ac:dyDescent="0.25">
      <c r="A244">
        <v>243</v>
      </c>
      <c r="B244">
        <v>149.71</v>
      </c>
    </row>
    <row r="245" spans="1:2" x14ac:dyDescent="0.25">
      <c r="A245">
        <v>244</v>
      </c>
      <c r="B245">
        <v>148.47999999999999</v>
      </c>
    </row>
    <row r="246" spans="1:2" x14ac:dyDescent="0.25">
      <c r="A246">
        <v>245</v>
      </c>
      <c r="B246">
        <v>148.26</v>
      </c>
    </row>
    <row r="247" spans="1:2" x14ac:dyDescent="0.25">
      <c r="A247">
        <v>246</v>
      </c>
      <c r="B247">
        <v>148.79</v>
      </c>
    </row>
    <row r="248" spans="1:2" x14ac:dyDescent="0.25">
      <c r="A248">
        <v>247</v>
      </c>
      <c r="B248">
        <v>148.87</v>
      </c>
    </row>
    <row r="249" spans="1:2" x14ac:dyDescent="0.25">
      <c r="A249">
        <v>248</v>
      </c>
      <c r="B249">
        <v>148.97999999999999</v>
      </c>
    </row>
    <row r="250" spans="1:2" x14ac:dyDescent="0.25">
      <c r="A250">
        <v>249</v>
      </c>
      <c r="B250">
        <v>148.57</v>
      </c>
    </row>
    <row r="251" spans="1:2" x14ac:dyDescent="0.25">
      <c r="A251">
        <v>250</v>
      </c>
      <c r="B251">
        <v>149.05000000000001</v>
      </c>
    </row>
  </sheetData>
  <sortState xmlns:xlrd2="http://schemas.microsoft.com/office/spreadsheetml/2017/richdata2" ref="F21:F34">
    <sortCondition ref="F2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BCD2-A0CB-4BAF-BC34-90F811CCB914}">
  <dimension ref="A1:U252"/>
  <sheetViews>
    <sheetView zoomScale="85" zoomScaleNormal="85" workbookViewId="0">
      <selection activeCell="B2" sqref="B2"/>
    </sheetView>
  </sheetViews>
  <sheetFormatPr defaultRowHeight="15" x14ac:dyDescent="0.25"/>
  <cols>
    <col min="2" max="3" width="9.140625" customWidth="1"/>
    <col min="4" max="4" width="13.140625" bestFit="1" customWidth="1"/>
    <col min="15" max="15" width="14.140625" bestFit="1" customWidth="1"/>
    <col min="17" max="17" width="33.5703125" bestFit="1" customWidth="1"/>
    <col min="18" max="18" width="21.5703125" customWidth="1"/>
    <col min="19" max="19" width="26.42578125" bestFit="1" customWidth="1"/>
  </cols>
  <sheetData>
    <row r="1" spans="1:21" s="60" customFormat="1" ht="18.75" x14ac:dyDescent="0.3">
      <c r="B1" s="60" t="s">
        <v>75</v>
      </c>
    </row>
    <row r="2" spans="1:21" x14ac:dyDescent="0.25">
      <c r="A2" s="5" t="s">
        <v>0</v>
      </c>
      <c r="B2" t="s">
        <v>13</v>
      </c>
      <c r="C2" t="s">
        <v>14</v>
      </c>
      <c r="D2" t="s">
        <v>15</v>
      </c>
      <c r="O2" t="s">
        <v>17</v>
      </c>
      <c r="P2" t="s">
        <v>16</v>
      </c>
      <c r="Q2" t="s">
        <v>20</v>
      </c>
      <c r="R2" t="s">
        <v>19</v>
      </c>
      <c r="S2" t="s">
        <v>21</v>
      </c>
      <c r="T2" t="s">
        <v>13</v>
      </c>
      <c r="U2" t="s">
        <v>18</v>
      </c>
    </row>
    <row r="3" spans="1:21" x14ac:dyDescent="0.25">
      <c r="A3">
        <v>148.38999999999999</v>
      </c>
      <c r="B3" s="3">
        <f>AVERAGE(A3:A252)</f>
        <v>148.57468000000009</v>
      </c>
      <c r="C3" s="3">
        <f>_xlfn.STDEV.P(A3:A252)</f>
        <v>0.47607824735016024</v>
      </c>
      <c r="D3" cm="1">
        <f t="array" ref="D3:D252">_xlfn.NORM.DIST(A3:A252,$B$3,$C$3,TRUE)</f>
        <v>0.3490378312363342</v>
      </c>
      <c r="O3">
        <f>SMALL($A$3:$A$252,P3)</f>
        <v>147.44999999999999</v>
      </c>
      <c r="P3">
        <v>1</v>
      </c>
      <c r="Q3">
        <f>(P3-0.5)/COUNT($O$3:$O$252)</f>
        <v>2E-3</v>
      </c>
      <c r="R3" cm="1">
        <f t="array" ref="R3:R252">_xlfn.NORM.INV(Q3:Q252,T3,U3)</f>
        <v>147.20444980366116</v>
      </c>
      <c r="S3" cm="1">
        <f t="array" ref="S3:S252">_xlfn.NORM.DIST(O3:O252,$T$3,$U$3,TRUE)</f>
        <v>9.0788927047118599E-3</v>
      </c>
      <c r="T3">
        <f>AVERAGE(O3:O252)</f>
        <v>148.57468000000003</v>
      </c>
      <c r="U3">
        <f>_xlfn.STDEV.P(O3:O252)</f>
        <v>0.47607824735016019</v>
      </c>
    </row>
    <row r="4" spans="1:21" x14ac:dyDescent="0.25">
      <c r="A4">
        <v>148.78</v>
      </c>
      <c r="D4">
        <v>0.66686529366568936</v>
      </c>
      <c r="O4">
        <f t="shared" ref="O4:O67" si="0">SMALL($A$3:$A$252,P4)</f>
        <v>147.5</v>
      </c>
      <c r="P4">
        <v>2</v>
      </c>
      <c r="Q4">
        <f t="shared" ref="Q4:Q67" si="1">(P4-0.5)/COUNT($O$3:$O$252)</f>
        <v>6.0000000000000001E-3</v>
      </c>
      <c r="R4">
        <v>147.37870273126825</v>
      </c>
      <c r="S4">
        <v>1.1992794011525447E-2</v>
      </c>
    </row>
    <row r="5" spans="1:21" x14ac:dyDescent="0.25">
      <c r="A5">
        <v>148.02000000000001</v>
      </c>
      <c r="D5">
        <v>0.1219887338973922</v>
      </c>
      <c r="O5">
        <f t="shared" si="0"/>
        <v>147.52000000000001</v>
      </c>
      <c r="P5">
        <v>3</v>
      </c>
      <c r="Q5">
        <f t="shared" si="1"/>
        <v>0.01</v>
      </c>
      <c r="R5">
        <v>147.46715638139989</v>
      </c>
      <c r="S5">
        <v>1.3368021262127954E-2</v>
      </c>
    </row>
    <row r="6" spans="1:21" x14ac:dyDescent="0.25">
      <c r="A6">
        <v>148.72999999999999</v>
      </c>
      <c r="D6">
        <v>0.62788197307241034</v>
      </c>
      <c r="O6">
        <f t="shared" si="0"/>
        <v>147.53</v>
      </c>
      <c r="P6">
        <v>4</v>
      </c>
      <c r="Q6">
        <f t="shared" si="1"/>
        <v>1.4E-2</v>
      </c>
      <c r="R6">
        <v>147.52859975288237</v>
      </c>
      <c r="S6">
        <v>1.4105302426316779E-2</v>
      </c>
    </row>
    <row r="7" spans="1:21" x14ac:dyDescent="0.25">
      <c r="A7">
        <v>147.91</v>
      </c>
      <c r="D7">
        <v>8.1333604045204094E-2</v>
      </c>
      <c r="O7">
        <f t="shared" si="0"/>
        <v>147.66</v>
      </c>
      <c r="P7">
        <v>5</v>
      </c>
      <c r="Q7">
        <f t="shared" si="1"/>
        <v>1.7999999999999999E-2</v>
      </c>
      <c r="R7">
        <v>147.576378464703</v>
      </c>
      <c r="S7">
        <v>2.7348157643034596E-2</v>
      </c>
    </row>
    <row r="8" spans="1:21" x14ac:dyDescent="0.25">
      <c r="A8">
        <v>148.24</v>
      </c>
      <c r="D8">
        <v>0.24102984343110084</v>
      </c>
      <c r="O8">
        <f t="shared" si="0"/>
        <v>147.66999999999999</v>
      </c>
      <c r="P8">
        <v>6</v>
      </c>
      <c r="Q8">
        <f t="shared" si="1"/>
        <v>2.1999999999999999E-2</v>
      </c>
      <c r="R8">
        <v>147.61581517621036</v>
      </c>
      <c r="S8">
        <v>2.8698463905790724E-2</v>
      </c>
    </row>
    <row r="9" spans="1:21" x14ac:dyDescent="0.25">
      <c r="A9">
        <v>149.21</v>
      </c>
      <c r="D9">
        <v>0.90897776791084428</v>
      </c>
      <c r="O9">
        <f t="shared" si="0"/>
        <v>147.68</v>
      </c>
      <c r="P9">
        <v>7</v>
      </c>
      <c r="Q9">
        <f t="shared" si="1"/>
        <v>2.5999999999999999E-2</v>
      </c>
      <c r="R9">
        <v>147.64959628940699</v>
      </c>
      <c r="S9">
        <v>3.0103755976607947E-2</v>
      </c>
    </row>
    <row r="10" spans="1:21" x14ac:dyDescent="0.25">
      <c r="A10">
        <v>148.5</v>
      </c>
      <c r="D10">
        <v>0.43767563394476267</v>
      </c>
      <c r="O10">
        <f t="shared" si="0"/>
        <v>147.69</v>
      </c>
      <c r="P10">
        <v>8</v>
      </c>
      <c r="Q10">
        <f t="shared" si="1"/>
        <v>0.03</v>
      </c>
      <c r="R10">
        <v>147.67927507540401</v>
      </c>
      <c r="S10">
        <v>3.1565627823970648E-2</v>
      </c>
    </row>
    <row r="11" spans="1:21" x14ac:dyDescent="0.25">
      <c r="A11">
        <v>149.19</v>
      </c>
      <c r="D11">
        <v>0.90190392978345868</v>
      </c>
      <c r="O11">
        <f t="shared" si="0"/>
        <v>147.71</v>
      </c>
      <c r="P11">
        <v>9</v>
      </c>
      <c r="Q11">
        <f t="shared" si="1"/>
        <v>3.4000000000000002E-2</v>
      </c>
      <c r="R11">
        <v>147.70583395118655</v>
      </c>
      <c r="S11">
        <v>3.466555137090975E-2</v>
      </c>
    </row>
    <row r="12" spans="1:21" x14ac:dyDescent="0.25">
      <c r="A12">
        <v>148.86000000000001</v>
      </c>
      <c r="D12">
        <v>0.72551799194619848</v>
      </c>
      <c r="O12">
        <f t="shared" si="0"/>
        <v>147.71</v>
      </c>
      <c r="P12">
        <v>10</v>
      </c>
      <c r="Q12">
        <f t="shared" si="1"/>
        <v>3.7999999999999999E-2</v>
      </c>
      <c r="R12">
        <v>147.72993536999317</v>
      </c>
      <c r="S12">
        <v>3.466555137090975E-2</v>
      </c>
    </row>
    <row r="13" spans="1:21" x14ac:dyDescent="0.25">
      <c r="A13">
        <v>148.72</v>
      </c>
      <c r="D13">
        <v>0.61990981554141511</v>
      </c>
      <c r="O13">
        <f t="shared" si="0"/>
        <v>147.71</v>
      </c>
      <c r="P13">
        <v>11</v>
      </c>
      <c r="Q13">
        <f t="shared" si="1"/>
        <v>4.2000000000000003E-2</v>
      </c>
      <c r="R13">
        <v>147.75204805626117</v>
      </c>
      <c r="S13">
        <v>3.466555137090975E-2</v>
      </c>
    </row>
    <row r="14" spans="1:21" x14ac:dyDescent="0.25">
      <c r="A14">
        <v>149.05000000000001</v>
      </c>
      <c r="D14">
        <v>0.84095905365257106</v>
      </c>
      <c r="O14">
        <f t="shared" si="0"/>
        <v>147.72</v>
      </c>
      <c r="P14">
        <v>12</v>
      </c>
      <c r="Q14">
        <f t="shared" si="1"/>
        <v>4.5999999999999999E-2</v>
      </c>
      <c r="R14">
        <v>147.77251635234273</v>
      </c>
      <c r="S14">
        <v>3.6306850654883482E-2</v>
      </c>
    </row>
    <row r="15" spans="1:21" x14ac:dyDescent="0.25">
      <c r="A15">
        <v>148.58000000000001</v>
      </c>
      <c r="D15">
        <v>0.50445794104932629</v>
      </c>
      <c r="O15">
        <f t="shared" si="0"/>
        <v>147.75</v>
      </c>
      <c r="P15">
        <v>13</v>
      </c>
      <c r="Q15">
        <f t="shared" si="1"/>
        <v>0.05</v>
      </c>
      <c r="R15">
        <v>147.79160096813342</v>
      </c>
      <c r="S15">
        <v>4.1615753235796013E-2</v>
      </c>
    </row>
    <row r="16" spans="1:21" x14ac:dyDescent="0.25">
      <c r="A16">
        <v>149.9</v>
      </c>
      <c r="D16">
        <v>0.99731392507490568</v>
      </c>
      <c r="O16">
        <f t="shared" si="0"/>
        <v>147.78</v>
      </c>
      <c r="P16">
        <v>14</v>
      </c>
      <c r="Q16">
        <f t="shared" si="1"/>
        <v>5.3999999999999999E-2</v>
      </c>
      <c r="R16">
        <v>147.80950424056692</v>
      </c>
      <c r="S16">
        <v>4.7536754962255581E-2</v>
      </c>
    </row>
    <row r="17" spans="1:19" x14ac:dyDescent="0.25">
      <c r="A17">
        <v>148.83000000000001</v>
      </c>
      <c r="D17">
        <v>0.70412383019555813</v>
      </c>
      <c r="O17">
        <f t="shared" si="0"/>
        <v>147.79</v>
      </c>
      <c r="P17">
        <v>15</v>
      </c>
      <c r="Q17">
        <f t="shared" si="1"/>
        <v>5.8000000000000003E-2</v>
      </c>
      <c r="R17">
        <v>147.82638648718793</v>
      </c>
      <c r="S17">
        <v>4.9654130922006531E-2</v>
      </c>
    </row>
    <row r="18" spans="1:19" x14ac:dyDescent="0.25">
      <c r="A18">
        <v>148.19</v>
      </c>
      <c r="D18">
        <v>0.20953998510490091</v>
      </c>
      <c r="O18">
        <f t="shared" si="0"/>
        <v>147.81</v>
      </c>
      <c r="P18">
        <v>16</v>
      </c>
      <c r="Q18">
        <f t="shared" si="1"/>
        <v>6.2E-2</v>
      </c>
      <c r="R18">
        <v>147.8423769833293</v>
      </c>
      <c r="S18">
        <v>5.411426715867184E-2</v>
      </c>
    </row>
    <row r="19" spans="1:19" x14ac:dyDescent="0.25">
      <c r="A19">
        <v>147.68</v>
      </c>
      <c r="D19">
        <v>3.0103755976599828E-2</v>
      </c>
      <c r="O19">
        <f t="shared" si="0"/>
        <v>147.83000000000001</v>
      </c>
      <c r="P19">
        <v>17</v>
      </c>
      <c r="Q19">
        <f t="shared" si="1"/>
        <v>6.6000000000000003E-2</v>
      </c>
      <c r="R19">
        <v>147.85758155873108</v>
      </c>
      <c r="S19">
        <v>5.8885696763908604E-2</v>
      </c>
    </row>
    <row r="20" spans="1:19" x14ac:dyDescent="0.25">
      <c r="A20">
        <v>148.16</v>
      </c>
      <c r="D20">
        <v>0.19186798948136122</v>
      </c>
      <c r="O20">
        <f t="shared" si="0"/>
        <v>147.84</v>
      </c>
      <c r="P20">
        <v>18</v>
      </c>
      <c r="Q20">
        <f t="shared" si="1"/>
        <v>7.0000000000000007E-2</v>
      </c>
      <c r="R20">
        <v>147.87208799384939</v>
      </c>
      <c r="S20">
        <v>6.1392135236535993E-2</v>
      </c>
    </row>
    <row r="21" spans="1:19" x14ac:dyDescent="0.25">
      <c r="A21">
        <v>148.81</v>
      </c>
      <c r="D21">
        <v>0.68944877512899261</v>
      </c>
      <c r="O21">
        <f t="shared" si="0"/>
        <v>147.84</v>
      </c>
      <c r="P21">
        <v>19</v>
      </c>
      <c r="Q21">
        <f t="shared" si="1"/>
        <v>7.3999999999999996E-2</v>
      </c>
      <c r="R21">
        <v>147.88596994090645</v>
      </c>
      <c r="S21">
        <v>6.1392135236535993E-2</v>
      </c>
    </row>
    <row r="22" spans="1:19" x14ac:dyDescent="0.25">
      <c r="A22">
        <v>148.54</v>
      </c>
      <c r="D22">
        <v>0.47096466369481876</v>
      </c>
      <c r="O22">
        <f t="shared" si="0"/>
        <v>147.86000000000001</v>
      </c>
      <c r="P22">
        <v>20</v>
      </c>
      <c r="Q22">
        <f t="shared" si="1"/>
        <v>7.8E-2</v>
      </c>
      <c r="R22">
        <v>147.8992898299685</v>
      </c>
      <c r="S22">
        <v>6.6654273078846527E-2</v>
      </c>
    </row>
    <row r="23" spans="1:19" x14ac:dyDescent="0.25">
      <c r="A23">
        <v>148.87</v>
      </c>
      <c r="D23">
        <v>0.73247584152766088</v>
      </c>
      <c r="O23">
        <f t="shared" si="0"/>
        <v>147.87</v>
      </c>
      <c r="P23">
        <v>21</v>
      </c>
      <c r="Q23">
        <f t="shared" si="1"/>
        <v>8.2000000000000003E-2</v>
      </c>
      <c r="R23">
        <v>147.91210106074453</v>
      </c>
      <c r="S23">
        <v>6.9413028532591126E-2</v>
      </c>
    </row>
    <row r="24" spans="1:19" x14ac:dyDescent="0.25">
      <c r="A24">
        <v>147.86000000000001</v>
      </c>
      <c r="D24">
        <v>6.6654273078831094E-2</v>
      </c>
      <c r="O24">
        <f t="shared" si="0"/>
        <v>147.88</v>
      </c>
      <c r="P24">
        <v>22</v>
      </c>
      <c r="Q24">
        <f t="shared" si="1"/>
        <v>8.5999999999999993E-2</v>
      </c>
      <c r="R24">
        <v>147.92444968154953</v>
      </c>
      <c r="S24">
        <v>7.2258900619408872E-2</v>
      </c>
    </row>
    <row r="25" spans="1:19" x14ac:dyDescent="0.25">
      <c r="A25">
        <v>147.66999999999999</v>
      </c>
      <c r="D25">
        <v>2.8698463905782932E-2</v>
      </c>
      <c r="O25">
        <f t="shared" si="0"/>
        <v>147.9</v>
      </c>
      <c r="P25">
        <v>23</v>
      </c>
      <c r="Q25">
        <f t="shared" si="1"/>
        <v>0.09</v>
      </c>
      <c r="R25">
        <v>147.93637569343488</v>
      </c>
      <c r="S25">
        <v>7.8217784860644998E-2</v>
      </c>
    </row>
    <row r="26" spans="1:19" x14ac:dyDescent="0.25">
      <c r="A26">
        <v>148.08000000000001</v>
      </c>
      <c r="D26">
        <v>0.14938541920250908</v>
      </c>
      <c r="O26">
        <f t="shared" si="0"/>
        <v>147.91</v>
      </c>
      <c r="P26">
        <v>24</v>
      </c>
      <c r="Q26">
        <f t="shared" si="1"/>
        <v>9.4E-2</v>
      </c>
      <c r="R26">
        <v>147.94791407593178</v>
      </c>
      <c r="S26">
        <v>8.1333604045222038E-2</v>
      </c>
    </row>
    <row r="27" spans="1:19" x14ac:dyDescent="0.25">
      <c r="A27">
        <v>148.44</v>
      </c>
      <c r="D27">
        <v>0.3886287891818751</v>
      </c>
      <c r="O27">
        <f t="shared" si="0"/>
        <v>147.91999999999999</v>
      </c>
      <c r="P27">
        <v>25</v>
      </c>
      <c r="Q27">
        <f t="shared" si="1"/>
        <v>9.8000000000000004E-2</v>
      </c>
      <c r="R27">
        <v>147.95909560302957</v>
      </c>
      <c r="S27">
        <v>8.4542147974544832E-2</v>
      </c>
    </row>
    <row r="28" spans="1:19" x14ac:dyDescent="0.25">
      <c r="A28">
        <v>148.46</v>
      </c>
      <c r="D28">
        <v>0.40482221248328076</v>
      </c>
      <c r="O28">
        <f t="shared" si="0"/>
        <v>147.93</v>
      </c>
      <c r="P28">
        <v>26</v>
      </c>
      <c r="Q28">
        <f t="shared" si="1"/>
        <v>0.10199999999999999</v>
      </c>
      <c r="R28">
        <v>147.96994749901287</v>
      </c>
      <c r="S28">
        <v>8.784471868815788E-2</v>
      </c>
    </row>
    <row r="29" spans="1:19" x14ac:dyDescent="0.25">
      <c r="A29">
        <v>149.51</v>
      </c>
      <c r="D29">
        <v>0.97527175251556808</v>
      </c>
      <c r="O29">
        <f t="shared" si="0"/>
        <v>147.94999999999999</v>
      </c>
      <c r="P29">
        <v>27</v>
      </c>
      <c r="Q29">
        <f t="shared" si="1"/>
        <v>0.106</v>
      </c>
      <c r="R29">
        <v>147.98049397057406</v>
      </c>
      <c r="S29">
        <v>9.4736915560759943E-2</v>
      </c>
    </row>
    <row r="30" spans="1:19" x14ac:dyDescent="0.25">
      <c r="A30">
        <v>147.97999999999999</v>
      </c>
      <c r="D30">
        <v>0.1058101555570051</v>
      </c>
      <c r="O30">
        <f t="shared" si="0"/>
        <v>147.94999999999999</v>
      </c>
      <c r="P30">
        <v>28</v>
      </c>
      <c r="Q30">
        <f t="shared" si="1"/>
        <v>0.11</v>
      </c>
      <c r="R30">
        <v>147.99075664228732</v>
      </c>
      <c r="S30">
        <v>9.4736915560759943E-2</v>
      </c>
    </row>
    <row r="31" spans="1:19" x14ac:dyDescent="0.25">
      <c r="A31">
        <v>148.81</v>
      </c>
      <c r="D31">
        <v>0.68944877512899261</v>
      </c>
      <c r="O31">
        <f t="shared" si="0"/>
        <v>147.96</v>
      </c>
      <c r="P31">
        <v>29</v>
      </c>
      <c r="Q31">
        <f t="shared" si="1"/>
        <v>0.114</v>
      </c>
      <c r="R31">
        <v>148.00075491583979</v>
      </c>
      <c r="S31">
        <v>9.832890366250073E-2</v>
      </c>
    </row>
    <row r="32" spans="1:19" x14ac:dyDescent="0.25">
      <c r="A32">
        <v>148.13</v>
      </c>
      <c r="D32">
        <v>0.17513953141618022</v>
      </c>
      <c r="O32">
        <f t="shared" si="0"/>
        <v>147.97999999999999</v>
      </c>
      <c r="P32">
        <v>30</v>
      </c>
      <c r="Q32">
        <f t="shared" si="1"/>
        <v>0.11799999999999999</v>
      </c>
      <c r="R32">
        <v>148.01050626855309</v>
      </c>
      <c r="S32">
        <v>0.10581015555702689</v>
      </c>
    </row>
    <row r="33" spans="1:19" x14ac:dyDescent="0.25">
      <c r="A33">
        <v>148.80000000000001</v>
      </c>
      <c r="D33">
        <v>0.681994549457132</v>
      </c>
      <c r="O33">
        <f t="shared" si="0"/>
        <v>147.99</v>
      </c>
      <c r="P33">
        <v>31</v>
      </c>
      <c r="Q33">
        <f t="shared" si="1"/>
        <v>0.122</v>
      </c>
      <c r="R33">
        <v>148.02002650314807</v>
      </c>
      <c r="S33">
        <v>0.10970144189522522</v>
      </c>
    </row>
    <row r="34" spans="1:19" x14ac:dyDescent="0.25">
      <c r="A34">
        <v>148.83000000000001</v>
      </c>
      <c r="D34">
        <v>0.70412383019555813</v>
      </c>
      <c r="O34">
        <f t="shared" si="0"/>
        <v>148.01</v>
      </c>
      <c r="P34">
        <v>32</v>
      </c>
      <c r="Q34">
        <f t="shared" si="1"/>
        <v>0.126</v>
      </c>
      <c r="R34">
        <v>148.02932995804144</v>
      </c>
      <c r="S34">
        <v>0.11778991614210955</v>
      </c>
    </row>
    <row r="35" spans="1:19" x14ac:dyDescent="0.25">
      <c r="A35">
        <v>148.22</v>
      </c>
      <c r="D35">
        <v>0.22813477696852399</v>
      </c>
      <c r="O35">
        <f t="shared" si="0"/>
        <v>148.01</v>
      </c>
      <c r="P35">
        <v>33</v>
      </c>
      <c r="Q35">
        <f t="shared" si="1"/>
        <v>0.13</v>
      </c>
      <c r="R35">
        <v>148.03842968545646</v>
      </c>
      <c r="S35">
        <v>0.11778991614210955</v>
      </c>
    </row>
    <row r="36" spans="1:19" x14ac:dyDescent="0.25">
      <c r="A36">
        <v>149.88</v>
      </c>
      <c r="D36">
        <v>0.99694499250634805</v>
      </c>
      <c r="O36">
        <f t="shared" si="0"/>
        <v>148.02000000000001</v>
      </c>
      <c r="P36">
        <v>34</v>
      </c>
      <c r="Q36">
        <f t="shared" si="1"/>
        <v>0.13400000000000001</v>
      </c>
      <c r="R36">
        <v>148.04733760310563</v>
      </c>
      <c r="S36">
        <v>0.12198873389741634</v>
      </c>
    </row>
    <row r="37" spans="1:19" x14ac:dyDescent="0.25">
      <c r="A37">
        <v>148.41999999999999</v>
      </c>
      <c r="D37">
        <v>0.37262664761346648</v>
      </c>
      <c r="O37">
        <f t="shared" si="0"/>
        <v>148.07</v>
      </c>
      <c r="P37">
        <v>35</v>
      </c>
      <c r="Q37">
        <f t="shared" si="1"/>
        <v>0.13800000000000001</v>
      </c>
      <c r="R37">
        <v>148.05606462403324</v>
      </c>
      <c r="S37">
        <v>0.14455459421643369</v>
      </c>
    </row>
    <row r="38" spans="1:19" x14ac:dyDescent="0.25">
      <c r="A38">
        <v>148.07</v>
      </c>
      <c r="D38">
        <v>0.14455459421640654</v>
      </c>
      <c r="O38">
        <f t="shared" si="0"/>
        <v>148.08000000000001</v>
      </c>
      <c r="P38">
        <v>36</v>
      </c>
      <c r="Q38">
        <f t="shared" si="1"/>
        <v>0.14199999999999999</v>
      </c>
      <c r="R38">
        <v>148.06462076830005</v>
      </c>
      <c r="S38">
        <v>0.14938541920253684</v>
      </c>
    </row>
    <row r="39" spans="1:19" x14ac:dyDescent="0.25">
      <c r="A39">
        <v>148.66999999999999</v>
      </c>
      <c r="D39">
        <v>0.57934541933621442</v>
      </c>
      <c r="O39">
        <f t="shared" si="0"/>
        <v>148.08000000000001</v>
      </c>
      <c r="P39">
        <v>37</v>
      </c>
      <c r="Q39">
        <f t="shared" si="1"/>
        <v>0.14599999999999999</v>
      </c>
      <c r="R39">
        <v>148.07301525948645</v>
      </c>
      <c r="S39">
        <v>0.14938541920253684</v>
      </c>
    </row>
    <row r="40" spans="1:19" x14ac:dyDescent="0.25">
      <c r="A40">
        <v>148.91</v>
      </c>
      <c r="D40">
        <v>0.75938884617583624</v>
      </c>
      <c r="O40">
        <f t="shared" si="0"/>
        <v>148.08000000000001</v>
      </c>
      <c r="P40">
        <v>38</v>
      </c>
      <c r="Q40">
        <f t="shared" si="1"/>
        <v>0.15</v>
      </c>
      <c r="R40">
        <v>148.08125660843464</v>
      </c>
      <c r="S40">
        <v>0.14938541920253684</v>
      </c>
    </row>
    <row r="41" spans="1:19" x14ac:dyDescent="0.25">
      <c r="A41">
        <v>148.52000000000001</v>
      </c>
      <c r="D41">
        <v>0.45427999949408016</v>
      </c>
      <c r="O41">
        <f t="shared" si="0"/>
        <v>148.12</v>
      </c>
      <c r="P41">
        <v>39</v>
      </c>
      <c r="Q41">
        <f t="shared" si="1"/>
        <v>0.154</v>
      </c>
      <c r="R41">
        <v>148.08935268621067</v>
      </c>
      <c r="S41">
        <v>0.16977542555365863</v>
      </c>
    </row>
    <row r="42" spans="1:19" x14ac:dyDescent="0.25">
      <c r="A42">
        <v>148.72999999999999</v>
      </c>
      <c r="D42">
        <v>0.62788197307241034</v>
      </c>
      <c r="O42">
        <f t="shared" si="0"/>
        <v>148.13</v>
      </c>
      <c r="P42">
        <v>40</v>
      </c>
      <c r="Q42">
        <f t="shared" si="1"/>
        <v>0.158</v>
      </c>
      <c r="R42">
        <v>148.09731078791663</v>
      </c>
      <c r="S42">
        <v>0.17513953141621097</v>
      </c>
    </row>
    <row r="43" spans="1:19" x14ac:dyDescent="0.25">
      <c r="A43">
        <v>148.24</v>
      </c>
      <c r="D43">
        <v>0.24102984343110084</v>
      </c>
      <c r="O43">
        <f t="shared" si="0"/>
        <v>148.13999999999999</v>
      </c>
      <c r="P43">
        <v>41</v>
      </c>
      <c r="Q43">
        <f t="shared" si="1"/>
        <v>0.16200000000000001</v>
      </c>
      <c r="R43">
        <v>148.10513768870211</v>
      </c>
      <c r="S43">
        <v>0.18060991431886844</v>
      </c>
    </row>
    <row r="44" spans="1:19" x14ac:dyDescent="0.25">
      <c r="A44">
        <v>148.62</v>
      </c>
      <c r="D44">
        <v>0.53791980511910809</v>
      </c>
      <c r="O44">
        <f t="shared" si="0"/>
        <v>148.15</v>
      </c>
      <c r="P44">
        <v>42</v>
      </c>
      <c r="Q44">
        <f t="shared" si="1"/>
        <v>0.16600000000000001</v>
      </c>
      <c r="R44">
        <v>148.11283969309645</v>
      </c>
      <c r="S44">
        <v>0.18618621912691238</v>
      </c>
    </row>
    <row r="45" spans="1:19" x14ac:dyDescent="0.25">
      <c r="A45">
        <v>148.32</v>
      </c>
      <c r="D45">
        <v>0.29634080608610541</v>
      </c>
      <c r="O45">
        <f t="shared" si="0"/>
        <v>148.16</v>
      </c>
      <c r="P45">
        <v>43</v>
      </c>
      <c r="Q45">
        <f t="shared" si="1"/>
        <v>0.17</v>
      </c>
      <c r="R45">
        <v>148.12042267859977</v>
      </c>
      <c r="S45">
        <v>0.1918679894813938</v>
      </c>
    </row>
    <row r="46" spans="1:19" x14ac:dyDescent="0.25">
      <c r="A46">
        <v>147.84</v>
      </c>
      <c r="D46">
        <v>6.1392135236521525E-2</v>
      </c>
      <c r="O46">
        <f t="shared" si="0"/>
        <v>148.16</v>
      </c>
      <c r="P46">
        <v>44</v>
      </c>
      <c r="Q46">
        <f t="shared" si="1"/>
        <v>0.17399999999999999</v>
      </c>
      <c r="R46">
        <v>148.12789213431952</v>
      </c>
      <c r="S46">
        <v>0.1918679894813938</v>
      </c>
    </row>
    <row r="47" spans="1:19" x14ac:dyDescent="0.25">
      <c r="A47">
        <v>148.5</v>
      </c>
      <c r="D47">
        <v>0.43767563394476267</v>
      </c>
      <c r="O47">
        <f t="shared" si="0"/>
        <v>148.16</v>
      </c>
      <c r="P47">
        <v>45</v>
      </c>
      <c r="Q47">
        <f t="shared" si="1"/>
        <v>0.17799999999999999</v>
      </c>
      <c r="R47">
        <v>148.13525319531658</v>
      </c>
      <c r="S47">
        <v>0.1918679894813938</v>
      </c>
    </row>
    <row r="48" spans="1:19" x14ac:dyDescent="0.25">
      <c r="A48">
        <v>149.09</v>
      </c>
      <c r="D48">
        <v>0.86046860559884941</v>
      </c>
      <c r="O48">
        <f t="shared" si="0"/>
        <v>148.16999999999999</v>
      </c>
      <c r="P48">
        <v>46</v>
      </c>
      <c r="Q48">
        <f t="shared" si="1"/>
        <v>0.182</v>
      </c>
      <c r="R48">
        <v>148.14251067322257</v>
      </c>
      <c r="S48">
        <v>0.19765466647185065</v>
      </c>
    </row>
    <row r="49" spans="1:19" x14ac:dyDescent="0.25">
      <c r="A49">
        <v>147.93</v>
      </c>
      <c r="D49">
        <v>8.7844718688138895E-2</v>
      </c>
      <c r="O49">
        <f t="shared" si="0"/>
        <v>148.19</v>
      </c>
      <c r="P49">
        <v>47</v>
      </c>
      <c r="Q49">
        <f t="shared" si="1"/>
        <v>0.186</v>
      </c>
      <c r="R49">
        <v>148.14966908360628</v>
      </c>
      <c r="S49">
        <v>0.20953998510493527</v>
      </c>
    </row>
    <row r="50" spans="1:19" x14ac:dyDescent="0.25">
      <c r="A50">
        <v>149.33000000000001</v>
      </c>
      <c r="D50">
        <v>0.943692237743882</v>
      </c>
      <c r="O50">
        <f t="shared" si="0"/>
        <v>148.19</v>
      </c>
      <c r="P50">
        <v>48</v>
      </c>
      <c r="Q50">
        <f t="shared" si="1"/>
        <v>0.19</v>
      </c>
      <c r="R50">
        <v>148.15673267049684</v>
      </c>
      <c r="S50">
        <v>0.20953998510493527</v>
      </c>
    </row>
    <row r="51" spans="1:19" x14ac:dyDescent="0.25">
      <c r="A51">
        <v>147.44999999999999</v>
      </c>
      <c r="D51">
        <v>9.0788927047089473E-3</v>
      </c>
      <c r="O51">
        <f t="shared" si="0"/>
        <v>148.19</v>
      </c>
      <c r="P51">
        <v>49</v>
      </c>
      <c r="Q51">
        <f t="shared" si="1"/>
        <v>0.19400000000000001</v>
      </c>
      <c r="R51">
        <v>148.1637054284125</v>
      </c>
      <c r="S51">
        <v>0.20953998510493527</v>
      </c>
    </row>
    <row r="52" spans="1:19" x14ac:dyDescent="0.25">
      <c r="A52">
        <v>148.97999999999999</v>
      </c>
      <c r="D52">
        <v>0.8027188107474893</v>
      </c>
      <c r="O52">
        <f t="shared" si="0"/>
        <v>148.19</v>
      </c>
      <c r="P52">
        <v>50</v>
      </c>
      <c r="Q52">
        <f t="shared" si="1"/>
        <v>0.19800000000000001</v>
      </c>
      <c r="R52">
        <v>148.17059112219499</v>
      </c>
      <c r="S52">
        <v>0.20953998510493527</v>
      </c>
    </row>
    <row r="53" spans="1:19" x14ac:dyDescent="0.25">
      <c r="A53">
        <v>149.13</v>
      </c>
      <c r="D53">
        <v>0.87828309894805701</v>
      </c>
      <c r="O53">
        <f t="shared" si="0"/>
        <v>148.19</v>
      </c>
      <c r="P53">
        <v>51</v>
      </c>
      <c r="Q53">
        <f t="shared" si="1"/>
        <v>0.20200000000000001</v>
      </c>
      <c r="R53">
        <v>148.17739330490826</v>
      </c>
      <c r="S53">
        <v>0.20953998510493527</v>
      </c>
    </row>
    <row r="54" spans="1:19" x14ac:dyDescent="0.25">
      <c r="A54">
        <v>147.71</v>
      </c>
      <c r="D54">
        <v>3.4665551370900612E-2</v>
      </c>
      <c r="O54">
        <f t="shared" si="0"/>
        <v>148.19999999999999</v>
      </c>
      <c r="P54">
        <v>52</v>
      </c>
      <c r="Q54">
        <f t="shared" si="1"/>
        <v>0.20599999999999999</v>
      </c>
      <c r="R54">
        <v>148.18411533402474</v>
      </c>
      <c r="S54">
        <v>0.21563698646066226</v>
      </c>
    </row>
    <row r="55" spans="1:19" x14ac:dyDescent="0.25">
      <c r="A55">
        <v>148.54</v>
      </c>
      <c r="D55">
        <v>0.47096466369481876</v>
      </c>
      <c r="O55">
        <f t="shared" si="0"/>
        <v>148.19999999999999</v>
      </c>
      <c r="P55">
        <v>53</v>
      </c>
      <c r="Q55">
        <f t="shared" si="1"/>
        <v>0.21</v>
      </c>
      <c r="R55">
        <v>148.19076038609364</v>
      </c>
      <c r="S55">
        <v>0.21563698646066226</v>
      </c>
    </row>
    <row r="56" spans="1:19" x14ac:dyDescent="0.25">
      <c r="A56">
        <v>148.94999999999999</v>
      </c>
      <c r="D56">
        <v>0.78475627643422641</v>
      </c>
      <c r="O56">
        <f t="shared" si="0"/>
        <v>148.19999999999999</v>
      </c>
      <c r="P56">
        <v>54</v>
      </c>
      <c r="Q56">
        <f t="shared" si="1"/>
        <v>0.214</v>
      </c>
      <c r="R56">
        <v>148.19733147005968</v>
      </c>
      <c r="S56">
        <v>0.21563698646066226</v>
      </c>
    </row>
    <row r="57" spans="1:19" x14ac:dyDescent="0.25">
      <c r="A57">
        <v>148.71</v>
      </c>
      <c r="D57">
        <v>0.61188638113215132</v>
      </c>
      <c r="O57">
        <f t="shared" si="0"/>
        <v>148.19999999999999</v>
      </c>
      <c r="P57">
        <v>55</v>
      </c>
      <c r="Q57">
        <f t="shared" si="1"/>
        <v>0.218</v>
      </c>
      <c r="R57">
        <v>148.20383143937931</v>
      </c>
      <c r="S57">
        <v>0.21563698646066226</v>
      </c>
    </row>
    <row r="58" spans="1:19" x14ac:dyDescent="0.25">
      <c r="A58">
        <v>148.01</v>
      </c>
      <c r="D58">
        <v>0.117789916142086</v>
      </c>
      <c r="O58">
        <f t="shared" si="0"/>
        <v>148.21</v>
      </c>
      <c r="P58">
        <v>56</v>
      </c>
      <c r="Q58">
        <f t="shared" si="1"/>
        <v>0.222</v>
      </c>
      <c r="R58">
        <v>148.21026300306394</v>
      </c>
      <c r="S58">
        <v>0.22183561237475941</v>
      </c>
    </row>
    <row r="59" spans="1:19" x14ac:dyDescent="0.25">
      <c r="A59">
        <v>149.22999999999999</v>
      </c>
      <c r="D59">
        <v>0.91566600152573407</v>
      </c>
      <c r="O59">
        <f t="shared" si="0"/>
        <v>148.22</v>
      </c>
      <c r="P59">
        <v>57</v>
      </c>
      <c r="Q59">
        <f t="shared" si="1"/>
        <v>0.22600000000000001</v>
      </c>
      <c r="R59">
        <v>148.21662873576193</v>
      </c>
      <c r="S59">
        <v>0.22813477696856008</v>
      </c>
    </row>
    <row r="60" spans="1:19" x14ac:dyDescent="0.25">
      <c r="A60">
        <v>148.19</v>
      </c>
      <c r="D60">
        <v>0.20953998510490091</v>
      </c>
      <c r="O60">
        <f t="shared" si="0"/>
        <v>148.22</v>
      </c>
      <c r="P60">
        <v>58</v>
      </c>
      <c r="Q60">
        <f t="shared" si="1"/>
        <v>0.23</v>
      </c>
      <c r="R60">
        <v>148.22293108697974</v>
      </c>
      <c r="S60">
        <v>0.22813477696856008</v>
      </c>
    </row>
    <row r="61" spans="1:19" x14ac:dyDescent="0.25">
      <c r="A61">
        <v>149.33000000000001</v>
      </c>
      <c r="D61">
        <v>0.943692237743882</v>
      </c>
      <c r="O61">
        <f t="shared" si="0"/>
        <v>148.22</v>
      </c>
      <c r="P61">
        <v>59</v>
      </c>
      <c r="Q61">
        <f t="shared" si="1"/>
        <v>0.23400000000000001</v>
      </c>
      <c r="R61">
        <v>148.229172389529</v>
      </c>
      <c r="S61">
        <v>0.22813477696856008</v>
      </c>
    </row>
    <row r="62" spans="1:19" x14ac:dyDescent="0.25">
      <c r="A62">
        <v>148.69</v>
      </c>
      <c r="D62">
        <v>0.59569867171546864</v>
      </c>
      <c r="O62">
        <f t="shared" si="0"/>
        <v>148.22999999999999</v>
      </c>
      <c r="P62">
        <v>60</v>
      </c>
      <c r="Q62">
        <f t="shared" si="1"/>
        <v>0.23799999999999999</v>
      </c>
      <c r="R62">
        <v>148.23535486727698</v>
      </c>
      <c r="S62">
        <v>0.23453328733764331</v>
      </c>
    </row>
    <row r="63" spans="1:19" x14ac:dyDescent="0.25">
      <c r="A63">
        <v>148.74</v>
      </c>
      <c r="D63">
        <v>0.63579968742925708</v>
      </c>
      <c r="O63">
        <f t="shared" si="0"/>
        <v>148.22999999999999</v>
      </c>
      <c r="P63">
        <v>61</v>
      </c>
      <c r="Q63">
        <f t="shared" si="1"/>
        <v>0.24199999999999999</v>
      </c>
      <c r="R63">
        <v>148.24148064226895</v>
      </c>
      <c r="S63">
        <v>0.23453328733764331</v>
      </c>
    </row>
    <row r="64" spans="1:19" x14ac:dyDescent="0.25">
      <c r="A64">
        <v>148.44</v>
      </c>
      <c r="D64">
        <v>0.3886287891818751</v>
      </c>
      <c r="O64">
        <f t="shared" si="0"/>
        <v>148.22999999999999</v>
      </c>
      <c r="P64">
        <v>62</v>
      </c>
      <c r="Q64">
        <f t="shared" si="1"/>
        <v>0.246</v>
      </c>
      <c r="R64">
        <v>148.24755174128299</v>
      </c>
      <c r="S64">
        <v>0.23453328733764331</v>
      </c>
    </row>
    <row r="65" spans="1:19" x14ac:dyDescent="0.25">
      <c r="A65">
        <v>147.79</v>
      </c>
      <c r="D65">
        <v>4.9654130921994326E-2</v>
      </c>
      <c r="O65">
        <f t="shared" si="0"/>
        <v>148.24</v>
      </c>
      <c r="P65">
        <v>63</v>
      </c>
      <c r="Q65">
        <f t="shared" si="1"/>
        <v>0.25</v>
      </c>
      <c r="R65">
        <v>148.25357010187102</v>
      </c>
      <c r="S65">
        <v>0.24102984343113804</v>
      </c>
    </row>
    <row r="66" spans="1:19" x14ac:dyDescent="0.25">
      <c r="A66">
        <v>148.75</v>
      </c>
      <c r="D66">
        <v>0.64365986180432344</v>
      </c>
      <c r="O66">
        <f t="shared" si="0"/>
        <v>148.24</v>
      </c>
      <c r="P66">
        <v>64</v>
      </c>
      <c r="Q66">
        <f t="shared" si="1"/>
        <v>0.254</v>
      </c>
      <c r="R66">
        <v>148.25953757793465</v>
      </c>
      <c r="S66">
        <v>0.24102984343113804</v>
      </c>
    </row>
    <row r="67" spans="1:19" x14ac:dyDescent="0.25">
      <c r="A67">
        <v>148.4</v>
      </c>
      <c r="D67">
        <v>0.35684140708605239</v>
      </c>
      <c r="O67">
        <f t="shared" si="0"/>
        <v>148.25</v>
      </c>
      <c r="P67">
        <v>65</v>
      </c>
      <c r="Q67">
        <f t="shared" si="1"/>
        <v>0.25800000000000001</v>
      </c>
      <c r="R67">
        <v>148.26545594487789</v>
      </c>
      <c r="S67">
        <v>0.24762303811963204</v>
      </c>
    </row>
    <row r="68" spans="1:19" x14ac:dyDescent="0.25">
      <c r="A68">
        <v>148.25</v>
      </c>
      <c r="D68">
        <v>0.24762303811959435</v>
      </c>
      <c r="O68">
        <f t="shared" ref="O68:O131" si="2">SMALL($A$3:$A$252,P68)</f>
        <v>148.25</v>
      </c>
      <c r="P68">
        <v>66</v>
      </c>
      <c r="Q68">
        <f t="shared" ref="Q68:Q131" si="3">(P68-0.5)/COUNT($O$3:$O$252)</f>
        <v>0.26200000000000001</v>
      </c>
      <c r="R68">
        <v>148.27132690437583</v>
      </c>
      <c r="S68">
        <v>0.24762303811963204</v>
      </c>
    </row>
    <row r="69" spans="1:19" x14ac:dyDescent="0.25">
      <c r="A69">
        <v>148.66</v>
      </c>
      <c r="D69">
        <v>0.57111525752627634</v>
      </c>
      <c r="O69">
        <f t="shared" si="2"/>
        <v>148.26</v>
      </c>
      <c r="P69">
        <v>67</v>
      </c>
      <c r="Q69">
        <f t="shared" si="3"/>
        <v>0.26600000000000001</v>
      </c>
      <c r="R69">
        <v>148.27715208879314</v>
      </c>
      <c r="S69">
        <v>0.2543113574546394</v>
      </c>
    </row>
    <row r="70" spans="1:19" x14ac:dyDescent="0.25">
      <c r="A70">
        <v>148.16</v>
      </c>
      <c r="D70">
        <v>0.19186798948136122</v>
      </c>
      <c r="O70">
        <f t="shared" si="2"/>
        <v>148.26</v>
      </c>
      <c r="P70">
        <v>68</v>
      </c>
      <c r="Q70">
        <f t="shared" si="3"/>
        <v>0.27</v>
      </c>
      <c r="R70">
        <v>148.28293306528343</v>
      </c>
      <c r="S70">
        <v>0.2543113574546394</v>
      </c>
    </row>
    <row r="71" spans="1:19" x14ac:dyDescent="0.25">
      <c r="A71">
        <v>147.96</v>
      </c>
      <c r="D71">
        <v>9.832890366248008E-2</v>
      </c>
      <c r="O71">
        <f t="shared" si="2"/>
        <v>148.27000000000001</v>
      </c>
      <c r="P71">
        <v>69</v>
      </c>
      <c r="Q71">
        <f t="shared" si="3"/>
        <v>0.27400000000000002</v>
      </c>
      <c r="R71">
        <v>148.28867133959693</v>
      </c>
      <c r="S71">
        <v>0.26109318112160668</v>
      </c>
    </row>
    <row r="72" spans="1:19" x14ac:dyDescent="0.25">
      <c r="A72">
        <v>148.41</v>
      </c>
      <c r="D72">
        <v>0.36470535538094517</v>
      </c>
      <c r="O72">
        <f t="shared" si="2"/>
        <v>148.28</v>
      </c>
      <c r="P72">
        <v>70</v>
      </c>
      <c r="Q72">
        <f t="shared" si="3"/>
        <v>0.27800000000000002</v>
      </c>
      <c r="R72">
        <v>148.29436835962181</v>
      </c>
      <c r="S72">
        <v>0.26796678308844957</v>
      </c>
    </row>
    <row r="73" spans="1:19" x14ac:dyDescent="0.25">
      <c r="A73">
        <v>149.38999999999999</v>
      </c>
      <c r="D73">
        <v>0.95660467922807746</v>
      </c>
      <c r="O73">
        <f t="shared" si="2"/>
        <v>148.28</v>
      </c>
      <c r="P73">
        <v>71</v>
      </c>
      <c r="Q73">
        <f t="shared" si="3"/>
        <v>0.28199999999999997</v>
      </c>
      <c r="R73">
        <v>148.30002551868108</v>
      </c>
      <c r="S73">
        <v>0.26796678308844957</v>
      </c>
    </row>
    <row r="74" spans="1:19" x14ac:dyDescent="0.25">
      <c r="A74">
        <v>147.94999999999999</v>
      </c>
      <c r="D74">
        <v>9.4736915560739821E-2</v>
      </c>
      <c r="O74">
        <f t="shared" si="2"/>
        <v>148.28</v>
      </c>
      <c r="P74">
        <v>72</v>
      </c>
      <c r="Q74">
        <f t="shared" si="3"/>
        <v>0.28599999999999998</v>
      </c>
      <c r="R74">
        <v>148.30564415860599</v>
      </c>
      <c r="S74">
        <v>0.26796678308844957</v>
      </c>
    </row>
    <row r="75" spans="1:19" x14ac:dyDescent="0.25">
      <c r="A75">
        <v>148.59</v>
      </c>
      <c r="D75">
        <v>0.51283558136369745</v>
      </c>
      <c r="O75">
        <f t="shared" si="2"/>
        <v>148.29</v>
      </c>
      <c r="P75">
        <v>73</v>
      </c>
      <c r="Q75">
        <f t="shared" si="3"/>
        <v>0.28999999999999998</v>
      </c>
      <c r="R75">
        <v>148.3112255726036</v>
      </c>
      <c r="S75">
        <v>0.27493033245113563</v>
      </c>
    </row>
    <row r="76" spans="1:19" x14ac:dyDescent="0.25">
      <c r="A76">
        <v>148.56</v>
      </c>
      <c r="D76">
        <v>0.48770045728368594</v>
      </c>
      <c r="O76">
        <f t="shared" si="2"/>
        <v>148.30000000000001</v>
      </c>
      <c r="P76">
        <v>74</v>
      </c>
      <c r="Q76">
        <f t="shared" si="3"/>
        <v>0.29399999999999998</v>
      </c>
      <c r="R76">
        <v>148.31677100793601</v>
      </c>
      <c r="S76">
        <v>0.28198189447679711</v>
      </c>
    </row>
    <row r="77" spans="1:19" x14ac:dyDescent="0.25">
      <c r="A77">
        <v>148.83000000000001</v>
      </c>
      <c r="D77">
        <v>0.70412383019555813</v>
      </c>
      <c r="O77">
        <f t="shared" si="2"/>
        <v>148.30000000000001</v>
      </c>
      <c r="P77">
        <v>75</v>
      </c>
      <c r="Q77">
        <f t="shared" si="3"/>
        <v>0.29799999999999999</v>
      </c>
      <c r="R77">
        <v>148.32228166842538</v>
      </c>
      <c r="S77">
        <v>0.28198189447679711</v>
      </c>
    </row>
    <row r="78" spans="1:19" x14ac:dyDescent="0.25">
      <c r="A78">
        <v>148.72</v>
      </c>
      <c r="D78">
        <v>0.61990981554141511</v>
      </c>
      <c r="O78">
        <f t="shared" si="2"/>
        <v>148.32</v>
      </c>
      <c r="P78">
        <v>76</v>
      </c>
      <c r="Q78">
        <f t="shared" si="3"/>
        <v>0.30199999999999999</v>
      </c>
      <c r="R78">
        <v>148.3277587167992</v>
      </c>
      <c r="S78">
        <v>0.29634080608614666</v>
      </c>
    </row>
    <row r="79" spans="1:19" x14ac:dyDescent="0.25">
      <c r="A79">
        <v>148.13999999999999</v>
      </c>
      <c r="D79">
        <v>0.18060991431883705</v>
      </c>
      <c r="O79">
        <f t="shared" si="2"/>
        <v>148.32</v>
      </c>
      <c r="P79">
        <v>77</v>
      </c>
      <c r="Q79">
        <f t="shared" si="3"/>
        <v>0.30599999999999999</v>
      </c>
      <c r="R79">
        <v>148.33320327688801</v>
      </c>
      <c r="S79">
        <v>0.29634080608614666</v>
      </c>
    </row>
    <row r="80" spans="1:19" x14ac:dyDescent="0.25">
      <c r="A80">
        <v>148.32</v>
      </c>
      <c r="D80">
        <v>0.29634080608610541</v>
      </c>
      <c r="O80">
        <f t="shared" si="2"/>
        <v>148.32</v>
      </c>
      <c r="P80">
        <v>78</v>
      </c>
      <c r="Q80">
        <f t="shared" si="3"/>
        <v>0.31</v>
      </c>
      <c r="R80">
        <v>148.33861643568687</v>
      </c>
      <c r="S80">
        <v>0.29634080608614666</v>
      </c>
    </row>
    <row r="81" spans="1:19" x14ac:dyDescent="0.25">
      <c r="A81">
        <v>147.91999999999999</v>
      </c>
      <c r="D81">
        <v>8.4542147974526333E-2</v>
      </c>
      <c r="O81">
        <f t="shared" si="2"/>
        <v>148.35</v>
      </c>
      <c r="P81">
        <v>79</v>
      </c>
      <c r="Q81">
        <f t="shared" si="3"/>
        <v>0.314</v>
      </c>
      <c r="R81">
        <v>148.34399924529106</v>
      </c>
      <c r="S81">
        <v>0.31848508385399488</v>
      </c>
    </row>
    <row r="82" spans="1:19" x14ac:dyDescent="0.25">
      <c r="A82">
        <v>147.66</v>
      </c>
      <c r="D82">
        <v>2.7348157643027067E-2</v>
      </c>
      <c r="O82">
        <f t="shared" si="2"/>
        <v>148.35</v>
      </c>
      <c r="P82">
        <v>80</v>
      </c>
      <c r="Q82">
        <f t="shared" si="3"/>
        <v>0.318</v>
      </c>
      <c r="R82">
        <v>148.34935272471526</v>
      </c>
      <c r="S82">
        <v>0.31848508385399488</v>
      </c>
    </row>
    <row r="83" spans="1:19" x14ac:dyDescent="0.25">
      <c r="A83">
        <v>147.87</v>
      </c>
      <c r="D83">
        <v>6.9413028532575208E-2</v>
      </c>
      <c r="O83">
        <f t="shared" si="2"/>
        <v>148.36000000000001</v>
      </c>
      <c r="P83">
        <v>81</v>
      </c>
      <c r="Q83">
        <f t="shared" si="3"/>
        <v>0.32200000000000001</v>
      </c>
      <c r="R83">
        <v>148.35467786160532</v>
      </c>
      <c r="S83">
        <v>0.32601845928435802</v>
      </c>
    </row>
    <row r="84" spans="1:19" x14ac:dyDescent="0.25">
      <c r="A84">
        <v>148.19999999999999</v>
      </c>
      <c r="D84">
        <v>0.21563698646062732</v>
      </c>
      <c r="O84">
        <f t="shared" si="2"/>
        <v>148.36000000000001</v>
      </c>
      <c r="P84">
        <v>82</v>
      </c>
      <c r="Q84">
        <f t="shared" si="3"/>
        <v>0.32600000000000001</v>
      </c>
      <c r="R84">
        <v>148.35997561384994</v>
      </c>
      <c r="S84">
        <v>0.32601845928435802</v>
      </c>
    </row>
    <row r="85" spans="1:19" x14ac:dyDescent="0.25">
      <c r="A85">
        <v>149.21</v>
      </c>
      <c r="D85">
        <v>0.90897776791084428</v>
      </c>
      <c r="O85">
        <f t="shared" si="2"/>
        <v>148.36000000000001</v>
      </c>
      <c r="P85">
        <v>83</v>
      </c>
      <c r="Q85">
        <f t="shared" si="3"/>
        <v>0.33</v>
      </c>
      <c r="R85">
        <v>148.36524691110006</v>
      </c>
      <c r="S85">
        <v>0.32601845928435802</v>
      </c>
    </row>
    <row r="86" spans="1:19" x14ac:dyDescent="0.25">
      <c r="A86">
        <v>148.72</v>
      </c>
      <c r="D86">
        <v>0.61990981554141511</v>
      </c>
      <c r="O86">
        <f t="shared" si="2"/>
        <v>148.36000000000001</v>
      </c>
      <c r="P86">
        <v>84</v>
      </c>
      <c r="Q86">
        <f t="shared" si="3"/>
        <v>0.33400000000000002</v>
      </c>
      <c r="R86">
        <v>148.37049265620226</v>
      </c>
      <c r="S86">
        <v>0.32601845928435802</v>
      </c>
    </row>
    <row r="87" spans="1:19" x14ac:dyDescent="0.25">
      <c r="A87">
        <v>148.72999999999999</v>
      </c>
      <c r="D87">
        <v>0.62788197307241034</v>
      </c>
      <c r="O87">
        <f t="shared" si="2"/>
        <v>148.37</v>
      </c>
      <c r="P87">
        <v>85</v>
      </c>
      <c r="Q87">
        <f t="shared" si="3"/>
        <v>0.33800000000000002</v>
      </c>
      <c r="R87">
        <v>148.37571372655248</v>
      </c>
      <c r="S87">
        <v>0.33362352608597878</v>
      </c>
    </row>
    <row r="88" spans="1:19" x14ac:dyDescent="0.25">
      <c r="A88">
        <v>147.78</v>
      </c>
      <c r="D88">
        <v>4.7536754962243757E-2</v>
      </c>
      <c r="O88">
        <f t="shared" si="2"/>
        <v>148.38</v>
      </c>
      <c r="P88">
        <v>86</v>
      </c>
      <c r="Q88">
        <f t="shared" si="3"/>
        <v>0.34200000000000003</v>
      </c>
      <c r="R88">
        <v>148.3809109753756</v>
      </c>
      <c r="S88">
        <v>0.3412975800337873</v>
      </c>
    </row>
    <row r="89" spans="1:19" x14ac:dyDescent="0.25">
      <c r="A89">
        <v>148.46</v>
      </c>
      <c r="D89">
        <v>0.40482221248328076</v>
      </c>
      <c r="O89">
        <f t="shared" si="2"/>
        <v>148.38999999999999</v>
      </c>
      <c r="P89">
        <v>87</v>
      </c>
      <c r="Q89">
        <f t="shared" si="3"/>
        <v>0.34599999999999997</v>
      </c>
      <c r="R89">
        <v>148.38608523293607</v>
      </c>
      <c r="S89">
        <v>0.34903783123637833</v>
      </c>
    </row>
    <row r="90" spans="1:19" x14ac:dyDescent="0.25">
      <c r="A90">
        <v>149.03</v>
      </c>
      <c r="D90">
        <v>0.83056425217687269</v>
      </c>
      <c r="O90">
        <f t="shared" si="2"/>
        <v>148.38999999999999</v>
      </c>
      <c r="P90">
        <v>88</v>
      </c>
      <c r="Q90">
        <f t="shared" si="3"/>
        <v>0.35</v>
      </c>
      <c r="R90">
        <v>148.39123730768458</v>
      </c>
      <c r="S90">
        <v>0.34903783123637833</v>
      </c>
    </row>
    <row r="91" spans="1:19" x14ac:dyDescent="0.25">
      <c r="A91">
        <v>148.66</v>
      </c>
      <c r="D91">
        <v>0.57111525752627634</v>
      </c>
      <c r="O91">
        <f t="shared" si="2"/>
        <v>148.4</v>
      </c>
      <c r="P91">
        <v>89</v>
      </c>
      <c r="Q91">
        <f t="shared" si="3"/>
        <v>0.35399999999999998</v>
      </c>
      <c r="R91">
        <v>148.39636798734477</v>
      </c>
      <c r="S91">
        <v>0.35684140708609691</v>
      </c>
    </row>
    <row r="92" spans="1:19" x14ac:dyDescent="0.25">
      <c r="A92">
        <v>148.81</v>
      </c>
      <c r="D92">
        <v>0.68944877512899261</v>
      </c>
      <c r="O92">
        <f t="shared" si="2"/>
        <v>148.4</v>
      </c>
      <c r="P92">
        <v>90</v>
      </c>
      <c r="Q92">
        <f t="shared" si="3"/>
        <v>0.35799999999999998</v>
      </c>
      <c r="R92">
        <v>148.40147803994446</v>
      </c>
      <c r="S92">
        <v>0.35684140708609691</v>
      </c>
    </row>
    <row r="93" spans="1:19" x14ac:dyDescent="0.25">
      <c r="A93">
        <v>149.28</v>
      </c>
      <c r="D93">
        <v>0.93076612548952709</v>
      </c>
      <c r="O93">
        <f t="shared" si="2"/>
        <v>148.4</v>
      </c>
      <c r="P93">
        <v>91</v>
      </c>
      <c r="Q93">
        <f t="shared" si="3"/>
        <v>0.36199999999999999</v>
      </c>
      <c r="R93">
        <v>148.40656821479496</v>
      </c>
      <c r="S93">
        <v>0.35684140708609691</v>
      </c>
    </row>
    <row r="94" spans="1:19" x14ac:dyDescent="0.25">
      <c r="A94">
        <v>148.44</v>
      </c>
      <c r="D94">
        <v>0.3886287891818751</v>
      </c>
      <c r="O94">
        <f t="shared" si="2"/>
        <v>148.41</v>
      </c>
      <c r="P94">
        <v>92</v>
      </c>
      <c r="Q94">
        <f t="shared" si="3"/>
        <v>0.36599999999999999</v>
      </c>
      <c r="R94">
        <v>148.41163924342189</v>
      </c>
      <c r="S94">
        <v>0.36470535538099003</v>
      </c>
    </row>
    <row r="95" spans="1:19" x14ac:dyDescent="0.25">
      <c r="A95">
        <v>147.84</v>
      </c>
      <c r="D95">
        <v>6.1392135236521525E-2</v>
      </c>
      <c r="O95">
        <f t="shared" si="2"/>
        <v>148.41999999999999</v>
      </c>
      <c r="P95">
        <v>93</v>
      </c>
      <c r="Q95">
        <f t="shared" si="3"/>
        <v>0.37</v>
      </c>
      <c r="R95">
        <v>148.41669184045111</v>
      </c>
      <c r="S95">
        <v>0.37262664761351161</v>
      </c>
    </row>
    <row r="96" spans="1:19" x14ac:dyDescent="0.25">
      <c r="A96">
        <v>148.36000000000001</v>
      </c>
      <c r="D96">
        <v>0.32601845928431505</v>
      </c>
      <c r="O96">
        <f t="shared" si="2"/>
        <v>148.41999999999999</v>
      </c>
      <c r="P96">
        <v>94</v>
      </c>
      <c r="Q96">
        <f t="shared" si="3"/>
        <v>0.374</v>
      </c>
      <c r="R96">
        <v>148.42172670445217</v>
      </c>
      <c r="S96">
        <v>0.37262664761351161</v>
      </c>
    </row>
    <row r="97" spans="1:19" x14ac:dyDescent="0.25">
      <c r="A97">
        <v>148.56</v>
      </c>
      <c r="D97">
        <v>0.48770045728368594</v>
      </c>
      <c r="O97">
        <f t="shared" si="2"/>
        <v>148.44</v>
      </c>
      <c r="P97">
        <v>95</v>
      </c>
      <c r="Q97">
        <f t="shared" si="3"/>
        <v>0.378</v>
      </c>
      <c r="R97">
        <v>148.42674451874277</v>
      </c>
      <c r="S97">
        <v>0.38862878918192084</v>
      </c>
    </row>
    <row r="98" spans="1:19" x14ac:dyDescent="0.25">
      <c r="A98">
        <v>148.19</v>
      </c>
      <c r="D98">
        <v>0.20953998510490091</v>
      </c>
      <c r="O98">
        <f t="shared" si="2"/>
        <v>148.44</v>
      </c>
      <c r="P98">
        <v>96</v>
      </c>
      <c r="Q98">
        <f t="shared" si="3"/>
        <v>0.38200000000000001</v>
      </c>
      <c r="R98">
        <v>148.43174595215606</v>
      </c>
      <c r="S98">
        <v>0.38862878918192084</v>
      </c>
    </row>
    <row r="99" spans="1:19" x14ac:dyDescent="0.25">
      <c r="A99">
        <v>148.97999999999999</v>
      </c>
      <c r="D99">
        <v>0.8027188107474893</v>
      </c>
      <c r="O99">
        <f t="shared" si="2"/>
        <v>148.44</v>
      </c>
      <c r="P99">
        <v>97</v>
      </c>
      <c r="Q99">
        <f t="shared" si="3"/>
        <v>0.38600000000000001</v>
      </c>
      <c r="R99">
        <v>148.43673165977413</v>
      </c>
      <c r="S99">
        <v>0.38862878918192084</v>
      </c>
    </row>
    <row r="100" spans="1:19" x14ac:dyDescent="0.25">
      <c r="A100">
        <v>148.21</v>
      </c>
      <c r="D100">
        <v>0.22183561237472382</v>
      </c>
      <c r="O100">
        <f t="shared" si="2"/>
        <v>148.44999999999999</v>
      </c>
      <c r="P100">
        <v>98</v>
      </c>
      <c r="Q100">
        <f t="shared" si="3"/>
        <v>0.39</v>
      </c>
      <c r="R100">
        <v>148.44170228362876</v>
      </c>
      <c r="S100">
        <v>0.3967032317805273</v>
      </c>
    </row>
    <row r="101" spans="1:19" x14ac:dyDescent="0.25">
      <c r="A101">
        <v>148.19999999999999</v>
      </c>
      <c r="D101">
        <v>0.21563698646062732</v>
      </c>
      <c r="O101">
        <f t="shared" si="2"/>
        <v>148.46</v>
      </c>
      <c r="P101">
        <v>99</v>
      </c>
      <c r="Q101">
        <f t="shared" si="3"/>
        <v>0.39400000000000002</v>
      </c>
      <c r="R101">
        <v>148.44665845337278</v>
      </c>
      <c r="S101">
        <v>0.404822212483327</v>
      </c>
    </row>
    <row r="102" spans="1:19" x14ac:dyDescent="0.25">
      <c r="A102">
        <v>147.94999999999999</v>
      </c>
      <c r="D102">
        <v>9.4736915560739821E-2</v>
      </c>
      <c r="O102">
        <f t="shared" si="2"/>
        <v>148.46</v>
      </c>
      <c r="P102">
        <v>100</v>
      </c>
      <c r="Q102">
        <f t="shared" si="3"/>
        <v>0.39800000000000002</v>
      </c>
      <c r="R102">
        <v>148.45160078692308</v>
      </c>
      <c r="S102">
        <v>0.404822212483327</v>
      </c>
    </row>
    <row r="103" spans="1:19" x14ac:dyDescent="0.25">
      <c r="A103">
        <v>148.28</v>
      </c>
      <c r="D103">
        <v>0.26796678308841021</v>
      </c>
      <c r="O103">
        <f t="shared" si="2"/>
        <v>148.46</v>
      </c>
      <c r="P103">
        <v>101</v>
      </c>
      <c r="Q103">
        <f t="shared" si="3"/>
        <v>0.40200000000000002</v>
      </c>
      <c r="R103">
        <v>148.45652989107754</v>
      </c>
      <c r="S103">
        <v>0.404822212483327</v>
      </c>
    </row>
    <row r="104" spans="1:19" x14ac:dyDescent="0.25">
      <c r="A104">
        <v>148.19</v>
      </c>
      <c r="D104">
        <v>0.20953998510490091</v>
      </c>
      <c r="O104">
        <f t="shared" si="2"/>
        <v>148.46</v>
      </c>
      <c r="P104">
        <v>102</v>
      </c>
      <c r="Q104">
        <f t="shared" si="3"/>
        <v>0.40600000000000003</v>
      </c>
      <c r="R104">
        <v>148.46144636210752</v>
      </c>
      <c r="S104">
        <v>0.404822212483327</v>
      </c>
    </row>
    <row r="105" spans="1:19" x14ac:dyDescent="0.25">
      <c r="A105">
        <v>147.72</v>
      </c>
      <c r="D105">
        <v>3.6306850654874025E-2</v>
      </c>
      <c r="O105">
        <f t="shared" si="2"/>
        <v>148.47</v>
      </c>
      <c r="P105">
        <v>103</v>
      </c>
      <c r="Q105">
        <f t="shared" si="3"/>
        <v>0.41</v>
      </c>
      <c r="R105">
        <v>148.46635078632738</v>
      </c>
      <c r="S105">
        <v>0.41298237596869636</v>
      </c>
    </row>
    <row r="106" spans="1:19" x14ac:dyDescent="0.25">
      <c r="A106">
        <v>148.32</v>
      </c>
      <c r="D106">
        <v>0.29634080608610541</v>
      </c>
      <c r="O106">
        <f t="shared" si="2"/>
        <v>148.47</v>
      </c>
      <c r="P106">
        <v>104</v>
      </c>
      <c r="Q106">
        <f t="shared" si="3"/>
        <v>0.41399999999999998</v>
      </c>
      <c r="R106">
        <v>148.47124374064285</v>
      </c>
      <c r="S106">
        <v>0.41298237596869636</v>
      </c>
    </row>
    <row r="107" spans="1:19" x14ac:dyDescent="0.25">
      <c r="A107">
        <v>148.94999999999999</v>
      </c>
      <c r="D107">
        <v>0.78475627643422641</v>
      </c>
      <c r="O107">
        <f t="shared" si="2"/>
        <v>148.47999999999999</v>
      </c>
      <c r="P107">
        <v>105</v>
      </c>
      <c r="Q107">
        <f t="shared" si="3"/>
        <v>0.41799999999999998</v>
      </c>
      <c r="R107">
        <v>148.47612579307946</v>
      </c>
      <c r="S107">
        <v>0.42118031347238771</v>
      </c>
    </row>
    <row r="108" spans="1:19" x14ac:dyDescent="0.25">
      <c r="A108">
        <v>149.05000000000001</v>
      </c>
      <c r="D108">
        <v>0.84095905365257106</v>
      </c>
      <c r="O108">
        <f t="shared" si="2"/>
        <v>148.49</v>
      </c>
      <c r="P108">
        <v>106</v>
      </c>
      <c r="Q108">
        <f t="shared" si="3"/>
        <v>0.42199999999999999</v>
      </c>
      <c r="R108">
        <v>148.4809975032922</v>
      </c>
      <c r="S108">
        <v>0.42941256704977848</v>
      </c>
    </row>
    <row r="109" spans="1:19" x14ac:dyDescent="0.25">
      <c r="A109">
        <v>148.58000000000001</v>
      </c>
      <c r="D109">
        <v>0.50445794104932629</v>
      </c>
      <c r="O109">
        <f t="shared" si="2"/>
        <v>148.5</v>
      </c>
      <c r="P109">
        <v>107</v>
      </c>
      <c r="Q109">
        <f t="shared" si="3"/>
        <v>0.42599999999999999</v>
      </c>
      <c r="R109">
        <v>148.48585942305823</v>
      </c>
      <c r="S109">
        <v>0.43767563394480968</v>
      </c>
    </row>
    <row r="110" spans="1:19" x14ac:dyDescent="0.25">
      <c r="A110">
        <v>148.15</v>
      </c>
      <c r="D110">
        <v>0.18618621912688038</v>
      </c>
      <c r="O110">
        <f t="shared" si="2"/>
        <v>148.5</v>
      </c>
      <c r="P110">
        <v>108</v>
      </c>
      <c r="Q110">
        <f t="shared" si="3"/>
        <v>0.43</v>
      </c>
      <c r="R110">
        <v>148.4907120967533</v>
      </c>
      <c r="S110">
        <v>0.43767563394480968</v>
      </c>
    </row>
    <row r="111" spans="1:19" x14ac:dyDescent="0.25">
      <c r="A111">
        <v>148.4</v>
      </c>
      <c r="D111">
        <v>0.35684140708605239</v>
      </c>
      <c r="O111">
        <f t="shared" si="2"/>
        <v>148.5</v>
      </c>
      <c r="P111">
        <v>109</v>
      </c>
      <c r="Q111">
        <f t="shared" si="3"/>
        <v>0.434</v>
      </c>
      <c r="R111">
        <v>148.49555606181315</v>
      </c>
      <c r="S111">
        <v>0.43767563394480968</v>
      </c>
    </row>
    <row r="112" spans="1:19" x14ac:dyDescent="0.25">
      <c r="A112">
        <v>148.01</v>
      </c>
      <c r="D112">
        <v>0.117789916142086</v>
      </c>
      <c r="O112">
        <f t="shared" si="2"/>
        <v>148.51</v>
      </c>
      <c r="P112">
        <v>110</v>
      </c>
      <c r="Q112">
        <f t="shared" si="3"/>
        <v>0.438</v>
      </c>
      <c r="R112">
        <v>148.50039184918114</v>
      </c>
      <c r="S112">
        <v>0.44596597105664226</v>
      </c>
    </row>
    <row r="113" spans="1:19" x14ac:dyDescent="0.25">
      <c r="A113">
        <v>148.57</v>
      </c>
      <c r="D113">
        <v>0.49607833415471242</v>
      </c>
      <c r="O113">
        <f t="shared" si="2"/>
        <v>148.51</v>
      </c>
      <c r="P113">
        <v>111</v>
      </c>
      <c r="Q113">
        <f t="shared" si="3"/>
        <v>0.442</v>
      </c>
      <c r="R113">
        <v>148.50521998374307</v>
      </c>
      <c r="S113">
        <v>0.44596597105664226</v>
      </c>
    </row>
    <row r="114" spans="1:19" x14ac:dyDescent="0.25">
      <c r="A114">
        <v>148.58000000000001</v>
      </c>
      <c r="D114">
        <v>0.50445794104932629</v>
      </c>
      <c r="O114">
        <f t="shared" si="2"/>
        <v>148.52000000000001</v>
      </c>
      <c r="P114">
        <v>112</v>
      </c>
      <c r="Q114">
        <f t="shared" si="3"/>
        <v>0.44600000000000001</v>
      </c>
      <c r="R114">
        <v>148.51004098474988</v>
      </c>
      <c r="S114">
        <v>0.45427999949412745</v>
      </c>
    </row>
    <row r="115" spans="1:19" x14ac:dyDescent="0.25">
      <c r="A115">
        <v>148.57</v>
      </c>
      <c r="D115">
        <v>0.49607833415471242</v>
      </c>
      <c r="O115">
        <f t="shared" si="2"/>
        <v>148.53</v>
      </c>
      <c r="P115">
        <v>113</v>
      </c>
      <c r="Q115">
        <f t="shared" si="3"/>
        <v>0.45</v>
      </c>
      <c r="R115">
        <v>148.5148553662296</v>
      </c>
      <c r="S115">
        <v>0.4626141092085499</v>
      </c>
    </row>
    <row r="116" spans="1:19" x14ac:dyDescent="0.25">
      <c r="A116">
        <v>149.09</v>
      </c>
      <c r="D116">
        <v>0.86046860559884941</v>
      </c>
      <c r="O116">
        <f t="shared" si="2"/>
        <v>148.53</v>
      </c>
      <c r="P116">
        <v>114</v>
      </c>
      <c r="Q116">
        <f t="shared" si="3"/>
        <v>0.45400000000000001</v>
      </c>
      <c r="R116">
        <v>148.5196636373891</v>
      </c>
      <c r="S116">
        <v>0.4626141092085499</v>
      </c>
    </row>
    <row r="117" spans="1:19" x14ac:dyDescent="0.25">
      <c r="A117">
        <v>148.49</v>
      </c>
      <c r="D117">
        <v>0.42941256704973163</v>
      </c>
      <c r="O117">
        <f t="shared" si="2"/>
        <v>148.54</v>
      </c>
      <c r="P117">
        <v>115</v>
      </c>
      <c r="Q117">
        <f t="shared" si="3"/>
        <v>0.45800000000000002</v>
      </c>
      <c r="R117">
        <v>148.52446630300662</v>
      </c>
      <c r="S117">
        <v>0.47096466369486628</v>
      </c>
    </row>
    <row r="118" spans="1:19" x14ac:dyDescent="0.25">
      <c r="A118">
        <v>147.88</v>
      </c>
      <c r="D118">
        <v>7.2258900619392441E-2</v>
      </c>
      <c r="O118">
        <f t="shared" si="2"/>
        <v>148.54</v>
      </c>
      <c r="P118">
        <v>116</v>
      </c>
      <c r="Q118">
        <f t="shared" si="3"/>
        <v>0.46200000000000002</v>
      </c>
      <c r="R118">
        <v>148.52926386381586</v>
      </c>
      <c r="S118">
        <v>0.47096466369486628</v>
      </c>
    </row>
    <row r="119" spans="1:19" x14ac:dyDescent="0.25">
      <c r="A119">
        <v>149.15</v>
      </c>
      <c r="D119">
        <v>0.88656420036168149</v>
      </c>
      <c r="O119">
        <f t="shared" si="2"/>
        <v>148.54</v>
      </c>
      <c r="P119">
        <v>117</v>
      </c>
      <c r="Q119">
        <f t="shared" si="3"/>
        <v>0.46600000000000003</v>
      </c>
      <c r="R119">
        <v>148.53405681688238</v>
      </c>
      <c r="S119">
        <v>0.47096466369486628</v>
      </c>
    </row>
    <row r="120" spans="1:19" x14ac:dyDescent="0.25">
      <c r="A120">
        <v>148.93</v>
      </c>
      <c r="D120">
        <v>0.77227135839306471</v>
      </c>
      <c r="O120">
        <f t="shared" si="2"/>
        <v>148.56</v>
      </c>
      <c r="P120">
        <v>118</v>
      </c>
      <c r="Q120">
        <f t="shared" si="3"/>
        <v>0.47</v>
      </c>
      <c r="R120">
        <v>148.53884565597326</v>
      </c>
      <c r="S120">
        <v>0.48770045728373357</v>
      </c>
    </row>
    <row r="121" spans="1:19" x14ac:dyDescent="0.25">
      <c r="A121">
        <v>149.28</v>
      </c>
      <c r="D121">
        <v>0.93076612548952709</v>
      </c>
      <c r="O121">
        <f t="shared" si="2"/>
        <v>148.56</v>
      </c>
      <c r="P121">
        <v>119</v>
      </c>
      <c r="Q121">
        <f t="shared" si="3"/>
        <v>0.47399999999999998</v>
      </c>
      <c r="R121">
        <v>148.54363087192039</v>
      </c>
      <c r="S121">
        <v>0.48770045728373357</v>
      </c>
    </row>
    <row r="122" spans="1:19" x14ac:dyDescent="0.25">
      <c r="A122">
        <v>148.16999999999999</v>
      </c>
      <c r="D122">
        <v>0.19765466647181745</v>
      </c>
      <c r="O122">
        <f t="shared" si="2"/>
        <v>148.56</v>
      </c>
      <c r="P122">
        <v>120</v>
      </c>
      <c r="Q122">
        <f t="shared" si="3"/>
        <v>0.47799999999999998</v>
      </c>
      <c r="R122">
        <v>148.54841295297837</v>
      </c>
      <c r="S122">
        <v>0.48770045728373357</v>
      </c>
    </row>
    <row r="123" spans="1:19" x14ac:dyDescent="0.25">
      <c r="A123">
        <v>148.6</v>
      </c>
      <c r="D123">
        <v>0.52120756109630162</v>
      </c>
      <c r="O123">
        <f t="shared" si="2"/>
        <v>148.57</v>
      </c>
      <c r="P123">
        <v>121</v>
      </c>
      <c r="Q123">
        <f t="shared" si="3"/>
        <v>0.48199999999999998</v>
      </c>
      <c r="R123">
        <v>148.55319238517779</v>
      </c>
      <c r="S123">
        <v>0.49607833415476005</v>
      </c>
    </row>
    <row r="124" spans="1:19" x14ac:dyDescent="0.25">
      <c r="A124">
        <v>148.69</v>
      </c>
      <c r="D124">
        <v>0.59569867171546864</v>
      </c>
      <c r="O124">
        <f t="shared" si="2"/>
        <v>148.57</v>
      </c>
      <c r="P124">
        <v>122</v>
      </c>
      <c r="Q124">
        <f t="shared" si="3"/>
        <v>0.48599999999999999</v>
      </c>
      <c r="R124">
        <v>148.5579696526741</v>
      </c>
      <c r="S124">
        <v>0.49607833415476005</v>
      </c>
    </row>
    <row r="125" spans="1:19" x14ac:dyDescent="0.25">
      <c r="A125">
        <v>149.36000000000001</v>
      </c>
      <c r="D125">
        <v>0.9504835978043833</v>
      </c>
      <c r="O125">
        <f t="shared" si="2"/>
        <v>148.57</v>
      </c>
      <c r="P125">
        <v>123</v>
      </c>
      <c r="Q125">
        <f t="shared" si="3"/>
        <v>0.49</v>
      </c>
      <c r="R125">
        <v>148.56274523809324</v>
      </c>
      <c r="S125">
        <v>0.49607833415476005</v>
      </c>
    </row>
    <row r="126" spans="1:19" x14ac:dyDescent="0.25">
      <c r="A126">
        <v>149.27000000000001</v>
      </c>
      <c r="D126">
        <v>0.92792587282430461</v>
      </c>
      <c r="O126">
        <f t="shared" si="2"/>
        <v>148.57</v>
      </c>
      <c r="P126">
        <v>124</v>
      </c>
      <c r="Q126">
        <f t="shared" si="3"/>
        <v>0.49399999999999999</v>
      </c>
      <c r="R126">
        <v>148.5675196228745</v>
      </c>
      <c r="S126">
        <v>0.49607833415476005</v>
      </c>
    </row>
    <row r="127" spans="1:19" x14ac:dyDescent="0.25">
      <c r="A127">
        <v>149.13999999999999</v>
      </c>
      <c r="D127">
        <v>0.88247528264836972</v>
      </c>
      <c r="O127">
        <f t="shared" si="2"/>
        <v>148.57</v>
      </c>
      <c r="P127">
        <v>125</v>
      </c>
      <c r="Q127">
        <f t="shared" si="3"/>
        <v>0.498</v>
      </c>
      <c r="R127">
        <v>148.57229328761105</v>
      </c>
      <c r="S127">
        <v>0.49607833415476005</v>
      </c>
    </row>
    <row r="128" spans="1:19" x14ac:dyDescent="0.25">
      <c r="A128">
        <v>148.59</v>
      </c>
      <c r="D128">
        <v>0.51283558136369745</v>
      </c>
      <c r="O128">
        <f t="shared" si="2"/>
        <v>148.58000000000001</v>
      </c>
      <c r="P128">
        <v>126</v>
      </c>
      <c r="Q128">
        <f t="shared" si="3"/>
        <v>0.502</v>
      </c>
      <c r="R128">
        <v>148.57706671238901</v>
      </c>
      <c r="S128">
        <v>0.50445794104937391</v>
      </c>
    </row>
    <row r="129" spans="1:19" x14ac:dyDescent="0.25">
      <c r="A129">
        <v>148.56</v>
      </c>
      <c r="D129">
        <v>0.48770045728368594</v>
      </c>
      <c r="O129">
        <f t="shared" si="2"/>
        <v>148.58000000000001</v>
      </c>
      <c r="P129">
        <v>127</v>
      </c>
      <c r="Q129">
        <f t="shared" si="3"/>
        <v>0.50600000000000001</v>
      </c>
      <c r="R129">
        <v>148.58184037712556</v>
      </c>
      <c r="S129">
        <v>0.50445794104937391</v>
      </c>
    </row>
    <row r="130" spans="1:19" x14ac:dyDescent="0.25">
      <c r="A130">
        <v>149.51</v>
      </c>
      <c r="D130">
        <v>0.97527175251556808</v>
      </c>
      <c r="O130">
        <f t="shared" si="2"/>
        <v>148.58000000000001</v>
      </c>
      <c r="P130">
        <v>128</v>
      </c>
      <c r="Q130">
        <f t="shared" si="3"/>
        <v>0.51</v>
      </c>
      <c r="R130">
        <v>148.58661476190682</v>
      </c>
      <c r="S130">
        <v>0.50445794104937391</v>
      </c>
    </row>
    <row r="131" spans="1:19" x14ac:dyDescent="0.25">
      <c r="A131">
        <v>148.76</v>
      </c>
      <c r="D131">
        <v>0.65145947247199043</v>
      </c>
      <c r="O131">
        <f t="shared" si="2"/>
        <v>148.58000000000001</v>
      </c>
      <c r="P131">
        <v>129</v>
      </c>
      <c r="Q131">
        <f t="shared" si="3"/>
        <v>0.51400000000000001</v>
      </c>
      <c r="R131">
        <v>148.59139034732596</v>
      </c>
      <c r="S131">
        <v>0.50445794104937391</v>
      </c>
    </row>
    <row r="132" spans="1:19" x14ac:dyDescent="0.25">
      <c r="A132">
        <v>148.85</v>
      </c>
      <c r="D132">
        <v>0.71847200279194712</v>
      </c>
      <c r="O132">
        <f t="shared" ref="O132:O195" si="4">SMALL($A$3:$A$252,P132)</f>
        <v>148.58000000000001</v>
      </c>
      <c r="P132">
        <v>130</v>
      </c>
      <c r="Q132">
        <f t="shared" ref="Q132:Q195" si="5">(P132-0.5)/COUNT($O$3:$O$252)</f>
        <v>0.51800000000000002</v>
      </c>
      <c r="R132">
        <v>148.59616761482226</v>
      </c>
      <c r="S132">
        <v>0.50445794104937391</v>
      </c>
    </row>
    <row r="133" spans="1:19" x14ac:dyDescent="0.25">
      <c r="A133">
        <v>147.99</v>
      </c>
      <c r="D133">
        <v>0.10970144189520284</v>
      </c>
      <c r="O133">
        <f t="shared" si="4"/>
        <v>148.58000000000001</v>
      </c>
      <c r="P133">
        <v>131</v>
      </c>
      <c r="Q133">
        <f t="shared" si="5"/>
        <v>0.52200000000000002</v>
      </c>
      <c r="R133">
        <v>148.60094704702169</v>
      </c>
      <c r="S133">
        <v>0.50445794104937391</v>
      </c>
    </row>
    <row r="134" spans="1:19" x14ac:dyDescent="0.25">
      <c r="A134">
        <v>148.41999999999999</v>
      </c>
      <c r="D134">
        <v>0.37262664761346648</v>
      </c>
      <c r="O134">
        <f t="shared" si="4"/>
        <v>148.58000000000001</v>
      </c>
      <c r="P134">
        <v>132</v>
      </c>
      <c r="Q134">
        <f t="shared" si="5"/>
        <v>0.52600000000000002</v>
      </c>
      <c r="R134">
        <v>148.60572912807967</v>
      </c>
      <c r="S134">
        <v>0.50445794104937391</v>
      </c>
    </row>
    <row r="135" spans="1:19" x14ac:dyDescent="0.25">
      <c r="A135">
        <v>147.71</v>
      </c>
      <c r="D135">
        <v>3.4665551370900612E-2</v>
      </c>
      <c r="O135">
        <f t="shared" si="4"/>
        <v>148.59</v>
      </c>
      <c r="P135">
        <v>133</v>
      </c>
      <c r="Q135">
        <f t="shared" si="5"/>
        <v>0.53</v>
      </c>
      <c r="R135">
        <v>148.6105143440268</v>
      </c>
      <c r="S135">
        <v>0.51283558136374507</v>
      </c>
    </row>
    <row r="136" spans="1:19" x14ac:dyDescent="0.25">
      <c r="A136">
        <v>148.76</v>
      </c>
      <c r="D136">
        <v>0.65145947247199043</v>
      </c>
      <c r="O136">
        <f t="shared" si="4"/>
        <v>148.59</v>
      </c>
      <c r="P136">
        <v>134</v>
      </c>
      <c r="Q136">
        <f t="shared" si="5"/>
        <v>0.53400000000000003</v>
      </c>
      <c r="R136">
        <v>148.61530318311767</v>
      </c>
      <c r="S136">
        <v>0.51283558136374507</v>
      </c>
    </row>
    <row r="137" spans="1:19" x14ac:dyDescent="0.25">
      <c r="A137">
        <v>149.44</v>
      </c>
      <c r="D137">
        <v>0.9654373827108772</v>
      </c>
      <c r="O137">
        <f t="shared" si="4"/>
        <v>148.6</v>
      </c>
      <c r="P137">
        <v>135</v>
      </c>
      <c r="Q137">
        <f t="shared" si="5"/>
        <v>0.53800000000000003</v>
      </c>
      <c r="R137">
        <v>148.6200961361842</v>
      </c>
      <c r="S137">
        <v>0.52120756109634925</v>
      </c>
    </row>
    <row r="138" spans="1:19" x14ac:dyDescent="0.25">
      <c r="A138">
        <v>147.69</v>
      </c>
      <c r="D138">
        <v>3.1565627823962203E-2</v>
      </c>
      <c r="O138">
        <f t="shared" si="4"/>
        <v>148.6</v>
      </c>
      <c r="P138">
        <v>136</v>
      </c>
      <c r="Q138">
        <f t="shared" si="5"/>
        <v>0.54200000000000004</v>
      </c>
      <c r="R138">
        <v>148.62489369699344</v>
      </c>
      <c r="S138">
        <v>0.52120756109634925</v>
      </c>
    </row>
    <row r="139" spans="1:19" x14ac:dyDescent="0.25">
      <c r="A139">
        <v>148.19999999999999</v>
      </c>
      <c r="D139">
        <v>0.21563698646062732</v>
      </c>
      <c r="O139">
        <f t="shared" si="4"/>
        <v>148.6</v>
      </c>
      <c r="P139">
        <v>137</v>
      </c>
      <c r="Q139">
        <f t="shared" si="5"/>
        <v>0.54600000000000004</v>
      </c>
      <c r="R139">
        <v>148.62969636261096</v>
      </c>
      <c r="S139">
        <v>0.52120756109634925</v>
      </c>
    </row>
    <row r="140" spans="1:19" x14ac:dyDescent="0.25">
      <c r="A140">
        <v>148.58000000000001</v>
      </c>
      <c r="D140">
        <v>0.50445794104932629</v>
      </c>
      <c r="O140">
        <f t="shared" si="4"/>
        <v>148.6</v>
      </c>
      <c r="P140">
        <v>138</v>
      </c>
      <c r="Q140">
        <f t="shared" si="5"/>
        <v>0.55000000000000004</v>
      </c>
      <c r="R140">
        <v>148.63450463377046</v>
      </c>
      <c r="S140">
        <v>0.52120756109634925</v>
      </c>
    </row>
    <row r="141" spans="1:19" x14ac:dyDescent="0.25">
      <c r="A141">
        <v>149.19999999999999</v>
      </c>
      <c r="D141">
        <v>0.90548963507679736</v>
      </c>
      <c r="O141">
        <f t="shared" si="4"/>
        <v>148.62</v>
      </c>
      <c r="P141">
        <v>139</v>
      </c>
      <c r="Q141">
        <f t="shared" si="5"/>
        <v>0.55400000000000005</v>
      </c>
      <c r="R141">
        <v>148.63931901525018</v>
      </c>
      <c r="S141">
        <v>0.53791980511915549</v>
      </c>
    </row>
    <row r="142" spans="1:19" x14ac:dyDescent="0.25">
      <c r="A142">
        <v>148.72999999999999</v>
      </c>
      <c r="D142">
        <v>0.62788197307241034</v>
      </c>
      <c r="O142">
        <f t="shared" si="4"/>
        <v>148.62</v>
      </c>
      <c r="P142">
        <v>140</v>
      </c>
      <c r="Q142">
        <f t="shared" si="5"/>
        <v>0.55800000000000005</v>
      </c>
      <c r="R142">
        <v>148.64414001625698</v>
      </c>
      <c r="S142">
        <v>0.53791980511915549</v>
      </c>
    </row>
    <row r="143" spans="1:19" x14ac:dyDescent="0.25">
      <c r="A143">
        <v>147.52000000000001</v>
      </c>
      <c r="D143">
        <v>1.3368021262123858E-2</v>
      </c>
      <c r="O143">
        <f t="shared" si="4"/>
        <v>148.63</v>
      </c>
      <c r="P143">
        <v>141</v>
      </c>
      <c r="Q143">
        <f t="shared" si="5"/>
        <v>0.56200000000000006</v>
      </c>
      <c r="R143">
        <v>148.64896815081892</v>
      </c>
      <c r="S143">
        <v>0.54625273829576337</v>
      </c>
    </row>
    <row r="144" spans="1:19" x14ac:dyDescent="0.25">
      <c r="A144">
        <v>148.75</v>
      </c>
      <c r="D144">
        <v>0.64365986180432344</v>
      </c>
      <c r="O144">
        <f t="shared" si="4"/>
        <v>148.63999999999999</v>
      </c>
      <c r="P144">
        <v>142</v>
      </c>
      <c r="Q144">
        <f t="shared" si="5"/>
        <v>0.56599999999999995</v>
      </c>
      <c r="R144">
        <v>148.65380393818691</v>
      </c>
      <c r="S144">
        <v>0.55456535830961373</v>
      </c>
    </row>
    <row r="145" spans="1:19" x14ac:dyDescent="0.25">
      <c r="A145">
        <v>148.36000000000001</v>
      </c>
      <c r="D145">
        <v>0.32601845928431505</v>
      </c>
      <c r="O145">
        <f t="shared" si="4"/>
        <v>148.66</v>
      </c>
      <c r="P145">
        <v>143</v>
      </c>
      <c r="Q145">
        <f t="shared" si="5"/>
        <v>0.56999999999999995</v>
      </c>
      <c r="R145">
        <v>148.65864790324676</v>
      </c>
      <c r="S145">
        <v>0.57111525752632331</v>
      </c>
    </row>
    <row r="146" spans="1:19" x14ac:dyDescent="0.25">
      <c r="A146">
        <v>149.03</v>
      </c>
      <c r="D146">
        <v>0.83056425217687269</v>
      </c>
      <c r="O146">
        <f t="shared" si="4"/>
        <v>148.66</v>
      </c>
      <c r="P146">
        <v>144</v>
      </c>
      <c r="Q146">
        <f t="shared" si="5"/>
        <v>0.57399999999999995</v>
      </c>
      <c r="R146">
        <v>148.66350057694183</v>
      </c>
      <c r="S146">
        <v>0.57111525752632331</v>
      </c>
    </row>
    <row r="147" spans="1:19" x14ac:dyDescent="0.25">
      <c r="A147">
        <v>148.75</v>
      </c>
      <c r="D147">
        <v>0.64365986180432344</v>
      </c>
      <c r="O147">
        <f t="shared" si="4"/>
        <v>148.66999999999999</v>
      </c>
      <c r="P147">
        <v>145</v>
      </c>
      <c r="Q147">
        <f t="shared" si="5"/>
        <v>0.57799999999999996</v>
      </c>
      <c r="R147">
        <v>148.66836249670786</v>
      </c>
      <c r="S147">
        <v>0.57934541933626105</v>
      </c>
    </row>
    <row r="148" spans="1:19" x14ac:dyDescent="0.25">
      <c r="A148">
        <v>149.02000000000001</v>
      </c>
      <c r="D148">
        <v>0.8252069577913782</v>
      </c>
      <c r="O148">
        <f t="shared" si="4"/>
        <v>148.69</v>
      </c>
      <c r="P148">
        <v>146</v>
      </c>
      <c r="Q148">
        <f t="shared" si="5"/>
        <v>0.58199999999999996</v>
      </c>
      <c r="R148">
        <v>148.6732342069206</v>
      </c>
      <c r="S148">
        <v>0.59569867171551494</v>
      </c>
    </row>
    <row r="149" spans="1:19" x14ac:dyDescent="0.25">
      <c r="A149">
        <v>148.97</v>
      </c>
      <c r="D149">
        <v>0.79683453950243932</v>
      </c>
      <c r="O149">
        <f t="shared" si="4"/>
        <v>148.69</v>
      </c>
      <c r="P149">
        <v>147</v>
      </c>
      <c r="Q149">
        <f t="shared" si="5"/>
        <v>0.58599999999999997</v>
      </c>
      <c r="R149">
        <v>148.67811625935721</v>
      </c>
      <c r="S149">
        <v>0.59569867171551494</v>
      </c>
    </row>
    <row r="150" spans="1:19" x14ac:dyDescent="0.25">
      <c r="A150">
        <v>149.08000000000001</v>
      </c>
      <c r="D150">
        <v>0.85575095394869471</v>
      </c>
      <c r="O150">
        <f t="shared" si="4"/>
        <v>148.69</v>
      </c>
      <c r="P150">
        <v>148</v>
      </c>
      <c r="Q150">
        <f t="shared" si="5"/>
        <v>0.59</v>
      </c>
      <c r="R150">
        <v>148.68300921367268</v>
      </c>
      <c r="S150">
        <v>0.59569867171551494</v>
      </c>
    </row>
    <row r="151" spans="1:19" x14ac:dyDescent="0.25">
      <c r="A151">
        <v>148.35</v>
      </c>
      <c r="D151">
        <v>0.31848508385395224</v>
      </c>
      <c r="O151">
        <f t="shared" si="4"/>
        <v>148.69999999999999</v>
      </c>
      <c r="P151">
        <v>149</v>
      </c>
      <c r="Q151">
        <f t="shared" si="5"/>
        <v>0.59399999999999997</v>
      </c>
      <c r="R151">
        <v>148.68791363789254</v>
      </c>
      <c r="S151">
        <v>0.60381490188751152</v>
      </c>
    </row>
    <row r="152" spans="1:19" x14ac:dyDescent="0.25">
      <c r="A152">
        <v>148.08000000000001</v>
      </c>
      <c r="D152">
        <v>0.14938541920250908</v>
      </c>
      <c r="O152">
        <f t="shared" si="4"/>
        <v>148.71</v>
      </c>
      <c r="P152">
        <v>150</v>
      </c>
      <c r="Q152">
        <f t="shared" si="5"/>
        <v>0.59799999999999998</v>
      </c>
      <c r="R152">
        <v>148.69283010892252</v>
      </c>
      <c r="S152">
        <v>0.61188638113219707</v>
      </c>
    </row>
    <row r="153" spans="1:19" x14ac:dyDescent="0.25">
      <c r="A153">
        <v>148.76</v>
      </c>
      <c r="D153">
        <v>0.65145947247199043</v>
      </c>
      <c r="O153">
        <f t="shared" si="4"/>
        <v>148.72</v>
      </c>
      <c r="P153">
        <v>151</v>
      </c>
      <c r="Q153">
        <f t="shared" si="5"/>
        <v>0.60199999999999998</v>
      </c>
      <c r="R153">
        <v>148.69775921307698</v>
      </c>
      <c r="S153">
        <v>0.61990981554146063</v>
      </c>
    </row>
    <row r="154" spans="1:19" x14ac:dyDescent="0.25">
      <c r="A154">
        <v>149.05000000000001</v>
      </c>
      <c r="D154">
        <v>0.84095905365257106</v>
      </c>
      <c r="O154">
        <f t="shared" si="4"/>
        <v>148.72</v>
      </c>
      <c r="P154">
        <v>152</v>
      </c>
      <c r="Q154">
        <f t="shared" si="5"/>
        <v>0.60599999999999998</v>
      </c>
      <c r="R154">
        <v>148.70270154662728</v>
      </c>
      <c r="S154">
        <v>0.61990981554146063</v>
      </c>
    </row>
    <row r="155" spans="1:19" x14ac:dyDescent="0.25">
      <c r="A155">
        <v>148.44999999999999</v>
      </c>
      <c r="D155">
        <v>0.39670323178048128</v>
      </c>
      <c r="O155">
        <f t="shared" si="4"/>
        <v>148.72</v>
      </c>
      <c r="P155">
        <v>153</v>
      </c>
      <c r="Q155">
        <f t="shared" si="5"/>
        <v>0.61</v>
      </c>
      <c r="R155">
        <v>148.7076577163713</v>
      </c>
      <c r="S155">
        <v>0.61990981554146063</v>
      </c>
    </row>
    <row r="156" spans="1:19" x14ac:dyDescent="0.25">
      <c r="A156">
        <v>148.25</v>
      </c>
      <c r="D156">
        <v>0.24762303811959435</v>
      </c>
      <c r="O156">
        <f t="shared" si="4"/>
        <v>148.72999999999999</v>
      </c>
      <c r="P156">
        <v>154</v>
      </c>
      <c r="Q156">
        <f t="shared" si="5"/>
        <v>0.61399999999999999</v>
      </c>
      <c r="R156">
        <v>148.71262834022593</v>
      </c>
      <c r="S156">
        <v>0.62788197307245563</v>
      </c>
    </row>
    <row r="157" spans="1:19" x14ac:dyDescent="0.25">
      <c r="A157">
        <v>148.97</v>
      </c>
      <c r="D157">
        <v>0.79683453950243932</v>
      </c>
      <c r="O157">
        <f t="shared" si="4"/>
        <v>148.72999999999999</v>
      </c>
      <c r="P157">
        <v>155</v>
      </c>
      <c r="Q157">
        <f t="shared" si="5"/>
        <v>0.61799999999999999</v>
      </c>
      <c r="R157">
        <v>148.71761404784399</v>
      </c>
      <c r="S157">
        <v>0.62788197307245563</v>
      </c>
    </row>
    <row r="158" spans="1:19" x14ac:dyDescent="0.25">
      <c r="A158">
        <v>148.91999999999999</v>
      </c>
      <c r="D158">
        <v>0.76587916835272407</v>
      </c>
      <c r="O158">
        <f t="shared" si="4"/>
        <v>148.72999999999999</v>
      </c>
      <c r="P158">
        <v>156</v>
      </c>
      <c r="Q158">
        <f t="shared" si="5"/>
        <v>0.622</v>
      </c>
      <c r="R158">
        <v>148.72261548125729</v>
      </c>
      <c r="S158">
        <v>0.62788197307245563</v>
      </c>
    </row>
    <row r="159" spans="1:19" x14ac:dyDescent="0.25">
      <c r="A159">
        <v>148.47</v>
      </c>
      <c r="D159">
        <v>0.4129823759686499</v>
      </c>
      <c r="O159">
        <f t="shared" si="4"/>
        <v>148.72999999999999</v>
      </c>
      <c r="P159">
        <v>157</v>
      </c>
      <c r="Q159">
        <f t="shared" si="5"/>
        <v>0.626</v>
      </c>
      <c r="R159">
        <v>148.72763329554789</v>
      </c>
      <c r="S159">
        <v>0.62788197307245563</v>
      </c>
    </row>
    <row r="160" spans="1:19" x14ac:dyDescent="0.25">
      <c r="A160">
        <v>148.51</v>
      </c>
      <c r="D160">
        <v>0.44596597105659502</v>
      </c>
      <c r="O160">
        <f t="shared" si="4"/>
        <v>148.74</v>
      </c>
      <c r="P160">
        <v>158</v>
      </c>
      <c r="Q160">
        <f t="shared" si="5"/>
        <v>0.63</v>
      </c>
      <c r="R160">
        <v>148.73266815954895</v>
      </c>
      <c r="S160">
        <v>0.63579968742930204</v>
      </c>
    </row>
    <row r="161" spans="1:19" x14ac:dyDescent="0.25">
      <c r="A161">
        <v>149.15</v>
      </c>
      <c r="D161">
        <v>0.88656420036168149</v>
      </c>
      <c r="O161">
        <f t="shared" si="4"/>
        <v>148.75</v>
      </c>
      <c r="P161">
        <v>159</v>
      </c>
      <c r="Q161">
        <f t="shared" si="5"/>
        <v>0.63400000000000001</v>
      </c>
      <c r="R161">
        <v>148.73772075657817</v>
      </c>
      <c r="S161">
        <v>0.64365986180436785</v>
      </c>
    </row>
    <row r="162" spans="1:19" x14ac:dyDescent="0.25">
      <c r="A162">
        <v>148.75</v>
      </c>
      <c r="D162">
        <v>0.64365986180432344</v>
      </c>
      <c r="O162">
        <f t="shared" si="4"/>
        <v>148.75</v>
      </c>
      <c r="P162">
        <v>160</v>
      </c>
      <c r="Q162">
        <f t="shared" si="5"/>
        <v>0.63800000000000001</v>
      </c>
      <c r="R162">
        <v>148.7427917852051</v>
      </c>
      <c r="S162">
        <v>0.64365986180436785</v>
      </c>
    </row>
    <row r="163" spans="1:19" x14ac:dyDescent="0.25">
      <c r="A163">
        <v>148.57</v>
      </c>
      <c r="D163">
        <v>0.49607833415471242</v>
      </c>
      <c r="O163">
        <f t="shared" si="4"/>
        <v>148.75</v>
      </c>
      <c r="P163">
        <v>161</v>
      </c>
      <c r="Q163">
        <f t="shared" si="5"/>
        <v>0.64200000000000002</v>
      </c>
      <c r="R163">
        <v>148.74788196005559</v>
      </c>
      <c r="S163">
        <v>0.64365986180436785</v>
      </c>
    </row>
    <row r="164" spans="1:19" x14ac:dyDescent="0.25">
      <c r="A164">
        <v>148.5</v>
      </c>
      <c r="D164">
        <v>0.43767563394476267</v>
      </c>
      <c r="O164">
        <f t="shared" si="4"/>
        <v>148.75</v>
      </c>
      <c r="P164">
        <v>162</v>
      </c>
      <c r="Q164">
        <f t="shared" si="5"/>
        <v>0.64600000000000002</v>
      </c>
      <c r="R164">
        <v>148.75299201265528</v>
      </c>
      <c r="S164">
        <v>0.64365986180436785</v>
      </c>
    </row>
    <row r="165" spans="1:19" x14ac:dyDescent="0.25">
      <c r="A165">
        <v>148.9</v>
      </c>
      <c r="D165">
        <v>0.75280179214445753</v>
      </c>
      <c r="O165">
        <f t="shared" si="4"/>
        <v>148.75</v>
      </c>
      <c r="P165">
        <v>163</v>
      </c>
      <c r="Q165">
        <f t="shared" si="5"/>
        <v>0.65</v>
      </c>
      <c r="R165">
        <v>148.75812269231548</v>
      </c>
      <c r="S165">
        <v>0.64365986180436785</v>
      </c>
    </row>
    <row r="166" spans="1:19" x14ac:dyDescent="0.25">
      <c r="A166">
        <v>149.41999999999999</v>
      </c>
      <c r="D166">
        <v>0.96209977922159629</v>
      </c>
      <c r="O166">
        <f t="shared" si="4"/>
        <v>148.75</v>
      </c>
      <c r="P166">
        <v>164</v>
      </c>
      <c r="Q166">
        <f t="shared" si="5"/>
        <v>0.65400000000000003</v>
      </c>
      <c r="R166">
        <v>148.76327476706399</v>
      </c>
      <c r="S166">
        <v>0.64365986180436785</v>
      </c>
    </row>
    <row r="167" spans="1:19" x14ac:dyDescent="0.25">
      <c r="A167">
        <v>148.29</v>
      </c>
      <c r="D167">
        <v>0.27493033245109577</v>
      </c>
      <c r="O167">
        <f t="shared" si="4"/>
        <v>148.76</v>
      </c>
      <c r="P167">
        <v>165</v>
      </c>
      <c r="Q167">
        <f t="shared" si="5"/>
        <v>0.65800000000000003</v>
      </c>
      <c r="R167">
        <v>148.76844902462446</v>
      </c>
      <c r="S167">
        <v>0.65145947247203462</v>
      </c>
    </row>
    <row r="168" spans="1:19" x14ac:dyDescent="0.25">
      <c r="A168">
        <v>147.71</v>
      </c>
      <c r="D168">
        <v>3.4665551370900612E-2</v>
      </c>
      <c r="O168">
        <f t="shared" si="4"/>
        <v>148.76</v>
      </c>
      <c r="P168">
        <v>166</v>
      </c>
      <c r="Q168">
        <f t="shared" si="5"/>
        <v>0.66200000000000003</v>
      </c>
      <c r="R168">
        <v>148.77364627344758</v>
      </c>
      <c r="S168">
        <v>0.65145947247203462</v>
      </c>
    </row>
    <row r="169" spans="1:19" x14ac:dyDescent="0.25">
      <c r="A169">
        <v>148.12</v>
      </c>
      <c r="D169">
        <v>0.16977542555362846</v>
      </c>
      <c r="O169">
        <f t="shared" si="4"/>
        <v>148.76</v>
      </c>
      <c r="P169">
        <v>167</v>
      </c>
      <c r="Q169">
        <f t="shared" si="5"/>
        <v>0.66600000000000004</v>
      </c>
      <c r="R169">
        <v>148.7788673437978</v>
      </c>
      <c r="S169">
        <v>0.65145947247203462</v>
      </c>
    </row>
    <row r="170" spans="1:19" x14ac:dyDescent="0.25">
      <c r="A170">
        <v>148.30000000000001</v>
      </c>
      <c r="D170">
        <v>0.28198189447675681</v>
      </c>
      <c r="O170">
        <f t="shared" si="4"/>
        <v>148.78</v>
      </c>
      <c r="P170">
        <v>168</v>
      </c>
      <c r="Q170">
        <f t="shared" si="5"/>
        <v>0.67</v>
      </c>
      <c r="R170">
        <v>148.7841130889</v>
      </c>
      <c r="S170">
        <v>0.66686529366573266</v>
      </c>
    </row>
    <row r="171" spans="1:19" x14ac:dyDescent="0.25">
      <c r="A171">
        <v>148.79</v>
      </c>
      <c r="D171">
        <v>0.67446585229088651</v>
      </c>
      <c r="O171">
        <f t="shared" si="4"/>
        <v>148.78</v>
      </c>
      <c r="P171">
        <v>169</v>
      </c>
      <c r="Q171">
        <f t="shared" si="5"/>
        <v>0.67400000000000004</v>
      </c>
      <c r="R171">
        <v>148.78938438615012</v>
      </c>
      <c r="S171">
        <v>0.66686529366573266</v>
      </c>
    </row>
    <row r="172" spans="1:19" x14ac:dyDescent="0.25">
      <c r="A172">
        <v>148.4</v>
      </c>
      <c r="D172">
        <v>0.35684140708605239</v>
      </c>
      <c r="O172">
        <f t="shared" si="4"/>
        <v>148.79</v>
      </c>
      <c r="P172">
        <v>170</v>
      </c>
      <c r="Q172">
        <f t="shared" si="5"/>
        <v>0.67800000000000005</v>
      </c>
      <c r="R172">
        <v>148.79468213839473</v>
      </c>
      <c r="S172">
        <v>0.67446585229092948</v>
      </c>
    </row>
    <row r="173" spans="1:19" x14ac:dyDescent="0.25">
      <c r="A173">
        <v>148.28</v>
      </c>
      <c r="D173">
        <v>0.26796678308841021</v>
      </c>
      <c r="O173">
        <f t="shared" si="4"/>
        <v>148.79</v>
      </c>
      <c r="P173">
        <v>171</v>
      </c>
      <c r="Q173">
        <f t="shared" si="5"/>
        <v>0.68200000000000005</v>
      </c>
      <c r="R173">
        <v>148.8000072752848</v>
      </c>
      <c r="S173">
        <v>0.67446585229092948</v>
      </c>
    </row>
    <row r="174" spans="1:19" x14ac:dyDescent="0.25">
      <c r="A174">
        <v>149.38</v>
      </c>
      <c r="D174">
        <v>0.95463606867674955</v>
      </c>
      <c r="O174">
        <f t="shared" si="4"/>
        <v>148.80000000000001</v>
      </c>
      <c r="P174">
        <v>172</v>
      </c>
      <c r="Q174">
        <f t="shared" si="5"/>
        <v>0.68600000000000005</v>
      </c>
      <c r="R174">
        <v>148.805360754709</v>
      </c>
      <c r="S174">
        <v>0.68199454945717464</v>
      </c>
    </row>
    <row r="175" spans="1:19" x14ac:dyDescent="0.25">
      <c r="A175">
        <v>148.91999999999999</v>
      </c>
      <c r="D175">
        <v>0.76587916835272407</v>
      </c>
      <c r="O175">
        <f t="shared" si="4"/>
        <v>148.81</v>
      </c>
      <c r="P175">
        <v>173</v>
      </c>
      <c r="Q175">
        <f t="shared" si="5"/>
        <v>0.69</v>
      </c>
      <c r="R175">
        <v>148.81074356431319</v>
      </c>
      <c r="S175">
        <v>0.6894487751290348</v>
      </c>
    </row>
    <row r="176" spans="1:19" x14ac:dyDescent="0.25">
      <c r="A176">
        <v>149.62</v>
      </c>
      <c r="D176">
        <v>0.98594291171949566</v>
      </c>
      <c r="O176">
        <f t="shared" si="4"/>
        <v>148.81</v>
      </c>
      <c r="P176">
        <v>174</v>
      </c>
      <c r="Q176">
        <f t="shared" si="5"/>
        <v>0.69399999999999995</v>
      </c>
      <c r="R176">
        <v>148.81615672311204</v>
      </c>
      <c r="S176">
        <v>0.6894487751290348</v>
      </c>
    </row>
    <row r="177" spans="1:19" x14ac:dyDescent="0.25">
      <c r="A177">
        <v>147.83000000000001</v>
      </c>
      <c r="D177">
        <v>5.8885696763894609E-2</v>
      </c>
      <c r="O177">
        <f t="shared" si="4"/>
        <v>148.81</v>
      </c>
      <c r="P177">
        <v>175</v>
      </c>
      <c r="Q177">
        <f t="shared" si="5"/>
        <v>0.69799999999999995</v>
      </c>
      <c r="R177">
        <v>148.82160128320086</v>
      </c>
      <c r="S177">
        <v>0.6894487751290348</v>
      </c>
    </row>
    <row r="178" spans="1:19" x14ac:dyDescent="0.25">
      <c r="A178">
        <v>148.63</v>
      </c>
      <c r="D178">
        <v>0.54625273829571608</v>
      </c>
      <c r="O178">
        <f t="shared" si="4"/>
        <v>148.81</v>
      </c>
      <c r="P178">
        <v>176</v>
      </c>
      <c r="Q178">
        <f t="shared" si="5"/>
        <v>0.70199999999999996</v>
      </c>
      <c r="R178">
        <v>148.82707833157468</v>
      </c>
      <c r="S178">
        <v>0.6894487751290348</v>
      </c>
    </row>
    <row r="179" spans="1:19" x14ac:dyDescent="0.25">
      <c r="A179">
        <v>147.9</v>
      </c>
      <c r="D179">
        <v>7.8217784860627568E-2</v>
      </c>
      <c r="O179">
        <f t="shared" si="4"/>
        <v>148.83000000000001</v>
      </c>
      <c r="P179">
        <v>177</v>
      </c>
      <c r="Q179">
        <f t="shared" si="5"/>
        <v>0.70599999999999996</v>
      </c>
      <c r="R179">
        <v>148.83258899206405</v>
      </c>
      <c r="S179">
        <v>0.70412383019559943</v>
      </c>
    </row>
    <row r="180" spans="1:19" x14ac:dyDescent="0.25">
      <c r="A180">
        <v>148.58000000000001</v>
      </c>
      <c r="D180">
        <v>0.50445794104932629</v>
      </c>
      <c r="O180">
        <f t="shared" si="4"/>
        <v>148.83000000000001</v>
      </c>
      <c r="P180">
        <v>178</v>
      </c>
      <c r="Q180">
        <f t="shared" si="5"/>
        <v>0.71</v>
      </c>
      <c r="R180">
        <v>148.83813442739645</v>
      </c>
      <c r="S180">
        <v>0.70412383019559943</v>
      </c>
    </row>
    <row r="181" spans="1:19" x14ac:dyDescent="0.25">
      <c r="A181">
        <v>148.57</v>
      </c>
      <c r="D181">
        <v>0.49607833415471242</v>
      </c>
      <c r="O181">
        <f t="shared" si="4"/>
        <v>148.83000000000001</v>
      </c>
      <c r="P181">
        <v>179</v>
      </c>
      <c r="Q181">
        <f t="shared" si="5"/>
        <v>0.71399999999999997</v>
      </c>
      <c r="R181">
        <v>148.84371584139407</v>
      </c>
      <c r="S181">
        <v>0.70412383019559943</v>
      </c>
    </row>
    <row r="182" spans="1:19" x14ac:dyDescent="0.25">
      <c r="A182">
        <v>149.59</v>
      </c>
      <c r="D182">
        <v>0.98352428675697134</v>
      </c>
      <c r="O182">
        <f t="shared" si="4"/>
        <v>148.83000000000001</v>
      </c>
      <c r="P182">
        <v>180</v>
      </c>
      <c r="Q182">
        <f t="shared" si="5"/>
        <v>0.71799999999999997</v>
      </c>
      <c r="R182">
        <v>148.84933448131898</v>
      </c>
      <c r="S182">
        <v>0.70412383019559943</v>
      </c>
    </row>
    <row r="183" spans="1:19" x14ac:dyDescent="0.25">
      <c r="A183">
        <v>148.36000000000001</v>
      </c>
      <c r="D183">
        <v>0.32601845928431505</v>
      </c>
      <c r="O183">
        <f t="shared" si="4"/>
        <v>148.84</v>
      </c>
      <c r="P183">
        <v>181</v>
      </c>
      <c r="Q183">
        <f t="shared" si="5"/>
        <v>0.72199999999999998</v>
      </c>
      <c r="R183">
        <v>148.85499164037824</v>
      </c>
      <c r="S183">
        <v>0.71133990486091758</v>
      </c>
    </row>
    <row r="184" spans="1:19" x14ac:dyDescent="0.25">
      <c r="A184">
        <v>148.22999999999999</v>
      </c>
      <c r="D184">
        <v>0.2345332873376067</v>
      </c>
      <c r="O184">
        <f t="shared" si="4"/>
        <v>148.85</v>
      </c>
      <c r="P184">
        <v>182</v>
      </c>
      <c r="Q184">
        <f t="shared" si="5"/>
        <v>0.72599999999999998</v>
      </c>
      <c r="R184">
        <v>148.86068866040313</v>
      </c>
      <c r="S184">
        <v>0.71847200279198753</v>
      </c>
    </row>
    <row r="185" spans="1:19" x14ac:dyDescent="0.25">
      <c r="A185">
        <v>148.38</v>
      </c>
      <c r="D185">
        <v>0.34129758003374355</v>
      </c>
      <c r="O185">
        <f t="shared" si="4"/>
        <v>148.85</v>
      </c>
      <c r="P185">
        <v>183</v>
      </c>
      <c r="Q185">
        <f t="shared" si="5"/>
        <v>0.73</v>
      </c>
      <c r="R185">
        <v>148.86642693471663</v>
      </c>
      <c r="S185">
        <v>0.71847200279198753</v>
      </c>
    </row>
    <row r="186" spans="1:19" x14ac:dyDescent="0.25">
      <c r="A186">
        <v>147.75</v>
      </c>
      <c r="D186">
        <v>4.161575323578541E-2</v>
      </c>
      <c r="O186">
        <f t="shared" si="4"/>
        <v>148.86000000000001</v>
      </c>
      <c r="P186">
        <v>184</v>
      </c>
      <c r="Q186">
        <f t="shared" si="5"/>
        <v>0.73399999999999999</v>
      </c>
      <c r="R186">
        <v>148.87220791120691</v>
      </c>
      <c r="S186">
        <v>0.72551799194623823</v>
      </c>
    </row>
    <row r="187" spans="1:19" x14ac:dyDescent="0.25">
      <c r="A187">
        <v>148.75</v>
      </c>
      <c r="D187">
        <v>0.64365986180432344</v>
      </c>
      <c r="O187">
        <f t="shared" si="4"/>
        <v>148.87</v>
      </c>
      <c r="P187">
        <v>185</v>
      </c>
      <c r="Q187">
        <f t="shared" si="5"/>
        <v>0.73799999999999999</v>
      </c>
      <c r="R187">
        <v>148.87803309562423</v>
      </c>
      <c r="S187">
        <v>0.73247584152770029</v>
      </c>
    </row>
    <row r="188" spans="1:19" x14ac:dyDescent="0.25">
      <c r="A188">
        <v>148.81</v>
      </c>
      <c r="D188">
        <v>0.68944877512899261</v>
      </c>
      <c r="O188">
        <f t="shared" si="4"/>
        <v>148.87</v>
      </c>
      <c r="P188">
        <v>186</v>
      </c>
      <c r="Q188">
        <f t="shared" si="5"/>
        <v>0.74199999999999999</v>
      </c>
      <c r="R188">
        <v>148.88390405512217</v>
      </c>
      <c r="S188">
        <v>0.73247584152770029</v>
      </c>
    </row>
    <row r="189" spans="1:19" x14ac:dyDescent="0.25">
      <c r="A189">
        <v>148.63999999999999</v>
      </c>
      <c r="D189">
        <v>0.55456535830956644</v>
      </c>
      <c r="O189">
        <f t="shared" si="4"/>
        <v>148.88</v>
      </c>
      <c r="P189">
        <v>187</v>
      </c>
      <c r="Q189">
        <f t="shared" si="5"/>
        <v>0.746</v>
      </c>
      <c r="R189">
        <v>148.88982242206541</v>
      </c>
      <c r="S189">
        <v>0.73934362341347892</v>
      </c>
    </row>
    <row r="190" spans="1:19" x14ac:dyDescent="0.25">
      <c r="A190">
        <v>148.78</v>
      </c>
      <c r="D190">
        <v>0.66686529366568936</v>
      </c>
      <c r="O190">
        <f t="shared" si="4"/>
        <v>148.9</v>
      </c>
      <c r="P190">
        <v>188</v>
      </c>
      <c r="Q190">
        <f t="shared" si="5"/>
        <v>0.75</v>
      </c>
      <c r="R190">
        <v>148.89578989812904</v>
      </c>
      <c r="S190">
        <v>0.75280179214449539</v>
      </c>
    </row>
    <row r="191" spans="1:19" x14ac:dyDescent="0.25">
      <c r="A191">
        <v>149.24</v>
      </c>
      <c r="D191">
        <v>0.9188685716005307</v>
      </c>
      <c r="O191">
        <f t="shared" si="4"/>
        <v>148.9</v>
      </c>
      <c r="P191">
        <v>189</v>
      </c>
      <c r="Q191">
        <f t="shared" si="5"/>
        <v>0.754</v>
      </c>
      <c r="R191">
        <v>148.90180825871707</v>
      </c>
      <c r="S191">
        <v>0.75280179214449539</v>
      </c>
    </row>
    <row r="192" spans="1:19" x14ac:dyDescent="0.25">
      <c r="A192">
        <v>148.08000000000001</v>
      </c>
      <c r="D192">
        <v>0.14938541920250908</v>
      </c>
      <c r="O192">
        <f t="shared" si="4"/>
        <v>148.9</v>
      </c>
      <c r="P192">
        <v>190</v>
      </c>
      <c r="Q192">
        <f t="shared" si="5"/>
        <v>0.75800000000000001</v>
      </c>
      <c r="R192">
        <v>148.9078793577311</v>
      </c>
      <c r="S192">
        <v>0.75280179214449539</v>
      </c>
    </row>
    <row r="193" spans="1:19" x14ac:dyDescent="0.25">
      <c r="A193">
        <v>148.69999999999999</v>
      </c>
      <c r="D193">
        <v>0.60381490188746545</v>
      </c>
      <c r="O193">
        <f t="shared" si="4"/>
        <v>148.9</v>
      </c>
      <c r="P193">
        <v>191</v>
      </c>
      <c r="Q193">
        <f t="shared" si="5"/>
        <v>0.76200000000000001</v>
      </c>
      <c r="R193">
        <v>148.91400513272308</v>
      </c>
      <c r="S193">
        <v>0.75280179214449539</v>
      </c>
    </row>
    <row r="194" spans="1:19" x14ac:dyDescent="0.25">
      <c r="A194">
        <v>148.62</v>
      </c>
      <c r="D194">
        <v>0.53791980511910809</v>
      </c>
      <c r="O194">
        <f t="shared" si="4"/>
        <v>148.91</v>
      </c>
      <c r="P194">
        <v>192</v>
      </c>
      <c r="Q194">
        <f t="shared" si="5"/>
        <v>0.76600000000000001</v>
      </c>
      <c r="R194">
        <v>148.92018761047106</v>
      </c>
      <c r="S194">
        <v>0.75938884617587332</v>
      </c>
    </row>
    <row r="195" spans="1:19" x14ac:dyDescent="0.25">
      <c r="A195">
        <v>148.35</v>
      </c>
      <c r="D195">
        <v>0.31848508385395224</v>
      </c>
      <c r="O195">
        <f t="shared" si="4"/>
        <v>148.91999999999999</v>
      </c>
      <c r="P195">
        <v>193</v>
      </c>
      <c r="Q195">
        <f t="shared" si="5"/>
        <v>0.77</v>
      </c>
      <c r="R195">
        <v>148.92642891302032</v>
      </c>
      <c r="S195">
        <v>0.76587916835276071</v>
      </c>
    </row>
    <row r="196" spans="1:19" x14ac:dyDescent="0.25">
      <c r="A196">
        <v>148.53</v>
      </c>
      <c r="D196">
        <v>0.46261410920850249</v>
      </c>
      <c r="O196">
        <f t="shared" ref="O196:O252" si="6">SMALL($A$3:$A$252,P196)</f>
        <v>148.91999999999999</v>
      </c>
      <c r="P196">
        <v>194</v>
      </c>
      <c r="Q196">
        <f t="shared" ref="Q196:Q252" si="7">(P196-0.5)/COUNT($O$3:$O$252)</f>
        <v>0.77400000000000002</v>
      </c>
      <c r="R196">
        <v>148.93273126423813</v>
      </c>
      <c r="S196">
        <v>0.76587916835276071</v>
      </c>
    </row>
    <row r="197" spans="1:19" x14ac:dyDescent="0.25">
      <c r="A197">
        <v>148.22999999999999</v>
      </c>
      <c r="D197">
        <v>0.2345332873376067</v>
      </c>
      <c r="O197">
        <f t="shared" si="6"/>
        <v>148.91999999999999</v>
      </c>
      <c r="P197">
        <v>195</v>
      </c>
      <c r="Q197">
        <f t="shared" si="7"/>
        <v>0.77800000000000002</v>
      </c>
      <c r="R197">
        <v>148.93909699693612</v>
      </c>
      <c r="S197">
        <v>0.76587916835276071</v>
      </c>
    </row>
    <row r="198" spans="1:19" x14ac:dyDescent="0.25">
      <c r="A198">
        <v>148.46</v>
      </c>
      <c r="D198">
        <v>0.40482221248328076</v>
      </c>
      <c r="O198">
        <f t="shared" si="6"/>
        <v>148.93</v>
      </c>
      <c r="P198">
        <v>196</v>
      </c>
      <c r="Q198">
        <f t="shared" si="7"/>
        <v>0.78200000000000003</v>
      </c>
      <c r="R198">
        <v>148.94552856062074</v>
      </c>
      <c r="S198">
        <v>0.77227135839310068</v>
      </c>
    </row>
    <row r="199" spans="1:19" x14ac:dyDescent="0.25">
      <c r="A199">
        <v>147.53</v>
      </c>
      <c r="D199">
        <v>1.4105302426312482E-2</v>
      </c>
      <c r="O199">
        <f t="shared" si="6"/>
        <v>148.94999999999999</v>
      </c>
      <c r="P199">
        <v>197</v>
      </c>
      <c r="Q199">
        <f t="shared" si="7"/>
        <v>0.78600000000000003</v>
      </c>
      <c r="R199">
        <v>148.95202852994038</v>
      </c>
      <c r="S199">
        <v>0.78475627643426127</v>
      </c>
    </row>
    <row r="200" spans="1:19" x14ac:dyDescent="0.25">
      <c r="A200">
        <v>148.9</v>
      </c>
      <c r="D200">
        <v>0.75280179214445753</v>
      </c>
      <c r="O200">
        <f t="shared" si="6"/>
        <v>148.94999999999999</v>
      </c>
      <c r="P200">
        <v>198</v>
      </c>
      <c r="Q200">
        <f t="shared" si="7"/>
        <v>0.79</v>
      </c>
      <c r="R200">
        <v>148.95859961390642</v>
      </c>
      <c r="S200">
        <v>0.78475627643426127</v>
      </c>
    </row>
    <row r="201" spans="1:19" x14ac:dyDescent="0.25">
      <c r="A201">
        <v>148.91999999999999</v>
      </c>
      <c r="D201">
        <v>0.76587916835272407</v>
      </c>
      <c r="O201">
        <f t="shared" si="6"/>
        <v>148.97</v>
      </c>
      <c r="P201">
        <v>199</v>
      </c>
      <c r="Q201">
        <f t="shared" si="7"/>
        <v>0.79400000000000004</v>
      </c>
      <c r="R201">
        <v>148.96524466597532</v>
      </c>
      <c r="S201">
        <v>0.79683453950247307</v>
      </c>
    </row>
    <row r="202" spans="1:19" x14ac:dyDescent="0.25">
      <c r="A202">
        <v>148.9</v>
      </c>
      <c r="D202">
        <v>0.75280179214445753</v>
      </c>
      <c r="O202">
        <f t="shared" si="6"/>
        <v>148.97</v>
      </c>
      <c r="P202">
        <v>200</v>
      </c>
      <c r="Q202">
        <f t="shared" si="7"/>
        <v>0.79800000000000004</v>
      </c>
      <c r="R202">
        <v>148.97196669509179</v>
      </c>
      <c r="S202">
        <v>0.79683453950247307</v>
      </c>
    </row>
    <row r="203" spans="1:19" x14ac:dyDescent="0.25">
      <c r="A203">
        <v>148.85</v>
      </c>
      <c r="D203">
        <v>0.71847200279194712</v>
      </c>
      <c r="O203">
        <f t="shared" si="6"/>
        <v>148.97999999999999</v>
      </c>
      <c r="P203">
        <v>201</v>
      </c>
      <c r="Q203">
        <f t="shared" si="7"/>
        <v>0.80200000000000005</v>
      </c>
      <c r="R203">
        <v>148.97876887780507</v>
      </c>
      <c r="S203">
        <v>0.80271881074752249</v>
      </c>
    </row>
    <row r="204" spans="1:19" x14ac:dyDescent="0.25">
      <c r="A204">
        <v>148.22999999999999</v>
      </c>
      <c r="D204">
        <v>0.2345332873376067</v>
      </c>
      <c r="O204">
        <f t="shared" si="6"/>
        <v>148.97999999999999</v>
      </c>
      <c r="P204">
        <v>202</v>
      </c>
      <c r="Q204">
        <f t="shared" si="7"/>
        <v>0.80600000000000005</v>
      </c>
      <c r="R204">
        <v>148.98565457158756</v>
      </c>
      <c r="S204">
        <v>0.80271881074752249</v>
      </c>
    </row>
    <row r="205" spans="1:19" x14ac:dyDescent="0.25">
      <c r="A205">
        <v>148.22</v>
      </c>
      <c r="D205">
        <v>0.22813477696852399</v>
      </c>
      <c r="O205">
        <f t="shared" si="6"/>
        <v>148.97999999999999</v>
      </c>
      <c r="P205">
        <v>203</v>
      </c>
      <c r="Q205">
        <f t="shared" si="7"/>
        <v>0.81</v>
      </c>
      <c r="R205">
        <v>148.99262732950322</v>
      </c>
      <c r="S205">
        <v>0.80271881074752249</v>
      </c>
    </row>
    <row r="206" spans="1:19" x14ac:dyDescent="0.25">
      <c r="A206">
        <v>148.84</v>
      </c>
      <c r="D206">
        <v>0.71133990486087684</v>
      </c>
      <c r="O206">
        <f t="shared" si="6"/>
        <v>148.97999999999999</v>
      </c>
      <c r="P206">
        <v>204</v>
      </c>
      <c r="Q206">
        <f t="shared" si="7"/>
        <v>0.81399999999999995</v>
      </c>
      <c r="R206">
        <v>148.99969091639377</v>
      </c>
      <c r="S206">
        <v>0.80271881074752249</v>
      </c>
    </row>
    <row r="207" spans="1:19" x14ac:dyDescent="0.25">
      <c r="A207">
        <v>148.88</v>
      </c>
      <c r="D207">
        <v>0.73934362341344018</v>
      </c>
      <c r="O207">
        <f t="shared" si="6"/>
        <v>149</v>
      </c>
      <c r="P207">
        <v>205</v>
      </c>
      <c r="Q207">
        <f t="shared" si="7"/>
        <v>0.81799999999999995</v>
      </c>
      <c r="R207">
        <v>149.00684932677748</v>
      </c>
      <c r="S207">
        <v>0.81417382865732402</v>
      </c>
    </row>
    <row r="208" spans="1:19" x14ac:dyDescent="0.25">
      <c r="A208">
        <v>148.58000000000001</v>
      </c>
      <c r="D208">
        <v>0.50445794104932629</v>
      </c>
      <c r="O208">
        <f t="shared" si="6"/>
        <v>149.02000000000001</v>
      </c>
      <c r="P208">
        <v>206</v>
      </c>
      <c r="Q208">
        <f t="shared" si="7"/>
        <v>0.82199999999999995</v>
      </c>
      <c r="R208">
        <v>149.01410680468348</v>
      </c>
      <c r="S208">
        <v>0.82520695779140896</v>
      </c>
    </row>
    <row r="209" spans="1:19" x14ac:dyDescent="0.25">
      <c r="A209">
        <v>148.69</v>
      </c>
      <c r="D209">
        <v>0.59569867171546864</v>
      </c>
      <c r="O209">
        <f t="shared" si="6"/>
        <v>149.03</v>
      </c>
      <c r="P209">
        <v>207</v>
      </c>
      <c r="Q209">
        <f t="shared" si="7"/>
        <v>0.82599999999999996</v>
      </c>
      <c r="R209">
        <v>149.02146786568053</v>
      </c>
      <c r="S209">
        <v>0.83056425217690288</v>
      </c>
    </row>
    <row r="210" spans="1:19" x14ac:dyDescent="0.25">
      <c r="A210">
        <v>148.27000000000001</v>
      </c>
      <c r="D210">
        <v>0.26109318112156787</v>
      </c>
      <c r="O210">
        <f t="shared" si="6"/>
        <v>149.03</v>
      </c>
      <c r="P210">
        <v>208</v>
      </c>
      <c r="Q210">
        <f t="shared" si="7"/>
        <v>0.83</v>
      </c>
      <c r="R210">
        <v>149.02893732140029</v>
      </c>
      <c r="S210">
        <v>0.83056425217690288</v>
      </c>
    </row>
    <row r="211" spans="1:19" x14ac:dyDescent="0.25">
      <c r="A211">
        <v>148.37</v>
      </c>
      <c r="D211">
        <v>0.33362352608593537</v>
      </c>
      <c r="O211">
        <f t="shared" si="6"/>
        <v>149.04</v>
      </c>
      <c r="P211">
        <v>209</v>
      </c>
      <c r="Q211">
        <f t="shared" si="7"/>
        <v>0.83399999999999996</v>
      </c>
      <c r="R211">
        <v>149.03652030690361</v>
      </c>
      <c r="S211">
        <v>0.83581500114660234</v>
      </c>
    </row>
    <row r="212" spans="1:19" x14ac:dyDescent="0.25">
      <c r="A212">
        <v>148.22</v>
      </c>
      <c r="D212">
        <v>0.22813477696852399</v>
      </c>
      <c r="O212">
        <f t="shared" si="6"/>
        <v>149.05000000000001</v>
      </c>
      <c r="P212">
        <v>210</v>
      </c>
      <c r="Q212">
        <f t="shared" si="7"/>
        <v>0.83799999999999997</v>
      </c>
      <c r="R212">
        <v>149.04422231129794</v>
      </c>
      <c r="S212">
        <v>0.84095905365259993</v>
      </c>
    </row>
    <row r="213" spans="1:19" x14ac:dyDescent="0.25">
      <c r="A213">
        <v>148.6</v>
      </c>
      <c r="D213">
        <v>0.52120756109630162</v>
      </c>
      <c r="O213">
        <f t="shared" si="6"/>
        <v>149.05000000000001</v>
      </c>
      <c r="P213">
        <v>211</v>
      </c>
      <c r="Q213">
        <f t="shared" si="7"/>
        <v>0.84199999999999997</v>
      </c>
      <c r="R213">
        <v>149.05204921208343</v>
      </c>
      <c r="S213">
        <v>0.84095905365259993</v>
      </c>
    </row>
    <row r="214" spans="1:19" x14ac:dyDescent="0.25">
      <c r="A214">
        <v>149.55000000000001</v>
      </c>
      <c r="D214">
        <v>0.97975206038409224</v>
      </c>
      <c r="O214">
        <f t="shared" si="6"/>
        <v>149.05000000000001</v>
      </c>
      <c r="P214">
        <v>212</v>
      </c>
      <c r="Q214">
        <f t="shared" si="7"/>
        <v>0.84599999999999997</v>
      </c>
      <c r="R214">
        <v>149.06000731378938</v>
      </c>
      <c r="S214">
        <v>0.84095905365259993</v>
      </c>
    </row>
    <row r="215" spans="1:19" x14ac:dyDescent="0.25">
      <c r="A215">
        <v>147.81</v>
      </c>
      <c r="D215">
        <v>5.4114267158658719E-2</v>
      </c>
      <c r="O215">
        <f t="shared" si="6"/>
        <v>149.05000000000001</v>
      </c>
      <c r="P215">
        <v>213</v>
      </c>
      <c r="Q215">
        <f t="shared" si="7"/>
        <v>0.85</v>
      </c>
      <c r="R215">
        <v>149.06810339156542</v>
      </c>
      <c r="S215">
        <v>0.84095905365259993</v>
      </c>
    </row>
    <row r="216" spans="1:19" x14ac:dyDescent="0.25">
      <c r="A216">
        <v>148.30000000000001</v>
      </c>
      <c r="D216">
        <v>0.28198189447675681</v>
      </c>
      <c r="O216">
        <f t="shared" si="6"/>
        <v>149.05000000000001</v>
      </c>
      <c r="P216">
        <v>214</v>
      </c>
      <c r="Q216">
        <f t="shared" si="7"/>
        <v>0.85399999999999998</v>
      </c>
      <c r="R216">
        <v>149.0763447405136</v>
      </c>
      <c r="S216">
        <v>0.84095905365259993</v>
      </c>
    </row>
    <row r="217" spans="1:19" x14ac:dyDescent="0.25">
      <c r="A217">
        <v>148.6</v>
      </c>
      <c r="D217">
        <v>0.52120756109630162</v>
      </c>
      <c r="O217">
        <f t="shared" si="6"/>
        <v>149.08000000000001</v>
      </c>
      <c r="P217">
        <v>215</v>
      </c>
      <c r="Q217">
        <f t="shared" si="7"/>
        <v>0.85799999999999998</v>
      </c>
      <c r="R217">
        <v>149.08473923170001</v>
      </c>
      <c r="S217">
        <v>0.8557509539487218</v>
      </c>
    </row>
    <row r="218" spans="1:19" x14ac:dyDescent="0.25">
      <c r="A218">
        <v>148.19999999999999</v>
      </c>
      <c r="D218">
        <v>0.21563698646062732</v>
      </c>
      <c r="O218">
        <f t="shared" si="6"/>
        <v>149.09</v>
      </c>
      <c r="P218">
        <v>216</v>
      </c>
      <c r="Q218">
        <f t="shared" si="7"/>
        <v>0.86199999999999999</v>
      </c>
      <c r="R218">
        <v>149.09329537596682</v>
      </c>
      <c r="S218">
        <v>0.86046860559887595</v>
      </c>
    </row>
    <row r="219" spans="1:19" x14ac:dyDescent="0.25">
      <c r="A219">
        <v>148.54</v>
      </c>
      <c r="D219">
        <v>0.47096466369481876</v>
      </c>
      <c r="O219">
        <f t="shared" si="6"/>
        <v>149.09</v>
      </c>
      <c r="P219">
        <v>217</v>
      </c>
      <c r="Q219">
        <f t="shared" si="7"/>
        <v>0.86599999999999999</v>
      </c>
      <c r="R219">
        <v>149.10202239689443</v>
      </c>
      <c r="S219">
        <v>0.86046860559887595</v>
      </c>
    </row>
    <row r="220" spans="1:19" x14ac:dyDescent="0.25">
      <c r="A220">
        <v>149.19</v>
      </c>
      <c r="D220">
        <v>0.90190392978345868</v>
      </c>
      <c r="O220">
        <f t="shared" si="6"/>
        <v>149.11000000000001</v>
      </c>
      <c r="P220">
        <v>218</v>
      </c>
      <c r="Q220">
        <f t="shared" si="7"/>
        <v>0.87</v>
      </c>
      <c r="R220">
        <v>149.11093031454359</v>
      </c>
      <c r="S220">
        <v>0.86958616021864676</v>
      </c>
    </row>
    <row r="221" spans="1:19" x14ac:dyDescent="0.25">
      <c r="A221">
        <v>148.16</v>
      </c>
      <c r="D221">
        <v>0.19186798948136122</v>
      </c>
      <c r="O221">
        <f t="shared" si="6"/>
        <v>149.13</v>
      </c>
      <c r="P221">
        <v>219</v>
      </c>
      <c r="Q221">
        <f t="shared" si="7"/>
        <v>0.874</v>
      </c>
      <c r="R221">
        <v>149.12003004195861</v>
      </c>
      <c r="S221">
        <v>0.87828309894808121</v>
      </c>
    </row>
    <row r="222" spans="1:19" x14ac:dyDescent="0.25">
      <c r="A222">
        <v>149.05000000000001</v>
      </c>
      <c r="D222">
        <v>0.84095905365257106</v>
      </c>
      <c r="O222">
        <f t="shared" si="6"/>
        <v>149.13999999999999</v>
      </c>
      <c r="P222">
        <v>220</v>
      </c>
      <c r="Q222">
        <f t="shared" si="7"/>
        <v>0.878</v>
      </c>
      <c r="R222">
        <v>149.12933349685198</v>
      </c>
      <c r="S222">
        <v>0.88247528264839326</v>
      </c>
    </row>
    <row r="223" spans="1:19" x14ac:dyDescent="0.25">
      <c r="A223">
        <v>149.11000000000001</v>
      </c>
      <c r="D223">
        <v>0.86958616021862145</v>
      </c>
      <c r="O223">
        <f t="shared" si="6"/>
        <v>149.13999999999999</v>
      </c>
      <c r="P223">
        <v>221</v>
      </c>
      <c r="Q223">
        <f t="shared" si="7"/>
        <v>0.88200000000000001</v>
      </c>
      <c r="R223">
        <v>149.13885373144697</v>
      </c>
      <c r="S223">
        <v>0.88247528264839326</v>
      </c>
    </row>
    <row r="224" spans="1:19" x14ac:dyDescent="0.25">
      <c r="A224">
        <v>148.19</v>
      </c>
      <c r="D224">
        <v>0.20953998510490091</v>
      </c>
      <c r="O224">
        <f t="shared" si="6"/>
        <v>149.15</v>
      </c>
      <c r="P224">
        <v>222</v>
      </c>
      <c r="Q224">
        <f t="shared" si="7"/>
        <v>0.88600000000000001</v>
      </c>
      <c r="R224">
        <v>149.14860508416027</v>
      </c>
      <c r="S224">
        <v>0.88656420036170447</v>
      </c>
    </row>
    <row r="225" spans="1:19" x14ac:dyDescent="0.25">
      <c r="A225">
        <v>148.6</v>
      </c>
      <c r="D225">
        <v>0.52120756109630162</v>
      </c>
      <c r="O225">
        <f t="shared" si="6"/>
        <v>149.15</v>
      </c>
      <c r="P225">
        <v>223</v>
      </c>
      <c r="Q225">
        <f t="shared" si="7"/>
        <v>0.89</v>
      </c>
      <c r="R225">
        <v>149.15860335771274</v>
      </c>
      <c r="S225">
        <v>0.88656420036170447</v>
      </c>
    </row>
    <row r="226" spans="1:19" x14ac:dyDescent="0.25">
      <c r="A226">
        <v>148.58000000000001</v>
      </c>
      <c r="D226">
        <v>0.50445794104932629</v>
      </c>
      <c r="O226">
        <f t="shared" si="6"/>
        <v>149.19</v>
      </c>
      <c r="P226">
        <v>224</v>
      </c>
      <c r="Q226">
        <f t="shared" si="7"/>
        <v>0.89400000000000002</v>
      </c>
      <c r="R226">
        <v>149.168866029426</v>
      </c>
      <c r="S226">
        <v>0.90190392978347944</v>
      </c>
    </row>
    <row r="227" spans="1:19" x14ac:dyDescent="0.25">
      <c r="A227">
        <v>148.51</v>
      </c>
      <c r="D227">
        <v>0.44596597105659502</v>
      </c>
      <c r="O227">
        <f t="shared" si="6"/>
        <v>149.19</v>
      </c>
      <c r="P227">
        <v>225</v>
      </c>
      <c r="Q227">
        <f t="shared" si="7"/>
        <v>0.89800000000000002</v>
      </c>
      <c r="R227">
        <v>149.17941250098718</v>
      </c>
      <c r="S227">
        <v>0.90190392978347944</v>
      </c>
    </row>
    <row r="228" spans="1:19" x14ac:dyDescent="0.25">
      <c r="A228">
        <v>148.75</v>
      </c>
      <c r="D228">
        <v>0.64365986180432344</v>
      </c>
      <c r="O228">
        <f t="shared" si="6"/>
        <v>149.19999999999999</v>
      </c>
      <c r="P228">
        <v>226</v>
      </c>
      <c r="Q228">
        <f t="shared" si="7"/>
        <v>0.90200000000000002</v>
      </c>
      <c r="R228">
        <v>149.19026439697049</v>
      </c>
      <c r="S228">
        <v>0.90548963507681746</v>
      </c>
    </row>
    <row r="229" spans="1:19" x14ac:dyDescent="0.25">
      <c r="A229">
        <v>148.26</v>
      </c>
      <c r="D229">
        <v>0.25431135745460121</v>
      </c>
      <c r="O229">
        <f t="shared" si="6"/>
        <v>149.21</v>
      </c>
      <c r="P229">
        <v>227</v>
      </c>
      <c r="Q229">
        <f t="shared" si="7"/>
        <v>0.90600000000000003</v>
      </c>
      <c r="R229">
        <v>149.20144592406828</v>
      </c>
      <c r="S229">
        <v>0.90897776791086382</v>
      </c>
    </row>
    <row r="230" spans="1:19" x14ac:dyDescent="0.25">
      <c r="A230">
        <v>149.13999999999999</v>
      </c>
      <c r="D230">
        <v>0.88247528264836972</v>
      </c>
      <c r="O230">
        <f t="shared" si="6"/>
        <v>149.21</v>
      </c>
      <c r="P230">
        <v>228</v>
      </c>
      <c r="Q230">
        <f t="shared" si="7"/>
        <v>0.91</v>
      </c>
      <c r="R230">
        <v>149.21298430656518</v>
      </c>
      <c r="S230">
        <v>0.90897776791086382</v>
      </c>
    </row>
    <row r="231" spans="1:19" x14ac:dyDescent="0.25">
      <c r="A231">
        <v>148.53</v>
      </c>
      <c r="D231">
        <v>0.46261410920850249</v>
      </c>
      <c r="O231">
        <f t="shared" si="6"/>
        <v>149.21</v>
      </c>
      <c r="P231">
        <v>229</v>
      </c>
      <c r="Q231">
        <f t="shared" si="7"/>
        <v>0.91400000000000003</v>
      </c>
      <c r="R231">
        <v>149.22491031845053</v>
      </c>
      <c r="S231">
        <v>0.90897776791086382</v>
      </c>
    </row>
    <row r="232" spans="1:19" x14ac:dyDescent="0.25">
      <c r="A232">
        <v>148.83000000000001</v>
      </c>
      <c r="D232">
        <v>0.70412383019555813</v>
      </c>
      <c r="O232">
        <f t="shared" si="6"/>
        <v>149.22999999999999</v>
      </c>
      <c r="P232">
        <v>230</v>
      </c>
      <c r="Q232">
        <f t="shared" si="7"/>
        <v>0.91800000000000004</v>
      </c>
      <c r="R232">
        <v>149.23725893925553</v>
      </c>
      <c r="S232">
        <v>0.91566600152575262</v>
      </c>
    </row>
    <row r="233" spans="1:19" x14ac:dyDescent="0.25">
      <c r="A233">
        <v>148.97999999999999</v>
      </c>
      <c r="D233">
        <v>0.8027188107474893</v>
      </c>
      <c r="O233">
        <f t="shared" si="6"/>
        <v>149.24</v>
      </c>
      <c r="P233">
        <v>231</v>
      </c>
      <c r="Q233">
        <f t="shared" si="7"/>
        <v>0.92200000000000004</v>
      </c>
      <c r="R233">
        <v>149.25007017003156</v>
      </c>
      <c r="S233">
        <v>0.91886857160054869</v>
      </c>
    </row>
    <row r="234" spans="1:19" x14ac:dyDescent="0.25">
      <c r="A234">
        <v>149.6</v>
      </c>
      <c r="D234">
        <v>0.98436734571468743</v>
      </c>
      <c r="O234">
        <f t="shared" si="6"/>
        <v>149.27000000000001</v>
      </c>
      <c r="P234">
        <v>232</v>
      </c>
      <c r="Q234">
        <f t="shared" si="7"/>
        <v>0.92600000000000005</v>
      </c>
      <c r="R234">
        <v>149.26339005909361</v>
      </c>
      <c r="S234">
        <v>0.92792587282432093</v>
      </c>
    </row>
    <row r="235" spans="1:19" x14ac:dyDescent="0.25">
      <c r="A235">
        <v>148.46</v>
      </c>
      <c r="D235">
        <v>0.40482221248328076</v>
      </c>
      <c r="O235">
        <f t="shared" si="6"/>
        <v>149.28</v>
      </c>
      <c r="P235">
        <v>233</v>
      </c>
      <c r="Q235">
        <f t="shared" si="7"/>
        <v>0.93</v>
      </c>
      <c r="R235">
        <v>149.27727200615067</v>
      </c>
      <c r="S235">
        <v>0.93076612548954296</v>
      </c>
    </row>
    <row r="236" spans="1:19" x14ac:dyDescent="0.25">
      <c r="A236">
        <v>148.28</v>
      </c>
      <c r="D236">
        <v>0.26796678308841021</v>
      </c>
      <c r="O236">
        <f t="shared" si="6"/>
        <v>149.28</v>
      </c>
      <c r="P236">
        <v>234</v>
      </c>
      <c r="Q236">
        <f t="shared" si="7"/>
        <v>0.93400000000000005</v>
      </c>
      <c r="R236">
        <v>149.29177844126897</v>
      </c>
      <c r="S236">
        <v>0.93076612548954296</v>
      </c>
    </row>
    <row r="237" spans="1:19" x14ac:dyDescent="0.25">
      <c r="A237">
        <v>149.04</v>
      </c>
      <c r="D237">
        <v>0.83581500114657281</v>
      </c>
      <c r="O237">
        <f t="shared" si="6"/>
        <v>149.33000000000001</v>
      </c>
      <c r="P237">
        <v>235</v>
      </c>
      <c r="Q237">
        <f t="shared" si="7"/>
        <v>0.93799999999999994</v>
      </c>
      <c r="R237">
        <v>149.30698301667076</v>
      </c>
      <c r="S237">
        <v>0.94369223774389555</v>
      </c>
    </row>
    <row r="238" spans="1:19" x14ac:dyDescent="0.25">
      <c r="A238">
        <v>149</v>
      </c>
      <c r="D238">
        <v>0.81417382865729204</v>
      </c>
      <c r="O238">
        <f t="shared" si="6"/>
        <v>149.33000000000001</v>
      </c>
      <c r="P238">
        <v>236</v>
      </c>
      <c r="Q238">
        <f t="shared" si="7"/>
        <v>0.94199999999999995</v>
      </c>
      <c r="R238">
        <v>149.32297351281213</v>
      </c>
      <c r="S238">
        <v>0.94369223774389555</v>
      </c>
    </row>
    <row r="239" spans="1:19" x14ac:dyDescent="0.25">
      <c r="A239">
        <v>148.36000000000001</v>
      </c>
      <c r="D239">
        <v>0.32601845928431505</v>
      </c>
      <c r="O239">
        <f t="shared" si="6"/>
        <v>149.36000000000001</v>
      </c>
      <c r="P239">
        <v>237</v>
      </c>
      <c r="Q239">
        <f t="shared" si="7"/>
        <v>0.94599999999999995</v>
      </c>
      <c r="R239">
        <v>149.33985575943314</v>
      </c>
      <c r="S239">
        <v>0.95048359780439562</v>
      </c>
    </row>
    <row r="240" spans="1:19" x14ac:dyDescent="0.25">
      <c r="A240">
        <v>149.21</v>
      </c>
      <c r="D240">
        <v>0.90897776791084428</v>
      </c>
      <c r="O240">
        <f t="shared" si="6"/>
        <v>149.38</v>
      </c>
      <c r="P240">
        <v>238</v>
      </c>
      <c r="Q240">
        <f t="shared" si="7"/>
        <v>0.95</v>
      </c>
      <c r="R240">
        <v>149.35775903186664</v>
      </c>
      <c r="S240">
        <v>0.95463606867676098</v>
      </c>
    </row>
    <row r="241" spans="1:19" x14ac:dyDescent="0.25">
      <c r="A241">
        <v>148.38999999999999</v>
      </c>
      <c r="D241">
        <v>0.3490378312363342</v>
      </c>
      <c r="O241">
        <f t="shared" si="6"/>
        <v>149.38999999999999</v>
      </c>
      <c r="P241">
        <v>239</v>
      </c>
      <c r="Q241">
        <f t="shared" si="7"/>
        <v>0.95399999999999996</v>
      </c>
      <c r="R241">
        <v>149.37684364765732</v>
      </c>
      <c r="S241">
        <v>0.95660467922808845</v>
      </c>
    </row>
    <row r="242" spans="1:19" x14ac:dyDescent="0.25">
      <c r="A242">
        <v>148.9</v>
      </c>
      <c r="D242">
        <v>0.75280179214445753</v>
      </c>
      <c r="O242">
        <f t="shared" si="6"/>
        <v>149.41999999999999</v>
      </c>
      <c r="P242">
        <v>240</v>
      </c>
      <c r="Q242">
        <f t="shared" si="7"/>
        <v>0.95799999999999996</v>
      </c>
      <c r="R242">
        <v>149.39731194373888</v>
      </c>
      <c r="S242">
        <v>0.96209977922160617</v>
      </c>
    </row>
    <row r="243" spans="1:19" x14ac:dyDescent="0.25">
      <c r="A243">
        <v>147.5</v>
      </c>
      <c r="D243">
        <v>1.1992794011521733E-2</v>
      </c>
      <c r="O243">
        <f t="shared" si="6"/>
        <v>149.44</v>
      </c>
      <c r="P243">
        <v>241</v>
      </c>
      <c r="Q243">
        <f t="shared" si="7"/>
        <v>0.96199999999999997</v>
      </c>
      <c r="R243">
        <v>149.41942463000689</v>
      </c>
      <c r="S243">
        <v>0.96543738271088642</v>
      </c>
    </row>
    <row r="244" spans="1:19" x14ac:dyDescent="0.25">
      <c r="A244">
        <v>148.47</v>
      </c>
      <c r="D244">
        <v>0.4129823759686499</v>
      </c>
      <c r="O244">
        <f t="shared" si="6"/>
        <v>149.51</v>
      </c>
      <c r="P244">
        <v>242</v>
      </c>
      <c r="Q244">
        <f t="shared" si="7"/>
        <v>0.96599999999999997</v>
      </c>
      <c r="R244">
        <v>149.44352604881351</v>
      </c>
      <c r="S244">
        <v>0.97527175251557496</v>
      </c>
    </row>
    <row r="245" spans="1:19" x14ac:dyDescent="0.25">
      <c r="A245">
        <v>149.71</v>
      </c>
      <c r="D245">
        <v>0.99145426358085942</v>
      </c>
      <c r="O245">
        <f t="shared" si="6"/>
        <v>149.51</v>
      </c>
      <c r="P245">
        <v>243</v>
      </c>
      <c r="Q245">
        <f t="shared" si="7"/>
        <v>0.97</v>
      </c>
      <c r="R245">
        <v>149.47008492459605</v>
      </c>
      <c r="S245">
        <v>0.97527175251557496</v>
      </c>
    </row>
    <row r="246" spans="1:19" x14ac:dyDescent="0.25">
      <c r="A246">
        <v>148.47999999999999</v>
      </c>
      <c r="D246">
        <v>0.42118031347234108</v>
      </c>
      <c r="O246">
        <f t="shared" si="6"/>
        <v>149.55000000000001</v>
      </c>
      <c r="P246">
        <v>244</v>
      </c>
      <c r="Q246">
        <f t="shared" si="7"/>
        <v>0.97399999999999998</v>
      </c>
      <c r="R246">
        <v>149.49976371059307</v>
      </c>
      <c r="S246">
        <v>0.97975206038409812</v>
      </c>
    </row>
    <row r="247" spans="1:19" x14ac:dyDescent="0.25">
      <c r="A247">
        <v>148.26</v>
      </c>
      <c r="D247">
        <v>0.25431135745460121</v>
      </c>
      <c r="O247">
        <f t="shared" si="6"/>
        <v>149.59</v>
      </c>
      <c r="P247">
        <v>245</v>
      </c>
      <c r="Q247">
        <f t="shared" si="7"/>
        <v>0.97799999999999998</v>
      </c>
      <c r="R247">
        <v>149.5335448237897</v>
      </c>
      <c r="S247">
        <v>0.98352428675697623</v>
      </c>
    </row>
    <row r="248" spans="1:19" x14ac:dyDescent="0.25">
      <c r="A248">
        <v>148.79</v>
      </c>
      <c r="D248">
        <v>0.67446585229088651</v>
      </c>
      <c r="O248">
        <f t="shared" si="6"/>
        <v>149.6</v>
      </c>
      <c r="P248">
        <v>246</v>
      </c>
      <c r="Q248">
        <f t="shared" si="7"/>
        <v>0.98199999999999998</v>
      </c>
      <c r="R248">
        <v>149.57298153529706</v>
      </c>
      <c r="S248">
        <v>0.98436734571469209</v>
      </c>
    </row>
    <row r="249" spans="1:19" x14ac:dyDescent="0.25">
      <c r="A249">
        <v>148.87</v>
      </c>
      <c r="D249">
        <v>0.73247584152766088</v>
      </c>
      <c r="O249">
        <f t="shared" si="6"/>
        <v>149.62</v>
      </c>
      <c r="P249">
        <v>247</v>
      </c>
      <c r="Q249">
        <f t="shared" si="7"/>
        <v>0.98599999999999999</v>
      </c>
      <c r="R249">
        <v>149.62076024711769</v>
      </c>
      <c r="S249">
        <v>0.98594291171949999</v>
      </c>
    </row>
    <row r="250" spans="1:19" x14ac:dyDescent="0.25">
      <c r="A250">
        <v>148.97999999999999</v>
      </c>
      <c r="D250">
        <v>0.8027188107474893</v>
      </c>
      <c r="O250">
        <f t="shared" si="6"/>
        <v>149.71</v>
      </c>
      <c r="P250">
        <v>248</v>
      </c>
      <c r="Q250">
        <f t="shared" si="7"/>
        <v>0.99</v>
      </c>
      <c r="R250">
        <v>149.68220361860017</v>
      </c>
      <c r="S250">
        <v>0.99145426358086219</v>
      </c>
    </row>
    <row r="251" spans="1:19" x14ac:dyDescent="0.25">
      <c r="A251">
        <v>148.57</v>
      </c>
      <c r="D251">
        <v>0.49607833415471242</v>
      </c>
      <c r="O251">
        <f t="shared" si="6"/>
        <v>149.88</v>
      </c>
      <c r="P251">
        <v>249</v>
      </c>
      <c r="Q251">
        <f t="shared" si="7"/>
        <v>0.99399999999999999</v>
      </c>
      <c r="R251">
        <v>149.77065726873181</v>
      </c>
      <c r="S251">
        <v>0.99694499250634916</v>
      </c>
    </row>
    <row r="252" spans="1:19" x14ac:dyDescent="0.25">
      <c r="A252">
        <v>149.05000000000001</v>
      </c>
      <c r="D252">
        <v>0.84095905365257106</v>
      </c>
      <c r="O252">
        <f t="shared" si="6"/>
        <v>149.9</v>
      </c>
      <c r="P252">
        <v>250</v>
      </c>
      <c r="Q252">
        <f t="shared" si="7"/>
        <v>0.998</v>
      </c>
      <c r="R252">
        <v>149.9449101963389</v>
      </c>
      <c r="S252">
        <v>0.99731392507490668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B3F4-D32F-4EDC-8231-79123E92F23D}">
  <dimension ref="A2:L59"/>
  <sheetViews>
    <sheetView workbookViewId="0">
      <selection activeCell="L38" sqref="L38"/>
    </sheetView>
  </sheetViews>
  <sheetFormatPr defaultRowHeight="15" x14ac:dyDescent="0.25"/>
  <sheetData>
    <row r="2" spans="2:12" x14ac:dyDescent="0.25">
      <c r="B2" t="s">
        <v>22</v>
      </c>
      <c r="L2" t="s">
        <v>23</v>
      </c>
    </row>
    <row r="7" spans="2:12" x14ac:dyDescent="0.25">
      <c r="B7" t="s">
        <v>24</v>
      </c>
    </row>
    <row r="8" spans="2:12" x14ac:dyDescent="0.25">
      <c r="B8" t="s">
        <v>25</v>
      </c>
    </row>
    <row r="10" spans="2:12" x14ac:dyDescent="0.25">
      <c r="L10" t="s">
        <v>26</v>
      </c>
    </row>
    <row r="15" spans="2:12" x14ac:dyDescent="0.25">
      <c r="B15" t="s">
        <v>27</v>
      </c>
      <c r="L15" t="s">
        <v>28</v>
      </c>
    </row>
    <row r="16" spans="2:12" x14ac:dyDescent="0.25">
      <c r="B16" t="s">
        <v>29</v>
      </c>
    </row>
    <row r="18" spans="2:2" x14ac:dyDescent="0.25">
      <c r="B18" t="s">
        <v>30</v>
      </c>
    </row>
    <row r="45" spans="2:2" x14ac:dyDescent="0.25">
      <c r="B45" t="s">
        <v>31</v>
      </c>
    </row>
    <row r="58" spans="1:2" x14ac:dyDescent="0.25">
      <c r="A58" t="s">
        <v>32</v>
      </c>
    </row>
    <row r="59" spans="1:2" x14ac:dyDescent="0.25">
      <c r="B59" s="6" t="s">
        <v>33</v>
      </c>
    </row>
  </sheetData>
  <hyperlinks>
    <hyperlink ref="B59" r:id="rId1" display="https://online.stat.psu.edu/stat505/lesson/4/4.4" xr:uid="{4EA91D3D-5EFB-4A47-B64A-B57B5C952285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E8F2-9C2F-49DF-BC0D-1DED9F6FEACB}">
  <dimension ref="A1:W43"/>
  <sheetViews>
    <sheetView workbookViewId="0">
      <pane ySplit="1" topLeftCell="A5" activePane="bottomLeft" state="frozen"/>
      <selection pane="bottomLeft" activeCell="C46" sqref="C46"/>
    </sheetView>
  </sheetViews>
  <sheetFormatPr defaultRowHeight="15" x14ac:dyDescent="0.25"/>
  <cols>
    <col min="1" max="1" width="5.5703125" customWidth="1"/>
    <col min="6" max="6" width="5.28515625" customWidth="1"/>
    <col min="11" max="11" width="4.7109375" customWidth="1"/>
    <col min="17" max="17" width="3.42578125" customWidth="1"/>
    <col min="19" max="19" width="13.42578125" bestFit="1" customWidth="1"/>
    <col min="20" max="20" width="53.42578125" customWidth="1"/>
    <col min="21" max="21" width="11.140625" customWidth="1"/>
    <col min="22" max="22" width="34.140625" bestFit="1" customWidth="1"/>
    <col min="23" max="23" width="21.140625" bestFit="1" customWidth="1"/>
  </cols>
  <sheetData>
    <row r="1" spans="2:23" s="60" customFormat="1" ht="18.75" x14ac:dyDescent="0.3">
      <c r="B1" s="60" t="s">
        <v>62</v>
      </c>
    </row>
    <row r="2" spans="2:23" x14ac:dyDescent="0.25">
      <c r="B2" t="s">
        <v>48</v>
      </c>
      <c r="C2" t="s">
        <v>49</v>
      </c>
      <c r="D2" t="s">
        <v>50</v>
      </c>
      <c r="E2" t="s">
        <v>51</v>
      </c>
      <c r="G2" t="s">
        <v>52</v>
      </c>
      <c r="L2" t="s">
        <v>53</v>
      </c>
      <c r="M2" t="s">
        <v>48</v>
      </c>
      <c r="N2" t="s">
        <v>49</v>
      </c>
      <c r="O2" t="s">
        <v>50</v>
      </c>
      <c r="P2" t="s">
        <v>51</v>
      </c>
      <c r="R2" t="s">
        <v>54</v>
      </c>
      <c r="S2" t="s">
        <v>55</v>
      </c>
      <c r="T2" t="s">
        <v>56</v>
      </c>
      <c r="U2" t="s">
        <v>16</v>
      </c>
      <c r="V2" t="s">
        <v>57</v>
      </c>
      <c r="W2" t="s">
        <v>58</v>
      </c>
    </row>
    <row r="3" spans="2:23" x14ac:dyDescent="0.25">
      <c r="B3" s="14">
        <v>1889</v>
      </c>
      <c r="C3" s="37">
        <v>1651</v>
      </c>
      <c r="D3" s="37">
        <v>1561</v>
      </c>
      <c r="E3" s="15">
        <v>1778</v>
      </c>
      <c r="G3" s="38">
        <f t="array" ref="G3:J32">B3:E32-B33:E33</f>
        <v>-17.099999999999909</v>
      </c>
      <c r="H3" s="39">
        <v>-98.533333333333303</v>
      </c>
      <c r="I3" s="39">
        <v>51.866666666666561</v>
      </c>
      <c r="J3" s="40">
        <v>53.033333333333303</v>
      </c>
      <c r="L3" t="s">
        <v>48</v>
      </c>
      <c r="M3" s="38">
        <f t="array" ref="M3:P6">[1]!COV(B3:E32)</f>
        <v>105616.3</v>
      </c>
      <c r="N3" s="39">
        <v>94613.531034482774</v>
      </c>
      <c r="O3" s="39">
        <v>87289.710344827559</v>
      </c>
      <c r="P3" s="40">
        <v>94230.727586206936</v>
      </c>
      <c r="R3" s="47" cm="1">
        <f t="array" ref="R3">MMULT(MMULT(G3:J3,MINVERSE($M$3:$P$6)),TRANSPOSE(G3:J3))</f>
        <v>0.60001285951464678</v>
      </c>
      <c r="S3" s="4" cm="1">
        <f t="array" ref="S3:S32">_xlfn._xlws.SORT(R3:R32)</f>
        <v>0.12957135814676757</v>
      </c>
      <c r="T3" s="48">
        <f>_xlfn.CHISQ.DIST(S3,4,TRUE)</f>
        <v>2.0101174726680337E-3</v>
      </c>
      <c r="U3">
        <v>1</v>
      </c>
      <c r="V3" s="3">
        <f>(U3-0.5)/30</f>
        <v>1.6666666666666666E-2</v>
      </c>
      <c r="W3" s="4">
        <f>_xlfn.CHISQ.INV(V3,4)</f>
        <v>0.38942731907740313</v>
      </c>
    </row>
    <row r="4" spans="2:23" x14ac:dyDescent="0.25">
      <c r="B4" s="49">
        <v>2403</v>
      </c>
      <c r="C4">
        <v>2048</v>
      </c>
      <c r="D4">
        <v>2087</v>
      </c>
      <c r="E4" s="50">
        <v>2197</v>
      </c>
      <c r="G4" s="41">
        <v>496.90000000000009</v>
      </c>
      <c r="H4" s="42">
        <v>298.4666666666667</v>
      </c>
      <c r="I4" s="42">
        <v>577.86666666666656</v>
      </c>
      <c r="J4" s="43">
        <v>472.0333333333333</v>
      </c>
      <c r="L4" t="s">
        <v>49</v>
      </c>
      <c r="M4" s="41">
        <v>94613.531034482774</v>
      </c>
      <c r="N4" s="42">
        <v>101510.11954022989</v>
      </c>
      <c r="O4" s="42">
        <v>76137.098850574694</v>
      </c>
      <c r="P4" s="43">
        <v>81064.363218390819</v>
      </c>
      <c r="R4" s="51" cm="1">
        <f t="array" ref="R4">MMULT(MMULT(G4:J4,MINVERSE($M$3:$P$6)),TRANSPOSE(G4:J4))</f>
        <v>5.4770195915440407</v>
      </c>
      <c r="S4" s="4">
        <v>0.46351585974571385</v>
      </c>
      <c r="T4" s="52">
        <f t="shared" ref="T4:T31" si="0">_xlfn.CHISQ.DIST(S4,4,TRUE)</f>
        <v>2.3045861864064265E-2</v>
      </c>
      <c r="U4">
        <v>2</v>
      </c>
      <c r="V4" s="3">
        <f t="shared" ref="V4:V32" si="1">(U4-0.5)/30</f>
        <v>0.05</v>
      </c>
      <c r="W4" s="4">
        <f t="shared" ref="W4:W32" si="2">_xlfn.CHISQ.INV(V4,4)</f>
        <v>0.71072302139732424</v>
      </c>
    </row>
    <row r="5" spans="2:23" x14ac:dyDescent="0.25">
      <c r="B5" s="49">
        <v>2119</v>
      </c>
      <c r="C5">
        <v>1700</v>
      </c>
      <c r="D5">
        <v>1815</v>
      </c>
      <c r="E5" s="50">
        <v>2222</v>
      </c>
      <c r="G5" s="41">
        <v>212.90000000000009</v>
      </c>
      <c r="H5" s="42">
        <v>-49.533333333333303</v>
      </c>
      <c r="I5" s="42">
        <v>305.86666666666656</v>
      </c>
      <c r="J5" s="43">
        <v>497.0333333333333</v>
      </c>
      <c r="L5" t="s">
        <v>50</v>
      </c>
      <c r="M5" s="41">
        <v>87289.710344827559</v>
      </c>
      <c r="N5" s="42">
        <v>76137.098850574694</v>
      </c>
      <c r="O5" s="42">
        <v>91917.085057471282</v>
      </c>
      <c r="P5" s="43">
        <v>90352.383908045958</v>
      </c>
      <c r="R5" s="51" cm="1">
        <f t="array" ref="R5">MMULT(MMULT(G5:J5,MINVERSE($M$3:$P$6)),TRANSPOSE(G5:J5))</f>
        <v>7.6166439052677406</v>
      </c>
      <c r="S5" s="4">
        <v>0.60001285951464678</v>
      </c>
      <c r="T5" s="52">
        <f t="shared" si="0"/>
        <v>3.6937742108899989E-2</v>
      </c>
      <c r="U5">
        <v>3</v>
      </c>
      <c r="V5" s="3">
        <f t="shared" si="1"/>
        <v>8.3333333333333329E-2</v>
      </c>
      <c r="W5" s="4">
        <f t="shared" si="2"/>
        <v>0.95415097747121425</v>
      </c>
    </row>
    <row r="6" spans="2:23" x14ac:dyDescent="0.25">
      <c r="B6" s="49">
        <v>1645</v>
      </c>
      <c r="C6">
        <v>1627</v>
      </c>
      <c r="D6">
        <v>1110</v>
      </c>
      <c r="E6" s="50">
        <v>1533</v>
      </c>
      <c r="G6" s="41">
        <v>-261.09999999999991</v>
      </c>
      <c r="H6" s="42">
        <v>-122.5333333333333</v>
      </c>
      <c r="I6" s="42">
        <v>-399.13333333333344</v>
      </c>
      <c r="J6" s="43">
        <v>-191.9666666666667</v>
      </c>
      <c r="L6" t="s">
        <v>51</v>
      </c>
      <c r="M6" s="44">
        <v>94230.727586206936</v>
      </c>
      <c r="N6" s="45">
        <v>81064.363218390819</v>
      </c>
      <c r="O6" s="45">
        <v>90352.383908045958</v>
      </c>
      <c r="P6" s="46">
        <v>104227.96436781609</v>
      </c>
      <c r="R6" s="51" cm="1">
        <f t="array" ref="R6">MMULT(MMULT(G6:J6,MINVERSE($M$3:$P$6)),TRANSPOSE(G6:J6))</f>
        <v>5.2076098037903691</v>
      </c>
      <c r="S6" s="4">
        <v>0.76653997043597233</v>
      </c>
      <c r="T6" s="52">
        <f t="shared" si="0"/>
        <v>5.7123278027737583E-2</v>
      </c>
      <c r="U6">
        <v>4</v>
      </c>
      <c r="V6" s="3">
        <f t="shared" si="1"/>
        <v>0.11666666666666667</v>
      </c>
      <c r="W6" s="4">
        <f t="shared" si="2"/>
        <v>1.1680322333717634</v>
      </c>
    </row>
    <row r="7" spans="2:23" x14ac:dyDescent="0.25">
      <c r="B7" s="49">
        <v>1976</v>
      </c>
      <c r="C7">
        <v>1916</v>
      </c>
      <c r="D7">
        <v>1614</v>
      </c>
      <c r="E7" s="50">
        <v>1883</v>
      </c>
      <c r="G7" s="41">
        <v>69.900000000000091</v>
      </c>
      <c r="H7" s="42">
        <v>166.4666666666667</v>
      </c>
      <c r="I7" s="42">
        <v>104.86666666666656</v>
      </c>
      <c r="J7" s="43">
        <v>158.0333333333333</v>
      </c>
      <c r="R7" s="51" cm="1">
        <f t="array" ref="R7">MMULT(MMULT(G7:J7,MINVERSE($M$3:$P$6)),TRANSPOSE(G7:J7))</f>
        <v>1.3980776251618434</v>
      </c>
      <c r="S7" s="4">
        <v>0.79620959663761359</v>
      </c>
      <c r="T7" s="52">
        <f t="shared" si="0"/>
        <v>6.1044502391096385E-2</v>
      </c>
      <c r="U7">
        <v>5</v>
      </c>
      <c r="V7" s="3">
        <f t="shared" si="1"/>
        <v>0.15</v>
      </c>
      <c r="W7" s="4">
        <f t="shared" si="2"/>
        <v>1.3664772261418807</v>
      </c>
    </row>
    <row r="8" spans="2:23" x14ac:dyDescent="0.25">
      <c r="B8" s="49">
        <v>1712</v>
      </c>
      <c r="C8">
        <v>1712</v>
      </c>
      <c r="D8">
        <v>1439</v>
      </c>
      <c r="E8" s="50">
        <v>1546</v>
      </c>
      <c r="G8" s="41">
        <v>-194.09999999999991</v>
      </c>
      <c r="H8" s="42">
        <v>-37.533333333333303</v>
      </c>
      <c r="I8" s="42">
        <v>-70.133333333333439</v>
      </c>
      <c r="J8" s="43">
        <v>-178.9666666666667</v>
      </c>
      <c r="R8" s="51" cm="1">
        <f t="array" ref="R8">MMULT(MMULT(G8:J8,MINVERSE($M$3:$P$6)),TRANSPOSE(G8:J8))</f>
        <v>2.2191408683024529</v>
      </c>
      <c r="S8" s="4">
        <v>1.0792484214661726</v>
      </c>
      <c r="T8" s="52">
        <f t="shared" si="0"/>
        <v>0.1024494553884502</v>
      </c>
      <c r="U8">
        <v>6</v>
      </c>
      <c r="V8" s="3">
        <f t="shared" si="1"/>
        <v>0.18333333333333332</v>
      </c>
      <c r="W8" s="4">
        <f t="shared" si="2"/>
        <v>1.5560612521221138</v>
      </c>
    </row>
    <row r="9" spans="2:23" x14ac:dyDescent="0.25">
      <c r="B9" s="49">
        <v>1943</v>
      </c>
      <c r="C9">
        <v>1685</v>
      </c>
      <c r="D9">
        <v>1271</v>
      </c>
      <c r="E9" s="50">
        <v>1671</v>
      </c>
      <c r="G9" s="41">
        <v>36.900000000000091</v>
      </c>
      <c r="H9" s="42">
        <v>-64.533333333333303</v>
      </c>
      <c r="I9" s="42">
        <v>-238.13333333333344</v>
      </c>
      <c r="J9" s="43">
        <v>-53.966666666666697</v>
      </c>
      <c r="R9" s="51" cm="1">
        <f t="array" ref="R9">MMULT(MMULT(G9:J9,MINVERSE($M$3:$P$6)),TRANSPOSE(G9:J9))</f>
        <v>4.9883497928075835</v>
      </c>
      <c r="S9" s="4">
        <v>1.3632123553383952</v>
      </c>
      <c r="T9" s="52">
        <f t="shared" si="0"/>
        <v>0.14943698897211238</v>
      </c>
      <c r="U9">
        <v>7</v>
      </c>
      <c r="V9" s="3">
        <f t="shared" si="1"/>
        <v>0.21666666666666667</v>
      </c>
      <c r="W9" s="4">
        <f t="shared" si="2"/>
        <v>1.7405819752647345</v>
      </c>
    </row>
    <row r="10" spans="2:23" x14ac:dyDescent="0.25">
      <c r="B10" s="49">
        <v>2104</v>
      </c>
      <c r="C10">
        <v>1820</v>
      </c>
      <c r="D10">
        <v>1717</v>
      </c>
      <c r="E10" s="50">
        <v>1874</v>
      </c>
      <c r="G10" s="41">
        <v>197.90000000000009</v>
      </c>
      <c r="H10" s="42">
        <v>70.466666666666697</v>
      </c>
      <c r="I10" s="42">
        <v>207.86666666666656</v>
      </c>
      <c r="J10" s="43">
        <v>149.0333333333333</v>
      </c>
      <c r="R10" s="51" cm="1">
        <f t="array" ref="R10">MMULT(MMULT(G10:J10,MINVERSE($M$3:$P$6)),TRANSPOSE(G10:J10))</f>
        <v>1.4876569689023071</v>
      </c>
      <c r="S10" s="4">
        <v>1.3980776251618434</v>
      </c>
      <c r="T10" s="52">
        <f t="shared" si="0"/>
        <v>0.15547093438551549</v>
      </c>
      <c r="U10">
        <v>8</v>
      </c>
      <c r="V10" s="3">
        <f t="shared" si="1"/>
        <v>0.25</v>
      </c>
      <c r="W10" s="4">
        <f t="shared" si="2"/>
        <v>1.9225575262295547</v>
      </c>
    </row>
    <row r="11" spans="2:23" x14ac:dyDescent="0.25">
      <c r="B11" s="49">
        <v>2983</v>
      </c>
      <c r="C11">
        <v>2794</v>
      </c>
      <c r="D11">
        <v>2412</v>
      </c>
      <c r="E11" s="50">
        <v>2581</v>
      </c>
      <c r="G11" s="41">
        <v>1076.9000000000001</v>
      </c>
      <c r="H11" s="42">
        <v>1044.4666666666667</v>
      </c>
      <c r="I11" s="42">
        <v>902.86666666666656</v>
      </c>
      <c r="J11" s="43">
        <v>856.0333333333333</v>
      </c>
      <c r="R11" s="51" cm="1">
        <f t="array" ref="R11">MMULT(MMULT(G11:J11,MINVERSE($M$3:$P$6)),TRANSPOSE(G11:J11))</f>
        <v>12.264754993919194</v>
      </c>
      <c r="S11" s="4">
        <v>1.4649908273183683</v>
      </c>
      <c r="T11" s="52">
        <f t="shared" si="0"/>
        <v>0.16717572114259158</v>
      </c>
      <c r="U11">
        <v>9</v>
      </c>
      <c r="V11" s="3">
        <f t="shared" si="1"/>
        <v>0.28333333333333333</v>
      </c>
      <c r="W11" s="4">
        <f t="shared" si="2"/>
        <v>2.1038415087137405</v>
      </c>
    </row>
    <row r="12" spans="2:23" x14ac:dyDescent="0.25">
      <c r="B12" s="49">
        <v>1745</v>
      </c>
      <c r="C12">
        <v>1600</v>
      </c>
      <c r="D12">
        <v>1384</v>
      </c>
      <c r="E12" s="50">
        <v>1508</v>
      </c>
      <c r="G12" s="41">
        <v>-161.09999999999991</v>
      </c>
      <c r="H12" s="42">
        <v>-149.5333333333333</v>
      </c>
      <c r="I12" s="42">
        <v>-125.13333333333344</v>
      </c>
      <c r="J12" s="43">
        <v>-216.9666666666667</v>
      </c>
      <c r="R12" s="51" cm="1">
        <f t="array" ref="R12">MMULT(MMULT(G12:J12,MINVERSE($M$3:$P$6)),TRANSPOSE(G12:J12))</f>
        <v>0.76653997043597233</v>
      </c>
      <c r="S12" s="4">
        <v>1.4876569689023071</v>
      </c>
      <c r="T12" s="52">
        <f t="shared" si="0"/>
        <v>0.17117439166962972</v>
      </c>
      <c r="U12">
        <v>10</v>
      </c>
      <c r="V12" s="3">
        <f t="shared" si="1"/>
        <v>0.31666666666666665</v>
      </c>
      <c r="W12" s="4">
        <f t="shared" si="2"/>
        <v>2.2859220489612433</v>
      </c>
    </row>
    <row r="13" spans="2:23" x14ac:dyDescent="0.25">
      <c r="B13" s="49">
        <v>1710</v>
      </c>
      <c r="C13">
        <v>1591</v>
      </c>
      <c r="D13">
        <v>1518</v>
      </c>
      <c r="E13" s="50">
        <v>1667</v>
      </c>
      <c r="G13" s="41">
        <v>-196.09999999999991</v>
      </c>
      <c r="H13" s="42">
        <v>-158.5333333333333</v>
      </c>
      <c r="I13" s="42">
        <v>8.8666666666665606</v>
      </c>
      <c r="J13" s="43">
        <v>-57.966666666666697</v>
      </c>
      <c r="R13" s="51" cm="1">
        <f t="array" ref="R13">MMULT(MMULT(G13:J13,MINVERSE($M$3:$P$6)),TRANSPOSE(G13:J13))</f>
        <v>1.9307771417662751</v>
      </c>
      <c r="S13" s="4">
        <v>1.9307771417662751</v>
      </c>
      <c r="T13" s="52">
        <f t="shared" si="0"/>
        <v>0.25151087112915083</v>
      </c>
      <c r="U13">
        <v>11</v>
      </c>
      <c r="V13" s="3">
        <f t="shared" si="1"/>
        <v>0.35</v>
      </c>
      <c r="W13" s="4">
        <f t="shared" si="2"/>
        <v>2.4700873874753086</v>
      </c>
    </row>
    <row r="14" spans="2:23" x14ac:dyDescent="0.25">
      <c r="B14" s="49">
        <v>2046</v>
      </c>
      <c r="C14">
        <v>1907</v>
      </c>
      <c r="D14">
        <v>1627</v>
      </c>
      <c r="E14" s="50">
        <v>1898</v>
      </c>
      <c r="G14" s="41">
        <v>139.90000000000009</v>
      </c>
      <c r="H14" s="42">
        <v>157.4666666666667</v>
      </c>
      <c r="I14" s="42">
        <v>117.86666666666656</v>
      </c>
      <c r="J14" s="43">
        <v>173.0333333333333</v>
      </c>
      <c r="R14" s="51" cm="1">
        <f t="array" ref="R14">MMULT(MMULT(G14:J14,MINVERSE($M$3:$P$6)),TRANSPOSE(G14:J14))</f>
        <v>0.46351585974571385</v>
      </c>
      <c r="S14" s="4">
        <v>2.2191408683024529</v>
      </c>
      <c r="T14" s="52">
        <f t="shared" si="0"/>
        <v>0.30447344911547414</v>
      </c>
      <c r="U14">
        <v>12</v>
      </c>
      <c r="V14" s="3">
        <f t="shared" si="1"/>
        <v>0.38333333333333336</v>
      </c>
      <c r="W14" s="4">
        <f t="shared" si="2"/>
        <v>2.6575290666278732</v>
      </c>
    </row>
    <row r="15" spans="2:23" x14ac:dyDescent="0.25">
      <c r="B15" s="49">
        <v>1840</v>
      </c>
      <c r="C15">
        <v>1841</v>
      </c>
      <c r="D15">
        <v>1595</v>
      </c>
      <c r="E15" s="50">
        <v>1741</v>
      </c>
      <c r="G15" s="41">
        <v>-66.099999999999909</v>
      </c>
      <c r="H15" s="42">
        <v>91.466666666666697</v>
      </c>
      <c r="I15" s="42">
        <v>85.866666666666561</v>
      </c>
      <c r="J15" s="43">
        <v>16.033333333333303</v>
      </c>
      <c r="R15" s="51" cm="1">
        <f t="array" ref="R15">MMULT(MMULT(G15:J15,MINVERSE($M$3:$P$6)),TRANSPOSE(G15:J15))</f>
        <v>2.6959023812974885</v>
      </c>
      <c r="S15" s="4">
        <v>2.3816049839540936</v>
      </c>
      <c r="T15" s="52">
        <f t="shared" si="0"/>
        <v>0.33404593385779341</v>
      </c>
      <c r="U15">
        <v>13</v>
      </c>
      <c r="V15" s="3">
        <f t="shared" si="1"/>
        <v>0.41666666666666669</v>
      </c>
      <c r="W15" s="4">
        <f t="shared" si="2"/>
        <v>2.8494146572050654</v>
      </c>
    </row>
    <row r="16" spans="2:23" x14ac:dyDescent="0.25">
      <c r="B16" s="49">
        <v>1867</v>
      </c>
      <c r="C16">
        <v>1685</v>
      </c>
      <c r="D16">
        <v>1493</v>
      </c>
      <c r="E16" s="50">
        <v>1678</v>
      </c>
      <c r="G16" s="41">
        <v>-39.099999999999909</v>
      </c>
      <c r="H16" s="42">
        <v>-64.533333333333303</v>
      </c>
      <c r="I16" s="42">
        <v>-16.133333333333439</v>
      </c>
      <c r="J16" s="43">
        <v>-46.966666666666697</v>
      </c>
      <c r="R16" s="51" cm="1">
        <f t="array" ref="R16">MMULT(MMULT(G16:J16,MINVERSE($M$3:$P$6)),TRANSPOSE(G16:J16))</f>
        <v>0.12957135814676757</v>
      </c>
      <c r="S16" s="4">
        <v>2.5385575365427675</v>
      </c>
      <c r="T16" s="52">
        <f t="shared" si="0"/>
        <v>0.36225496711632771</v>
      </c>
      <c r="U16">
        <v>14</v>
      </c>
      <c r="V16" s="3">
        <f t="shared" si="1"/>
        <v>0.45</v>
      </c>
      <c r="W16" s="4">
        <f t="shared" si="2"/>
        <v>3.0469464242728361</v>
      </c>
    </row>
    <row r="17" spans="2:23" x14ac:dyDescent="0.25">
      <c r="B17" s="49">
        <v>1859</v>
      </c>
      <c r="C17">
        <v>1649</v>
      </c>
      <c r="D17">
        <v>1389</v>
      </c>
      <c r="E17" s="50">
        <v>1714</v>
      </c>
      <c r="G17" s="41">
        <v>-47.099999999999909</v>
      </c>
      <c r="H17" s="42">
        <v>-100.5333333333333</v>
      </c>
      <c r="I17" s="42">
        <v>-120.13333333333344</v>
      </c>
      <c r="J17" s="43">
        <v>-10.966666666666697</v>
      </c>
      <c r="R17" s="51" cm="1">
        <f t="array" ref="R17">MMULT(MMULT(G17:J17,MINVERSE($M$3:$P$6)),TRANSPOSE(G17:J17))</f>
        <v>1.0792484214661726</v>
      </c>
      <c r="S17" s="4">
        <v>2.5838186337619802</v>
      </c>
      <c r="T17" s="52">
        <f t="shared" si="0"/>
        <v>0.37030775809828087</v>
      </c>
      <c r="U17">
        <v>15</v>
      </c>
      <c r="V17" s="3">
        <f t="shared" si="1"/>
        <v>0.48333333333333334</v>
      </c>
      <c r="W17" s="4">
        <f t="shared" si="2"/>
        <v>3.2514157793747342</v>
      </c>
    </row>
    <row r="18" spans="2:23" x14ac:dyDescent="0.25">
      <c r="B18" s="49">
        <v>1954</v>
      </c>
      <c r="C18">
        <v>2149</v>
      </c>
      <c r="D18">
        <v>1180</v>
      </c>
      <c r="E18" s="50">
        <v>1281</v>
      </c>
      <c r="G18" s="41">
        <v>47.900000000000091</v>
      </c>
      <c r="H18" s="42">
        <v>399.4666666666667</v>
      </c>
      <c r="I18" s="42">
        <v>-329.13333333333344</v>
      </c>
      <c r="J18" s="43">
        <v>-443.9666666666667</v>
      </c>
      <c r="R18" s="51" cm="1">
        <f t="array" ref="R18">MMULT(MMULT(G18:J18,MINVERSE($M$3:$P$6)),TRANSPOSE(G18:J18))</f>
        <v>16.847407016752573</v>
      </c>
      <c r="S18" s="4">
        <v>2.6959023812974885</v>
      </c>
      <c r="T18" s="52">
        <f t="shared" si="0"/>
        <v>0.39006816656557625</v>
      </c>
      <c r="U18">
        <v>16</v>
      </c>
      <c r="V18" s="3">
        <f t="shared" si="1"/>
        <v>0.51666666666666672</v>
      </c>
      <c r="W18" s="4">
        <f t="shared" si="2"/>
        <v>3.4642608107428186</v>
      </c>
    </row>
    <row r="19" spans="2:23" x14ac:dyDescent="0.25">
      <c r="B19" s="49">
        <v>1325</v>
      </c>
      <c r="C19">
        <v>1170</v>
      </c>
      <c r="D19">
        <v>1002</v>
      </c>
      <c r="E19" s="50">
        <v>1176</v>
      </c>
      <c r="G19" s="41">
        <v>-581.09999999999991</v>
      </c>
      <c r="H19" s="42">
        <v>-579.5333333333333</v>
      </c>
      <c r="I19" s="42">
        <v>-507.13333333333344</v>
      </c>
      <c r="J19" s="43">
        <v>-548.9666666666667</v>
      </c>
      <c r="R19" s="51" cm="1">
        <f t="array" ref="R19">MMULT(MMULT(G19:J19,MINVERSE($M$3:$P$6)),TRANSPOSE(G19:J19))</f>
        <v>3.5018290410456818</v>
      </c>
      <c r="S19" s="4">
        <v>2.9951752176833439</v>
      </c>
      <c r="T19" s="52">
        <f t="shared" si="0"/>
        <v>0.44136685941839354</v>
      </c>
      <c r="U19">
        <v>17</v>
      </c>
      <c r="V19" s="3">
        <f t="shared" si="1"/>
        <v>0.55000000000000004</v>
      </c>
      <c r="W19" s="4">
        <f t="shared" si="2"/>
        <v>3.6871338340838928</v>
      </c>
    </row>
    <row r="20" spans="2:23" x14ac:dyDescent="0.25">
      <c r="B20" s="49">
        <v>1419</v>
      </c>
      <c r="C20">
        <v>1371</v>
      </c>
      <c r="D20">
        <v>1252</v>
      </c>
      <c r="E20" s="50">
        <v>1308</v>
      </c>
      <c r="G20" s="41">
        <v>-487.09999999999991</v>
      </c>
      <c r="H20" s="42">
        <v>-378.5333333333333</v>
      </c>
      <c r="I20" s="42">
        <v>-257.13333333333344</v>
      </c>
      <c r="J20" s="43">
        <v>-416.9666666666667</v>
      </c>
      <c r="R20" s="51" cm="1">
        <f t="array" ref="R20">MMULT(MMULT(G20:J20,MINVERSE($M$3:$P$6)),TRANSPOSE(G20:J20))</f>
        <v>3.9900602511859939</v>
      </c>
      <c r="S20" s="4">
        <v>3.3979804418369532</v>
      </c>
      <c r="T20" s="52">
        <f t="shared" si="0"/>
        <v>0.50644082086923303</v>
      </c>
      <c r="U20">
        <v>18</v>
      </c>
      <c r="V20" s="3">
        <f t="shared" si="1"/>
        <v>0.58333333333333337</v>
      </c>
      <c r="W20" s="4">
        <f t="shared" si="2"/>
        <v>3.9219872756152636</v>
      </c>
    </row>
    <row r="21" spans="2:23" x14ac:dyDescent="0.25">
      <c r="B21" s="49">
        <v>1828</v>
      </c>
      <c r="C21">
        <v>1634</v>
      </c>
      <c r="D21">
        <v>1602</v>
      </c>
      <c r="E21" s="50">
        <v>1755</v>
      </c>
      <c r="G21" s="41">
        <v>-78.099999999999909</v>
      </c>
      <c r="H21" s="42">
        <v>-115.5333333333333</v>
      </c>
      <c r="I21" s="42">
        <v>92.866666666666561</v>
      </c>
      <c r="J21" s="43">
        <v>30.033333333333303</v>
      </c>
      <c r="R21" s="51" cm="1">
        <f t="array" ref="R21">MMULT(MMULT(G21:J21,MINVERSE($M$3:$P$6)),TRANSPOSE(G21:J21))</f>
        <v>1.3632123553383952</v>
      </c>
      <c r="S21" s="4">
        <v>3.5018290410456818</v>
      </c>
      <c r="T21" s="52">
        <f t="shared" si="0"/>
        <v>0.52239971072078528</v>
      </c>
      <c r="U21">
        <v>19</v>
      </c>
      <c r="V21" s="3">
        <f t="shared" si="1"/>
        <v>0.6166666666666667</v>
      </c>
      <c r="W21" s="4">
        <f t="shared" si="2"/>
        <v>4.1711895673206945</v>
      </c>
    </row>
    <row r="22" spans="2:23" x14ac:dyDescent="0.25">
      <c r="B22" s="49">
        <v>1725</v>
      </c>
      <c r="C22">
        <v>1594</v>
      </c>
      <c r="D22">
        <v>1313</v>
      </c>
      <c r="E22" s="50">
        <v>1646</v>
      </c>
      <c r="G22" s="41">
        <v>-181.09999999999991</v>
      </c>
      <c r="H22" s="42">
        <v>-155.5333333333333</v>
      </c>
      <c r="I22" s="42">
        <v>-196.13333333333344</v>
      </c>
      <c r="J22" s="43">
        <v>-78.966666666666697</v>
      </c>
      <c r="R22" s="51" cm="1">
        <f t="array" ref="R22">MMULT(MMULT(G22:J22,MINVERSE($M$3:$P$6)),TRANSPOSE(G22:J22))</f>
        <v>1.4649908273183683</v>
      </c>
      <c r="S22" s="4">
        <v>3.9900602511859939</v>
      </c>
      <c r="T22" s="52">
        <f t="shared" si="0"/>
        <v>0.59264728020539059</v>
      </c>
      <c r="U22">
        <v>20</v>
      </c>
      <c r="V22" s="3">
        <f t="shared" si="1"/>
        <v>0.65</v>
      </c>
      <c r="W22" s="4">
        <f t="shared" si="2"/>
        <v>4.4376891993848027</v>
      </c>
    </row>
    <row r="23" spans="2:23" x14ac:dyDescent="0.25">
      <c r="B23" s="49">
        <v>2276</v>
      </c>
      <c r="C23">
        <v>2189</v>
      </c>
      <c r="D23">
        <v>1547</v>
      </c>
      <c r="E23" s="50">
        <v>2111</v>
      </c>
      <c r="G23" s="41">
        <v>369.90000000000009</v>
      </c>
      <c r="H23" s="42">
        <v>439.4666666666667</v>
      </c>
      <c r="I23" s="42">
        <v>37.866666666666561</v>
      </c>
      <c r="J23" s="43">
        <v>386.0333333333333</v>
      </c>
      <c r="R23" s="51" cm="1">
        <f t="array" ref="R23">MMULT(MMULT(G23:J23,MINVERSE($M$3:$P$6)),TRANSPOSE(G23:J23))</f>
        <v>9.8980384086959905</v>
      </c>
      <c r="S23" s="4">
        <v>4.5767867223742664</v>
      </c>
      <c r="T23" s="52">
        <f t="shared" si="0"/>
        <v>0.6664605920205311</v>
      </c>
      <c r="U23">
        <v>21</v>
      </c>
      <c r="V23" s="3">
        <f t="shared" si="1"/>
        <v>0.68333333333333335</v>
      </c>
      <c r="W23" s="4">
        <f t="shared" si="2"/>
        <v>4.725257122020988</v>
      </c>
    </row>
    <row r="24" spans="2:23" x14ac:dyDescent="0.25">
      <c r="B24" s="49">
        <v>1899</v>
      </c>
      <c r="C24">
        <v>1614</v>
      </c>
      <c r="D24">
        <v>1422</v>
      </c>
      <c r="E24" s="50">
        <v>1477</v>
      </c>
      <c r="G24" s="41">
        <v>-7.0999999999999091</v>
      </c>
      <c r="H24" s="42">
        <v>-135.5333333333333</v>
      </c>
      <c r="I24" s="42">
        <v>-87.133333333333439</v>
      </c>
      <c r="J24" s="43">
        <v>-247.9666666666667</v>
      </c>
      <c r="R24" s="51" cm="1">
        <f t="array" ref="R24">MMULT(MMULT(G24:J24,MINVERSE($M$3:$P$6)),TRANSPOSE(G24:J24))</f>
        <v>5.0557446013447036</v>
      </c>
      <c r="S24" s="4">
        <v>4.9883497928075835</v>
      </c>
      <c r="T24" s="52">
        <f t="shared" si="0"/>
        <v>0.71150503044379909</v>
      </c>
      <c r="U24">
        <v>22</v>
      </c>
      <c r="V24" s="3">
        <f t="shared" si="1"/>
        <v>0.71666666666666667</v>
      </c>
      <c r="W24" s="4">
        <f t="shared" si="2"/>
        <v>5.0388607343452625</v>
      </c>
    </row>
    <row r="25" spans="2:23" x14ac:dyDescent="0.25">
      <c r="B25" s="49">
        <v>1633</v>
      </c>
      <c r="C25">
        <v>1513</v>
      </c>
      <c r="D25">
        <v>1290</v>
      </c>
      <c r="E25" s="50">
        <v>1516</v>
      </c>
      <c r="G25" s="41">
        <v>-273.09999999999991</v>
      </c>
      <c r="H25" s="42">
        <v>-236.5333333333333</v>
      </c>
      <c r="I25" s="42">
        <v>-219.13333333333344</v>
      </c>
      <c r="J25" s="43">
        <v>-208.9666666666667</v>
      </c>
      <c r="R25" s="51" cm="1">
        <f t="array" ref="R25">MMULT(MMULT(G25:J25,MINVERSE($M$3:$P$6)),TRANSPOSE(G25:J25))</f>
        <v>0.79620959663761359</v>
      </c>
      <c r="S25" s="4">
        <v>5.0557446013447036</v>
      </c>
      <c r="T25" s="52">
        <f t="shared" si="0"/>
        <v>0.71837457162205987</v>
      </c>
      <c r="U25">
        <v>23</v>
      </c>
      <c r="V25" s="3">
        <f t="shared" si="1"/>
        <v>0.75</v>
      </c>
      <c r="W25" s="4">
        <f t="shared" si="2"/>
        <v>5.3852690577793911</v>
      </c>
    </row>
    <row r="26" spans="2:23" x14ac:dyDescent="0.25">
      <c r="B26" s="49">
        <v>2061</v>
      </c>
      <c r="C26">
        <v>1867</v>
      </c>
      <c r="D26">
        <v>1646</v>
      </c>
      <c r="E26" s="50">
        <v>2037</v>
      </c>
      <c r="G26" s="41">
        <v>154.90000000000009</v>
      </c>
      <c r="H26" s="42">
        <v>117.4666666666667</v>
      </c>
      <c r="I26" s="42">
        <v>136.86666666666656</v>
      </c>
      <c r="J26" s="43">
        <v>312.0333333333333</v>
      </c>
      <c r="R26" s="51" cm="1">
        <f t="array" ref="R26">MMULT(MMULT(G26:J26,MINVERSE($M$3:$P$6)),TRANSPOSE(G26:J26))</f>
        <v>2.5385575365427675</v>
      </c>
      <c r="S26" s="4">
        <v>5.2076098037903691</v>
      </c>
      <c r="T26" s="52">
        <f t="shared" si="0"/>
        <v>0.73334902817849812</v>
      </c>
      <c r="U26">
        <v>24</v>
      </c>
      <c r="V26" s="3">
        <f t="shared" si="1"/>
        <v>0.78333333333333333</v>
      </c>
      <c r="W26" s="4">
        <f t="shared" si="2"/>
        <v>5.7740884748677574</v>
      </c>
    </row>
    <row r="27" spans="2:23" x14ac:dyDescent="0.25">
      <c r="B27" s="49">
        <v>1856</v>
      </c>
      <c r="C27">
        <v>1493</v>
      </c>
      <c r="D27">
        <v>1356</v>
      </c>
      <c r="E27" s="50">
        <v>1533</v>
      </c>
      <c r="G27" s="41">
        <v>-50.099999999999909</v>
      </c>
      <c r="H27" s="42">
        <v>-256.5333333333333</v>
      </c>
      <c r="I27" s="42">
        <v>-153.13333333333344</v>
      </c>
      <c r="J27" s="43">
        <v>-191.9666666666667</v>
      </c>
      <c r="R27" s="51" cm="1">
        <f t="array" ref="R27">MMULT(MMULT(G27:J27,MINVERSE($M$3:$P$6)),TRANSPOSE(G27:J27))</f>
        <v>4.5767867223742664</v>
      </c>
      <c r="S27" s="4">
        <v>5.4770195915440407</v>
      </c>
      <c r="T27" s="52">
        <f t="shared" si="0"/>
        <v>0.75824312681142036</v>
      </c>
      <c r="U27">
        <v>25</v>
      </c>
      <c r="V27" s="3">
        <f t="shared" si="1"/>
        <v>0.81666666666666665</v>
      </c>
      <c r="W27" s="4">
        <f t="shared" si="2"/>
        <v>6.2196625229813991</v>
      </c>
    </row>
    <row r="28" spans="2:23" x14ac:dyDescent="0.25">
      <c r="B28" s="49">
        <v>1727</v>
      </c>
      <c r="C28">
        <v>1412</v>
      </c>
      <c r="D28">
        <v>1238</v>
      </c>
      <c r="E28" s="50">
        <v>1469</v>
      </c>
      <c r="G28" s="41">
        <v>-179.09999999999991</v>
      </c>
      <c r="H28" s="42">
        <v>-337.5333333333333</v>
      </c>
      <c r="I28" s="42">
        <v>-271.13333333333344</v>
      </c>
      <c r="J28" s="43">
        <v>-255.9666666666667</v>
      </c>
      <c r="R28" s="51" cm="1">
        <f t="array" ref="R28">MMULT(MMULT(G28:J28,MINVERSE($M$3:$P$6)),TRANSPOSE(G28:J28))</f>
        <v>3.3979804418369532</v>
      </c>
      <c r="S28" s="4">
        <v>6.2837628234586482</v>
      </c>
      <c r="T28" s="52">
        <f t="shared" si="0"/>
        <v>0.82106475168533288</v>
      </c>
      <c r="U28">
        <v>26</v>
      </c>
      <c r="V28" s="3">
        <f t="shared" si="1"/>
        <v>0.85</v>
      </c>
      <c r="W28" s="4">
        <f t="shared" si="2"/>
        <v>6.7448830872124201</v>
      </c>
    </row>
    <row r="29" spans="2:23" x14ac:dyDescent="0.25">
      <c r="B29" s="49">
        <v>2168</v>
      </c>
      <c r="C29">
        <v>1896</v>
      </c>
      <c r="D29">
        <v>1701</v>
      </c>
      <c r="E29" s="50">
        <v>1834</v>
      </c>
      <c r="G29" s="41">
        <v>261.90000000000009</v>
      </c>
      <c r="H29" s="42">
        <v>146.4666666666667</v>
      </c>
      <c r="I29" s="42">
        <v>191.86666666666656</v>
      </c>
      <c r="J29" s="43">
        <v>109.0333333333333</v>
      </c>
      <c r="R29" s="51" cm="1">
        <f t="array" ref="R29">MMULT(MMULT(G29:J29,MINVERSE($M$3:$P$6)),TRANSPOSE(G29:J29))</f>
        <v>2.3816049839540936</v>
      </c>
      <c r="S29" s="4">
        <v>7.6166439052677406</v>
      </c>
      <c r="T29" s="52">
        <f t="shared" si="0"/>
        <v>0.89332557026941939</v>
      </c>
      <c r="U29">
        <v>27</v>
      </c>
      <c r="V29" s="3">
        <f t="shared" si="1"/>
        <v>0.8833333333333333</v>
      </c>
      <c r="W29" s="4">
        <f t="shared" si="2"/>
        <v>7.3898285293504804</v>
      </c>
    </row>
    <row r="30" spans="2:23" x14ac:dyDescent="0.25">
      <c r="B30" s="49">
        <v>1655</v>
      </c>
      <c r="C30">
        <v>1675</v>
      </c>
      <c r="D30">
        <v>1414</v>
      </c>
      <c r="E30" s="50">
        <v>1597</v>
      </c>
      <c r="G30" s="41">
        <v>-251.09999999999991</v>
      </c>
      <c r="H30" s="42">
        <v>-74.533333333333303</v>
      </c>
      <c r="I30" s="42">
        <v>-95.133333333333439</v>
      </c>
      <c r="J30" s="43">
        <v>-127.9666666666667</v>
      </c>
      <c r="R30" s="51" cm="1">
        <f t="array" ref="R30">MMULT(MMULT(G30:J30,MINVERSE($M$3:$P$6)),TRANSPOSE(G30:J30))</f>
        <v>2.9951752176833439</v>
      </c>
      <c r="S30" s="4">
        <v>9.8980384086959905</v>
      </c>
      <c r="T30" s="52">
        <f t="shared" si="0"/>
        <v>0.9578193138967277</v>
      </c>
      <c r="U30">
        <v>28</v>
      </c>
      <c r="V30" s="3">
        <f t="shared" si="1"/>
        <v>0.91666666666666663</v>
      </c>
      <c r="W30" s="4">
        <f t="shared" si="2"/>
        <v>8.2351806833220298</v>
      </c>
    </row>
    <row r="31" spans="2:23" x14ac:dyDescent="0.25">
      <c r="B31" s="49">
        <v>2326</v>
      </c>
      <c r="C31">
        <v>2301</v>
      </c>
      <c r="D31">
        <v>2065</v>
      </c>
      <c r="E31" s="50">
        <v>2234</v>
      </c>
      <c r="G31" s="41">
        <v>419.90000000000009</v>
      </c>
      <c r="H31" s="42">
        <v>551.4666666666667</v>
      </c>
      <c r="I31" s="42">
        <v>555.86666666666656</v>
      </c>
      <c r="J31" s="43">
        <v>509.0333333333333</v>
      </c>
      <c r="R31" s="51" cm="1">
        <f t="array" ref="R31">MMULT(MMULT(G31:J31,MINVERSE($M$3:$P$6)),TRANSPOSE(G31:J31))</f>
        <v>6.2837628234586482</v>
      </c>
      <c r="S31" s="4">
        <v>12.264754993919194</v>
      </c>
      <c r="T31" s="52">
        <f t="shared" si="0"/>
        <v>0.98451266782635793</v>
      </c>
      <c r="U31">
        <v>29</v>
      </c>
      <c r="V31" s="3">
        <f t="shared" si="1"/>
        <v>0.95</v>
      </c>
      <c r="W31" s="4">
        <f t="shared" si="2"/>
        <v>9.4877290367811575</v>
      </c>
    </row>
    <row r="32" spans="2:23" x14ac:dyDescent="0.25">
      <c r="B32" s="16">
        <v>1490</v>
      </c>
      <c r="C32" s="53">
        <v>1382</v>
      </c>
      <c r="D32" s="53">
        <v>1214</v>
      </c>
      <c r="E32" s="17">
        <v>1284</v>
      </c>
      <c r="G32" s="44">
        <v>-416.09999999999991</v>
      </c>
      <c r="H32" s="45">
        <v>-367.5333333333333</v>
      </c>
      <c r="I32" s="45">
        <v>-295.13333333333344</v>
      </c>
      <c r="J32" s="46">
        <v>-440.9666666666667</v>
      </c>
      <c r="R32" s="54" cm="1">
        <f t="array" ref="R32">MMULT(MMULT(G32:J32,MINVERSE($M$3:$P$6)),TRANSPOSE(G32:J32))</f>
        <v>2.5838186337619802</v>
      </c>
      <c r="S32" s="4">
        <v>16.847407016752573</v>
      </c>
      <c r="T32" s="55">
        <f>_xlfn.CHISQ.DIST(S32,4,TRUE)</f>
        <v>0.99793055607549208</v>
      </c>
      <c r="U32">
        <v>30</v>
      </c>
      <c r="V32" s="3">
        <f t="shared" si="1"/>
        <v>0.98333333333333328</v>
      </c>
      <c r="W32" s="4">
        <f t="shared" si="2"/>
        <v>12.093875437027382</v>
      </c>
    </row>
    <row r="33" spans="1:10" x14ac:dyDescent="0.25">
      <c r="A33" t="s">
        <v>41</v>
      </c>
      <c r="B33" s="56">
        <f>AVERAGE(B3:B32)</f>
        <v>1906.1</v>
      </c>
      <c r="C33" s="57">
        <f t="shared" ref="C33:E33" si="3">AVERAGE(C3:C32)</f>
        <v>1749.5333333333333</v>
      </c>
      <c r="D33" s="57">
        <f t="shared" si="3"/>
        <v>1509.1333333333334</v>
      </c>
      <c r="E33" s="58">
        <f t="shared" si="3"/>
        <v>1724.9666666666667</v>
      </c>
    </row>
    <row r="37" spans="1:10" x14ac:dyDescent="0.25">
      <c r="A37" t="s">
        <v>32</v>
      </c>
    </row>
    <row r="38" spans="1:10" x14ac:dyDescent="0.25">
      <c r="B38" s="59" t="s">
        <v>59</v>
      </c>
      <c r="J38" t="s">
        <v>60</v>
      </c>
    </row>
    <row r="39" spans="1:10" x14ac:dyDescent="0.25">
      <c r="B39" s="59" t="s">
        <v>33</v>
      </c>
      <c r="J39" t="s">
        <v>61</v>
      </c>
    </row>
    <row r="41" spans="1:10" x14ac:dyDescent="0.25">
      <c r="A41" t="s">
        <v>76</v>
      </c>
    </row>
    <row r="42" spans="1:10" x14ac:dyDescent="0.25">
      <c r="B42" t="s">
        <v>77</v>
      </c>
    </row>
    <row r="43" spans="1:10" x14ac:dyDescent="0.25">
      <c r="B43" s="59" t="s">
        <v>78</v>
      </c>
    </row>
  </sheetData>
  <hyperlinks>
    <hyperlink ref="B38" r:id="rId1" display="https://online.stat.psu.edu/stat505/lesson/4/4.3" xr:uid="{22E6F500-31E0-4177-9211-BF694305F70B}"/>
    <hyperlink ref="B39" r:id="rId2" display="https://online.stat.psu.edu/stat505/lesson/4/4.4" xr:uid="{3B35AD66-8D49-4ABD-B550-F30EB6BE6656}"/>
    <hyperlink ref="B43" r:id="rId3" display="https://online.stat.psu.edu/stat505/lesson/8" xr:uid="{B7B9D05E-9526-4E30-BF60-0BBC354466DA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459E-7C5A-4217-906C-65618ECD2DC1}">
  <dimension ref="A1:S35"/>
  <sheetViews>
    <sheetView workbookViewId="0">
      <pane ySplit="1" topLeftCell="A14" activePane="bottomLeft" state="frozen"/>
      <selection pane="bottomLeft" activeCell="L33" sqref="L33"/>
    </sheetView>
  </sheetViews>
  <sheetFormatPr defaultRowHeight="15" x14ac:dyDescent="0.25"/>
  <cols>
    <col min="11" max="12" width="9.5703125" bestFit="1" customWidth="1"/>
    <col min="13" max="13" width="9.28515625" bestFit="1" customWidth="1"/>
    <col min="18" max="18" width="14" bestFit="1" customWidth="1"/>
    <col min="19" max="19" width="17.7109375" bestFit="1" customWidth="1"/>
  </cols>
  <sheetData>
    <row r="1" spans="1:19" s="60" customFormat="1" ht="18.75" x14ac:dyDescent="0.3">
      <c r="C1" s="60" t="s">
        <v>66</v>
      </c>
      <c r="H1" s="60" t="s">
        <v>67</v>
      </c>
    </row>
    <row r="2" spans="1:19" x14ac:dyDescent="0.25">
      <c r="B2" s="7" t="s">
        <v>69</v>
      </c>
      <c r="C2" s="61" t="s">
        <v>70</v>
      </c>
      <c r="D2" s="62" t="s">
        <v>71</v>
      </c>
      <c r="F2" t="s">
        <v>52</v>
      </c>
      <c r="J2" t="s">
        <v>53</v>
      </c>
      <c r="O2" t="s">
        <v>54</v>
      </c>
      <c r="P2" t="s">
        <v>72</v>
      </c>
      <c r="Q2" t="s">
        <v>16</v>
      </c>
      <c r="R2" t="s">
        <v>73</v>
      </c>
      <c r="S2" t="s">
        <v>74</v>
      </c>
    </row>
    <row r="3" spans="1:19" x14ac:dyDescent="0.25">
      <c r="A3">
        <v>1</v>
      </c>
      <c r="B3" s="8">
        <v>9.5</v>
      </c>
      <c r="C3" s="63">
        <v>14.814</v>
      </c>
      <c r="D3" s="64">
        <v>70.610560559999996</v>
      </c>
      <c r="F3" s="72">
        <f t="array" ref="F3:H31">B3:D31-B32:D32</f>
        <v>-5.6965517241379313</v>
      </c>
      <c r="G3" s="73">
        <v>-17.456172413793105</v>
      </c>
      <c r="H3" s="74">
        <v>2.3398049872413651</v>
      </c>
      <c r="K3" s="72" cm="1">
        <f t="array" ref="K3:M5">[1]!COV(B3:D31)</f>
        <v>32.914630541871922</v>
      </c>
      <c r="L3" s="73">
        <v>116.53557204433497</v>
      </c>
      <c r="M3" s="74">
        <v>-1.14853600859729</v>
      </c>
      <c r="O3" s="48" cm="1">
        <f t="array" ref="O3">MMULT(MMULT(F3:H3,MINVERSE($K$3:$M$5)),TRANSPOSE(F3:H3))</f>
        <v>1.7832644043772636</v>
      </c>
      <c r="P3" cm="1">
        <f t="array" ref="P3:P31">_xlfn._xlws.SORT(O3:O31)</f>
        <v>0.59608130929503922</v>
      </c>
      <c r="Q3">
        <v>1</v>
      </c>
      <c r="R3" s="48">
        <f>(Q3-0.5)/29</f>
        <v>1.7241379310344827E-2</v>
      </c>
      <c r="S3" s="48">
        <f>_xlfn.CHISQ.DIST(P3,3,TRUE)</f>
        <v>0.10267112071799032</v>
      </c>
    </row>
    <row r="4" spans="1:19" x14ac:dyDescent="0.25">
      <c r="A4">
        <v>2</v>
      </c>
      <c r="B4" s="10">
        <v>8.4</v>
      </c>
      <c r="C4" s="27">
        <v>17.501999999999999</v>
      </c>
      <c r="D4" s="65">
        <v>73.348930280000005</v>
      </c>
      <c r="F4" s="75">
        <v>-6.796551724137931</v>
      </c>
      <c r="G4" s="76">
        <v>-14.768172413793106</v>
      </c>
      <c r="H4" s="77">
        <v>5.0781747072413737</v>
      </c>
      <c r="K4" s="75">
        <v>116.53557204433497</v>
      </c>
      <c r="L4" s="76">
        <v>488.45514800492612</v>
      </c>
      <c r="M4" s="77">
        <v>-0.21327689409583747</v>
      </c>
      <c r="O4" s="52" cm="1">
        <f t="array" ref="O4">MMULT(MMULT(F4:H4,MINVERSE($K$3:$M$5)),TRANSPOSE(F4:H4))</f>
        <v>5.8735447894050985</v>
      </c>
      <c r="P4">
        <v>0.62700039095622517</v>
      </c>
      <c r="Q4">
        <v>2</v>
      </c>
      <c r="R4" s="52">
        <f t="shared" ref="R4:R31" si="0">(Q4-0.5)/29</f>
        <v>5.1724137931034482E-2</v>
      </c>
      <c r="S4" s="52">
        <f t="shared" ref="S4:S31" si="1">_xlfn.CHISQ.DIST(P4,3,TRUE)</f>
        <v>0.10977562194987468</v>
      </c>
    </row>
    <row r="5" spans="1:19" x14ac:dyDescent="0.25">
      <c r="A5">
        <v>3</v>
      </c>
      <c r="B5" s="10">
        <v>9.8000000000000007</v>
      </c>
      <c r="C5" s="27">
        <v>14.007</v>
      </c>
      <c r="D5" s="65">
        <v>66.153766680000004</v>
      </c>
      <c r="F5" s="75">
        <v>-5.3965517241379306</v>
      </c>
      <c r="G5" s="76">
        <v>-18.263172413793107</v>
      </c>
      <c r="H5" s="77">
        <v>-2.1169888927586271</v>
      </c>
      <c r="K5" s="78">
        <v>-1.14853600859729</v>
      </c>
      <c r="L5" s="79">
        <v>-0.21327689409583747</v>
      </c>
      <c r="M5" s="80">
        <v>5.965714463354983</v>
      </c>
      <c r="O5" s="52" cm="1">
        <f t="array" ref="O5">MMULT(MMULT(F5:H5,MINVERSE($K$3:$M$5)),TRANSPOSE(F5:H5))</f>
        <v>1.8564589883986613</v>
      </c>
      <c r="P5">
        <v>0.70175998476979029</v>
      </c>
      <c r="Q5">
        <v>3</v>
      </c>
      <c r="R5" s="52">
        <f t="shared" si="0"/>
        <v>8.6206896551724144E-2</v>
      </c>
      <c r="S5" s="52">
        <f t="shared" si="1"/>
        <v>0.1272100950314676</v>
      </c>
    </row>
    <row r="6" spans="1:19" x14ac:dyDescent="0.25">
      <c r="A6">
        <v>4</v>
      </c>
      <c r="B6" s="10">
        <v>11</v>
      </c>
      <c r="C6" s="27">
        <v>19.443000000000001</v>
      </c>
      <c r="D6" s="65">
        <v>70.05780919</v>
      </c>
      <c r="F6" s="75">
        <v>-4.1965517241379313</v>
      </c>
      <c r="G6" s="76">
        <v>-12.827172413793104</v>
      </c>
      <c r="H6" s="77">
        <v>1.7870536172413694</v>
      </c>
      <c r="O6" s="52" cm="1">
        <f t="array" ref="O6">MMULT(MMULT(F6:H6,MINVERSE($K$3:$M$5)),TRANSPOSE(F6:H6))</f>
        <v>1.0019573199691512</v>
      </c>
      <c r="P6">
        <v>0.92955811643583552</v>
      </c>
      <c r="Q6">
        <v>4</v>
      </c>
      <c r="R6" s="52">
        <f t="shared" si="0"/>
        <v>0.1206896551724138</v>
      </c>
      <c r="S6" s="52">
        <f t="shared" si="1"/>
        <v>0.18171047404649804</v>
      </c>
    </row>
    <row r="7" spans="1:19" x14ac:dyDescent="0.25">
      <c r="A7">
        <v>5</v>
      </c>
      <c r="B7" s="10">
        <v>8.3000000000000007</v>
      </c>
      <c r="C7" s="27">
        <v>7.5730000000000004</v>
      </c>
      <c r="D7" s="65">
        <v>69.339188210000003</v>
      </c>
      <c r="F7" s="75">
        <v>-6.8965517241379306</v>
      </c>
      <c r="G7" s="76">
        <v>-24.697172413793105</v>
      </c>
      <c r="H7" s="77">
        <v>1.0684326372413722</v>
      </c>
      <c r="O7" s="52" cm="1">
        <f t="array" ref="O7">MMULT(MMULT(F7:H7,MINVERSE($K$3:$M$5)),TRANSPOSE(F7:H7))</f>
        <v>1.5697812598234426</v>
      </c>
      <c r="P7">
        <v>1.0019573199691512</v>
      </c>
      <c r="Q7">
        <v>5</v>
      </c>
      <c r="R7" s="52">
        <f t="shared" si="0"/>
        <v>0.15517241379310345</v>
      </c>
      <c r="S7" s="52">
        <f t="shared" si="1"/>
        <v>0.19922165707879302</v>
      </c>
    </row>
    <row r="8" spans="1:19" x14ac:dyDescent="0.25">
      <c r="A8">
        <v>6</v>
      </c>
      <c r="B8" s="10">
        <v>9.9</v>
      </c>
      <c r="C8" s="27">
        <v>14.191000000000001</v>
      </c>
      <c r="D8" s="65">
        <v>69.128819730000004</v>
      </c>
      <c r="F8" s="75">
        <v>-5.296551724137931</v>
      </c>
      <c r="G8" s="76">
        <v>-18.079172413793103</v>
      </c>
      <c r="H8" s="77">
        <v>0.85806415724137253</v>
      </c>
      <c r="O8" s="52" cm="1">
        <f t="array" ref="O8">MMULT(MMULT(F8:H8,MINVERSE($K$3:$M$5)),TRANSPOSE(F8:H8))</f>
        <v>0.92955811643583552</v>
      </c>
      <c r="P8">
        <v>1.0313096144074851</v>
      </c>
      <c r="Q8">
        <v>6</v>
      </c>
      <c r="R8" s="52">
        <f t="shared" si="0"/>
        <v>0.18965517241379309</v>
      </c>
      <c r="S8" s="52">
        <f t="shared" si="1"/>
        <v>0.20632344384388357</v>
      </c>
    </row>
    <row r="9" spans="1:19" x14ac:dyDescent="0.25">
      <c r="A9">
        <v>7</v>
      </c>
      <c r="B9" s="10">
        <v>8.6</v>
      </c>
      <c r="C9" s="27">
        <v>9.7140000000000004</v>
      </c>
      <c r="D9" s="65">
        <v>69.833514370000003</v>
      </c>
      <c r="F9" s="75">
        <v>-6.5965517241379317</v>
      </c>
      <c r="G9" s="76">
        <v>-22.556172413793107</v>
      </c>
      <c r="H9" s="77">
        <v>1.5627587972413721</v>
      </c>
      <c r="O9" s="52" cm="1">
        <f t="array" ref="O9">MMULT(MMULT(F9:H9,MINVERSE($K$3:$M$5)),TRANSPOSE(F9:H9))</f>
        <v>1.6217768765707021</v>
      </c>
      <c r="P9">
        <v>1.1518215141513248</v>
      </c>
      <c r="Q9">
        <v>7</v>
      </c>
      <c r="R9" s="52">
        <f t="shared" si="0"/>
        <v>0.22413793103448276</v>
      </c>
      <c r="S9" s="52">
        <f t="shared" si="1"/>
        <v>0.23541885815817301</v>
      </c>
    </row>
    <row r="10" spans="1:19" x14ac:dyDescent="0.25">
      <c r="A10">
        <v>8</v>
      </c>
      <c r="B10" s="10">
        <v>6.4</v>
      </c>
      <c r="C10" s="27">
        <v>8.0760000000000005</v>
      </c>
      <c r="D10" s="65">
        <v>64.36616592</v>
      </c>
      <c r="F10" s="75">
        <v>-8.796551724137931</v>
      </c>
      <c r="G10" s="76">
        <v>-24.194172413793105</v>
      </c>
      <c r="H10" s="77">
        <v>-3.9045896527586308</v>
      </c>
      <c r="O10" s="52" cm="1">
        <f t="array" ref="O10">MMULT(MMULT(F10:H10,MINVERSE($K$3:$M$5)),TRANSPOSE(F10:H10))</f>
        <v>6.6240026580372611</v>
      </c>
      <c r="P10">
        <v>1.5697812598234426</v>
      </c>
      <c r="Q10">
        <v>8</v>
      </c>
      <c r="R10" s="52">
        <f t="shared" si="0"/>
        <v>0.25862068965517243</v>
      </c>
      <c r="S10" s="52">
        <f t="shared" si="1"/>
        <v>0.33373904159091616</v>
      </c>
    </row>
    <row r="11" spans="1:19" x14ac:dyDescent="0.25">
      <c r="A11">
        <v>9</v>
      </c>
      <c r="B11" s="10">
        <v>7</v>
      </c>
      <c r="C11" s="27">
        <v>5.3040000000000003</v>
      </c>
      <c r="D11" s="65">
        <v>65.410393159999998</v>
      </c>
      <c r="F11" s="75">
        <v>-8.1965517241379313</v>
      </c>
      <c r="G11" s="76">
        <v>-26.966172413793103</v>
      </c>
      <c r="H11" s="77">
        <v>-2.8603624127586329</v>
      </c>
      <c r="O11" s="52" cm="1">
        <f t="array" ref="O11">MMULT(MMULT(F11:H11,MINVERSE($K$3:$M$5)),TRANSPOSE(F11:H11))</f>
        <v>3.9409671362111407</v>
      </c>
      <c r="P11">
        <v>1.6217768765707021</v>
      </c>
      <c r="Q11">
        <v>9</v>
      </c>
      <c r="R11" s="52">
        <f t="shared" si="0"/>
        <v>0.29310344827586204</v>
      </c>
      <c r="S11" s="52">
        <f t="shared" si="1"/>
        <v>0.34553779862643974</v>
      </c>
    </row>
    <row r="12" spans="1:19" x14ac:dyDescent="0.25">
      <c r="A12">
        <v>10</v>
      </c>
      <c r="B12" s="10">
        <v>8.1999999999999993</v>
      </c>
      <c r="C12" s="27">
        <v>10.728</v>
      </c>
      <c r="D12" s="65">
        <v>67.767387659999997</v>
      </c>
      <c r="F12" s="75">
        <v>-6.996551724137932</v>
      </c>
      <c r="G12" s="76">
        <v>-21.542172413793104</v>
      </c>
      <c r="H12" s="77">
        <v>-0.50336791275863391</v>
      </c>
      <c r="O12" s="52" cm="1">
        <f t="array" ref="O12">MMULT(MMULT(F12:H12,MINVERSE($K$3:$M$5)),TRANSPOSE(F12:H12))</f>
        <v>1.7697315563350837</v>
      </c>
      <c r="P12">
        <v>1.7697315563350837</v>
      </c>
      <c r="Q12">
        <v>10</v>
      </c>
      <c r="R12" s="52">
        <f t="shared" si="0"/>
        <v>0.32758620689655171</v>
      </c>
      <c r="S12" s="52">
        <f t="shared" si="1"/>
        <v>0.37845626651128444</v>
      </c>
    </row>
    <row r="13" spans="1:19" x14ac:dyDescent="0.25">
      <c r="A13">
        <v>11</v>
      </c>
      <c r="B13" s="10">
        <v>17.399999999999999</v>
      </c>
      <c r="C13" s="27">
        <v>43.243000000000002</v>
      </c>
      <c r="D13" s="65">
        <v>69.700525440000007</v>
      </c>
      <c r="F13" s="75">
        <v>2.2034482758620673</v>
      </c>
      <c r="G13" s="76">
        <v>10.972827586206897</v>
      </c>
      <c r="H13" s="77">
        <v>1.4297698672413759</v>
      </c>
      <c r="O13" s="52" cm="1">
        <f t="array" ref="O13">MMULT(MMULT(F13:H13,MINVERSE($K$3:$M$5)),TRANSPOSE(F13:H13))</f>
        <v>0.59608130929503922</v>
      </c>
      <c r="P13">
        <v>1.7776175878790694</v>
      </c>
      <c r="Q13">
        <v>11</v>
      </c>
      <c r="R13" s="52">
        <f t="shared" si="0"/>
        <v>0.36206896551724138</v>
      </c>
      <c r="S13" s="52">
        <f t="shared" si="1"/>
        <v>0.38018233045553995</v>
      </c>
    </row>
    <row r="14" spans="1:19" x14ac:dyDescent="0.25">
      <c r="A14">
        <v>12</v>
      </c>
      <c r="B14" s="10">
        <v>15</v>
      </c>
      <c r="C14" s="27">
        <v>25.318999999999999</v>
      </c>
      <c r="D14" s="65">
        <v>66.930954700000001</v>
      </c>
      <c r="F14" s="75">
        <v>-0.19655172413793132</v>
      </c>
      <c r="G14" s="76">
        <v>-6.9511724137931061</v>
      </c>
      <c r="H14" s="77">
        <v>-1.3398008727586301</v>
      </c>
      <c r="O14" s="52" cm="1">
        <f t="array" ref="O14">MMULT(MMULT(F14:H14,MINVERSE($K$3:$M$5)),TRANSPOSE(F14:H14))</f>
        <v>0.70175998476979029</v>
      </c>
      <c r="P14">
        <v>1.7832644043772636</v>
      </c>
      <c r="Q14">
        <v>12</v>
      </c>
      <c r="R14" s="52">
        <f t="shared" si="0"/>
        <v>0.39655172413793105</v>
      </c>
      <c r="S14" s="52">
        <f t="shared" si="1"/>
        <v>0.38141645679194996</v>
      </c>
    </row>
    <row r="15" spans="1:19" x14ac:dyDescent="0.25">
      <c r="A15">
        <v>13</v>
      </c>
      <c r="B15" s="10">
        <v>15.2</v>
      </c>
      <c r="C15" s="27">
        <v>28.027999999999999</v>
      </c>
      <c r="D15" s="65">
        <v>71.523618499999998</v>
      </c>
      <c r="F15" s="75">
        <v>3.4482758620679732E-3</v>
      </c>
      <c r="G15" s="76">
        <v>-4.2421724137931065</v>
      </c>
      <c r="H15" s="77">
        <v>3.2528629272413667</v>
      </c>
      <c r="O15" s="52" cm="1">
        <f t="array" ref="O15">MMULT(MMULT(F15:H15,MINVERSE($K$3:$M$5)),TRANSPOSE(F15:H15))</f>
        <v>2.3389109185485633</v>
      </c>
      <c r="P15">
        <v>1.8564589883986613</v>
      </c>
      <c r="Q15">
        <v>13</v>
      </c>
      <c r="R15" s="52">
        <f t="shared" si="0"/>
        <v>0.43103448275862066</v>
      </c>
      <c r="S15" s="52">
        <f t="shared" si="1"/>
        <v>0.39727343899804135</v>
      </c>
    </row>
    <row r="16" spans="1:19" x14ac:dyDescent="0.25">
      <c r="A16">
        <v>14</v>
      </c>
      <c r="B16" s="10">
        <v>16.399999999999999</v>
      </c>
      <c r="C16" s="27">
        <v>41.792000000000002</v>
      </c>
      <c r="D16" s="65">
        <v>66.607475960000002</v>
      </c>
      <c r="F16" s="75">
        <v>1.2034482758620673</v>
      </c>
      <c r="G16" s="76">
        <v>9.5218275862068964</v>
      </c>
      <c r="H16" s="77">
        <v>-1.6632796127586289</v>
      </c>
      <c r="O16" s="52" cm="1">
        <f t="array" ref="O16">MMULT(MMULT(F16:H16,MINVERSE($K$3:$M$5)),TRANSPOSE(F16:H16))</f>
        <v>1.0313096144074851</v>
      </c>
      <c r="P16">
        <v>2.0593486004644395</v>
      </c>
      <c r="Q16">
        <v>14</v>
      </c>
      <c r="R16" s="52">
        <f t="shared" si="0"/>
        <v>0.46551724137931033</v>
      </c>
      <c r="S16" s="52">
        <f t="shared" si="1"/>
        <v>0.43981950730290315</v>
      </c>
    </row>
    <row r="17" spans="1:19" x14ac:dyDescent="0.25">
      <c r="A17">
        <v>15</v>
      </c>
      <c r="B17" s="10">
        <v>16.7</v>
      </c>
      <c r="C17" s="27">
        <v>49.499000000000002</v>
      </c>
      <c r="D17" s="65">
        <v>67.986852650000003</v>
      </c>
      <c r="F17" s="75">
        <v>1.503448275862068</v>
      </c>
      <c r="G17" s="76">
        <v>17.228827586206897</v>
      </c>
      <c r="H17" s="77">
        <v>-0.28390292275862805</v>
      </c>
      <c r="O17" s="52" cm="1">
        <f t="array" ref="O17">MMULT(MMULT(F17:H17,MINVERSE($K$3:$M$5)),TRANSPOSE(F17:H17))</f>
        <v>2.0593486004644395</v>
      </c>
      <c r="P17">
        <v>2.3389109185485633</v>
      </c>
      <c r="Q17">
        <v>15</v>
      </c>
      <c r="R17" s="52">
        <f t="shared" si="0"/>
        <v>0.5</v>
      </c>
      <c r="S17" s="52">
        <f t="shared" si="1"/>
        <v>0.49489238122160095</v>
      </c>
    </row>
    <row r="18" spans="1:19" x14ac:dyDescent="0.25">
      <c r="A18">
        <v>16</v>
      </c>
      <c r="B18" s="10">
        <v>15.4</v>
      </c>
      <c r="C18" s="27">
        <v>25.312000000000001</v>
      </c>
      <c r="D18" s="65">
        <v>64.293236399999998</v>
      </c>
      <c r="F18" s="75">
        <v>0.20344827586206904</v>
      </c>
      <c r="G18" s="76">
        <v>-6.958172413793104</v>
      </c>
      <c r="H18" s="77">
        <v>-3.9775191727586332</v>
      </c>
      <c r="O18" s="52" cm="1">
        <f t="array" ref="O18">MMULT(MMULT(F18:H18,MINVERSE($K$3:$M$5)),TRANSPOSE(F18:H18))</f>
        <v>3.0157425740292325</v>
      </c>
      <c r="P18">
        <v>2.3844136302259593</v>
      </c>
      <c r="Q18">
        <v>16</v>
      </c>
      <c r="R18" s="52">
        <f t="shared" si="0"/>
        <v>0.53448275862068961</v>
      </c>
      <c r="S18" s="52">
        <f t="shared" si="1"/>
        <v>0.50345738479408397</v>
      </c>
    </row>
    <row r="19" spans="1:19" x14ac:dyDescent="0.25">
      <c r="A19">
        <v>17</v>
      </c>
      <c r="B19" s="10">
        <v>15</v>
      </c>
      <c r="C19" s="27">
        <v>26.222000000000001</v>
      </c>
      <c r="D19" s="65">
        <v>64.483428549999999</v>
      </c>
      <c r="F19" s="75">
        <v>-0.19655172413793132</v>
      </c>
      <c r="G19" s="76">
        <v>-6.0481724137931039</v>
      </c>
      <c r="H19" s="77">
        <v>-3.7873270227586318</v>
      </c>
      <c r="O19" s="52" cm="1">
        <f t="array" ref="O19">MMULT(MMULT(F19:H19,MINVERSE($K$3:$M$5)),TRANSPOSE(F19:H19))</f>
        <v>2.5440698540985518</v>
      </c>
      <c r="P19">
        <v>2.5440698540985518</v>
      </c>
      <c r="Q19">
        <v>17</v>
      </c>
      <c r="R19" s="52">
        <f t="shared" si="0"/>
        <v>0.56896551724137934</v>
      </c>
      <c r="S19" s="52">
        <f t="shared" si="1"/>
        <v>0.53262070641376025</v>
      </c>
    </row>
    <row r="20" spans="1:19" x14ac:dyDescent="0.25">
      <c r="A20">
        <v>18</v>
      </c>
      <c r="B20" s="10">
        <v>14.5</v>
      </c>
      <c r="C20" s="27">
        <v>22.148</v>
      </c>
      <c r="D20" s="65">
        <v>71.308401630000006</v>
      </c>
      <c r="F20" s="75">
        <v>-0.69655172413793132</v>
      </c>
      <c r="G20" s="76">
        <v>-10.122172413793106</v>
      </c>
      <c r="H20" s="77">
        <v>3.0376460572413748</v>
      </c>
      <c r="O20" s="52" cm="1">
        <f t="array" ref="O20">MMULT(MMULT(F20:H20,MINVERSE($K$3:$M$5)),TRANSPOSE(F20:H20))</f>
        <v>2.8075750405041662</v>
      </c>
      <c r="P20">
        <v>2.6654785507415935</v>
      </c>
      <c r="Q20">
        <v>18</v>
      </c>
      <c r="R20" s="52">
        <f t="shared" si="0"/>
        <v>0.60344827586206895</v>
      </c>
      <c r="S20" s="52">
        <f t="shared" si="1"/>
        <v>0.55387423380098222</v>
      </c>
    </row>
    <row r="21" spans="1:19" x14ac:dyDescent="0.25">
      <c r="A21">
        <v>19</v>
      </c>
      <c r="B21" s="10">
        <v>14.8</v>
      </c>
      <c r="C21" s="27">
        <v>26.751000000000001</v>
      </c>
      <c r="D21" s="65">
        <v>69.587547839999999</v>
      </c>
      <c r="F21" s="75">
        <v>-0.39655172413793061</v>
      </c>
      <c r="G21" s="76">
        <v>-5.519172413793104</v>
      </c>
      <c r="H21" s="77">
        <v>1.3167922672413681</v>
      </c>
      <c r="O21" s="52" cm="1">
        <f t="array" ref="O21">MMULT(MMULT(F21:H21,MINVERSE($K$3:$M$5)),TRANSPOSE(F21:H21))</f>
        <v>0.62700039095622517</v>
      </c>
      <c r="P21">
        <v>2.8075750405041662</v>
      </c>
      <c r="Q21">
        <v>19</v>
      </c>
      <c r="R21" s="52">
        <f t="shared" si="0"/>
        <v>0.63793103448275867</v>
      </c>
      <c r="S21" s="52">
        <f t="shared" si="1"/>
        <v>0.57774555185625243</v>
      </c>
    </row>
    <row r="22" spans="1:19" x14ac:dyDescent="0.25">
      <c r="A22">
        <v>20</v>
      </c>
      <c r="B22" s="10">
        <v>13.6</v>
      </c>
      <c r="C22" s="27">
        <v>18.036000000000001</v>
      </c>
      <c r="D22" s="65">
        <v>71.13320693</v>
      </c>
      <c r="F22" s="75">
        <v>-1.5965517241379317</v>
      </c>
      <c r="G22" s="76">
        <v>-14.234172413793104</v>
      </c>
      <c r="H22" s="77">
        <v>2.862451357241369</v>
      </c>
      <c r="O22" s="52" cm="1">
        <f t="array" ref="O22">MMULT(MMULT(F22:H22,MINVERSE($K$3:$M$5)),TRANSPOSE(F22:H22))</f>
        <v>2.883317716737118</v>
      </c>
      <c r="P22">
        <v>2.883317716737118</v>
      </c>
      <c r="Q22">
        <v>20</v>
      </c>
      <c r="R22" s="52">
        <f t="shared" si="0"/>
        <v>0.67241379310344829</v>
      </c>
      <c r="S22" s="52">
        <f t="shared" si="1"/>
        <v>0.59003265741759214</v>
      </c>
    </row>
    <row r="23" spans="1:19" x14ac:dyDescent="0.25">
      <c r="A23">
        <v>21</v>
      </c>
      <c r="B23" s="10">
        <v>25.6</v>
      </c>
      <c r="C23" s="27">
        <v>96.305000000000007</v>
      </c>
      <c r="D23" s="65">
        <v>72.0970662</v>
      </c>
      <c r="F23" s="75">
        <v>10.40344827586207</v>
      </c>
      <c r="G23" s="76">
        <v>64.034827586206902</v>
      </c>
      <c r="H23" s="77">
        <v>3.8263106272413694</v>
      </c>
      <c r="O23" s="52" cm="1">
        <f t="array" ref="O23">MMULT(MMULT(F23:H23,MINVERSE($K$3:$M$5)),TRANSPOSE(F23:H23))</f>
        <v>14.417893304126942</v>
      </c>
      <c r="P23">
        <v>3.0157425740292325</v>
      </c>
      <c r="Q23">
        <v>21</v>
      </c>
      <c r="R23" s="52">
        <f t="shared" si="0"/>
        <v>0.7068965517241379</v>
      </c>
      <c r="S23" s="52">
        <f t="shared" si="1"/>
        <v>0.61079565619270126</v>
      </c>
    </row>
    <row r="24" spans="1:19" x14ac:dyDescent="0.25">
      <c r="A24">
        <v>22</v>
      </c>
      <c r="B24" s="10">
        <v>24.4</v>
      </c>
      <c r="C24" s="27">
        <v>72.593999999999994</v>
      </c>
      <c r="D24" s="65">
        <v>67.322071910000005</v>
      </c>
      <c r="F24" s="75">
        <v>9.2034482758620673</v>
      </c>
      <c r="G24" s="76">
        <v>40.323827586206889</v>
      </c>
      <c r="H24" s="77">
        <v>-0.9486836627586257</v>
      </c>
      <c r="O24" s="52" cm="1">
        <f t="array" ref="O24">MMULT(MMULT(F24:H24,MINVERSE($K$3:$M$5)),TRANSPOSE(F24:H24))</f>
        <v>3.5447002496324096</v>
      </c>
      <c r="P24">
        <v>3.5447002496324096</v>
      </c>
      <c r="Q24">
        <v>22</v>
      </c>
      <c r="R24" s="52">
        <f t="shared" si="0"/>
        <v>0.74137931034482762</v>
      </c>
      <c r="S24" s="52">
        <f t="shared" si="1"/>
        <v>0.68498924303549524</v>
      </c>
    </row>
    <row r="25" spans="1:19" x14ac:dyDescent="0.25">
      <c r="A25">
        <v>23</v>
      </c>
      <c r="B25" s="10">
        <v>23.3</v>
      </c>
      <c r="C25" s="27">
        <v>49.512</v>
      </c>
      <c r="D25" s="65">
        <v>66.655967219999994</v>
      </c>
      <c r="F25" s="75">
        <v>8.1034482758620694</v>
      </c>
      <c r="G25" s="76">
        <v>17.241827586206895</v>
      </c>
      <c r="H25" s="77">
        <v>-1.6147883527586373</v>
      </c>
      <c r="O25" s="52" cm="1">
        <f t="array" ref="O25">MMULT(MMULT(F25:H25,MINVERSE($K$3:$M$5)),TRANSPOSE(F25:H25))</f>
        <v>3.8212561623688277</v>
      </c>
      <c r="P25">
        <v>3.7544567372736415</v>
      </c>
      <c r="Q25">
        <v>23</v>
      </c>
      <c r="R25" s="52">
        <f t="shared" si="0"/>
        <v>0.77586206896551724</v>
      </c>
      <c r="S25" s="52">
        <f t="shared" si="1"/>
        <v>0.71077179565362436</v>
      </c>
    </row>
    <row r="26" spans="1:19" x14ac:dyDescent="0.25">
      <c r="A26">
        <v>24</v>
      </c>
      <c r="B26" s="10">
        <v>19.5</v>
      </c>
      <c r="C26" s="27">
        <v>32.207000000000001</v>
      </c>
      <c r="D26" s="65">
        <v>68.122592139999995</v>
      </c>
      <c r="F26" s="75">
        <v>4.3034482758620687</v>
      </c>
      <c r="G26" s="76">
        <v>-6.3172413793104454E-2</v>
      </c>
      <c r="H26" s="77">
        <v>-0.1481634327586363</v>
      </c>
      <c r="O26" s="52" cm="1">
        <f t="array" ref="O26">MMULT(MMULT(F26:H26,MINVERSE($K$3:$M$5)),TRANSPOSE(F26:H26))</f>
        <v>3.7544567372736415</v>
      </c>
      <c r="P26">
        <v>3.8212561623688277</v>
      </c>
      <c r="Q26">
        <v>24</v>
      </c>
      <c r="R26" s="52">
        <f t="shared" si="0"/>
        <v>0.81034482758620685</v>
      </c>
      <c r="S26" s="52">
        <f t="shared" si="1"/>
        <v>0.71857665516435887</v>
      </c>
    </row>
    <row r="27" spans="1:19" x14ac:dyDescent="0.25">
      <c r="A27">
        <v>25</v>
      </c>
      <c r="B27" s="10">
        <v>21.2</v>
      </c>
      <c r="C27" s="27">
        <v>48.218000000000004</v>
      </c>
      <c r="D27" s="65">
        <v>66.456211850000003</v>
      </c>
      <c r="F27" s="75">
        <v>6.003448275862068</v>
      </c>
      <c r="G27" s="76">
        <v>15.947827586206898</v>
      </c>
      <c r="H27" s="77">
        <v>-1.8145437227586285</v>
      </c>
      <c r="O27" s="52" cm="1">
        <f t="array" ref="O27">MMULT(MMULT(F27:H27,MINVERSE($K$3:$M$5)),TRANSPOSE(F27:H27))</f>
        <v>1.7776175878790694</v>
      </c>
      <c r="P27">
        <v>3.9409671362111407</v>
      </c>
      <c r="Q27">
        <v>25</v>
      </c>
      <c r="R27" s="52">
        <f t="shared" si="0"/>
        <v>0.84482758620689657</v>
      </c>
      <c r="S27" s="52">
        <f t="shared" si="1"/>
        <v>0.73209042528269364</v>
      </c>
    </row>
    <row r="28" spans="1:19" x14ac:dyDescent="0.25">
      <c r="A28">
        <v>26</v>
      </c>
      <c r="B28" s="10">
        <v>22.8</v>
      </c>
      <c r="C28" s="27">
        <v>70.453000000000003</v>
      </c>
      <c r="D28" s="65">
        <v>65.667792320000004</v>
      </c>
      <c r="F28" s="75">
        <v>7.6034482758620694</v>
      </c>
      <c r="G28" s="76">
        <v>38.182827586206898</v>
      </c>
      <c r="H28" s="77">
        <v>-2.6029632527586273</v>
      </c>
      <c r="O28" s="52" cm="1">
        <f t="array" ref="O28">MMULT(MMULT(F28:H28,MINVERSE($K$3:$M$5)),TRANSPOSE(F28:H28))</f>
        <v>4.9062031542259561</v>
      </c>
      <c r="P28">
        <v>4.9062031542259561</v>
      </c>
      <c r="Q28">
        <v>26</v>
      </c>
      <c r="R28" s="52">
        <f t="shared" si="0"/>
        <v>0.87931034482758619</v>
      </c>
      <c r="S28" s="52">
        <f t="shared" si="1"/>
        <v>0.82120432806498234</v>
      </c>
    </row>
    <row r="29" spans="1:19" x14ac:dyDescent="0.25">
      <c r="A29">
        <v>27</v>
      </c>
      <c r="B29" s="10">
        <v>21.7</v>
      </c>
      <c r="C29" s="27">
        <v>47.661000000000001</v>
      </c>
      <c r="D29" s="65">
        <v>66.278873480000001</v>
      </c>
      <c r="F29" s="75">
        <v>6.503448275862068</v>
      </c>
      <c r="G29" s="76">
        <v>15.390827586206896</v>
      </c>
      <c r="H29" s="77">
        <v>-1.9918820927586296</v>
      </c>
      <c r="O29" s="52" cm="1">
        <f t="array" ref="O29">MMULT(MMULT(F29:H29,MINVERSE($K$3:$M$5)),TRANSPOSE(F29:H29))</f>
        <v>2.3844136302259593</v>
      </c>
      <c r="P29">
        <v>5.8735447894050985</v>
      </c>
      <c r="Q29">
        <v>27</v>
      </c>
      <c r="R29" s="52">
        <f t="shared" si="0"/>
        <v>0.91379310344827591</v>
      </c>
      <c r="S29" s="52">
        <f t="shared" si="1"/>
        <v>0.88207272707770412</v>
      </c>
    </row>
    <row r="30" spans="1:19" x14ac:dyDescent="0.25">
      <c r="A30">
        <v>28</v>
      </c>
      <c r="B30" s="10">
        <v>19.8</v>
      </c>
      <c r="C30" s="27">
        <v>38.137999999999998</v>
      </c>
      <c r="D30" s="65">
        <v>69.414735190000002</v>
      </c>
      <c r="F30" s="75">
        <v>4.6034482758620694</v>
      </c>
      <c r="G30" s="76">
        <v>5.8678275862068929</v>
      </c>
      <c r="H30" s="77">
        <v>1.1439796172413708</v>
      </c>
      <c r="O30" s="52" cm="1">
        <f t="array" ref="O30">MMULT(MMULT(F30:H30,MINVERSE($K$3:$M$5)),TRANSPOSE(F30:H30))</f>
        <v>2.6654785507415935</v>
      </c>
      <c r="P30">
        <v>6.6240026580372611</v>
      </c>
      <c r="Q30">
        <v>28</v>
      </c>
      <c r="R30" s="52">
        <f t="shared" si="0"/>
        <v>0.94827586206896552</v>
      </c>
      <c r="S30" s="52">
        <f t="shared" si="1"/>
        <v>0.91510164656368231</v>
      </c>
    </row>
    <row r="31" spans="1:19" x14ac:dyDescent="0.25">
      <c r="A31">
        <v>29</v>
      </c>
      <c r="B31" s="12">
        <v>21.3</v>
      </c>
      <c r="C31" s="66">
        <v>53.045000000000002</v>
      </c>
      <c r="D31" s="67">
        <v>68.264816940000003</v>
      </c>
      <c r="F31" s="78">
        <v>6.1034482758620694</v>
      </c>
      <c r="G31" s="79">
        <v>20.774827586206897</v>
      </c>
      <c r="H31" s="80">
        <v>-5.9386327586281595E-3</v>
      </c>
      <c r="O31" s="55" cm="1">
        <f t="array" ref="O31">MMULT(MMULT(F31:H31,MINVERSE($K$3:$M$5)),TRANSPOSE(F31:H31))</f>
        <v>1.1518215141513248</v>
      </c>
      <c r="P31">
        <v>14.417893304126942</v>
      </c>
      <c r="Q31">
        <v>29</v>
      </c>
      <c r="R31" s="55">
        <f t="shared" si="0"/>
        <v>0.98275862068965514</v>
      </c>
      <c r="S31" s="55">
        <f t="shared" si="1"/>
        <v>0.99761185556019583</v>
      </c>
    </row>
    <row r="32" spans="1:19" x14ac:dyDescent="0.25">
      <c r="A32" t="s">
        <v>41</v>
      </c>
      <c r="B32" s="70">
        <f>AVERAGE(B3:B31)</f>
        <v>15.196551724137931</v>
      </c>
      <c r="C32" s="71">
        <f t="shared" ref="C32:D32" si="2">AVERAGE(C3:C31)</f>
        <v>32.270172413793105</v>
      </c>
      <c r="D32" s="69">
        <f t="shared" si="2"/>
        <v>68.270755572758631</v>
      </c>
    </row>
    <row r="33" spans="1:4" x14ac:dyDescent="0.25">
      <c r="B33" s="22"/>
      <c r="C33" s="27"/>
      <c r="D33" s="68"/>
    </row>
    <row r="34" spans="1:4" x14ac:dyDescent="0.25">
      <c r="A34" t="s">
        <v>32</v>
      </c>
    </row>
    <row r="35" spans="1:4" x14ac:dyDescent="0.25">
      <c r="B35" s="59" t="s">
        <v>68</v>
      </c>
    </row>
  </sheetData>
  <hyperlinks>
    <hyperlink ref="B35" r:id="rId1" display="https://support.minitab.com/en-us/datasets/regression-data-sets/particle-board-stiffness/" xr:uid="{EE34ED91-A3FA-43C5-93B5-A918B9F309E3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939F-5A1F-46C3-BF45-6CDB29B894E3}">
  <dimension ref="A1:P43"/>
  <sheetViews>
    <sheetView tabSelected="1" workbookViewId="0">
      <pane ySplit="1" topLeftCell="A2" activePane="bottomLeft" state="frozen"/>
      <selection pane="bottomLeft" activeCell="P3" sqref="P3:P21"/>
    </sheetView>
  </sheetViews>
  <sheetFormatPr defaultRowHeight="15" x14ac:dyDescent="0.25"/>
  <cols>
    <col min="12" max="12" width="12" customWidth="1"/>
    <col min="13" max="13" width="11.140625" customWidth="1"/>
    <col min="15" max="15" width="23.7109375" bestFit="1" customWidth="1"/>
    <col min="16" max="16" width="13.140625" bestFit="1" customWidth="1"/>
  </cols>
  <sheetData>
    <row r="1" spans="1:16" s="60" customFormat="1" ht="18.75" x14ac:dyDescent="0.3">
      <c r="B1" s="60" t="s">
        <v>65</v>
      </c>
    </row>
    <row r="2" spans="1:16" x14ac:dyDescent="0.25">
      <c r="A2" s="7" t="s">
        <v>34</v>
      </c>
      <c r="B2" s="7" t="s">
        <v>35</v>
      </c>
      <c r="C2" s="7" t="s">
        <v>36</v>
      </c>
      <c r="D2" s="7"/>
      <c r="E2" s="26" t="s">
        <v>42</v>
      </c>
      <c r="F2" s="7"/>
      <c r="L2" t="s">
        <v>39</v>
      </c>
      <c r="M2" t="s">
        <v>46</v>
      </c>
      <c r="N2" t="s">
        <v>16</v>
      </c>
      <c r="O2" t="s">
        <v>64</v>
      </c>
      <c r="P2" t="s">
        <v>15</v>
      </c>
    </row>
    <row r="3" spans="1:16" x14ac:dyDescent="0.25">
      <c r="A3" s="7">
        <v>1</v>
      </c>
      <c r="B3" s="8">
        <v>7.75</v>
      </c>
      <c r="C3" s="9">
        <v>5.48</v>
      </c>
      <c r="D3" s="22"/>
      <c r="E3" s="28">
        <f t="array" ref="E3:F21">B3:C21-B22:C22</f>
        <v>-0.24473684210526514</v>
      </c>
      <c r="F3" s="29">
        <v>0.43578947368421161</v>
      </c>
      <c r="H3" t="s">
        <v>38</v>
      </c>
      <c r="L3" s="34" cm="1">
        <f t="array" ref="L3">MMULT(MMULT(E3:F3,MINVERSE(_xlfn.ANCHORARRAY($I$5))),TRANSPOSE(E3:F3))</f>
        <v>9.1227782607705912</v>
      </c>
      <c r="M3" s="34" cm="1">
        <f t="array" ref="M3:M21">_xlfn._xlws.SORT(L3:L21)</f>
        <v>0.15723070743986606</v>
      </c>
      <c r="N3">
        <v>1</v>
      </c>
      <c r="O3" s="23">
        <f>(N3-0.5)/19</f>
        <v>2.6315789473684209E-2</v>
      </c>
      <c r="P3" s="23">
        <f>_xlfn.CHISQ.DIST(M3,2,TRUE)</f>
        <v>7.5604578669447808E-2</v>
      </c>
    </row>
    <row r="4" spans="1:16" x14ac:dyDescent="0.25">
      <c r="A4" s="7">
        <v>2</v>
      </c>
      <c r="B4" s="10">
        <v>8.5</v>
      </c>
      <c r="C4" s="11">
        <v>5.98</v>
      </c>
      <c r="D4" s="22"/>
      <c r="E4" s="30">
        <v>0.50526315789473486</v>
      </c>
      <c r="F4" s="31">
        <v>0.93578947368421161</v>
      </c>
      <c r="I4" s="7" t="s">
        <v>35</v>
      </c>
      <c r="J4" s="7" t="s">
        <v>36</v>
      </c>
      <c r="L4" s="35" cm="1">
        <f t="array" ref="L4">MMULT(MMULT(E4:F4,MINVERSE(_xlfn.ANCHORARRAY($I$5))),TRANSPOSE(E4:F4))</f>
        <v>1.8929112857011186</v>
      </c>
      <c r="M4" s="35">
        <v>0.28838229554800621</v>
      </c>
      <c r="N4">
        <v>2</v>
      </c>
      <c r="O4" s="23">
        <f t="shared" ref="O4:O21" si="0">(N4-0.5)/19</f>
        <v>7.8947368421052627E-2</v>
      </c>
      <c r="P4" s="23">
        <f t="shared" ref="P4:P21" si="1">_xlfn.CHISQ.DIST(M4,2,TRUE)</f>
        <v>0.13427774863870645</v>
      </c>
    </row>
    <row r="5" spans="1:16" x14ac:dyDescent="0.25">
      <c r="A5" s="7">
        <v>3</v>
      </c>
      <c r="B5" s="10">
        <v>7.5</v>
      </c>
      <c r="C5" s="11">
        <v>4.12</v>
      </c>
      <c r="D5" s="22"/>
      <c r="E5" s="30">
        <v>-0.49473684210526514</v>
      </c>
      <c r="F5" s="31">
        <v>-0.92421052631578871</v>
      </c>
      <c r="H5" s="7" t="s">
        <v>35</v>
      </c>
      <c r="I5" s="18" cm="1">
        <f t="array" ref="I5:J6">[1]!COV(B3:C21)</f>
        <v>0.13524853801169595</v>
      </c>
      <c r="J5" s="19">
        <v>0.25646783625730996</v>
      </c>
      <c r="L5" s="35" cm="1">
        <f t="array" ref="L5">MMULT(MMULT(E5:F5,MINVERSE(_xlfn.ANCHORARRAY($I$5))),TRANSPOSE(E5:F5))</f>
        <v>1.8118231774248592</v>
      </c>
      <c r="M5" s="35">
        <v>0.7088809513328147</v>
      </c>
      <c r="N5">
        <v>3</v>
      </c>
      <c r="O5" s="23">
        <f t="shared" si="0"/>
        <v>0.13157894736842105</v>
      </c>
      <c r="P5" s="23">
        <f t="shared" si="1"/>
        <v>0.29843412341010855</v>
      </c>
    </row>
    <row r="6" spans="1:16" x14ac:dyDescent="0.25">
      <c r="A6" s="7">
        <v>4</v>
      </c>
      <c r="B6" s="10">
        <v>8.25</v>
      </c>
      <c r="C6" s="11">
        <v>5.34</v>
      </c>
      <c r="D6" s="22"/>
      <c r="E6" s="30">
        <v>0.25526315789473486</v>
      </c>
      <c r="F6" s="31">
        <v>0.29578947368421105</v>
      </c>
      <c r="H6" s="7" t="s">
        <v>36</v>
      </c>
      <c r="I6" s="20">
        <v>0.25646783625730996</v>
      </c>
      <c r="J6" s="21">
        <v>0.57962573099415216</v>
      </c>
      <c r="L6" s="35" cm="1">
        <f t="array" ref="L6">MMULT(MMULT(E6:F6,MINVERSE(_xlfn.ANCHORARRAY($I$5))),TRANSPOSE(E6:F6))</f>
        <v>0.86166542795711032</v>
      </c>
      <c r="M6" s="35">
        <v>0.86166542795711032</v>
      </c>
      <c r="N6">
        <v>4</v>
      </c>
      <c r="O6" s="23">
        <f t="shared" si="0"/>
        <v>0.18421052631578946</v>
      </c>
      <c r="P6" s="23">
        <f t="shared" si="1"/>
        <v>0.35003236782003438</v>
      </c>
    </row>
    <row r="7" spans="1:16" x14ac:dyDescent="0.25">
      <c r="A7" s="7">
        <v>5</v>
      </c>
      <c r="B7" s="10">
        <v>7.5</v>
      </c>
      <c r="C7" s="11">
        <v>4.3600000000000003</v>
      </c>
      <c r="D7" s="22"/>
      <c r="E7" s="30">
        <v>-0.49473684210526514</v>
      </c>
      <c r="F7" s="31">
        <v>-0.68421052631578849</v>
      </c>
      <c r="L7" s="35" cm="1">
        <f t="array" ref="L7">MMULT(MMULT(E7:F7,MINVERSE(_xlfn.ANCHORARRAY($I$5))),TRANSPOSE(E7:F7))</f>
        <v>2.5009759279137631</v>
      </c>
      <c r="M7" s="35">
        <v>0.86862580844680881</v>
      </c>
      <c r="N7">
        <v>5</v>
      </c>
      <c r="O7" s="23">
        <f t="shared" si="0"/>
        <v>0.23684210526315788</v>
      </c>
      <c r="P7" s="23">
        <f t="shared" si="1"/>
        <v>0.35229044728085651</v>
      </c>
    </row>
    <row r="8" spans="1:16" x14ac:dyDescent="0.25">
      <c r="A8" s="7">
        <v>6</v>
      </c>
      <c r="B8" s="10">
        <v>7.6</v>
      </c>
      <c r="C8" s="11">
        <v>4.26</v>
      </c>
      <c r="D8" s="22"/>
      <c r="E8" s="30">
        <v>-0.3947368421052655</v>
      </c>
      <c r="F8" s="31">
        <v>-0.78421052631578902</v>
      </c>
      <c r="H8" t="s">
        <v>47</v>
      </c>
      <c r="I8">
        <f>COUNT(C3:C21)</f>
        <v>19</v>
      </c>
      <c r="L8" s="35" cm="1">
        <f t="array" ref="L8">MMULT(MMULT(E8:F8,MINVERSE(_xlfn.ANCHORARRAY($I$5))),TRANSPOSE(E8:F8))</f>
        <v>1.1657281062962339</v>
      </c>
      <c r="M8" s="35">
        <v>1.1535041060688402</v>
      </c>
      <c r="N8">
        <v>6</v>
      </c>
      <c r="O8" s="23">
        <f t="shared" si="0"/>
        <v>0.28947368421052633</v>
      </c>
      <c r="P8" s="23">
        <f t="shared" si="1"/>
        <v>0.43828015680538712</v>
      </c>
    </row>
    <row r="9" spans="1:16" x14ac:dyDescent="0.25">
      <c r="A9" s="7">
        <v>7</v>
      </c>
      <c r="B9" s="10">
        <v>7.9</v>
      </c>
      <c r="C9" s="11">
        <v>4.5</v>
      </c>
      <c r="D9" s="22"/>
      <c r="E9" s="30">
        <v>-9.4736842105264785E-2</v>
      </c>
      <c r="F9" s="31">
        <v>-0.54421052631578881</v>
      </c>
      <c r="L9" s="35" cm="1">
        <f t="array" ref="L9">MMULT(MMULT(E9:F9,MINVERSE(_xlfn.ANCHORARRAY($I$5))),TRANSPOSE(E9:F9))</f>
        <v>1.4909722541478128</v>
      </c>
      <c r="M9" s="35">
        <v>1.1657281062962339</v>
      </c>
      <c r="N9">
        <v>7</v>
      </c>
      <c r="O9" s="23">
        <f t="shared" si="0"/>
        <v>0.34210526315789475</v>
      </c>
      <c r="P9" s="23">
        <f t="shared" si="1"/>
        <v>0.44170291793743977</v>
      </c>
    </row>
    <row r="10" spans="1:16" x14ac:dyDescent="0.25">
      <c r="A10" s="7">
        <v>8</v>
      </c>
      <c r="B10" s="10">
        <v>8.1</v>
      </c>
      <c r="C10" s="11">
        <v>5.16</v>
      </c>
      <c r="D10" s="22"/>
      <c r="E10" s="30">
        <v>0.1052631578947345</v>
      </c>
      <c r="F10" s="31">
        <v>0.11578947368421133</v>
      </c>
      <c r="K10" t="s">
        <v>37</v>
      </c>
      <c r="L10" s="35" cm="1">
        <f t="array" ref="L10">MMULT(MMULT(E10:F10,MINVERSE(_xlfn.ANCHORARRAY($I$5))),TRANSPOSE(E10:F10))</f>
        <v>0.15723070743986606</v>
      </c>
      <c r="M10" s="35">
        <v>1.2383259222439462</v>
      </c>
      <c r="N10">
        <v>8</v>
      </c>
      <c r="O10" s="23">
        <f t="shared" si="0"/>
        <v>0.39473684210526316</v>
      </c>
      <c r="P10" s="23">
        <f t="shared" si="1"/>
        <v>0.46160509349314527</v>
      </c>
    </row>
    <row r="11" spans="1:16" x14ac:dyDescent="0.25">
      <c r="A11" s="7">
        <v>9</v>
      </c>
      <c r="B11" s="10">
        <v>8.1</v>
      </c>
      <c r="C11" s="11">
        <v>5.56</v>
      </c>
      <c r="D11" s="22"/>
      <c r="E11" s="30">
        <v>0.1052631578947345</v>
      </c>
      <c r="F11" s="31">
        <v>0.5157894736842108</v>
      </c>
      <c r="L11" s="35" cm="1">
        <f t="array" ref="L11">MMULT(MMULT(E11:F11,MINVERSE(_xlfn.ANCHORARRAY($I$5))),TRANSPOSE(E11:F11))</f>
        <v>1.1535041060688402</v>
      </c>
      <c r="M11" s="35">
        <v>1.4909722541478128</v>
      </c>
      <c r="N11">
        <v>9</v>
      </c>
      <c r="O11" s="23">
        <f t="shared" si="0"/>
        <v>0.44736842105263158</v>
      </c>
      <c r="P11" s="23">
        <f t="shared" si="1"/>
        <v>0.5254964251707952</v>
      </c>
    </row>
    <row r="12" spans="1:16" x14ac:dyDescent="0.25">
      <c r="A12" s="7">
        <v>10</v>
      </c>
      <c r="B12" s="10">
        <v>7.7</v>
      </c>
      <c r="C12" s="11">
        <v>4.08</v>
      </c>
      <c r="D12" s="22"/>
      <c r="E12" s="30">
        <v>-0.29473684210526496</v>
      </c>
      <c r="F12" s="31">
        <v>-0.96421052631578874</v>
      </c>
      <c r="L12" s="35" cm="1">
        <f t="array" ref="L12">MMULT(MMULT(E12:F12,MINVERSE(_xlfn.ANCHORARRAY($I$5))),TRANSPOSE(E12:F12))</f>
        <v>2.4031524101886235</v>
      </c>
      <c r="M12" s="35">
        <v>1.6190209159423183</v>
      </c>
      <c r="N12">
        <v>10</v>
      </c>
      <c r="O12" s="23">
        <f t="shared" si="0"/>
        <v>0.5</v>
      </c>
      <c r="P12" s="23">
        <f t="shared" si="1"/>
        <v>0.55492410374264567</v>
      </c>
    </row>
    <row r="13" spans="1:16" x14ac:dyDescent="0.25">
      <c r="A13" s="7">
        <v>11</v>
      </c>
      <c r="B13" s="10">
        <v>8.3000000000000007</v>
      </c>
      <c r="C13" s="11">
        <v>5.58</v>
      </c>
      <c r="D13" s="22"/>
      <c r="E13" s="30">
        <v>0.30526315789473557</v>
      </c>
      <c r="F13" s="31">
        <v>0.53578947368421126</v>
      </c>
      <c r="H13" t="s">
        <v>43</v>
      </c>
      <c r="I13" t="s">
        <v>40</v>
      </c>
      <c r="J13" t="s">
        <v>44</v>
      </c>
      <c r="L13" s="35" cm="1">
        <f t="array" ref="L13">MMULT(MMULT(E13:F13,MINVERSE(_xlfn.ANCHORARRAY($I$5))),TRANSPOSE(E13:F13))</f>
        <v>0.7088809513328147</v>
      </c>
      <c r="M13" s="35">
        <v>1.75173902995639</v>
      </c>
      <c r="N13">
        <v>11</v>
      </c>
      <c r="O13" s="23">
        <f t="shared" si="0"/>
        <v>0.55263157894736847</v>
      </c>
      <c r="P13" s="23">
        <f t="shared" si="1"/>
        <v>0.58350029055152952</v>
      </c>
    </row>
    <row r="14" spans="1:16" x14ac:dyDescent="0.25">
      <c r="A14" s="7">
        <v>12</v>
      </c>
      <c r="B14" s="10">
        <v>8.15</v>
      </c>
      <c r="C14" s="11">
        <v>5.44</v>
      </c>
      <c r="D14" s="22"/>
      <c r="E14" s="30">
        <v>0.15526315789473522</v>
      </c>
      <c r="F14" s="31">
        <v>0.39578947368421158</v>
      </c>
      <c r="H14" t="s">
        <v>45</v>
      </c>
      <c r="L14" s="35" cm="1">
        <f t="array" ref="L14">MMULT(MMULT(E14:F14,MINVERSE(_xlfn.ANCHORARRAY($I$5))),TRANSPOSE(E14:F14))</f>
        <v>0.28838229554800621</v>
      </c>
      <c r="M14" s="35">
        <v>1.8118231774248592</v>
      </c>
      <c r="N14">
        <v>12</v>
      </c>
      <c r="O14" s="23">
        <f t="shared" si="0"/>
        <v>0.60526315789473684</v>
      </c>
      <c r="P14" s="23">
        <f t="shared" si="1"/>
        <v>0.59582672267827375</v>
      </c>
    </row>
    <row r="15" spans="1:16" x14ac:dyDescent="0.25">
      <c r="A15" s="7">
        <v>13</v>
      </c>
      <c r="B15" s="10">
        <v>7.7</v>
      </c>
      <c r="C15" s="11">
        <v>4.34</v>
      </c>
      <c r="D15" s="22"/>
      <c r="E15" s="30">
        <v>-0.29473684210526496</v>
      </c>
      <c r="F15" s="31">
        <v>-0.70421052631578895</v>
      </c>
      <c r="L15" s="35" cm="1">
        <f t="array" ref="L15">MMULT(MMULT(E15:F15,MINVERSE(_xlfn.ANCHORARRAY($I$5))),TRANSPOSE(E15:F15))</f>
        <v>0.86862580844680881</v>
      </c>
      <c r="M15" s="35">
        <v>1.8929112857011186</v>
      </c>
      <c r="N15">
        <v>13</v>
      </c>
      <c r="O15" s="23">
        <f t="shared" si="0"/>
        <v>0.65789473684210531</v>
      </c>
      <c r="P15" s="23">
        <f t="shared" si="1"/>
        <v>0.61188579615070515</v>
      </c>
    </row>
    <row r="16" spans="1:16" x14ac:dyDescent="0.25">
      <c r="A16" s="7">
        <v>14</v>
      </c>
      <c r="B16" s="10">
        <v>7.55</v>
      </c>
      <c r="C16" s="11">
        <v>4.08</v>
      </c>
      <c r="D16" s="22"/>
      <c r="E16" s="30">
        <v>-0.44473684210526532</v>
      </c>
      <c r="F16" s="31">
        <v>-0.96421052631578874</v>
      </c>
      <c r="L16" s="35" cm="1">
        <f t="array" ref="L16">MMULT(MMULT(E16:F16,MINVERSE(_xlfn.ANCHORARRAY($I$5))),TRANSPOSE(E16:F16))</f>
        <v>1.6190209159423183</v>
      </c>
      <c r="M16" s="35">
        <v>1.9067713322148852</v>
      </c>
      <c r="N16">
        <v>14</v>
      </c>
      <c r="O16" s="23">
        <f t="shared" si="0"/>
        <v>0.71052631578947367</v>
      </c>
      <c r="P16" s="23">
        <f t="shared" si="1"/>
        <v>0.61456613846542441</v>
      </c>
    </row>
    <row r="17" spans="1:16" x14ac:dyDescent="0.25">
      <c r="A17" s="7">
        <v>15</v>
      </c>
      <c r="B17" s="10">
        <v>8.5</v>
      </c>
      <c r="C17" s="11">
        <v>5.96</v>
      </c>
      <c r="D17" s="22"/>
      <c r="E17" s="30">
        <v>0.50526315789473486</v>
      </c>
      <c r="F17" s="31">
        <v>0.91578947368421115</v>
      </c>
      <c r="L17" s="35" cm="1">
        <f t="array" ref="L17">MMULT(MMULT(E17:F17,MINVERSE(_xlfn.ANCHORARRAY($I$5))),TRANSPOSE(E17:F17))</f>
        <v>1.9067713322148852</v>
      </c>
      <c r="M17" s="35">
        <v>2.4031524101886235</v>
      </c>
      <c r="N17">
        <v>15</v>
      </c>
      <c r="O17" s="23">
        <f t="shared" si="0"/>
        <v>0.76315789473684215</v>
      </c>
      <c r="P17" s="23">
        <f t="shared" si="1"/>
        <v>0.69928015798865273</v>
      </c>
    </row>
    <row r="18" spans="1:16" x14ac:dyDescent="0.25">
      <c r="A18" s="7">
        <v>16</v>
      </c>
      <c r="B18" s="10">
        <v>8.1999999999999993</v>
      </c>
      <c r="C18" s="11">
        <v>5.8</v>
      </c>
      <c r="D18" s="22"/>
      <c r="E18" s="30">
        <v>0.20526315789473415</v>
      </c>
      <c r="F18" s="31">
        <v>0.75578947368421101</v>
      </c>
      <c r="L18" s="35" cm="1">
        <f t="array" ref="L18">MMULT(MMULT(E18:F18,MINVERSE(_xlfn.ANCHORARRAY($I$5))),TRANSPOSE(E18:F18))</f>
        <v>1.75173902995639</v>
      </c>
      <c r="M18" s="35">
        <v>2.5009759279137631</v>
      </c>
      <c r="N18">
        <v>16</v>
      </c>
      <c r="O18" s="23">
        <f t="shared" si="0"/>
        <v>0.81578947368421051</v>
      </c>
      <c r="P18" s="23">
        <f t="shared" si="1"/>
        <v>0.71363497305003876</v>
      </c>
    </row>
    <row r="19" spans="1:16" x14ac:dyDescent="0.25">
      <c r="A19" s="7">
        <v>17</v>
      </c>
      <c r="B19" s="10">
        <v>8.5500000000000007</v>
      </c>
      <c r="C19" s="11">
        <v>5.94</v>
      </c>
      <c r="D19" s="22"/>
      <c r="E19" s="30">
        <v>0.55526315789473557</v>
      </c>
      <c r="F19" s="31">
        <v>0.89578947368421158</v>
      </c>
      <c r="L19" s="35" cm="1">
        <f t="array" ref="L19">MMULT(MMULT(E19:F19,MINVERSE(_xlfn.ANCHORARRAY($I$5))),TRANSPOSE(E19:F19))</f>
        <v>2.5443144696109448</v>
      </c>
      <c r="M19" s="35">
        <v>2.5131976107950935</v>
      </c>
      <c r="N19">
        <v>17</v>
      </c>
      <c r="O19" s="23">
        <f t="shared" si="0"/>
        <v>0.86842105263157898</v>
      </c>
      <c r="P19" s="23">
        <f t="shared" si="1"/>
        <v>0.71537956842209105</v>
      </c>
    </row>
    <row r="20" spans="1:16" x14ac:dyDescent="0.25">
      <c r="A20" s="7">
        <v>18</v>
      </c>
      <c r="B20" s="10">
        <v>7.65</v>
      </c>
      <c r="C20" s="11">
        <v>4</v>
      </c>
      <c r="D20" s="22"/>
      <c r="E20" s="30">
        <v>-0.34473684210526478</v>
      </c>
      <c r="F20" s="31">
        <v>-1.0442105263157888</v>
      </c>
      <c r="L20" s="35" cm="1">
        <f t="array" ref="L20">MMULT(MMULT(E20:F20,MINVERSE(_xlfn.ANCHORARRAY($I$5))),TRANSPOSE(E20:F20))</f>
        <v>2.5131976107950935</v>
      </c>
      <c r="M20" s="35">
        <v>2.5443144696109448</v>
      </c>
      <c r="N20">
        <v>18</v>
      </c>
      <c r="O20" s="23">
        <f t="shared" si="0"/>
        <v>0.92105263157894735</v>
      </c>
      <c r="P20" s="23">
        <f t="shared" si="1"/>
        <v>0.71977354499250046</v>
      </c>
    </row>
    <row r="21" spans="1:16" x14ac:dyDescent="0.25">
      <c r="A21" s="7">
        <v>19</v>
      </c>
      <c r="B21" s="12">
        <v>8.4</v>
      </c>
      <c r="C21" s="13">
        <v>5.86</v>
      </c>
      <c r="D21" s="22"/>
      <c r="E21" s="32">
        <v>0.40526315789473522</v>
      </c>
      <c r="F21" s="33">
        <v>0.81578947368421151</v>
      </c>
      <c r="L21" s="36" cm="1">
        <f t="array" ref="L21">MMULT(MMULT(E21:F21,MINVERSE(_xlfn.ANCHORARRAY($I$5))),TRANSPOSE(E21:F21))</f>
        <v>1.2383259222439462</v>
      </c>
      <c r="M21" s="36">
        <v>9.1227782607705912</v>
      </c>
      <c r="N21">
        <v>19</v>
      </c>
      <c r="O21" s="23">
        <f t="shared" si="0"/>
        <v>0.97368421052631582</v>
      </c>
      <c r="P21" s="23">
        <f t="shared" si="1"/>
        <v>0.98955246413098685</v>
      </c>
    </row>
    <row r="22" spans="1:16" x14ac:dyDescent="0.25">
      <c r="A22" t="s">
        <v>41</v>
      </c>
      <c r="B22" s="24">
        <f>AVERAGE(B3:B21)</f>
        <v>7.9947368421052651</v>
      </c>
      <c r="C22" s="25">
        <f>AVERAGE(C3:C21)</f>
        <v>5.0442105263157888</v>
      </c>
    </row>
    <row r="42" spans="1:10" x14ac:dyDescent="0.25">
      <c r="A42" t="s">
        <v>32</v>
      </c>
    </row>
    <row r="43" spans="1:10" x14ac:dyDescent="0.25">
      <c r="B43" s="59" t="s">
        <v>63</v>
      </c>
      <c r="J43" t="s">
        <v>60</v>
      </c>
    </row>
  </sheetData>
  <hyperlinks>
    <hyperlink ref="B43" r:id="rId1" display="https://www.spcforexcel.com/knowledge/variable-control-charts/hotelling-t2-control-chart/" xr:uid="{D3693B6A-C532-4A14-ACE3-5B11891C57E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Histogram_Univariate</vt:lpstr>
      <vt:lpstr>QQ plot_Unv</vt:lpstr>
      <vt:lpstr>MVN-Theory</vt:lpstr>
      <vt:lpstr>QQ plot_4V</vt:lpstr>
      <vt:lpstr>QQ plot_3V</vt:lpstr>
      <vt:lpstr>QQ plot_2V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Nilkanth Chapole</dc:creator>
  <cp:lastModifiedBy>Nikanth Chapole</cp:lastModifiedBy>
  <dcterms:created xsi:type="dcterms:W3CDTF">2023-02-23T06:55:35Z</dcterms:created>
  <dcterms:modified xsi:type="dcterms:W3CDTF">2023-12-11T12:15:47Z</dcterms:modified>
</cp:coreProperties>
</file>