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677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1" hidden="1">微程序入口查找逻辑自动生成!$A$1:$N$31</definedName>
    <definedName name="_xlnm._FilterDatabase" localSheetId="0" hidden="1">微程序地址入口表!$J$2:$N$22</definedName>
  </definedNames>
  <calcPr calcId="144525"/>
</workbook>
</file>

<file path=xl/sharedStrings.xml><?xml version="1.0" encoding="utf-8"?>
<sst xmlns="http://schemas.openxmlformats.org/spreadsheetml/2006/main" count="60" uniqueCount="57">
  <si>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</si>
  <si>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</si>
  <si>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</si>
  <si>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</si>
  <si>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</si>
  <si>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</si>
  <si>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</si>
  <si>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</si>
  <si>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</si>
  <si>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</si>
  <si>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</si>
  <si>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</si>
  <si>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</si>
  <si>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</si>
  <si>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</si>
  <si>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</si>
  <si>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</si>
  <si>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</si>
  <si>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</si>
  <si>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</si>
  <si>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</si>
  <si>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</si>
  <si>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</si>
  <si>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</si>
  <si>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</si>
  <si>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</si>
  <si>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</si>
  <si>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</si>
  <si>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</si>
  <si>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</si>
  <si>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</si>
  <si>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</si>
  <si>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</si>
  <si>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</si>
  <si>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RegTgt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</si>
  <si>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</si>
  <si>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</si>
  <si>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</si>
  <si>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</si>
  <si>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</si>
  <si>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</si>
  <si>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</si>
  <si>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</si>
  <si>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</si>
  <si>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</si>
  <si>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</si>
  <si>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</si>
  <si>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</si>
  <si>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</si>
  <si>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</si>
  <si>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</si>
  <si>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1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</si>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</sst>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0_ "/>
    <numFmt numFmtId="179" formatCode="yyyy&quot;年&quot;m&quot;月&quot;d&quot;日&quot;;@"/>
  </numFmts>
  <fonts count="4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b/>
      <sz val="11"/>
      <color rgb="FF7030A0"/>
      <name val="微软雅黑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25" borderId="30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32" borderId="31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9" fillId="33" borderId="34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6" fillId="33" borderId="31" applyNumberFormat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>
      <alignment horizontal="center" vertical="center" shrinkToFit="1"/>
    </xf>
    <xf numFmtId="0" fontId="5" fillId="7" borderId="3" xfId="0" applyFont="1" applyFill="1" applyBorder="1" applyAlignment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>
      <alignment horizontal="center" vertical="center" shrinkToFit="1"/>
    </xf>
    <xf numFmtId="49" fontId="8" fillId="9" borderId="1" xfId="0" applyNumberFormat="1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10" fillId="0" borderId="0" xfId="0" applyFont="1" applyAlignment="1"/>
    <xf numFmtId="49" fontId="4" fillId="9" borderId="1" xfId="0" applyNumberFormat="1" applyFont="1" applyFill="1" applyBorder="1" applyAlignment="1">
      <alignment horizontal="center" shrinkToFit="1"/>
    </xf>
    <xf numFmtId="49" fontId="8" fillId="0" borderId="4" xfId="0" applyNumberFormat="1" applyFont="1" applyBorder="1" applyAlignment="1">
      <alignment horizontal="center"/>
    </xf>
    <xf numFmtId="178" fontId="4" fillId="10" borderId="0" xfId="0" applyNumberFormat="1" applyFont="1" applyFill="1" applyAlignment="1">
      <alignment horizontal="center"/>
    </xf>
    <xf numFmtId="178" fontId="1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179" fontId="0" fillId="0" borderId="0" xfId="0" applyNumberFormat="1" applyAlignment="1">
      <alignment vertical="center" shrinkToFit="1"/>
    </xf>
    <xf numFmtId="0" fontId="12" fillId="11" borderId="2" xfId="0" applyFont="1" applyFill="1" applyBorder="1" applyAlignment="1">
      <alignment horizontal="center" vertical="center" shrinkToFit="1"/>
    </xf>
    <xf numFmtId="0" fontId="12" fillId="11" borderId="8" xfId="0" applyFont="1" applyFill="1" applyBorder="1" applyAlignment="1">
      <alignment horizontal="center" vertical="center" shrinkToFit="1"/>
    </xf>
    <xf numFmtId="0" fontId="12" fillId="11" borderId="9" xfId="0" applyFont="1" applyFill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13" fillId="0" borderId="6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right" vertical="center"/>
    </xf>
    <xf numFmtId="0" fontId="13" fillId="2" borderId="0" xfId="0" applyFont="1" applyFill="1">
      <alignment vertical="center"/>
    </xf>
    <xf numFmtId="0" fontId="4" fillId="0" borderId="0" xfId="0" applyFont="1">
      <alignment vertical="center"/>
    </xf>
    <xf numFmtId="179" fontId="4" fillId="11" borderId="15" xfId="0" applyNumberFormat="1" applyFont="1" applyFill="1" applyBorder="1" applyAlignment="1">
      <alignment horizontal="center" vertical="center" shrinkToFit="1"/>
    </xf>
    <xf numFmtId="179" fontId="4" fillId="12" borderId="3" xfId="0" applyNumberFormat="1" applyFont="1" applyFill="1" applyBorder="1" applyAlignment="1">
      <alignment horizontal="center" vertical="center" shrinkToFit="1"/>
    </xf>
    <xf numFmtId="179" fontId="13" fillId="0" borderId="16" xfId="0" applyNumberFormat="1" applyFont="1" applyBorder="1" applyAlignment="1">
      <alignment vertical="center" shrinkToFit="1"/>
    </xf>
    <xf numFmtId="179" fontId="13" fillId="13" borderId="17" xfId="0" applyNumberFormat="1" applyFont="1" applyFill="1" applyBorder="1" applyAlignment="1">
      <alignment horizontal="center" vertical="center" shrinkToFit="1"/>
    </xf>
    <xf numFmtId="179" fontId="13" fillId="13" borderId="18" xfId="0" applyNumberFormat="1" applyFont="1" applyFill="1" applyBorder="1" applyAlignment="1">
      <alignment horizontal="center" vertical="center" shrinkToFit="1"/>
    </xf>
    <xf numFmtId="179" fontId="13" fillId="13" borderId="7" xfId="0" applyNumberFormat="1" applyFont="1" applyFill="1" applyBorder="1" applyAlignment="1">
      <alignment horizontal="center" vertical="center" shrinkToFit="1"/>
    </xf>
    <xf numFmtId="0" fontId="14" fillId="0" borderId="19" xfId="0" applyFont="1" applyBorder="1" applyAlignment="1">
      <alignment horizontal="right" vertical="center"/>
    </xf>
    <xf numFmtId="179" fontId="15" fillId="9" borderId="20" xfId="0" applyNumberFormat="1" applyFont="1" applyFill="1" applyBorder="1" applyAlignment="1">
      <alignment horizontal="center" vertical="center" shrinkToFit="1"/>
    </xf>
    <xf numFmtId="179" fontId="13" fillId="2" borderId="0" xfId="0" applyNumberFormat="1" applyFont="1" applyFill="1" applyAlignment="1">
      <alignment vertical="center" shrinkToFit="1"/>
    </xf>
    <xf numFmtId="179" fontId="15" fillId="2" borderId="0" xfId="0" applyNumberFormat="1" applyFont="1" applyFill="1" applyAlignment="1">
      <alignment vertical="center" wrapText="1" shrinkToFit="1"/>
    </xf>
    <xf numFmtId="179" fontId="9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16" fillId="14" borderId="6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21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 shrinkToFit="1"/>
    </xf>
    <xf numFmtId="0" fontId="17" fillId="11" borderId="9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21" xfId="0" applyFont="1" applyFill="1" applyBorder="1" applyAlignment="1">
      <alignment horizontal="center" vertical="center" wrapText="1"/>
    </xf>
    <xf numFmtId="0" fontId="18" fillId="15" borderId="24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/>
    </xf>
    <xf numFmtId="0" fontId="18" fillId="15" borderId="2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16" borderId="6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05430" y="2863215"/>
          <a:ext cx="974090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2520" y="5735955"/>
          <a:ext cx="80772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O34" sqref="O34"/>
    </sheetView>
  </sheetViews>
  <sheetFormatPr defaultColWidth="9" defaultRowHeight="14.4"/>
  <cols>
    <col min="1" max="1" width="7.66666666666667" style="65" customWidth="1"/>
    <col min="2" max="5" width="6.66666666666667" style="65" customWidth="1"/>
    <col min="6" max="7" width="6.66666666666667" style="65" hidden="1" customWidth="1"/>
    <col min="8" max="8" width="6.44444444444444" style="65" hidden="1" customWidth="1"/>
    <col min="9" max="9" width="10.3333333333333" style="65" customWidth="1"/>
    <col min="10" max="14" width="3.66666666666667" style="65" customWidth="1"/>
  </cols>
  <sheetData>
    <row r="1" ht="27" customHeight="1" spans="1:14">
      <c r="A1" s="66" t="s">
        <v>0</v>
      </c>
      <c r="B1" s="67"/>
      <c r="C1" s="67"/>
      <c r="D1" s="67"/>
      <c r="E1" s="67"/>
      <c r="F1" s="67"/>
      <c r="G1" s="67"/>
      <c r="H1" s="68"/>
      <c r="I1" s="81" t="s">
        <v>1</v>
      </c>
      <c r="J1" s="82"/>
      <c r="K1" s="82"/>
      <c r="L1" s="82"/>
      <c r="M1" s="82"/>
      <c r="N1" s="83"/>
    </row>
    <row r="2" ht="29.55" spans="1:14">
      <c r="A2" s="69" t="s">
        <v>2</v>
      </c>
      <c r="B2" s="69" t="s">
        <v>3</v>
      </c>
      <c r="C2" s="69" t="s">
        <v>4</v>
      </c>
      <c r="D2" s="69" t="s">
        <v>5</v>
      </c>
      <c r="E2" s="69" t="s">
        <v>6</v>
      </c>
      <c r="F2" s="69" t="s">
        <v>7</v>
      </c>
      <c r="G2" s="69"/>
      <c r="H2" s="70"/>
      <c r="I2" s="84" t="s">
        <v>8</v>
      </c>
      <c r="J2" s="85" t="s">
        <v>9</v>
      </c>
      <c r="K2" s="85" t="s">
        <v>10</v>
      </c>
      <c r="L2" s="85" t="s">
        <v>11</v>
      </c>
      <c r="M2" s="85" t="s">
        <v>12</v>
      </c>
      <c r="N2" s="86" t="s">
        <v>13</v>
      </c>
    </row>
    <row r="3" ht="16.95" spans="1:14">
      <c r="A3" s="71">
        <v>1</v>
      </c>
      <c r="B3" s="72">
        <v>0</v>
      </c>
      <c r="C3" s="72">
        <v>0</v>
      </c>
      <c r="D3" s="72">
        <v>0</v>
      </c>
      <c r="E3" s="72">
        <v>0</v>
      </c>
      <c r="F3" s="72"/>
      <c r="G3" s="72"/>
      <c r="H3" s="73"/>
      <c r="I3" s="87">
        <v>4</v>
      </c>
      <c r="J3" s="88">
        <f>IF(ISNUMBER($I3),IF(MOD($I3,32)/16&gt;=1,1,0),"")</f>
        <v>0</v>
      </c>
      <c r="K3" s="88">
        <f>IF(ISNUMBER($I3),IF(MOD($I3,16)/8&gt;=1,1,0),"")</f>
        <v>0</v>
      </c>
      <c r="L3" s="88">
        <f>IF(ISNUMBER($I3),IF(MOD($I3,8)/4&gt;=1,1,0),"")</f>
        <v>1</v>
      </c>
      <c r="M3" s="88">
        <f>IF(ISNUMBER($I3),IF(MOD($I3,4)/2&gt;=1,1,0),"")</f>
        <v>0</v>
      </c>
      <c r="N3" s="88">
        <f>IF(ISNUMBER($I3),MOD($I3,2),"")</f>
        <v>0</v>
      </c>
    </row>
    <row r="4" ht="16.2" spans="1:14">
      <c r="A4" s="74">
        <v>0</v>
      </c>
      <c r="B4" s="75">
        <v>1</v>
      </c>
      <c r="C4" s="75">
        <v>0</v>
      </c>
      <c r="D4" s="75">
        <v>0</v>
      </c>
      <c r="E4" s="75">
        <v>0</v>
      </c>
      <c r="F4" s="75"/>
      <c r="G4" s="75"/>
      <c r="H4" s="76"/>
      <c r="I4" s="89">
        <v>9</v>
      </c>
      <c r="J4" s="90">
        <f t="shared" ref="J4:J31" si="0">IF(ISNUMBER($I4),IF(MOD($I4,32)/16&gt;=1,1,0),"")</f>
        <v>0</v>
      </c>
      <c r="K4" s="90">
        <f t="shared" ref="K4:K31" si="1">IF(ISNUMBER($I4),IF(MOD($I4,16)/8&gt;=1,1,0),"")</f>
        <v>1</v>
      </c>
      <c r="L4" s="90">
        <f t="shared" ref="L4:L31" si="2">IF(ISNUMBER($I4),IF(MOD($I4,8)/4&gt;=1,1,0),"")</f>
        <v>0</v>
      </c>
      <c r="M4" s="90">
        <f t="shared" ref="M4:M5" si="3">IF(ISNUMBER($I4),IF(MOD($I4,4)/2&gt;=1,1,0),"")</f>
        <v>0</v>
      </c>
      <c r="N4" s="90">
        <f t="shared" ref="N4:N31" si="4">IF(ISNUMBER($I4),MOD($I4,2),"")</f>
        <v>1</v>
      </c>
    </row>
    <row r="5" ht="16.2" spans="1:14">
      <c r="A5" s="77">
        <v>0</v>
      </c>
      <c r="B5" s="78">
        <v>0</v>
      </c>
      <c r="C5" s="78">
        <v>1</v>
      </c>
      <c r="D5" s="78">
        <v>0</v>
      </c>
      <c r="E5" s="78">
        <v>0</v>
      </c>
      <c r="F5" s="78"/>
      <c r="G5" s="78"/>
      <c r="H5" s="79"/>
      <c r="I5" s="87">
        <v>14</v>
      </c>
      <c r="J5" s="88">
        <f t="shared" si="0"/>
        <v>0</v>
      </c>
      <c r="K5" s="88">
        <f t="shared" si="1"/>
        <v>1</v>
      </c>
      <c r="L5" s="88">
        <f t="shared" si="2"/>
        <v>1</v>
      </c>
      <c r="M5" s="88">
        <f t="shared" si="3"/>
        <v>1</v>
      </c>
      <c r="N5" s="88">
        <f t="shared" si="4"/>
        <v>0</v>
      </c>
    </row>
    <row r="6" ht="16.2" spans="1:14">
      <c r="A6" s="74">
        <v>0</v>
      </c>
      <c r="B6" s="75">
        <v>0</v>
      </c>
      <c r="C6" s="75">
        <v>0</v>
      </c>
      <c r="D6" s="75">
        <v>1</v>
      </c>
      <c r="E6" s="75">
        <v>0</v>
      </c>
      <c r="F6" s="75"/>
      <c r="G6" s="75"/>
      <c r="H6" s="76"/>
      <c r="I6" s="89">
        <v>19</v>
      </c>
      <c r="J6" s="90">
        <f t="shared" si="0"/>
        <v>1</v>
      </c>
      <c r="K6" s="90">
        <f t="shared" si="1"/>
        <v>0</v>
      </c>
      <c r="L6" s="90">
        <f t="shared" si="2"/>
        <v>0</v>
      </c>
      <c r="M6" s="90">
        <f t="shared" ref="M6:M31" si="5">IF(ISNUMBER($I6),IF(MOD($I6,4)/2&gt;=1,1,0),"")</f>
        <v>1</v>
      </c>
      <c r="N6" s="90">
        <f t="shared" si="4"/>
        <v>1</v>
      </c>
    </row>
    <row r="7" ht="16.2" spans="1:14">
      <c r="A7" s="77">
        <v>0</v>
      </c>
      <c r="B7" s="78">
        <v>0</v>
      </c>
      <c r="C7" s="78">
        <v>0</v>
      </c>
      <c r="D7" s="78">
        <v>0</v>
      </c>
      <c r="E7" s="78">
        <v>1</v>
      </c>
      <c r="F7" s="78"/>
      <c r="G7" s="78"/>
      <c r="H7" s="79"/>
      <c r="I7" s="87">
        <v>22</v>
      </c>
      <c r="J7" s="88">
        <f t="shared" si="0"/>
        <v>1</v>
      </c>
      <c r="K7" s="88">
        <f t="shared" si="1"/>
        <v>0</v>
      </c>
      <c r="L7" s="88">
        <f t="shared" si="2"/>
        <v>1</v>
      </c>
      <c r="M7" s="88">
        <f t="shared" si="5"/>
        <v>1</v>
      </c>
      <c r="N7" s="88">
        <f t="shared" si="4"/>
        <v>0</v>
      </c>
    </row>
    <row r="8" ht="16.2" spans="1:14">
      <c r="A8" s="74"/>
      <c r="B8" s="75"/>
      <c r="C8" s="75"/>
      <c r="D8" s="75"/>
      <c r="E8" s="75"/>
      <c r="F8" s="75"/>
      <c r="G8" s="75"/>
      <c r="H8" s="76"/>
      <c r="I8" s="89"/>
      <c r="J8" s="90" t="str">
        <f t="shared" si="0"/>
        <v/>
      </c>
      <c r="K8" s="90" t="str">
        <f t="shared" si="1"/>
        <v/>
      </c>
      <c r="L8" s="90" t="str">
        <f t="shared" si="2"/>
        <v/>
      </c>
      <c r="M8" s="90" t="str">
        <f t="shared" si="5"/>
        <v/>
      </c>
      <c r="N8" s="90" t="str">
        <f t="shared" si="4"/>
        <v/>
      </c>
    </row>
    <row r="9" ht="16.2" spans="1:14">
      <c r="A9" s="77"/>
      <c r="B9" s="78"/>
      <c r="C9" s="78"/>
      <c r="D9" s="78"/>
      <c r="E9" s="78"/>
      <c r="F9" s="78"/>
      <c r="G9" s="78"/>
      <c r="H9" s="79"/>
      <c r="I9" s="87"/>
      <c r="J9" s="88" t="str">
        <f t="shared" si="0"/>
        <v/>
      </c>
      <c r="K9" s="88" t="str">
        <f t="shared" si="1"/>
        <v/>
      </c>
      <c r="L9" s="88" t="str">
        <f t="shared" si="2"/>
        <v/>
      </c>
      <c r="M9" s="88" t="str">
        <f t="shared" si="5"/>
        <v/>
      </c>
      <c r="N9" s="88" t="str">
        <f t="shared" si="4"/>
        <v/>
      </c>
    </row>
    <row r="10" ht="16.2" spans="1:14">
      <c r="A10" s="74"/>
      <c r="B10" s="75"/>
      <c r="C10" s="75"/>
      <c r="D10" s="75"/>
      <c r="E10" s="75"/>
      <c r="F10" s="75"/>
      <c r="G10" s="75"/>
      <c r="H10" s="76"/>
      <c r="I10" s="89"/>
      <c r="J10" s="90" t="str">
        <f t="shared" si="0"/>
        <v/>
      </c>
      <c r="K10" s="90" t="str">
        <f t="shared" si="1"/>
        <v/>
      </c>
      <c r="L10" s="90" t="str">
        <f t="shared" si="2"/>
        <v/>
      </c>
      <c r="M10" s="90" t="str">
        <f t="shared" si="5"/>
        <v/>
      </c>
      <c r="N10" s="90" t="str">
        <f t="shared" si="4"/>
        <v/>
      </c>
    </row>
    <row r="11" ht="16.2" spans="1:14">
      <c r="A11" s="77"/>
      <c r="B11" s="78"/>
      <c r="C11" s="78"/>
      <c r="D11" s="78"/>
      <c r="E11" s="78"/>
      <c r="F11" s="78"/>
      <c r="G11" s="78"/>
      <c r="H11" s="79"/>
      <c r="I11" s="87"/>
      <c r="J11" s="88" t="str">
        <f t="shared" si="0"/>
        <v/>
      </c>
      <c r="K11" s="88" t="str">
        <f t="shared" si="1"/>
        <v/>
      </c>
      <c r="L11" s="88" t="str">
        <f t="shared" si="2"/>
        <v/>
      </c>
      <c r="M11" s="88" t="str">
        <f t="shared" si="5"/>
        <v/>
      </c>
      <c r="N11" s="88" t="str">
        <f t="shared" si="4"/>
        <v/>
      </c>
    </row>
    <row r="12" ht="16.2" spans="1:14">
      <c r="A12" s="74"/>
      <c r="B12" s="75"/>
      <c r="C12" s="75"/>
      <c r="D12" s="75"/>
      <c r="E12" s="75"/>
      <c r="F12" s="75"/>
      <c r="G12" s="75"/>
      <c r="H12" s="76"/>
      <c r="I12" s="89"/>
      <c r="J12" s="90" t="str">
        <f t="shared" si="0"/>
        <v/>
      </c>
      <c r="K12" s="90" t="str">
        <f t="shared" si="1"/>
        <v/>
      </c>
      <c r="L12" s="90" t="str">
        <f t="shared" si="2"/>
        <v/>
      </c>
      <c r="M12" s="90" t="str">
        <f t="shared" si="5"/>
        <v/>
      </c>
      <c r="N12" s="90" t="str">
        <f t="shared" si="4"/>
        <v/>
      </c>
    </row>
    <row r="13" ht="16.2" spans="1:14">
      <c r="A13" s="77"/>
      <c r="B13" s="78"/>
      <c r="C13" s="78"/>
      <c r="D13" s="78"/>
      <c r="E13" s="78"/>
      <c r="F13" s="78"/>
      <c r="G13" s="78"/>
      <c r="H13" s="79"/>
      <c r="I13" s="87"/>
      <c r="J13" s="88" t="str">
        <f t="shared" si="0"/>
        <v/>
      </c>
      <c r="K13" s="88" t="str">
        <f t="shared" si="1"/>
        <v/>
      </c>
      <c r="L13" s="88" t="str">
        <f t="shared" si="2"/>
        <v/>
      </c>
      <c r="M13" s="88" t="str">
        <f t="shared" si="5"/>
        <v/>
      </c>
      <c r="N13" s="88" t="str">
        <f t="shared" si="4"/>
        <v/>
      </c>
    </row>
    <row r="14" ht="16.2" spans="1:14">
      <c r="A14" s="74"/>
      <c r="B14" s="75"/>
      <c r="C14" s="75"/>
      <c r="D14" s="75"/>
      <c r="E14" s="75"/>
      <c r="F14" s="75"/>
      <c r="G14" s="75"/>
      <c r="H14" s="76"/>
      <c r="I14" s="89"/>
      <c r="J14" s="90" t="str">
        <f t="shared" si="0"/>
        <v/>
      </c>
      <c r="K14" s="90" t="str">
        <f t="shared" si="1"/>
        <v/>
      </c>
      <c r="L14" s="90" t="str">
        <f t="shared" si="2"/>
        <v/>
      </c>
      <c r="M14" s="90" t="str">
        <f t="shared" si="5"/>
        <v/>
      </c>
      <c r="N14" s="90" t="str">
        <f t="shared" si="4"/>
        <v/>
      </c>
    </row>
    <row r="15" ht="16.2" spans="1:14">
      <c r="A15" s="77"/>
      <c r="B15" s="78"/>
      <c r="C15" s="78"/>
      <c r="D15" s="78"/>
      <c r="E15" s="78"/>
      <c r="F15" s="78"/>
      <c r="G15" s="78"/>
      <c r="H15" s="79"/>
      <c r="I15" s="87"/>
      <c r="J15" s="88" t="str">
        <f t="shared" si="0"/>
        <v/>
      </c>
      <c r="K15" s="88" t="str">
        <f t="shared" si="1"/>
        <v/>
      </c>
      <c r="L15" s="88" t="str">
        <f t="shared" si="2"/>
        <v/>
      </c>
      <c r="M15" s="88" t="str">
        <f t="shared" si="5"/>
        <v/>
      </c>
      <c r="N15" s="88" t="str">
        <f t="shared" si="4"/>
        <v/>
      </c>
    </row>
    <row r="16" ht="16.2" hidden="1" spans="1:14">
      <c r="A16" s="74"/>
      <c r="B16" s="75"/>
      <c r="C16" s="75"/>
      <c r="D16" s="75"/>
      <c r="E16" s="75"/>
      <c r="F16" s="75"/>
      <c r="G16" s="75"/>
      <c r="H16" s="76"/>
      <c r="I16" s="89"/>
      <c r="J16" s="90" t="str">
        <f t="shared" si="0"/>
        <v/>
      </c>
      <c r="K16" s="90" t="str">
        <f t="shared" si="1"/>
        <v/>
      </c>
      <c r="L16" s="90" t="str">
        <f t="shared" si="2"/>
        <v/>
      </c>
      <c r="M16" s="90" t="str">
        <f t="shared" si="5"/>
        <v/>
      </c>
      <c r="N16" s="90" t="str">
        <f t="shared" si="4"/>
        <v/>
      </c>
    </row>
    <row r="17" ht="16.2" hidden="1" spans="1:14">
      <c r="A17" s="77"/>
      <c r="B17" s="78"/>
      <c r="C17" s="78"/>
      <c r="D17" s="78"/>
      <c r="E17" s="78"/>
      <c r="F17" s="78"/>
      <c r="G17" s="78"/>
      <c r="H17" s="79"/>
      <c r="I17" s="87"/>
      <c r="J17" s="88" t="str">
        <f t="shared" si="0"/>
        <v/>
      </c>
      <c r="K17" s="88" t="str">
        <f t="shared" si="1"/>
        <v/>
      </c>
      <c r="L17" s="88" t="str">
        <f t="shared" si="2"/>
        <v/>
      </c>
      <c r="M17" s="88" t="str">
        <f t="shared" si="5"/>
        <v/>
      </c>
      <c r="N17" s="88" t="str">
        <f t="shared" si="4"/>
        <v/>
      </c>
    </row>
    <row r="18" ht="16.2" hidden="1" spans="1:14">
      <c r="A18" s="74"/>
      <c r="B18" s="75"/>
      <c r="C18" s="75"/>
      <c r="D18" s="75"/>
      <c r="E18" s="75"/>
      <c r="F18" s="75"/>
      <c r="G18" s="75"/>
      <c r="H18" s="76"/>
      <c r="I18" s="89"/>
      <c r="J18" s="90" t="str">
        <f t="shared" si="0"/>
        <v/>
      </c>
      <c r="K18" s="90" t="str">
        <f t="shared" si="1"/>
        <v/>
      </c>
      <c r="L18" s="90" t="str">
        <f t="shared" si="2"/>
        <v/>
      </c>
      <c r="M18" s="90" t="str">
        <f t="shared" si="5"/>
        <v/>
      </c>
      <c r="N18" s="90" t="str">
        <f t="shared" si="4"/>
        <v/>
      </c>
    </row>
    <row r="19" ht="16.2" hidden="1" spans="1:14">
      <c r="A19" s="77"/>
      <c r="B19" s="78"/>
      <c r="C19" s="78"/>
      <c r="D19" s="78"/>
      <c r="E19" s="78"/>
      <c r="F19" s="78"/>
      <c r="G19" s="78"/>
      <c r="H19" s="79"/>
      <c r="I19" s="87"/>
      <c r="J19" s="88" t="str">
        <f t="shared" si="0"/>
        <v/>
      </c>
      <c r="K19" s="88" t="str">
        <f t="shared" si="1"/>
        <v/>
      </c>
      <c r="L19" s="88" t="str">
        <f t="shared" si="2"/>
        <v/>
      </c>
      <c r="M19" s="88" t="str">
        <f t="shared" si="5"/>
        <v/>
      </c>
      <c r="N19" s="88" t="str">
        <f t="shared" si="4"/>
        <v/>
      </c>
    </row>
    <row r="20" ht="16.2" hidden="1" spans="1:14">
      <c r="A20" s="74"/>
      <c r="B20" s="75"/>
      <c r="C20" s="75"/>
      <c r="D20" s="75"/>
      <c r="E20" s="75"/>
      <c r="F20" s="75"/>
      <c r="G20" s="75"/>
      <c r="H20" s="76"/>
      <c r="I20" s="89"/>
      <c r="J20" s="90" t="str">
        <f t="shared" si="0"/>
        <v/>
      </c>
      <c r="K20" s="90" t="str">
        <f t="shared" si="1"/>
        <v/>
      </c>
      <c r="L20" s="90" t="str">
        <f t="shared" si="2"/>
        <v/>
      </c>
      <c r="M20" s="90" t="str">
        <f t="shared" si="5"/>
        <v/>
      </c>
      <c r="N20" s="90" t="str">
        <f t="shared" si="4"/>
        <v/>
      </c>
    </row>
    <row r="21" ht="16.2" hidden="1" spans="1:14">
      <c r="A21" s="77"/>
      <c r="B21" s="78"/>
      <c r="C21" s="78"/>
      <c r="D21" s="78"/>
      <c r="E21" s="78"/>
      <c r="F21" s="78"/>
      <c r="G21" s="78"/>
      <c r="H21" s="79"/>
      <c r="I21" s="87"/>
      <c r="J21" s="88" t="str">
        <f t="shared" si="0"/>
        <v/>
      </c>
      <c r="K21" s="88" t="str">
        <f t="shared" si="1"/>
        <v/>
      </c>
      <c r="L21" s="88" t="str">
        <f t="shared" si="2"/>
        <v/>
      </c>
      <c r="M21" s="88" t="str">
        <f t="shared" si="5"/>
        <v/>
      </c>
      <c r="N21" s="88" t="str">
        <f t="shared" si="4"/>
        <v/>
      </c>
    </row>
    <row r="22" ht="16.2" hidden="1" spans="1:14">
      <c r="A22" s="74"/>
      <c r="B22" s="75"/>
      <c r="C22" s="75"/>
      <c r="D22" s="75"/>
      <c r="E22" s="75"/>
      <c r="F22" s="75"/>
      <c r="G22" s="75"/>
      <c r="H22" s="76"/>
      <c r="I22" s="89"/>
      <c r="J22" s="90" t="str">
        <f t="shared" si="0"/>
        <v/>
      </c>
      <c r="K22" s="90" t="str">
        <f t="shared" si="1"/>
        <v/>
      </c>
      <c r="L22" s="90" t="str">
        <f t="shared" si="2"/>
        <v/>
      </c>
      <c r="M22" s="90" t="str">
        <f t="shared" si="5"/>
        <v/>
      </c>
      <c r="N22" s="90" t="str">
        <f t="shared" si="4"/>
        <v/>
      </c>
    </row>
    <row r="23" ht="16.2" hidden="1" spans="1:14">
      <c r="A23" s="77"/>
      <c r="B23" s="78"/>
      <c r="C23" s="78"/>
      <c r="D23" s="78"/>
      <c r="E23" s="78"/>
      <c r="F23" s="78"/>
      <c r="G23" s="78"/>
      <c r="H23" s="79"/>
      <c r="I23" s="87"/>
      <c r="J23" s="88" t="str">
        <f t="shared" si="0"/>
        <v/>
      </c>
      <c r="K23" s="88" t="str">
        <f t="shared" si="1"/>
        <v/>
      </c>
      <c r="L23" s="88" t="str">
        <f t="shared" si="2"/>
        <v/>
      </c>
      <c r="M23" s="88" t="str">
        <f t="shared" si="5"/>
        <v/>
      </c>
      <c r="N23" s="88" t="str">
        <f t="shared" si="4"/>
        <v/>
      </c>
    </row>
    <row r="24" ht="16.2" hidden="1" spans="1:14">
      <c r="A24" s="74"/>
      <c r="B24" s="75"/>
      <c r="C24" s="75"/>
      <c r="D24" s="75"/>
      <c r="E24" s="75"/>
      <c r="F24" s="75"/>
      <c r="G24" s="75"/>
      <c r="H24" s="76"/>
      <c r="I24" s="89"/>
      <c r="J24" s="90" t="str">
        <f t="shared" si="0"/>
        <v/>
      </c>
      <c r="K24" s="90" t="str">
        <f t="shared" si="1"/>
        <v/>
      </c>
      <c r="L24" s="90" t="str">
        <f t="shared" si="2"/>
        <v/>
      </c>
      <c r="M24" s="90" t="str">
        <f t="shared" si="5"/>
        <v/>
      </c>
      <c r="N24" s="90" t="str">
        <f t="shared" si="4"/>
        <v/>
      </c>
    </row>
    <row r="25" ht="16.2" hidden="1" spans="1:14">
      <c r="A25" s="77"/>
      <c r="B25" s="78"/>
      <c r="C25" s="78"/>
      <c r="D25" s="78"/>
      <c r="E25" s="78"/>
      <c r="F25" s="78"/>
      <c r="G25" s="78"/>
      <c r="H25" s="79"/>
      <c r="I25" s="87"/>
      <c r="J25" s="88" t="str">
        <f t="shared" si="0"/>
        <v/>
      </c>
      <c r="K25" s="88" t="str">
        <f t="shared" si="1"/>
        <v/>
      </c>
      <c r="L25" s="88" t="str">
        <f t="shared" si="2"/>
        <v/>
      </c>
      <c r="M25" s="88" t="str">
        <f t="shared" si="5"/>
        <v/>
      </c>
      <c r="N25" s="88" t="str">
        <f t="shared" si="4"/>
        <v/>
      </c>
    </row>
    <row r="26" ht="16.2" hidden="1" spans="1:14">
      <c r="A26" s="74"/>
      <c r="B26" s="75"/>
      <c r="C26" s="75"/>
      <c r="D26" s="75"/>
      <c r="E26" s="75"/>
      <c r="F26" s="75"/>
      <c r="G26" s="75"/>
      <c r="H26" s="76"/>
      <c r="I26" s="89"/>
      <c r="J26" s="90" t="str">
        <f t="shared" si="0"/>
        <v/>
      </c>
      <c r="K26" s="90" t="str">
        <f t="shared" si="1"/>
        <v/>
      </c>
      <c r="L26" s="90" t="str">
        <f t="shared" si="2"/>
        <v/>
      </c>
      <c r="M26" s="90" t="str">
        <f t="shared" si="5"/>
        <v/>
      </c>
      <c r="N26" s="90" t="str">
        <f t="shared" si="4"/>
        <v/>
      </c>
    </row>
    <row r="27" ht="16.2" hidden="1" spans="1:14">
      <c r="A27" s="77"/>
      <c r="B27" s="78"/>
      <c r="C27" s="78"/>
      <c r="D27" s="78"/>
      <c r="E27" s="78"/>
      <c r="F27" s="78"/>
      <c r="G27" s="78"/>
      <c r="H27" s="79"/>
      <c r="I27" s="87"/>
      <c r="J27" s="88" t="str">
        <f t="shared" si="0"/>
        <v/>
      </c>
      <c r="K27" s="88" t="str">
        <f t="shared" si="1"/>
        <v/>
      </c>
      <c r="L27" s="88" t="str">
        <f t="shared" si="2"/>
        <v/>
      </c>
      <c r="M27" s="88" t="str">
        <f t="shared" si="5"/>
        <v/>
      </c>
      <c r="N27" s="88" t="str">
        <f t="shared" si="4"/>
        <v/>
      </c>
    </row>
    <row r="28" ht="16.2" hidden="1" spans="1:14">
      <c r="A28" s="74"/>
      <c r="B28" s="75"/>
      <c r="C28" s="75"/>
      <c r="D28" s="75"/>
      <c r="E28" s="75"/>
      <c r="F28" s="75"/>
      <c r="G28" s="75"/>
      <c r="H28" s="76"/>
      <c r="I28" s="89"/>
      <c r="J28" s="90" t="str">
        <f t="shared" si="0"/>
        <v/>
      </c>
      <c r="K28" s="90" t="str">
        <f t="shared" si="1"/>
        <v/>
      </c>
      <c r="L28" s="90" t="str">
        <f t="shared" si="2"/>
        <v/>
      </c>
      <c r="M28" s="90" t="str">
        <f t="shared" si="5"/>
        <v/>
      </c>
      <c r="N28" s="90" t="str">
        <f t="shared" si="4"/>
        <v/>
      </c>
    </row>
    <row r="29" ht="16.2" hidden="1" spans="1:14">
      <c r="A29" s="77"/>
      <c r="B29" s="78"/>
      <c r="C29" s="78"/>
      <c r="D29" s="78"/>
      <c r="E29" s="78"/>
      <c r="F29" s="78"/>
      <c r="G29" s="78"/>
      <c r="H29" s="79"/>
      <c r="I29" s="87"/>
      <c r="J29" s="88" t="str">
        <f t="shared" si="0"/>
        <v/>
      </c>
      <c r="K29" s="88" t="str">
        <f t="shared" si="1"/>
        <v/>
      </c>
      <c r="L29" s="88" t="str">
        <f t="shared" si="2"/>
        <v/>
      </c>
      <c r="M29" s="88" t="str">
        <f t="shared" si="5"/>
        <v/>
      </c>
      <c r="N29" s="88" t="str">
        <f t="shared" si="4"/>
        <v/>
      </c>
    </row>
    <row r="30" ht="16.2" hidden="1" spans="1:14">
      <c r="A30" s="74"/>
      <c r="B30" s="75"/>
      <c r="C30" s="75"/>
      <c r="D30" s="75"/>
      <c r="E30" s="75"/>
      <c r="F30" s="75"/>
      <c r="G30" s="75"/>
      <c r="H30" s="76"/>
      <c r="I30" s="89"/>
      <c r="J30" s="90" t="str">
        <f t="shared" si="0"/>
        <v/>
      </c>
      <c r="K30" s="90" t="str">
        <f t="shared" si="1"/>
        <v/>
      </c>
      <c r="L30" s="90" t="str">
        <f t="shared" si="2"/>
        <v/>
      </c>
      <c r="M30" s="90" t="str">
        <f t="shared" si="5"/>
        <v/>
      </c>
      <c r="N30" s="90" t="str">
        <f t="shared" si="4"/>
        <v/>
      </c>
    </row>
    <row r="31" ht="16.2" hidden="1" spans="1:14">
      <c r="A31" s="77"/>
      <c r="B31" s="78"/>
      <c r="C31" s="78"/>
      <c r="D31" s="78"/>
      <c r="E31" s="78"/>
      <c r="F31" s="78"/>
      <c r="G31" s="78"/>
      <c r="H31" s="79"/>
      <c r="I31" s="87"/>
      <c r="J31" s="88" t="str">
        <f t="shared" si="0"/>
        <v/>
      </c>
      <c r="K31" s="88" t="str">
        <f t="shared" si="1"/>
        <v/>
      </c>
      <c r="L31" s="88" t="str">
        <f t="shared" si="2"/>
        <v/>
      </c>
      <c r="M31" s="88" t="str">
        <f t="shared" si="5"/>
        <v/>
      </c>
      <c r="N31" s="88" t="str">
        <f t="shared" si="4"/>
        <v/>
      </c>
    </row>
    <row r="32" ht="16.2" spans="1:8">
      <c r="A32" s="80" t="s">
        <v>14</v>
      </c>
      <c r="B32" s="80"/>
      <c r="C32" s="80"/>
      <c r="D32" s="80"/>
      <c r="E32" s="80"/>
      <c r="F32" s="80"/>
      <c r="G32" s="80"/>
      <c r="H32" s="80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topLeftCell="D7" workbookViewId="0">
      <selection activeCell="K34" sqref="K34"/>
    </sheetView>
  </sheetViews>
  <sheetFormatPr defaultColWidth="9" defaultRowHeight="14.4"/>
  <cols>
    <col min="1" max="5" width="4.66666666666667" customWidth="1"/>
    <col min="6" max="8" width="4.66666666666667" hidden="1" customWidth="1"/>
    <col min="9" max="9" width="13.2222222222222" style="41" customWidth="1"/>
    <col min="10" max="11" width="10.4444444444444" style="41" customWidth="1"/>
    <col min="12" max="12" width="9.44444444444444" style="41" customWidth="1"/>
    <col min="13" max="13" width="10.1111111111111" style="41" customWidth="1"/>
    <col min="14" max="14" width="11.1111111111111" style="41" customWidth="1"/>
  </cols>
  <sheetData>
    <row r="1" s="40" customFormat="1" ht="16.95" spans="1:14">
      <c r="A1" s="42" t="str">
        <f>微程序地址入口表!A2</f>
        <v>LW</v>
      </c>
      <c r="B1" s="43" t="str">
        <f>微程序地址入口表!B2</f>
        <v>SW</v>
      </c>
      <c r="C1" s="43" t="str">
        <f>微程序地址入口表!C2</f>
        <v>BEQ</v>
      </c>
      <c r="D1" s="43" t="str">
        <f>微程序地址入口表!D2</f>
        <v>SLT</v>
      </c>
      <c r="E1" s="43" t="str">
        <f>微程序地址入口表!E2</f>
        <v>ADDI</v>
      </c>
      <c r="F1" s="43" t="str">
        <f>微程序地址入口表!F2</f>
        <v>ERET</v>
      </c>
      <c r="G1" s="43">
        <f>微程序地址入口表!G2</f>
        <v>0</v>
      </c>
      <c r="H1" s="44">
        <f>微程序地址入口表!H2</f>
        <v>0</v>
      </c>
      <c r="I1" s="54" t="s">
        <v>15</v>
      </c>
      <c r="J1" s="55" t="str">
        <f>微程序地址入口表!J2</f>
        <v>S4</v>
      </c>
      <c r="K1" s="55" t="str">
        <f>微程序地址入口表!K2</f>
        <v>S3</v>
      </c>
      <c r="L1" s="55" t="str">
        <f>微程序地址入口表!L2</f>
        <v>S2</v>
      </c>
      <c r="M1" s="55" t="str">
        <f>微程序地址入口表!M2</f>
        <v>S1</v>
      </c>
      <c r="N1" s="55" t="str">
        <f>微程序地址入口表!N2</f>
        <v>S0</v>
      </c>
    </row>
    <row r="2" ht="15.15" spans="1:14">
      <c r="A2" s="45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6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46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46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46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46" t="str">
        <f>IF(微程序地址入口表!F3&lt;&gt;"",IF(微程序地址入口表!F3=1,微程序地址入口表!F$2&amp;"&amp;",IF(微程序地址入口表!F3=0,"~"&amp;微程序地址入口表!F$2&amp;"&amp;","")),"")</f>
        <v/>
      </c>
      <c r="G2" s="46" t="str">
        <f>IF(微程序地址入口表!G3&lt;&gt;"",IF(微程序地址入口表!G3=1,微程序地址入口表!G$2&amp;"&amp;",IF(微程序地址入口表!G3=0,"~"&amp;微程序地址入口表!G$2&amp;"&amp;","")),"")</f>
        <v/>
      </c>
      <c r="H2" s="47" t="str">
        <f>IF(微程序地址入口表!H3&lt;&gt;"",IF(微程序地址入口表!H3=1,微程序地址入口表!H$2&amp;"&amp;",IF(微程序地址入口表!H3=0,"~"&amp;微程序地址入口表!H$2&amp;"&amp;","")),"")</f>
        <v/>
      </c>
      <c r="I2" s="56" t="str">
        <f>IF(LEN(CONCATENATE(A2,B2,C2,D2,E2,F2,G2,H2))=0,"",LEFT(CONCATENATE(A2,B2,C2,D2,E2,F2,G2,H2),LEN(CONCATENATE(A2,B2,C2,D2,E2,F2,G2,H2))-1))</f>
        <v>LW&amp;~SW&amp;~BEQ&amp;~SLT&amp;~ADDI</v>
      </c>
      <c r="J2" s="57" t="str">
        <f>IF(微程序地址入口表!J3=1,$I2&amp;"+","")</f>
        <v/>
      </c>
      <c r="K2" s="57" t="str">
        <f>IF(微程序地址入口表!K3=1,$I2&amp;"+","")</f>
        <v/>
      </c>
      <c r="L2" s="57" t="str">
        <f>IF(微程序地址入口表!L3=1,$I2&amp;"+","")</f>
        <v>LW&amp;~SW&amp;~BEQ&amp;~SLT&amp;~ADDI+</v>
      </c>
      <c r="M2" s="57" t="str">
        <f>IF(微程序地址入口表!M3=1,$I2&amp;"+","")</f>
        <v/>
      </c>
      <c r="N2" s="57" t="str">
        <f>IF(微程序地址入口表!N3=1,$I2&amp;"+","")</f>
        <v/>
      </c>
    </row>
    <row r="3" spans="1:14">
      <c r="A3" s="48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49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49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49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49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49" t="str">
        <f>IF(微程序地址入口表!F4&lt;&gt;"",IF(微程序地址入口表!F4=1,微程序地址入口表!F$2&amp;"&amp;",IF(微程序地址入口表!F4=0,"~"&amp;微程序地址入口表!F$2&amp;"&amp;","")),"")</f>
        <v/>
      </c>
      <c r="G3" s="49" t="str">
        <f>IF(微程序地址入口表!G4&lt;&gt;"",IF(微程序地址入口表!G4=1,微程序地址入口表!G$2&amp;"&amp;",IF(微程序地址入口表!G4=0,"~"&amp;微程序地址入口表!G$2&amp;"&amp;","")),"")</f>
        <v/>
      </c>
      <c r="H3" s="50" t="str">
        <f>IF(微程序地址入口表!H4&lt;&gt;"",IF(微程序地址入口表!H4=1,微程序地址入口表!H$2&amp;"&amp;",IF(微程序地址入口表!H4=0,"~"&amp;微程序地址入口表!H$2&amp;"&amp;","")),"")</f>
        <v/>
      </c>
      <c r="I3" s="56" t="str">
        <f t="shared" ref="I3:I30" si="0">IF(LEN(CONCATENATE(A3,B3,C3,D3,E3,F3,G3,H3))=0,"",LEFT(CONCATENATE(A3,B3,C3,D3,E3,F3,G3,H3),LEN(CONCATENATE(A3,B3,C3,D3,E3,F3,G3,H3))-1))</f>
        <v>~LW&amp;SW&amp;~BEQ&amp;~SLT&amp;~ADDI</v>
      </c>
      <c r="J3" s="58" t="str">
        <f>IF(微程序地址入口表!J4=1,$I3&amp;"+","")</f>
        <v/>
      </c>
      <c r="K3" s="57" t="str">
        <f>IF(微程序地址入口表!K4=1,$I3&amp;"+","")</f>
        <v>~LW&amp;SW&amp;~BEQ&amp;~SLT&amp;~ADDI+</v>
      </c>
      <c r="L3" s="58" t="str">
        <f>IF(微程序地址入口表!L4=1,$I3&amp;"+","")</f>
        <v/>
      </c>
      <c r="M3" s="58" t="str">
        <f>IF(微程序地址入口表!M4=1,$I3&amp;"+","")</f>
        <v/>
      </c>
      <c r="N3" s="58" t="str">
        <f>IF(微程序地址入口表!N4=1,$I3&amp;"+","")</f>
        <v>~LW&amp;SW&amp;~BEQ&amp;~SLT&amp;~ADDI+</v>
      </c>
    </row>
    <row r="4" spans="1:14">
      <c r="A4" s="48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49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49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49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49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49" t="str">
        <f>IF(微程序地址入口表!F5&lt;&gt;"",IF(微程序地址入口表!F5=1,微程序地址入口表!F$2&amp;"&amp;",IF(微程序地址入口表!F5=0,"~"&amp;微程序地址入口表!F$2&amp;"&amp;","")),"")</f>
        <v/>
      </c>
      <c r="G4" s="49" t="str">
        <f>IF(微程序地址入口表!G5&lt;&gt;"",IF(微程序地址入口表!G5=1,微程序地址入口表!G$2&amp;"&amp;",IF(微程序地址入口表!G5=0,"~"&amp;微程序地址入口表!G$2&amp;"&amp;","")),"")</f>
        <v/>
      </c>
      <c r="H4" s="50" t="str">
        <f>IF(微程序地址入口表!H5&lt;&gt;"",IF(微程序地址入口表!H5=1,微程序地址入口表!H$2&amp;"&amp;",IF(微程序地址入口表!H5=0,"~"&amp;微程序地址入口表!H$2&amp;"&amp;","")),"")</f>
        <v/>
      </c>
      <c r="I4" s="56" t="str">
        <f t="shared" si="0"/>
        <v>~LW&amp;~SW&amp;BEQ&amp;~SLT&amp;~ADDI</v>
      </c>
      <c r="J4" s="58" t="str">
        <f>IF(微程序地址入口表!J5=1,$I4&amp;"+","")</f>
        <v/>
      </c>
      <c r="K4" s="57" t="str">
        <f>IF(微程序地址入口表!K5=1,$I4&amp;"+","")</f>
        <v>~LW&amp;~SW&amp;BEQ&amp;~SLT&amp;~ADDI+</v>
      </c>
      <c r="L4" s="58" t="str">
        <f>IF(微程序地址入口表!L5=1,$I4&amp;"+","")</f>
        <v>~LW&amp;~SW&amp;BEQ&amp;~SLT&amp;~ADDI+</v>
      </c>
      <c r="M4" s="58" t="str">
        <f>IF(微程序地址入口表!M5=1,$I4&amp;"+","")</f>
        <v>~LW&amp;~SW&amp;BEQ&amp;~SLT&amp;~ADDI+</v>
      </c>
      <c r="N4" s="58" t="str">
        <f>IF(微程序地址入口表!N5=1,$I4&amp;"+","")</f>
        <v/>
      </c>
    </row>
    <row r="5" spans="1:14">
      <c r="A5" s="48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49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49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49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49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49" t="str">
        <f>IF(微程序地址入口表!F6&lt;&gt;"",IF(微程序地址入口表!F6=1,微程序地址入口表!F$2&amp;"&amp;",IF(微程序地址入口表!F6=0,"~"&amp;微程序地址入口表!F$2&amp;"&amp;","")),"")</f>
        <v/>
      </c>
      <c r="G5" s="49" t="str">
        <f>IF(微程序地址入口表!G6&lt;&gt;"",IF(微程序地址入口表!G6=1,微程序地址入口表!G$2&amp;"&amp;",IF(微程序地址入口表!G6=0,"~"&amp;微程序地址入口表!G$2&amp;"&amp;","")),"")</f>
        <v/>
      </c>
      <c r="H5" s="50" t="str">
        <f>IF(微程序地址入口表!H6&lt;&gt;"",IF(微程序地址入口表!H6=1,微程序地址入口表!H$2&amp;"&amp;",IF(微程序地址入口表!H6=0,"~"&amp;微程序地址入口表!H$2&amp;"&amp;","")),"")</f>
        <v/>
      </c>
      <c r="I5" s="56" t="str">
        <f t="shared" si="0"/>
        <v>~LW&amp;~SW&amp;~BEQ&amp;SLT&amp;~ADDI</v>
      </c>
      <c r="J5" s="58" t="str">
        <f>IF(微程序地址入口表!J6=1,$I5&amp;"+","")</f>
        <v>~LW&amp;~SW&amp;~BEQ&amp;SLT&amp;~ADDI+</v>
      </c>
      <c r="K5" s="57" t="str">
        <f>IF(微程序地址入口表!K6=1,$I5&amp;"+","")</f>
        <v/>
      </c>
      <c r="L5" s="58" t="str">
        <f>IF(微程序地址入口表!L6=1,$I5&amp;"+","")</f>
        <v/>
      </c>
      <c r="M5" s="58" t="str">
        <f>IF(微程序地址入口表!M6=1,$I5&amp;"+","")</f>
        <v>~LW&amp;~SW&amp;~BEQ&amp;SLT&amp;~ADDI+</v>
      </c>
      <c r="N5" s="58" t="str">
        <f>IF(微程序地址入口表!N6=1,$I5&amp;"+","")</f>
        <v>~LW&amp;~SW&amp;~BEQ&amp;SLT&amp;~ADDI+</v>
      </c>
    </row>
    <row r="6" spans="1:14">
      <c r="A6" s="48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49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49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49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49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49" t="str">
        <f>IF(微程序地址入口表!F7&lt;&gt;"",IF(微程序地址入口表!F7=1,微程序地址入口表!F$2&amp;"&amp;",IF(微程序地址入口表!F7=0,"~"&amp;微程序地址入口表!F$2&amp;"&amp;","")),"")</f>
        <v/>
      </c>
      <c r="G6" s="49" t="str">
        <f>IF(微程序地址入口表!G7&lt;&gt;"",IF(微程序地址入口表!G7=1,微程序地址入口表!G$2&amp;"&amp;",IF(微程序地址入口表!G7=0,"~"&amp;微程序地址入口表!G$2&amp;"&amp;","")),"")</f>
        <v/>
      </c>
      <c r="H6" s="50" t="str">
        <f>IF(微程序地址入口表!H7&lt;&gt;"",IF(微程序地址入口表!H7=1,微程序地址入口表!H$2&amp;"&amp;",IF(微程序地址入口表!H7=0,"~"&amp;微程序地址入口表!H$2&amp;"&amp;","")),"")</f>
        <v/>
      </c>
      <c r="I6" s="56" t="str">
        <f t="shared" si="0"/>
        <v>~LW&amp;~SW&amp;~BEQ&amp;~SLT&amp;ADDI</v>
      </c>
      <c r="J6" s="58" t="str">
        <f>IF(微程序地址入口表!J7=1,$I6&amp;"+","")</f>
        <v>~LW&amp;~SW&amp;~BEQ&amp;~SLT&amp;ADDI+</v>
      </c>
      <c r="K6" s="57" t="str">
        <f>IF(微程序地址入口表!K7=1,$I6&amp;"+","")</f>
        <v/>
      </c>
      <c r="L6" s="58" t="str">
        <f>IF(微程序地址入口表!L7=1,$I6&amp;"+","")</f>
        <v>~LW&amp;~SW&amp;~BEQ&amp;~SLT&amp;ADDI+</v>
      </c>
      <c r="M6" s="58" t="str">
        <f>IF(微程序地址入口表!M7=1,$I6&amp;"+","")</f>
        <v>~LW&amp;~SW&amp;~BEQ&amp;~SLT&amp;ADDI+</v>
      </c>
      <c r="N6" s="58" t="str">
        <f>IF(微程序地址入口表!N7=1,$I6&amp;"+","")</f>
        <v/>
      </c>
    </row>
    <row r="7" spans="1:14">
      <c r="A7" s="48" t="str">
        <f>IF(微程序地址入口表!A8&lt;&gt;"",IF(微程序地址入口表!A8=1,微程序地址入口表!A$2&amp;"&amp;",IF(微程序地址入口表!A8=0,"~"&amp;微程序地址入口表!A$2&amp;"&amp;","")),"")</f>
        <v/>
      </c>
      <c r="B7" s="49" t="str">
        <f>IF(微程序地址入口表!B8&lt;&gt;"",IF(微程序地址入口表!B8=1,微程序地址入口表!B$2&amp;"&amp;",IF(微程序地址入口表!B8=0,"~"&amp;微程序地址入口表!B$2&amp;"&amp;","")),"")</f>
        <v/>
      </c>
      <c r="C7" s="49" t="str">
        <f>IF(微程序地址入口表!C8&lt;&gt;"",IF(微程序地址入口表!C8=1,微程序地址入口表!C$2&amp;"&amp;",IF(微程序地址入口表!C8=0,"~"&amp;微程序地址入口表!C$2&amp;"&amp;","")),"")</f>
        <v/>
      </c>
      <c r="D7" s="49" t="str">
        <f>IF(微程序地址入口表!D8&lt;&gt;"",IF(微程序地址入口表!D8=1,微程序地址入口表!D$2&amp;"&amp;",IF(微程序地址入口表!D8=0,"~"&amp;微程序地址入口表!D$2&amp;"&amp;","")),"")</f>
        <v/>
      </c>
      <c r="E7" s="49" t="str">
        <f>IF(微程序地址入口表!E8&lt;&gt;"",IF(微程序地址入口表!E8=1,微程序地址入口表!E$2&amp;"&amp;",IF(微程序地址入口表!E8=0,"~"&amp;微程序地址入口表!E$2&amp;"&amp;","")),"")</f>
        <v/>
      </c>
      <c r="F7" s="49" t="str">
        <f>IF(微程序地址入口表!F8&lt;&gt;"",IF(微程序地址入口表!F8=1,微程序地址入口表!F$2&amp;"&amp;",IF(微程序地址入口表!F8=0,"~"&amp;微程序地址入口表!F$2&amp;"&amp;","")),"")</f>
        <v/>
      </c>
      <c r="G7" s="49" t="str">
        <f>IF(微程序地址入口表!G8&lt;&gt;"",IF(微程序地址入口表!G8=1,微程序地址入口表!G$2&amp;"&amp;",IF(微程序地址入口表!G8=0,"~"&amp;微程序地址入口表!G$2&amp;"&amp;","")),"")</f>
        <v/>
      </c>
      <c r="H7" s="50" t="str">
        <f>IF(微程序地址入口表!H8&lt;&gt;"",IF(微程序地址入口表!H8=1,微程序地址入口表!H$2&amp;"&amp;",IF(微程序地址入口表!H8=0,"~"&amp;微程序地址入口表!H$2&amp;"&amp;","")),"")</f>
        <v/>
      </c>
      <c r="I7" s="56" t="str">
        <f t="shared" si="0"/>
        <v/>
      </c>
      <c r="J7" s="58" t="str">
        <f>IF(微程序地址入口表!J8=1,$I7&amp;"+","")</f>
        <v/>
      </c>
      <c r="K7" s="57" t="str">
        <f>IF(微程序地址入口表!K8=1,$I7&amp;"+","")</f>
        <v/>
      </c>
      <c r="L7" s="58" t="str">
        <f>IF(微程序地址入口表!L8=1,$I7&amp;"+","")</f>
        <v/>
      </c>
      <c r="M7" s="58" t="str">
        <f>IF(微程序地址入口表!M8=1,$I7&amp;"+","")</f>
        <v/>
      </c>
      <c r="N7" s="58" t="str">
        <f>IF(微程序地址入口表!N8=1,$I7&amp;"+","")</f>
        <v/>
      </c>
    </row>
    <row r="8" spans="1:14">
      <c r="A8" s="48" t="str">
        <f>IF(微程序地址入口表!A9&lt;&gt;"",IF(微程序地址入口表!A9=1,微程序地址入口表!A$2&amp;"&amp;",IF(微程序地址入口表!A9=0,"~"&amp;微程序地址入口表!A$2&amp;"&amp;","")),"")</f>
        <v/>
      </c>
      <c r="B8" s="49" t="str">
        <f>IF(微程序地址入口表!B9&lt;&gt;"",IF(微程序地址入口表!B9=1,微程序地址入口表!B$2&amp;"&amp;",IF(微程序地址入口表!B9=0,"~"&amp;微程序地址入口表!B$2&amp;"&amp;","")),"")</f>
        <v/>
      </c>
      <c r="C8" s="49" t="str">
        <f>IF(微程序地址入口表!C9&lt;&gt;"",IF(微程序地址入口表!C9=1,微程序地址入口表!C$2&amp;"&amp;",IF(微程序地址入口表!C9=0,"~"&amp;微程序地址入口表!C$2&amp;"&amp;","")),"")</f>
        <v/>
      </c>
      <c r="D8" s="49" t="str">
        <f>IF(微程序地址入口表!D9&lt;&gt;"",IF(微程序地址入口表!D9=1,微程序地址入口表!D$2&amp;"&amp;",IF(微程序地址入口表!D9=0,"~"&amp;微程序地址入口表!D$2&amp;"&amp;","")),"")</f>
        <v/>
      </c>
      <c r="E8" s="49" t="str">
        <f>IF(微程序地址入口表!E9&lt;&gt;"",IF(微程序地址入口表!E9=1,微程序地址入口表!E$2&amp;"&amp;",IF(微程序地址入口表!E9=0,"~"&amp;微程序地址入口表!E$2&amp;"&amp;","")),"")</f>
        <v/>
      </c>
      <c r="F8" s="49" t="str">
        <f>IF(微程序地址入口表!F9&lt;&gt;"",IF(微程序地址入口表!F9=1,微程序地址入口表!F$2&amp;"&amp;",IF(微程序地址入口表!F9=0,"~"&amp;微程序地址入口表!F$2&amp;"&amp;","")),"")</f>
        <v/>
      </c>
      <c r="G8" s="49" t="str">
        <f>IF(微程序地址入口表!G9&lt;&gt;"",IF(微程序地址入口表!G9=1,微程序地址入口表!G$2&amp;"&amp;",IF(微程序地址入口表!G9=0,"~"&amp;微程序地址入口表!G$2&amp;"&amp;","")),"")</f>
        <v/>
      </c>
      <c r="H8" s="50" t="str">
        <f>IF(微程序地址入口表!H9&lt;&gt;"",IF(微程序地址入口表!H9=1,微程序地址入口表!H$2&amp;"&amp;",IF(微程序地址入口表!H9=0,"~"&amp;微程序地址入口表!H$2&amp;"&amp;","")),"")</f>
        <v/>
      </c>
      <c r="I8" s="56" t="str">
        <f t="shared" si="0"/>
        <v/>
      </c>
      <c r="J8" s="58" t="str">
        <f>IF(微程序地址入口表!J9=1,$I8&amp;"+","")</f>
        <v/>
      </c>
      <c r="K8" s="57" t="str">
        <f>IF(微程序地址入口表!K9=1,$I8&amp;"+","")</f>
        <v/>
      </c>
      <c r="L8" s="58" t="str">
        <f>IF(微程序地址入口表!L9=1,$I8&amp;"+","")</f>
        <v/>
      </c>
      <c r="M8" s="58" t="str">
        <f>IF(微程序地址入口表!M9=1,$I8&amp;"+","")</f>
        <v/>
      </c>
      <c r="N8" s="58" t="str">
        <f>IF(微程序地址入口表!N9=1,$I8&amp;"+","")</f>
        <v/>
      </c>
    </row>
    <row r="9" spans="1:14">
      <c r="A9" s="48" t="str">
        <f>IF(微程序地址入口表!A10&lt;&gt;"",IF(微程序地址入口表!A10=1,微程序地址入口表!A$2&amp;"&amp;",IF(微程序地址入口表!A10=0,"~"&amp;微程序地址入口表!A$2&amp;"&amp;","")),"")</f>
        <v/>
      </c>
      <c r="B9" s="49" t="str">
        <f>IF(微程序地址入口表!B10&lt;&gt;"",IF(微程序地址入口表!B10=1,微程序地址入口表!B$2&amp;"&amp;",IF(微程序地址入口表!B10=0,"~"&amp;微程序地址入口表!B$2&amp;"&amp;","")),"")</f>
        <v/>
      </c>
      <c r="C9" s="49" t="str">
        <f>IF(微程序地址入口表!C10&lt;&gt;"",IF(微程序地址入口表!C10=1,微程序地址入口表!C$2&amp;"&amp;",IF(微程序地址入口表!C10=0,"~"&amp;微程序地址入口表!C$2&amp;"&amp;","")),"")</f>
        <v/>
      </c>
      <c r="D9" s="49" t="str">
        <f>IF(微程序地址入口表!D10&lt;&gt;"",IF(微程序地址入口表!D10=1,微程序地址入口表!D$2&amp;"&amp;",IF(微程序地址入口表!D10=0,"~"&amp;微程序地址入口表!D$2&amp;"&amp;","")),"")</f>
        <v/>
      </c>
      <c r="E9" s="49" t="str">
        <f>IF(微程序地址入口表!E10&lt;&gt;"",IF(微程序地址入口表!E10=1,微程序地址入口表!E$2&amp;"&amp;",IF(微程序地址入口表!E10=0,"~"&amp;微程序地址入口表!E$2&amp;"&amp;","")),"")</f>
        <v/>
      </c>
      <c r="F9" s="49" t="str">
        <f>IF(微程序地址入口表!F10&lt;&gt;"",IF(微程序地址入口表!F10=1,微程序地址入口表!F$2&amp;"&amp;",IF(微程序地址入口表!F10=0,"~"&amp;微程序地址入口表!F$2&amp;"&amp;","")),"")</f>
        <v/>
      </c>
      <c r="G9" s="49" t="str">
        <f>IF(微程序地址入口表!G10&lt;&gt;"",IF(微程序地址入口表!G10=1,微程序地址入口表!G$2&amp;"&amp;",IF(微程序地址入口表!G10=0,"~"&amp;微程序地址入口表!G$2&amp;"&amp;","")),"")</f>
        <v/>
      </c>
      <c r="H9" s="50" t="str">
        <f>IF(微程序地址入口表!H10&lt;&gt;"",IF(微程序地址入口表!H10=1,微程序地址入口表!H$2&amp;"&amp;",IF(微程序地址入口表!H10=0,"~"&amp;微程序地址入口表!H$2&amp;"&amp;","")),"")</f>
        <v/>
      </c>
      <c r="I9" s="56" t="str">
        <f t="shared" si="0"/>
        <v/>
      </c>
      <c r="J9" s="58" t="str">
        <f>IF(微程序地址入口表!J10=1,$I9&amp;"+","")</f>
        <v/>
      </c>
      <c r="K9" s="57" t="str">
        <f>IF(微程序地址入口表!K10=1,$I9&amp;"+","")</f>
        <v/>
      </c>
      <c r="L9" s="58" t="str">
        <f>IF(微程序地址入口表!L10=1,$I9&amp;"+","")</f>
        <v/>
      </c>
      <c r="M9" s="58" t="str">
        <f>IF(微程序地址入口表!M10=1,$I9&amp;"+","")</f>
        <v/>
      </c>
      <c r="N9" s="58" t="str">
        <f>IF(微程序地址入口表!N10=1,$I9&amp;"+","")</f>
        <v/>
      </c>
    </row>
    <row r="10" spans="1:14">
      <c r="A10" s="48" t="str">
        <f>IF(微程序地址入口表!A11&lt;&gt;"",IF(微程序地址入口表!A11=1,微程序地址入口表!A$2&amp;"&amp;",IF(微程序地址入口表!A11=0,"~"&amp;微程序地址入口表!A$2&amp;"&amp;","")),"")</f>
        <v/>
      </c>
      <c r="B10" s="49" t="str">
        <f>IF(微程序地址入口表!B11&lt;&gt;"",IF(微程序地址入口表!B11=1,微程序地址入口表!B$2&amp;"&amp;",IF(微程序地址入口表!B11=0,"~"&amp;微程序地址入口表!B$2&amp;"&amp;","")),"")</f>
        <v/>
      </c>
      <c r="C10" s="49" t="str">
        <f>IF(微程序地址入口表!C11&lt;&gt;"",IF(微程序地址入口表!C11=1,微程序地址入口表!C$2&amp;"&amp;",IF(微程序地址入口表!C11=0,"~"&amp;微程序地址入口表!C$2&amp;"&amp;","")),"")</f>
        <v/>
      </c>
      <c r="D10" s="49" t="str">
        <f>IF(微程序地址入口表!D11&lt;&gt;"",IF(微程序地址入口表!D11=1,微程序地址入口表!D$2&amp;"&amp;",IF(微程序地址入口表!D11=0,"~"&amp;微程序地址入口表!D$2&amp;"&amp;","")),"")</f>
        <v/>
      </c>
      <c r="E10" s="49" t="str">
        <f>IF(微程序地址入口表!E11&lt;&gt;"",IF(微程序地址入口表!E11=1,微程序地址入口表!E$2&amp;"&amp;",IF(微程序地址入口表!E11=0,"~"&amp;微程序地址入口表!E$2&amp;"&amp;","")),"")</f>
        <v/>
      </c>
      <c r="F10" s="49" t="str">
        <f>IF(微程序地址入口表!F11&lt;&gt;"",IF(微程序地址入口表!F11=1,微程序地址入口表!F$2&amp;"&amp;",IF(微程序地址入口表!F11=0,"~"&amp;微程序地址入口表!F$2&amp;"&amp;","")),"")</f>
        <v/>
      </c>
      <c r="G10" s="49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6" t="str">
        <f t="shared" si="0"/>
        <v/>
      </c>
      <c r="J10" s="58" t="str">
        <f>IF(微程序地址入口表!J11=1,$I10&amp;"+","")</f>
        <v/>
      </c>
      <c r="K10" s="57" t="str">
        <f>IF(微程序地址入口表!K11=1,$I10&amp;"+","")</f>
        <v/>
      </c>
      <c r="L10" s="58" t="str">
        <f>IF(微程序地址入口表!L11=1,$I10&amp;"+","")</f>
        <v/>
      </c>
      <c r="M10" s="58" t="str">
        <f>IF(微程序地址入口表!M11=1,$I10&amp;"+","")</f>
        <v/>
      </c>
      <c r="N10" s="58" t="str">
        <f>IF(微程序地址入口表!N11=1,$I10&amp;"+","")</f>
        <v/>
      </c>
    </row>
    <row r="11" spans="1:14">
      <c r="A11" s="48" t="str">
        <f>IF(微程序地址入口表!A12&lt;&gt;"",IF(微程序地址入口表!A12=1,微程序地址入口表!A$2&amp;"&amp;",IF(微程序地址入口表!A12=0,"~"&amp;微程序地址入口表!A$2&amp;"&amp;","")),"")</f>
        <v/>
      </c>
      <c r="B11" s="49" t="str">
        <f>IF(微程序地址入口表!B12&lt;&gt;"",IF(微程序地址入口表!B12=1,微程序地址入口表!B$2&amp;"&amp;",IF(微程序地址入口表!B12=0,"~"&amp;微程序地址入口表!B$2&amp;"&amp;","")),"")</f>
        <v/>
      </c>
      <c r="C11" s="49" t="str">
        <f>IF(微程序地址入口表!C12&lt;&gt;"",IF(微程序地址入口表!C12=1,微程序地址入口表!C$2&amp;"&amp;",IF(微程序地址入口表!C12=0,"~"&amp;微程序地址入口表!C$2&amp;"&amp;","")),"")</f>
        <v/>
      </c>
      <c r="D11" s="49" t="str">
        <f>IF(微程序地址入口表!D12&lt;&gt;"",IF(微程序地址入口表!D12=1,微程序地址入口表!D$2&amp;"&amp;",IF(微程序地址入口表!D12=0,"~"&amp;微程序地址入口表!D$2&amp;"&amp;","")),"")</f>
        <v/>
      </c>
      <c r="E11" s="49" t="str">
        <f>IF(微程序地址入口表!E12&lt;&gt;"",IF(微程序地址入口表!E12=1,微程序地址入口表!E$2&amp;"&amp;",IF(微程序地址入口表!E12=0,"~"&amp;微程序地址入口表!E$2&amp;"&amp;","")),"")</f>
        <v/>
      </c>
      <c r="F11" s="49" t="str">
        <f>IF(微程序地址入口表!F12&lt;&gt;"",IF(微程序地址入口表!F12=1,微程序地址入口表!F$2&amp;"&amp;",IF(微程序地址入口表!F12=0,"~"&amp;微程序地址入口表!F$2&amp;"&amp;","")),"")</f>
        <v/>
      </c>
      <c r="G11" s="49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6" t="str">
        <f t="shared" si="0"/>
        <v/>
      </c>
      <c r="J11" s="58" t="str">
        <f>IF(微程序地址入口表!J12=1,$I11&amp;"+","")</f>
        <v/>
      </c>
      <c r="K11" s="57" t="str">
        <f>IF(微程序地址入口表!K12=1,$I11&amp;"+","")</f>
        <v/>
      </c>
      <c r="L11" s="58" t="str">
        <f>IF(微程序地址入口表!L12=1,$I11&amp;"+","")</f>
        <v/>
      </c>
      <c r="M11" s="58" t="str">
        <f>IF(微程序地址入口表!M12=1,$I11&amp;"+","")</f>
        <v/>
      </c>
      <c r="N11" s="58" t="str">
        <f>IF(微程序地址入口表!N12=1,$I11&amp;"+","")</f>
        <v/>
      </c>
    </row>
    <row r="12" spans="1:14">
      <c r="A12" s="48" t="str">
        <f>IF(微程序地址入口表!A13&lt;&gt;"",IF(微程序地址入口表!A13=1,微程序地址入口表!A$2&amp;"&amp;",IF(微程序地址入口表!A13=0,"~"&amp;微程序地址入口表!A$2&amp;"&amp;","")),"")</f>
        <v/>
      </c>
      <c r="B12" s="49" t="str">
        <f>IF(微程序地址入口表!B13&lt;&gt;"",IF(微程序地址入口表!B13=1,微程序地址入口表!B$2&amp;"&amp;",IF(微程序地址入口表!B13=0,"~"&amp;微程序地址入口表!B$2&amp;"&amp;","")),"")</f>
        <v/>
      </c>
      <c r="C12" s="49" t="str">
        <f>IF(微程序地址入口表!C13&lt;&gt;"",IF(微程序地址入口表!C13=1,微程序地址入口表!C$2&amp;"&amp;",IF(微程序地址入口表!C13=0,"~"&amp;微程序地址入口表!C$2&amp;"&amp;","")),"")</f>
        <v/>
      </c>
      <c r="D12" s="49" t="str">
        <f>IF(微程序地址入口表!D13&lt;&gt;"",IF(微程序地址入口表!D13=1,微程序地址入口表!D$2&amp;"&amp;",IF(微程序地址入口表!D13=0,"~"&amp;微程序地址入口表!D$2&amp;"&amp;","")),"")</f>
        <v/>
      </c>
      <c r="E12" s="49" t="str">
        <f>IF(微程序地址入口表!E13&lt;&gt;"",IF(微程序地址入口表!E13=1,微程序地址入口表!E$2&amp;"&amp;",IF(微程序地址入口表!E13=0,"~"&amp;微程序地址入口表!E$2&amp;"&amp;","")),"")</f>
        <v/>
      </c>
      <c r="F12" s="49" t="str">
        <f>IF(微程序地址入口表!F13&lt;&gt;"",IF(微程序地址入口表!F13=1,微程序地址入口表!F$2&amp;"&amp;",IF(微程序地址入口表!F13=0,"~"&amp;微程序地址入口表!F$2&amp;"&amp;","")),"")</f>
        <v/>
      </c>
      <c r="G12" s="49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6" t="str">
        <f t="shared" si="0"/>
        <v/>
      </c>
      <c r="J12" s="58" t="str">
        <f>IF(微程序地址入口表!J13=1,$I12&amp;"+","")</f>
        <v/>
      </c>
      <c r="K12" s="57" t="str">
        <f>IF(微程序地址入口表!K13=1,$I12&amp;"+","")</f>
        <v/>
      </c>
      <c r="L12" s="58" t="str">
        <f>IF(微程序地址入口表!L13=1,$I12&amp;"+","")</f>
        <v/>
      </c>
      <c r="M12" s="58" t="str">
        <f>IF(微程序地址入口表!M13=1,$I12&amp;"+","")</f>
        <v/>
      </c>
      <c r="N12" s="58" t="str">
        <f>IF(微程序地址入口表!N13=1,$I12&amp;"+","")</f>
        <v/>
      </c>
    </row>
    <row r="13" spans="1:14">
      <c r="A13" s="48" t="str">
        <f>IF(微程序地址入口表!A14&lt;&gt;"",IF(微程序地址入口表!A14=1,微程序地址入口表!A$2&amp;"&amp;",IF(微程序地址入口表!A14=0,"~"&amp;微程序地址入口表!A$2&amp;"&amp;","")),"")</f>
        <v/>
      </c>
      <c r="B13" s="49" t="str">
        <f>IF(微程序地址入口表!B14&lt;&gt;"",IF(微程序地址入口表!B14=1,微程序地址入口表!B$2&amp;"&amp;",IF(微程序地址入口表!B14=0,"~"&amp;微程序地址入口表!B$2&amp;"&amp;","")),"")</f>
        <v/>
      </c>
      <c r="C13" s="49" t="str">
        <f>IF(微程序地址入口表!C14&lt;&gt;"",IF(微程序地址入口表!C14=1,微程序地址入口表!C$2&amp;"&amp;",IF(微程序地址入口表!C14=0,"~"&amp;微程序地址入口表!C$2&amp;"&amp;","")),"")</f>
        <v/>
      </c>
      <c r="D13" s="49" t="str">
        <f>IF(微程序地址入口表!D14&lt;&gt;"",IF(微程序地址入口表!D14=1,微程序地址入口表!D$2&amp;"&amp;",IF(微程序地址入口表!D14=0,"~"&amp;微程序地址入口表!D$2&amp;"&amp;","")),"")</f>
        <v/>
      </c>
      <c r="E13" s="49" t="str">
        <f>IF(微程序地址入口表!E14&lt;&gt;"",IF(微程序地址入口表!E14=1,微程序地址入口表!E$2&amp;"&amp;",IF(微程序地址入口表!E14=0,"~"&amp;微程序地址入口表!E$2&amp;"&amp;","")),"")</f>
        <v/>
      </c>
      <c r="F13" s="49" t="str">
        <f>IF(微程序地址入口表!F14&lt;&gt;"",IF(微程序地址入口表!F14=1,微程序地址入口表!F$2&amp;"&amp;",IF(微程序地址入口表!F14=0,"~"&amp;微程序地址入口表!F$2&amp;"&amp;","")),"")</f>
        <v/>
      </c>
      <c r="G13" s="49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6" t="str">
        <f t="shared" si="0"/>
        <v/>
      </c>
      <c r="J13" s="58" t="str">
        <f>IF(微程序地址入口表!J14=1,$I13&amp;"+","")</f>
        <v/>
      </c>
      <c r="K13" s="57" t="str">
        <f>IF(微程序地址入口表!K14=1,$I13&amp;"+","")</f>
        <v/>
      </c>
      <c r="L13" s="58" t="str">
        <f>IF(微程序地址入口表!L14=1,$I13&amp;"+","")</f>
        <v/>
      </c>
      <c r="M13" s="58" t="str">
        <f>IF(微程序地址入口表!M14=1,$I13&amp;"+","")</f>
        <v/>
      </c>
      <c r="N13" s="58" t="str">
        <f>IF(微程序地址入口表!N14=1,$I13&amp;"+","")</f>
        <v/>
      </c>
    </row>
    <row r="14" ht="15.15" spans="1:14">
      <c r="A14" s="48" t="str">
        <f>IF(微程序地址入口表!A15&lt;&gt;"",IF(微程序地址入口表!A15=1,微程序地址入口表!A$2&amp;"&amp;",IF(微程序地址入口表!A15=0,"~"&amp;微程序地址入口表!A$2&amp;"&amp;","")),"")</f>
        <v/>
      </c>
      <c r="B14" s="49" t="str">
        <f>IF(微程序地址入口表!B15&lt;&gt;"",IF(微程序地址入口表!B15=1,微程序地址入口表!B$2&amp;"&amp;",IF(微程序地址入口表!B15=0,"~"&amp;微程序地址入口表!B$2&amp;"&amp;","")),"")</f>
        <v/>
      </c>
      <c r="C14" s="49" t="str">
        <f>IF(微程序地址入口表!C15&lt;&gt;"",IF(微程序地址入口表!C15=1,微程序地址入口表!C$2&amp;"&amp;",IF(微程序地址入口表!C15=0,"~"&amp;微程序地址入口表!C$2&amp;"&amp;","")),"")</f>
        <v/>
      </c>
      <c r="D14" s="49" t="str">
        <f>IF(微程序地址入口表!D15&lt;&gt;"",IF(微程序地址入口表!D15=1,微程序地址入口表!D$2&amp;"&amp;",IF(微程序地址入口表!D15=0,"~"&amp;微程序地址入口表!D$2&amp;"&amp;","")),"")</f>
        <v/>
      </c>
      <c r="E14" s="49" t="str">
        <f>IF(微程序地址入口表!E15&lt;&gt;"",IF(微程序地址入口表!E15=1,微程序地址入口表!E$2&amp;"&amp;",IF(微程序地址入口表!E15=0,"~"&amp;微程序地址入口表!E$2&amp;"&amp;","")),"")</f>
        <v/>
      </c>
      <c r="F14" s="49" t="str">
        <f>IF(微程序地址入口表!F15&lt;&gt;"",IF(微程序地址入口表!F15=1,微程序地址入口表!F$2&amp;"&amp;",IF(微程序地址入口表!F15=0,"~"&amp;微程序地址入口表!F$2&amp;"&amp;","")),"")</f>
        <v/>
      </c>
      <c r="G14" s="49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6" t="str">
        <f t="shared" si="0"/>
        <v/>
      </c>
      <c r="J14" s="58" t="str">
        <f>IF(微程序地址入口表!J15=1,$I14&amp;"+","")</f>
        <v/>
      </c>
      <c r="K14" s="57" t="str">
        <f>IF(微程序地址入口表!K15=1,$I14&amp;"+","")</f>
        <v/>
      </c>
      <c r="L14" s="58" t="str">
        <f>IF(微程序地址入口表!L15=1,$I14&amp;"+","")</f>
        <v/>
      </c>
      <c r="M14" s="58" t="str">
        <f>IF(微程序地址入口表!M15=1,$I14&amp;"+","")</f>
        <v/>
      </c>
      <c r="N14" s="58" t="str">
        <f>IF(微程序地址入口表!N15=1,$I14&amp;"+","")</f>
        <v/>
      </c>
    </row>
    <row r="15" hidden="1" spans="1:14">
      <c r="A15" s="48" t="str">
        <f>IF(微程序地址入口表!A16&lt;&gt;"",IF(微程序地址入口表!A16=1,微程序地址入口表!A$2&amp;"&amp;",IF(微程序地址入口表!A16=0,"~"&amp;微程序地址入口表!A$2&amp;"&amp;","")),"")</f>
        <v/>
      </c>
      <c r="B15" s="49" t="str">
        <f>IF(微程序地址入口表!B16&lt;&gt;"",IF(微程序地址入口表!B16=1,微程序地址入口表!B$2&amp;"&amp;",IF(微程序地址入口表!B16=0,"~"&amp;微程序地址入口表!B$2&amp;"&amp;","")),"")</f>
        <v/>
      </c>
      <c r="C15" s="49" t="str">
        <f>IF(微程序地址入口表!C16&lt;&gt;"",IF(微程序地址入口表!C16=1,微程序地址入口表!C$2&amp;"&amp;",IF(微程序地址入口表!C16=0,"~"&amp;微程序地址入口表!C$2&amp;"&amp;","")),"")</f>
        <v/>
      </c>
      <c r="D15" s="49" t="str">
        <f>IF(微程序地址入口表!D16&lt;&gt;"",IF(微程序地址入口表!D16=1,微程序地址入口表!D$2&amp;"&amp;",IF(微程序地址入口表!D16=0,"~"&amp;微程序地址入口表!D$2&amp;"&amp;","")),"")</f>
        <v/>
      </c>
      <c r="E15" s="49" t="str">
        <f>IF(微程序地址入口表!E16&lt;&gt;"",IF(微程序地址入口表!E16=1,微程序地址入口表!E$2&amp;"&amp;",IF(微程序地址入口表!E16=0,"~"&amp;微程序地址入口表!E$2&amp;"&amp;","")),"")</f>
        <v/>
      </c>
      <c r="F15" s="49" t="str">
        <f>IF(微程序地址入口表!F16&lt;&gt;"",IF(微程序地址入口表!F16=1,微程序地址入口表!F$2&amp;"&amp;",IF(微程序地址入口表!F16=0,"~"&amp;微程序地址入口表!F$2&amp;"&amp;","")),"")</f>
        <v/>
      </c>
      <c r="G15" s="49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6" t="str">
        <f t="shared" si="0"/>
        <v/>
      </c>
      <c r="J15" s="58" t="str">
        <f>IF(微程序地址入口表!J16=1,$I15&amp;"+","")</f>
        <v/>
      </c>
      <c r="K15" s="57" t="str">
        <f>IF(微程序地址入口表!K16=1,$I15&amp;"+","")</f>
        <v/>
      </c>
      <c r="L15" s="58" t="str">
        <f>IF(微程序地址入口表!L16=1,$I15&amp;"+","")</f>
        <v/>
      </c>
      <c r="M15" s="58" t="str">
        <f>IF(微程序地址入口表!M16=1,$I15&amp;"+","")</f>
        <v/>
      </c>
      <c r="N15" s="58" t="str">
        <f>IF(微程序地址入口表!N16=1,$I15&amp;"+","")</f>
        <v/>
      </c>
    </row>
    <row r="16" hidden="1" spans="1:14">
      <c r="A16" s="48" t="str">
        <f>IF(微程序地址入口表!A17&lt;&gt;"",IF(微程序地址入口表!A17=1,微程序地址入口表!A$2&amp;"&amp;",IF(微程序地址入口表!A17=0,"~"&amp;微程序地址入口表!A$2&amp;"&amp;","")),"")</f>
        <v/>
      </c>
      <c r="B16" s="49" t="str">
        <f>IF(微程序地址入口表!B17&lt;&gt;"",IF(微程序地址入口表!B17=1,微程序地址入口表!B$2&amp;"&amp;",IF(微程序地址入口表!B17=0,"~"&amp;微程序地址入口表!B$2&amp;"&amp;","")),"")</f>
        <v/>
      </c>
      <c r="C16" s="49" t="str">
        <f>IF(微程序地址入口表!C17&lt;&gt;"",IF(微程序地址入口表!C17=1,微程序地址入口表!C$2&amp;"&amp;",IF(微程序地址入口表!C17=0,"~"&amp;微程序地址入口表!C$2&amp;"&amp;","")),"")</f>
        <v/>
      </c>
      <c r="D16" s="49" t="str">
        <f>IF(微程序地址入口表!D17&lt;&gt;"",IF(微程序地址入口表!D17=1,微程序地址入口表!D$2&amp;"&amp;",IF(微程序地址入口表!D17=0,"~"&amp;微程序地址入口表!D$2&amp;"&amp;","")),"")</f>
        <v/>
      </c>
      <c r="E16" s="49" t="str">
        <f>IF(微程序地址入口表!E17&lt;&gt;"",IF(微程序地址入口表!E17=1,微程序地址入口表!E$2&amp;"&amp;",IF(微程序地址入口表!E17=0,"~"&amp;微程序地址入口表!E$2&amp;"&amp;","")),"")</f>
        <v/>
      </c>
      <c r="F16" s="49" t="str">
        <f>IF(微程序地址入口表!F17&lt;&gt;"",IF(微程序地址入口表!F17=1,微程序地址入口表!F$2&amp;"&amp;",IF(微程序地址入口表!F17=0,"~"&amp;微程序地址入口表!F$2&amp;"&amp;","")),"")</f>
        <v/>
      </c>
      <c r="G16" s="49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6" t="str">
        <f t="shared" si="0"/>
        <v/>
      </c>
      <c r="J16" s="58" t="str">
        <f>IF(微程序地址入口表!J17=1,$I16&amp;"+","")</f>
        <v/>
      </c>
      <c r="K16" s="57" t="str">
        <f>IF(微程序地址入口表!K17=1,$I16&amp;"+","")</f>
        <v/>
      </c>
      <c r="L16" s="58" t="str">
        <f>IF(微程序地址入口表!L17=1,$I16&amp;"+","")</f>
        <v/>
      </c>
      <c r="M16" s="58" t="str">
        <f>IF(微程序地址入口表!M17=1,$I16&amp;"+","")</f>
        <v/>
      </c>
      <c r="N16" s="58" t="str">
        <f>IF(微程序地址入口表!N17=1,$I16&amp;"+","")</f>
        <v/>
      </c>
    </row>
    <row r="17" hidden="1" spans="1:14">
      <c r="A17" s="48" t="str">
        <f>IF(微程序地址入口表!A18&lt;&gt;"",IF(微程序地址入口表!A18=1,微程序地址入口表!A$2&amp;"&amp;",IF(微程序地址入口表!A18=0,"~"&amp;微程序地址入口表!A$2&amp;"&amp;","")),"")</f>
        <v/>
      </c>
      <c r="B17" s="49" t="str">
        <f>IF(微程序地址入口表!B18&lt;&gt;"",IF(微程序地址入口表!B18=1,微程序地址入口表!B$2&amp;"&amp;",IF(微程序地址入口表!B18=0,"~"&amp;微程序地址入口表!B$2&amp;"&amp;","")),"")</f>
        <v/>
      </c>
      <c r="C17" s="49" t="str">
        <f>IF(微程序地址入口表!C18&lt;&gt;"",IF(微程序地址入口表!C18=1,微程序地址入口表!C$2&amp;"&amp;",IF(微程序地址入口表!C18=0,"~"&amp;微程序地址入口表!C$2&amp;"&amp;","")),"")</f>
        <v/>
      </c>
      <c r="D17" s="49" t="str">
        <f>IF(微程序地址入口表!D18&lt;&gt;"",IF(微程序地址入口表!D18=1,微程序地址入口表!D$2&amp;"&amp;",IF(微程序地址入口表!D18=0,"~"&amp;微程序地址入口表!D$2&amp;"&amp;","")),"")</f>
        <v/>
      </c>
      <c r="E17" s="49" t="str">
        <f>IF(微程序地址入口表!E18&lt;&gt;"",IF(微程序地址入口表!E18=1,微程序地址入口表!E$2&amp;"&amp;",IF(微程序地址入口表!E18=0,"~"&amp;微程序地址入口表!E$2&amp;"&amp;","")),"")</f>
        <v/>
      </c>
      <c r="F17" s="49" t="str">
        <f>IF(微程序地址入口表!F18&lt;&gt;"",IF(微程序地址入口表!F18=1,微程序地址入口表!F$2&amp;"&amp;",IF(微程序地址入口表!F18=0,"~"&amp;微程序地址入口表!F$2&amp;"&amp;","")),"")</f>
        <v/>
      </c>
      <c r="G17" s="49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6" t="str">
        <f t="shared" si="0"/>
        <v/>
      </c>
      <c r="J17" s="58" t="str">
        <f>IF(微程序地址入口表!J18=1,$I17&amp;"+","")</f>
        <v/>
      </c>
      <c r="K17" s="57" t="str">
        <f>IF(微程序地址入口表!K18=1,$I17&amp;"+","")</f>
        <v/>
      </c>
      <c r="L17" s="58" t="str">
        <f>IF(微程序地址入口表!L18=1,$I17&amp;"+","")</f>
        <v/>
      </c>
      <c r="M17" s="58" t="str">
        <f>IF(微程序地址入口表!M18=1,$I17&amp;"+","")</f>
        <v/>
      </c>
      <c r="N17" s="58" t="str">
        <f>IF(微程序地址入口表!N18=1,$I17&amp;"+","")</f>
        <v/>
      </c>
    </row>
    <row r="18" hidden="1" spans="1:14">
      <c r="A18" s="48" t="str">
        <f>IF(微程序地址入口表!A19&lt;&gt;"",IF(微程序地址入口表!A19=1,微程序地址入口表!A$2&amp;"&amp;",IF(微程序地址入口表!A19=0,"~"&amp;微程序地址入口表!A$2&amp;"&amp;","")),"")</f>
        <v/>
      </c>
      <c r="B18" s="49" t="str">
        <f>IF(微程序地址入口表!B19&lt;&gt;"",IF(微程序地址入口表!B19=1,微程序地址入口表!B$2&amp;"&amp;",IF(微程序地址入口表!B19=0,"~"&amp;微程序地址入口表!B$2&amp;"&amp;","")),"")</f>
        <v/>
      </c>
      <c r="C18" s="49" t="str">
        <f>IF(微程序地址入口表!C19&lt;&gt;"",IF(微程序地址入口表!C19=1,微程序地址入口表!C$2&amp;"&amp;",IF(微程序地址入口表!C19=0,"~"&amp;微程序地址入口表!C$2&amp;"&amp;","")),"")</f>
        <v/>
      </c>
      <c r="D18" s="49" t="str">
        <f>IF(微程序地址入口表!D19&lt;&gt;"",IF(微程序地址入口表!D19=1,微程序地址入口表!D$2&amp;"&amp;",IF(微程序地址入口表!D19=0,"~"&amp;微程序地址入口表!D$2&amp;"&amp;","")),"")</f>
        <v/>
      </c>
      <c r="E18" s="49" t="str">
        <f>IF(微程序地址入口表!E19&lt;&gt;"",IF(微程序地址入口表!E19=1,微程序地址入口表!E$2&amp;"&amp;",IF(微程序地址入口表!E19=0,"~"&amp;微程序地址入口表!E$2&amp;"&amp;","")),"")</f>
        <v/>
      </c>
      <c r="F18" s="49" t="str">
        <f>IF(微程序地址入口表!F19&lt;&gt;"",IF(微程序地址入口表!F19=1,微程序地址入口表!F$2&amp;"&amp;",IF(微程序地址入口表!F19=0,"~"&amp;微程序地址入口表!F$2&amp;"&amp;","")),"")</f>
        <v/>
      </c>
      <c r="G18" s="49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6" t="str">
        <f t="shared" si="0"/>
        <v/>
      </c>
      <c r="J18" s="58" t="str">
        <f>IF(微程序地址入口表!J19=1,$I18&amp;"+","")</f>
        <v/>
      </c>
      <c r="K18" s="57" t="str">
        <f>IF(微程序地址入口表!K19=1,$I18&amp;"+","")</f>
        <v/>
      </c>
      <c r="L18" s="58" t="str">
        <f>IF(微程序地址入口表!L19=1,$I18&amp;"+","")</f>
        <v/>
      </c>
      <c r="M18" s="58" t="str">
        <f>IF(微程序地址入口表!M19=1,$I18&amp;"+","")</f>
        <v/>
      </c>
      <c r="N18" s="58" t="str">
        <f>IF(微程序地址入口表!N19=1,$I18&amp;"+","")</f>
        <v/>
      </c>
    </row>
    <row r="19" hidden="1" spans="1:14">
      <c r="A19" s="48" t="str">
        <f>IF(微程序地址入口表!A20&lt;&gt;"",IF(微程序地址入口表!A20=1,微程序地址入口表!A$2&amp;"&amp;",IF(微程序地址入口表!A20=0,"~"&amp;微程序地址入口表!A$2&amp;"&amp;","")),"")</f>
        <v/>
      </c>
      <c r="B19" s="49" t="str">
        <f>IF(微程序地址入口表!B20&lt;&gt;"",IF(微程序地址入口表!B20=1,微程序地址入口表!B$2&amp;"&amp;",IF(微程序地址入口表!B20=0,"~"&amp;微程序地址入口表!B$2&amp;"&amp;","")),"")</f>
        <v/>
      </c>
      <c r="C19" s="49" t="str">
        <f>IF(微程序地址入口表!C20&lt;&gt;"",IF(微程序地址入口表!C20=1,微程序地址入口表!C$2&amp;"&amp;",IF(微程序地址入口表!C20=0,"~"&amp;微程序地址入口表!C$2&amp;"&amp;","")),"")</f>
        <v/>
      </c>
      <c r="D19" s="49" t="str">
        <f>IF(微程序地址入口表!D20&lt;&gt;"",IF(微程序地址入口表!D20=1,微程序地址入口表!D$2&amp;"&amp;",IF(微程序地址入口表!D20=0,"~"&amp;微程序地址入口表!D$2&amp;"&amp;","")),"")</f>
        <v/>
      </c>
      <c r="E19" s="49" t="str">
        <f>IF(微程序地址入口表!E20&lt;&gt;"",IF(微程序地址入口表!E20=1,微程序地址入口表!E$2&amp;"&amp;",IF(微程序地址入口表!E20=0,"~"&amp;微程序地址入口表!E$2&amp;"&amp;","")),"")</f>
        <v/>
      </c>
      <c r="F19" s="49" t="str">
        <f>IF(微程序地址入口表!F20&lt;&gt;"",IF(微程序地址入口表!F20=1,微程序地址入口表!F$2&amp;"&amp;",IF(微程序地址入口表!F20=0,"~"&amp;微程序地址入口表!F$2&amp;"&amp;","")),"")</f>
        <v/>
      </c>
      <c r="G19" s="49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6" t="str">
        <f t="shared" si="0"/>
        <v/>
      </c>
      <c r="J19" s="58" t="str">
        <f>IF(微程序地址入口表!J20=1,$I19&amp;"+","")</f>
        <v/>
      </c>
      <c r="K19" s="57" t="str">
        <f>IF(微程序地址入口表!K20=1,$I19&amp;"+","")</f>
        <v/>
      </c>
      <c r="L19" s="58" t="str">
        <f>IF(微程序地址入口表!L20=1,$I19&amp;"+","")</f>
        <v/>
      </c>
      <c r="M19" s="58" t="str">
        <f>IF(微程序地址入口表!M20=1,$I19&amp;"+","")</f>
        <v/>
      </c>
      <c r="N19" s="58" t="str">
        <f>IF(微程序地址入口表!N20=1,$I19&amp;"+","")</f>
        <v/>
      </c>
    </row>
    <row r="20" hidden="1" spans="1:14">
      <c r="A20" s="48" t="str">
        <f>IF(微程序地址入口表!A21&lt;&gt;"",IF(微程序地址入口表!A21=1,微程序地址入口表!A$2&amp;"&amp;",IF(微程序地址入口表!A21=0,"~"&amp;微程序地址入口表!A$2&amp;"&amp;","")),"")</f>
        <v/>
      </c>
      <c r="B20" s="49" t="str">
        <f>IF(微程序地址入口表!B21&lt;&gt;"",IF(微程序地址入口表!B21=1,微程序地址入口表!B$2&amp;"&amp;",IF(微程序地址入口表!B21=0,"~"&amp;微程序地址入口表!B$2&amp;"&amp;","")),"")</f>
        <v/>
      </c>
      <c r="C20" s="49" t="str">
        <f>IF(微程序地址入口表!C21&lt;&gt;"",IF(微程序地址入口表!C21=1,微程序地址入口表!C$2&amp;"&amp;",IF(微程序地址入口表!C21=0,"~"&amp;微程序地址入口表!C$2&amp;"&amp;","")),"")</f>
        <v/>
      </c>
      <c r="D20" s="49" t="str">
        <f>IF(微程序地址入口表!D21&lt;&gt;"",IF(微程序地址入口表!D21=1,微程序地址入口表!D$2&amp;"&amp;",IF(微程序地址入口表!D21=0,"~"&amp;微程序地址入口表!D$2&amp;"&amp;","")),"")</f>
        <v/>
      </c>
      <c r="E20" s="49" t="str">
        <f>IF(微程序地址入口表!E21&lt;&gt;"",IF(微程序地址入口表!E21=1,微程序地址入口表!E$2&amp;"&amp;",IF(微程序地址入口表!E21=0,"~"&amp;微程序地址入口表!E$2&amp;"&amp;","")),"")</f>
        <v/>
      </c>
      <c r="F20" s="49" t="str">
        <f>IF(微程序地址入口表!F21&lt;&gt;"",IF(微程序地址入口表!F21=1,微程序地址入口表!F$2&amp;"&amp;",IF(微程序地址入口表!F21=0,"~"&amp;微程序地址入口表!F$2&amp;"&amp;","")),"")</f>
        <v/>
      </c>
      <c r="G20" s="49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6" t="str">
        <f t="shared" si="0"/>
        <v/>
      </c>
      <c r="J20" s="58" t="str">
        <f>IF(微程序地址入口表!J21=1,$I20&amp;"+","")</f>
        <v/>
      </c>
      <c r="K20" s="57" t="str">
        <f>IF(微程序地址入口表!K21=1,$I20&amp;"+","")</f>
        <v/>
      </c>
      <c r="L20" s="58" t="str">
        <f>IF(微程序地址入口表!L21=1,$I20&amp;"+","")</f>
        <v/>
      </c>
      <c r="M20" s="58" t="str">
        <f>IF(微程序地址入口表!M21=1,$I20&amp;"+","")</f>
        <v/>
      </c>
      <c r="N20" s="58" t="str">
        <f>IF(微程序地址入口表!N21=1,$I20&amp;"+","")</f>
        <v/>
      </c>
    </row>
    <row r="21" hidden="1" spans="1:14">
      <c r="A21" s="48" t="str">
        <f>IF(微程序地址入口表!A22&lt;&gt;"",IF(微程序地址入口表!A22=1,微程序地址入口表!A$2&amp;"&amp;",IF(微程序地址入口表!A22=0,"~"&amp;微程序地址入口表!A$2&amp;"&amp;","")),"")</f>
        <v/>
      </c>
      <c r="B21" s="49" t="str">
        <f>IF(微程序地址入口表!B22&lt;&gt;"",IF(微程序地址入口表!B22=1,微程序地址入口表!B$2&amp;"&amp;",IF(微程序地址入口表!B22=0,"~"&amp;微程序地址入口表!B$2&amp;"&amp;","")),"")</f>
        <v/>
      </c>
      <c r="C21" s="49" t="str">
        <f>IF(微程序地址入口表!C22&lt;&gt;"",IF(微程序地址入口表!C22=1,微程序地址入口表!C$2&amp;"&amp;",IF(微程序地址入口表!C22=0,"~"&amp;微程序地址入口表!C$2&amp;"&amp;","")),"")</f>
        <v/>
      </c>
      <c r="D21" s="49" t="str">
        <f>IF(微程序地址入口表!D22&lt;&gt;"",IF(微程序地址入口表!D22=1,微程序地址入口表!D$2&amp;"&amp;",IF(微程序地址入口表!D22=0,"~"&amp;微程序地址入口表!D$2&amp;"&amp;","")),"")</f>
        <v/>
      </c>
      <c r="E21" s="49" t="str">
        <f>IF(微程序地址入口表!E22&lt;&gt;"",IF(微程序地址入口表!E22=1,微程序地址入口表!E$2&amp;"&amp;",IF(微程序地址入口表!E22=0,"~"&amp;微程序地址入口表!E$2&amp;"&amp;","")),"")</f>
        <v/>
      </c>
      <c r="F21" s="49" t="str">
        <f>IF(微程序地址入口表!F22&lt;&gt;"",IF(微程序地址入口表!F22=1,微程序地址入口表!F$2&amp;"&amp;",IF(微程序地址入口表!F22=0,"~"&amp;微程序地址入口表!F$2&amp;"&amp;","")),"")</f>
        <v/>
      </c>
      <c r="G21" s="49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6" t="str">
        <f t="shared" si="0"/>
        <v/>
      </c>
      <c r="J21" s="58" t="str">
        <f>IF(微程序地址入口表!J22=1,$I21&amp;"+","")</f>
        <v/>
      </c>
      <c r="K21" s="57" t="str">
        <f>IF(微程序地址入口表!K22=1,$I21&amp;"+","")</f>
        <v/>
      </c>
      <c r="L21" s="58" t="str">
        <f>IF(微程序地址入口表!L22=1,$I21&amp;"+","")</f>
        <v/>
      </c>
      <c r="M21" s="58" t="str">
        <f>IF(微程序地址入口表!M22=1,$I21&amp;"+","")</f>
        <v/>
      </c>
      <c r="N21" s="58" t="str">
        <f>IF(微程序地址入口表!N22=1,$I21&amp;"+","")</f>
        <v/>
      </c>
    </row>
    <row r="22" hidden="1" spans="1:14">
      <c r="A22" s="48" t="str">
        <f>IF(微程序地址入口表!A23&lt;&gt;"",IF(微程序地址入口表!A23=1,微程序地址入口表!A$2&amp;"&amp;",IF(微程序地址入口表!A23=0,"~"&amp;微程序地址入口表!A$2&amp;"&amp;","")),"")</f>
        <v/>
      </c>
      <c r="B22" s="49" t="str">
        <f>IF(微程序地址入口表!B23&lt;&gt;"",IF(微程序地址入口表!B23=1,微程序地址入口表!B$2&amp;"&amp;",IF(微程序地址入口表!B23=0,"~"&amp;微程序地址入口表!B$2&amp;"&amp;","")),"")</f>
        <v/>
      </c>
      <c r="C22" s="49" t="str">
        <f>IF(微程序地址入口表!C23&lt;&gt;"",IF(微程序地址入口表!C23=1,微程序地址入口表!C$2&amp;"&amp;",IF(微程序地址入口表!C23=0,"~"&amp;微程序地址入口表!C$2&amp;"&amp;","")),"")</f>
        <v/>
      </c>
      <c r="D22" s="49" t="str">
        <f>IF(微程序地址入口表!D23&lt;&gt;"",IF(微程序地址入口表!D23=1,微程序地址入口表!D$2&amp;"&amp;",IF(微程序地址入口表!D23=0,"~"&amp;微程序地址入口表!D$2&amp;"&amp;","")),"")</f>
        <v/>
      </c>
      <c r="E22" s="49" t="str">
        <f>IF(微程序地址入口表!E23&lt;&gt;"",IF(微程序地址入口表!E23=1,微程序地址入口表!E$2&amp;"&amp;",IF(微程序地址入口表!E23=0,"~"&amp;微程序地址入口表!E$2&amp;"&amp;","")),"")</f>
        <v/>
      </c>
      <c r="F22" s="49" t="str">
        <f>IF(微程序地址入口表!F23&lt;&gt;"",IF(微程序地址入口表!F23=1,微程序地址入口表!F$2&amp;"&amp;",IF(微程序地址入口表!F23=0,"~"&amp;微程序地址入口表!F$2&amp;"&amp;","")),"")</f>
        <v/>
      </c>
      <c r="G22" s="49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6" t="str">
        <f t="shared" si="0"/>
        <v/>
      </c>
      <c r="J22" s="58" t="str">
        <f>IF(微程序地址入口表!J23=1,$I22&amp;"+","")</f>
        <v/>
      </c>
      <c r="K22" s="57" t="str">
        <f>IF(微程序地址入口表!K23=1,$I22&amp;"+","")</f>
        <v/>
      </c>
      <c r="L22" s="58" t="str">
        <f>IF(微程序地址入口表!L23=1,$I22&amp;"+","")</f>
        <v/>
      </c>
      <c r="M22" s="58" t="str">
        <f>IF(微程序地址入口表!M23=1,$I22&amp;"+","")</f>
        <v/>
      </c>
      <c r="N22" s="58" t="str">
        <f>IF(微程序地址入口表!N23=1,$I22&amp;"+","")</f>
        <v/>
      </c>
    </row>
    <row r="23" hidden="1" spans="1:14">
      <c r="A23" s="48" t="str">
        <f>IF(微程序地址入口表!A24&lt;&gt;"",IF(微程序地址入口表!A24=1,微程序地址入口表!A$2&amp;"&amp;",IF(微程序地址入口表!A24=0,"~"&amp;微程序地址入口表!A$2&amp;"&amp;","")),"")</f>
        <v/>
      </c>
      <c r="B23" s="49" t="str">
        <f>IF(微程序地址入口表!B24&lt;&gt;"",IF(微程序地址入口表!B24=1,微程序地址入口表!B$2&amp;"&amp;",IF(微程序地址入口表!B24=0,"~"&amp;微程序地址入口表!B$2&amp;"&amp;","")),"")</f>
        <v/>
      </c>
      <c r="C23" s="49" t="str">
        <f>IF(微程序地址入口表!C24&lt;&gt;"",IF(微程序地址入口表!C24=1,微程序地址入口表!C$2&amp;"&amp;",IF(微程序地址入口表!C24=0,"~"&amp;微程序地址入口表!C$2&amp;"&amp;","")),"")</f>
        <v/>
      </c>
      <c r="D23" s="49" t="str">
        <f>IF(微程序地址入口表!D24&lt;&gt;"",IF(微程序地址入口表!D24=1,微程序地址入口表!D$2&amp;"&amp;",IF(微程序地址入口表!D24=0,"~"&amp;微程序地址入口表!D$2&amp;"&amp;","")),"")</f>
        <v/>
      </c>
      <c r="E23" s="49" t="str">
        <f>IF(微程序地址入口表!E24&lt;&gt;"",IF(微程序地址入口表!E24=1,微程序地址入口表!E$2&amp;"&amp;",IF(微程序地址入口表!E24=0,"~"&amp;微程序地址入口表!E$2&amp;"&amp;","")),"")</f>
        <v/>
      </c>
      <c r="F23" s="49" t="str">
        <f>IF(微程序地址入口表!F24&lt;&gt;"",IF(微程序地址入口表!F24=1,微程序地址入口表!F$2&amp;"&amp;",IF(微程序地址入口表!F24=0,"~"&amp;微程序地址入口表!F$2&amp;"&amp;","")),"")</f>
        <v/>
      </c>
      <c r="G23" s="49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6" t="str">
        <f t="shared" si="0"/>
        <v/>
      </c>
      <c r="J23" s="58" t="str">
        <f>IF(微程序地址入口表!J24=1,$I23&amp;"+","")</f>
        <v/>
      </c>
      <c r="K23" s="57" t="str">
        <f>IF(微程序地址入口表!K24=1,$I23&amp;"+","")</f>
        <v/>
      </c>
      <c r="L23" s="58" t="str">
        <f>IF(微程序地址入口表!L24=1,$I23&amp;"+","")</f>
        <v/>
      </c>
      <c r="M23" s="58" t="str">
        <f>IF(微程序地址入口表!M24=1,$I23&amp;"+","")</f>
        <v/>
      </c>
      <c r="N23" s="58" t="str">
        <f>IF(微程序地址入口表!N24=1,$I23&amp;"+","")</f>
        <v/>
      </c>
    </row>
    <row r="24" hidden="1" spans="1:14">
      <c r="A24" s="48" t="str">
        <f>IF(微程序地址入口表!A25&lt;&gt;"",IF(微程序地址入口表!A25=1,微程序地址入口表!A$2&amp;"&amp;",IF(微程序地址入口表!A25=0,"~"&amp;微程序地址入口表!A$2&amp;"&amp;","")),"")</f>
        <v/>
      </c>
      <c r="B24" s="49" t="str">
        <f>IF(微程序地址入口表!B25&lt;&gt;"",IF(微程序地址入口表!B25=1,微程序地址入口表!B$2&amp;"&amp;",IF(微程序地址入口表!B25=0,"~"&amp;微程序地址入口表!B$2&amp;"&amp;","")),"")</f>
        <v/>
      </c>
      <c r="C24" s="49" t="str">
        <f>IF(微程序地址入口表!C25&lt;&gt;"",IF(微程序地址入口表!C25=1,微程序地址入口表!C$2&amp;"&amp;",IF(微程序地址入口表!C25=0,"~"&amp;微程序地址入口表!C$2&amp;"&amp;","")),"")</f>
        <v/>
      </c>
      <c r="D24" s="49" t="str">
        <f>IF(微程序地址入口表!D25&lt;&gt;"",IF(微程序地址入口表!D25=1,微程序地址入口表!D$2&amp;"&amp;",IF(微程序地址入口表!D25=0,"~"&amp;微程序地址入口表!D$2&amp;"&amp;","")),"")</f>
        <v/>
      </c>
      <c r="E24" s="49" t="str">
        <f>IF(微程序地址入口表!E25&lt;&gt;"",IF(微程序地址入口表!E25=1,微程序地址入口表!E$2&amp;"&amp;",IF(微程序地址入口表!E25=0,"~"&amp;微程序地址入口表!E$2&amp;"&amp;","")),"")</f>
        <v/>
      </c>
      <c r="F24" s="49" t="str">
        <f>IF(微程序地址入口表!F25&lt;&gt;"",IF(微程序地址入口表!F25=1,微程序地址入口表!F$2&amp;"&amp;",IF(微程序地址入口表!F25=0,"~"&amp;微程序地址入口表!F$2&amp;"&amp;","")),"")</f>
        <v/>
      </c>
      <c r="G24" s="49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6" t="str">
        <f t="shared" si="0"/>
        <v/>
      </c>
      <c r="J24" s="58" t="str">
        <f>IF(微程序地址入口表!J25=1,$I24&amp;"+","")</f>
        <v/>
      </c>
      <c r="K24" s="57" t="str">
        <f>IF(微程序地址入口表!K25=1,$I24&amp;"+","")</f>
        <v/>
      </c>
      <c r="L24" s="58" t="str">
        <f>IF(微程序地址入口表!L25=1,$I24&amp;"+","")</f>
        <v/>
      </c>
      <c r="M24" s="58" t="str">
        <f>IF(微程序地址入口表!M25=1,$I24&amp;"+","")</f>
        <v/>
      </c>
      <c r="N24" s="58" t="str">
        <f>IF(微程序地址入口表!N25=1,$I24&amp;"+","")</f>
        <v/>
      </c>
    </row>
    <row r="25" hidden="1" spans="1:14">
      <c r="A25" s="48" t="str">
        <f>IF(微程序地址入口表!A26&lt;&gt;"",IF(微程序地址入口表!A26=1,微程序地址入口表!A$2&amp;"&amp;",IF(微程序地址入口表!A26=0,"~"&amp;微程序地址入口表!A$2&amp;"&amp;","")),"")</f>
        <v/>
      </c>
      <c r="B25" s="49" t="str">
        <f>IF(微程序地址入口表!B26&lt;&gt;"",IF(微程序地址入口表!B26=1,微程序地址入口表!B$2&amp;"&amp;",IF(微程序地址入口表!B26=0,"~"&amp;微程序地址入口表!B$2&amp;"&amp;","")),"")</f>
        <v/>
      </c>
      <c r="C25" s="49" t="str">
        <f>IF(微程序地址入口表!C26&lt;&gt;"",IF(微程序地址入口表!C26=1,微程序地址入口表!C$2&amp;"&amp;",IF(微程序地址入口表!C26=0,"~"&amp;微程序地址入口表!C$2&amp;"&amp;","")),"")</f>
        <v/>
      </c>
      <c r="D25" s="49" t="str">
        <f>IF(微程序地址入口表!D26&lt;&gt;"",IF(微程序地址入口表!D26=1,微程序地址入口表!D$2&amp;"&amp;",IF(微程序地址入口表!D26=0,"~"&amp;微程序地址入口表!D$2&amp;"&amp;","")),"")</f>
        <v/>
      </c>
      <c r="E25" s="49" t="str">
        <f>IF(微程序地址入口表!E26&lt;&gt;"",IF(微程序地址入口表!E26=1,微程序地址入口表!E$2&amp;"&amp;",IF(微程序地址入口表!E26=0,"~"&amp;微程序地址入口表!E$2&amp;"&amp;","")),"")</f>
        <v/>
      </c>
      <c r="F25" s="49" t="str">
        <f>IF(微程序地址入口表!F26&lt;&gt;"",IF(微程序地址入口表!F26=1,微程序地址入口表!F$2&amp;"&amp;",IF(微程序地址入口表!F26=0,"~"&amp;微程序地址入口表!F$2&amp;"&amp;","")),"")</f>
        <v/>
      </c>
      <c r="G25" s="49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6" t="str">
        <f t="shared" si="0"/>
        <v/>
      </c>
      <c r="J25" s="58" t="str">
        <f>IF(微程序地址入口表!J26=1,$I25&amp;"+","")</f>
        <v/>
      </c>
      <c r="K25" s="57" t="str">
        <f>IF(微程序地址入口表!K26=1,$I25&amp;"+","")</f>
        <v/>
      </c>
      <c r="L25" s="58" t="str">
        <f>IF(微程序地址入口表!L26=1,$I25&amp;"+","")</f>
        <v/>
      </c>
      <c r="M25" s="58" t="str">
        <f>IF(微程序地址入口表!M26=1,$I25&amp;"+","")</f>
        <v/>
      </c>
      <c r="N25" s="58" t="str">
        <f>IF(微程序地址入口表!N26=1,$I25&amp;"+","")</f>
        <v/>
      </c>
    </row>
    <row r="26" hidden="1" spans="1:14">
      <c r="A26" s="48" t="str">
        <f>IF(微程序地址入口表!A27&lt;&gt;"",IF(微程序地址入口表!A27=1,微程序地址入口表!A$2&amp;"&amp;",IF(微程序地址入口表!A27=0,"~"&amp;微程序地址入口表!A$2&amp;"&amp;","")),"")</f>
        <v/>
      </c>
      <c r="B26" s="49" t="str">
        <f>IF(微程序地址入口表!B27&lt;&gt;"",IF(微程序地址入口表!B27=1,微程序地址入口表!B$2&amp;"&amp;",IF(微程序地址入口表!B27=0,"~"&amp;微程序地址入口表!B$2&amp;"&amp;","")),"")</f>
        <v/>
      </c>
      <c r="C26" s="49" t="str">
        <f>IF(微程序地址入口表!C27&lt;&gt;"",IF(微程序地址入口表!C27=1,微程序地址入口表!C$2&amp;"&amp;",IF(微程序地址入口表!C27=0,"~"&amp;微程序地址入口表!C$2&amp;"&amp;","")),"")</f>
        <v/>
      </c>
      <c r="D26" s="49" t="str">
        <f>IF(微程序地址入口表!D27&lt;&gt;"",IF(微程序地址入口表!D27=1,微程序地址入口表!D$2&amp;"&amp;",IF(微程序地址入口表!D27=0,"~"&amp;微程序地址入口表!D$2&amp;"&amp;","")),"")</f>
        <v/>
      </c>
      <c r="E26" s="49" t="str">
        <f>IF(微程序地址入口表!E27&lt;&gt;"",IF(微程序地址入口表!E27=1,微程序地址入口表!E$2&amp;"&amp;",IF(微程序地址入口表!E27=0,"~"&amp;微程序地址入口表!E$2&amp;"&amp;","")),"")</f>
        <v/>
      </c>
      <c r="F26" s="49" t="str">
        <f>IF(微程序地址入口表!F27&lt;&gt;"",IF(微程序地址入口表!F27=1,微程序地址入口表!F$2&amp;"&amp;",IF(微程序地址入口表!F27=0,"~"&amp;微程序地址入口表!F$2&amp;"&amp;","")),"")</f>
        <v/>
      </c>
      <c r="G26" s="49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6" t="str">
        <f t="shared" si="0"/>
        <v/>
      </c>
      <c r="J26" s="58" t="str">
        <f>IF(微程序地址入口表!J27=1,$I26&amp;"+","")</f>
        <v/>
      </c>
      <c r="K26" s="57" t="str">
        <f>IF(微程序地址入口表!K27=1,$I26&amp;"+","")</f>
        <v/>
      </c>
      <c r="L26" s="58" t="str">
        <f>IF(微程序地址入口表!L27=1,$I26&amp;"+","")</f>
        <v/>
      </c>
      <c r="M26" s="58" t="str">
        <f>IF(微程序地址入口表!M27=1,$I26&amp;"+","")</f>
        <v/>
      </c>
      <c r="N26" s="58" t="str">
        <f>IF(微程序地址入口表!N27=1,$I26&amp;"+","")</f>
        <v/>
      </c>
    </row>
    <row r="27" hidden="1" spans="1:14">
      <c r="A27" s="48" t="str">
        <f>IF(微程序地址入口表!A28&lt;&gt;"",IF(微程序地址入口表!A28=1,微程序地址入口表!A$2&amp;"&amp;",IF(微程序地址入口表!A28=0,"~"&amp;微程序地址入口表!A$2&amp;"&amp;","")),"")</f>
        <v/>
      </c>
      <c r="B27" s="49" t="str">
        <f>IF(微程序地址入口表!B28&lt;&gt;"",IF(微程序地址入口表!B28=1,微程序地址入口表!B$2&amp;"&amp;",IF(微程序地址入口表!B28=0,"~"&amp;微程序地址入口表!B$2&amp;"&amp;","")),"")</f>
        <v/>
      </c>
      <c r="C27" s="49" t="str">
        <f>IF(微程序地址入口表!C28&lt;&gt;"",IF(微程序地址入口表!C28=1,微程序地址入口表!C$2&amp;"&amp;",IF(微程序地址入口表!C28=0,"~"&amp;微程序地址入口表!C$2&amp;"&amp;","")),"")</f>
        <v/>
      </c>
      <c r="D27" s="49" t="str">
        <f>IF(微程序地址入口表!D28&lt;&gt;"",IF(微程序地址入口表!D28=1,微程序地址入口表!D$2&amp;"&amp;",IF(微程序地址入口表!D28=0,"~"&amp;微程序地址入口表!D$2&amp;"&amp;","")),"")</f>
        <v/>
      </c>
      <c r="E27" s="49" t="str">
        <f>IF(微程序地址入口表!E28&lt;&gt;"",IF(微程序地址入口表!E28=1,微程序地址入口表!E$2&amp;"&amp;",IF(微程序地址入口表!E28=0,"~"&amp;微程序地址入口表!E$2&amp;"&amp;","")),"")</f>
        <v/>
      </c>
      <c r="F27" s="49" t="str">
        <f>IF(微程序地址入口表!F28&lt;&gt;"",IF(微程序地址入口表!F28=1,微程序地址入口表!F$2&amp;"&amp;",IF(微程序地址入口表!F28=0,"~"&amp;微程序地址入口表!F$2&amp;"&amp;","")),"")</f>
        <v/>
      </c>
      <c r="G27" s="49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6" t="str">
        <f t="shared" si="0"/>
        <v/>
      </c>
      <c r="J27" s="58" t="str">
        <f>IF(微程序地址入口表!J28=1,$I27&amp;"+","")</f>
        <v/>
      </c>
      <c r="K27" s="57" t="str">
        <f>IF(微程序地址入口表!K28=1,$I27&amp;"+","")</f>
        <v/>
      </c>
      <c r="L27" s="58" t="str">
        <f>IF(微程序地址入口表!L28=1,$I27&amp;"+","")</f>
        <v/>
      </c>
      <c r="M27" s="58" t="str">
        <f>IF(微程序地址入口表!M28=1,$I27&amp;"+","")</f>
        <v/>
      </c>
      <c r="N27" s="58" t="str">
        <f>IF(微程序地址入口表!N28=1,$I27&amp;"+","")</f>
        <v/>
      </c>
    </row>
    <row r="28" hidden="1" spans="1:14">
      <c r="A28" s="48" t="str">
        <f>IF(微程序地址入口表!A29&lt;&gt;"",IF(微程序地址入口表!A29=1,微程序地址入口表!A$2&amp;"&amp;",IF(微程序地址入口表!A29=0,"~"&amp;微程序地址入口表!A$2&amp;"&amp;","")),"")</f>
        <v/>
      </c>
      <c r="B28" s="49" t="str">
        <f>IF(微程序地址入口表!B29&lt;&gt;"",IF(微程序地址入口表!B29=1,微程序地址入口表!B$2&amp;"&amp;",IF(微程序地址入口表!B29=0,"~"&amp;微程序地址入口表!B$2&amp;"&amp;","")),"")</f>
        <v/>
      </c>
      <c r="C28" s="49" t="str">
        <f>IF(微程序地址入口表!C29&lt;&gt;"",IF(微程序地址入口表!C29=1,微程序地址入口表!C$2&amp;"&amp;",IF(微程序地址入口表!C29=0,"~"&amp;微程序地址入口表!C$2&amp;"&amp;","")),"")</f>
        <v/>
      </c>
      <c r="D28" s="49" t="str">
        <f>IF(微程序地址入口表!D29&lt;&gt;"",IF(微程序地址入口表!D29=1,微程序地址入口表!D$2&amp;"&amp;",IF(微程序地址入口表!D29=0,"~"&amp;微程序地址入口表!D$2&amp;"&amp;","")),"")</f>
        <v/>
      </c>
      <c r="E28" s="49" t="str">
        <f>IF(微程序地址入口表!E29&lt;&gt;"",IF(微程序地址入口表!E29=1,微程序地址入口表!E$2&amp;"&amp;",IF(微程序地址入口表!E29=0,"~"&amp;微程序地址入口表!E$2&amp;"&amp;","")),"")</f>
        <v/>
      </c>
      <c r="F28" s="49" t="str">
        <f>IF(微程序地址入口表!F29&lt;&gt;"",IF(微程序地址入口表!F29=1,微程序地址入口表!F$2&amp;"&amp;",IF(微程序地址入口表!F29=0,"~"&amp;微程序地址入口表!F$2&amp;"&amp;","")),"")</f>
        <v/>
      </c>
      <c r="G28" s="49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6" t="str">
        <f t="shared" si="0"/>
        <v/>
      </c>
      <c r="J28" s="58" t="str">
        <f>IF(微程序地址入口表!J29=1,$I28&amp;"+","")</f>
        <v/>
      </c>
      <c r="K28" s="57" t="str">
        <f>IF(微程序地址入口表!K29=1,$I28&amp;"+","")</f>
        <v/>
      </c>
      <c r="L28" s="58" t="str">
        <f>IF(微程序地址入口表!L29=1,$I28&amp;"+","")</f>
        <v/>
      </c>
      <c r="M28" s="58" t="str">
        <f>IF(微程序地址入口表!M29=1,$I28&amp;"+","")</f>
        <v/>
      </c>
      <c r="N28" s="58" t="str">
        <f>IF(微程序地址入口表!N29=1,$I28&amp;"+","")</f>
        <v/>
      </c>
    </row>
    <row r="29" hidden="1" spans="1:14">
      <c r="A29" s="48" t="str">
        <f>IF(微程序地址入口表!A30&lt;&gt;"",IF(微程序地址入口表!A30=1,微程序地址入口表!A$2&amp;"&amp;",IF(微程序地址入口表!A30=0,"~"&amp;微程序地址入口表!A$2&amp;"&amp;","")),"")</f>
        <v/>
      </c>
      <c r="B29" s="49" t="str">
        <f>IF(微程序地址入口表!B30&lt;&gt;"",IF(微程序地址入口表!B30=1,微程序地址入口表!B$2&amp;"&amp;",IF(微程序地址入口表!B30=0,"~"&amp;微程序地址入口表!B$2&amp;"&amp;","")),"")</f>
        <v/>
      </c>
      <c r="C29" s="49" t="str">
        <f>IF(微程序地址入口表!C30&lt;&gt;"",IF(微程序地址入口表!C30=1,微程序地址入口表!C$2&amp;"&amp;",IF(微程序地址入口表!C30=0,"~"&amp;微程序地址入口表!C$2&amp;"&amp;","")),"")</f>
        <v/>
      </c>
      <c r="D29" s="49" t="str">
        <f>IF(微程序地址入口表!D30&lt;&gt;"",IF(微程序地址入口表!D30=1,微程序地址入口表!D$2&amp;"&amp;",IF(微程序地址入口表!D30=0,"~"&amp;微程序地址入口表!D$2&amp;"&amp;","")),"")</f>
        <v/>
      </c>
      <c r="E29" s="49" t="str">
        <f>IF(微程序地址入口表!E30&lt;&gt;"",IF(微程序地址入口表!E30=1,微程序地址入口表!E$2&amp;"&amp;",IF(微程序地址入口表!E30=0,"~"&amp;微程序地址入口表!E$2&amp;"&amp;","")),"")</f>
        <v/>
      </c>
      <c r="F29" s="49" t="str">
        <f>IF(微程序地址入口表!F30&lt;&gt;"",IF(微程序地址入口表!F30=1,微程序地址入口表!F$2&amp;"&amp;",IF(微程序地址入口表!F30=0,"~"&amp;微程序地址入口表!F$2&amp;"&amp;","")),"")</f>
        <v/>
      </c>
      <c r="G29" s="49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6" t="str">
        <f t="shared" si="0"/>
        <v/>
      </c>
      <c r="J29" s="58" t="str">
        <f>IF(微程序地址入口表!J30=1,$I29&amp;"+","")</f>
        <v/>
      </c>
      <c r="K29" s="57" t="str">
        <f>IF(微程序地址入口表!K30=1,$I29&amp;"+","")</f>
        <v/>
      </c>
      <c r="L29" s="58" t="str">
        <f>IF(微程序地址入口表!L30=1,$I29&amp;"+","")</f>
        <v/>
      </c>
      <c r="M29" s="58" t="str">
        <f>IF(微程序地址入口表!M30=1,$I29&amp;"+","")</f>
        <v/>
      </c>
      <c r="N29" s="58" t="str">
        <f>IF(微程序地址入口表!N30=1,$I29&amp;"+","")</f>
        <v/>
      </c>
    </row>
    <row r="30" ht="15.15" hidden="1" spans="1:14">
      <c r="A30" s="48" t="str">
        <f>IF(微程序地址入口表!A31&lt;&gt;"",IF(微程序地址入口表!A31=1,微程序地址入口表!A$2&amp;"&amp;",IF(微程序地址入口表!A31=0,"~"&amp;微程序地址入口表!A$2&amp;"&amp;","")),"")</f>
        <v/>
      </c>
      <c r="B30" s="49" t="str">
        <f>IF(微程序地址入口表!B31&lt;&gt;"",IF(微程序地址入口表!B31=1,微程序地址入口表!B$2&amp;"&amp;",IF(微程序地址入口表!B31=0,"~"&amp;微程序地址入口表!B$2&amp;"&amp;","")),"")</f>
        <v/>
      </c>
      <c r="C30" s="49" t="str">
        <f>IF(微程序地址入口表!C31&lt;&gt;"",IF(微程序地址入口表!C31=1,微程序地址入口表!C$2&amp;"&amp;",IF(微程序地址入口表!C31=0,"~"&amp;微程序地址入口表!C$2&amp;"&amp;","")),"")</f>
        <v/>
      </c>
      <c r="D30" s="49" t="str">
        <f>IF(微程序地址入口表!D31&lt;&gt;"",IF(微程序地址入口表!D31=1,微程序地址入口表!D$2&amp;"&amp;",IF(微程序地址入口表!D31=0,"~"&amp;微程序地址入口表!D$2&amp;"&amp;","")),"")</f>
        <v/>
      </c>
      <c r="E30" s="49" t="str">
        <f>IF(微程序地址入口表!E31&lt;&gt;"",IF(微程序地址入口表!E31=1,微程序地址入口表!E$2&amp;"&amp;",IF(微程序地址入口表!E31=0,"~"&amp;微程序地址入口表!E$2&amp;"&amp;","")),"")</f>
        <v/>
      </c>
      <c r="F30" s="49" t="str">
        <f>IF(微程序地址入口表!F31&lt;&gt;"",IF(微程序地址入口表!F31=1,微程序地址入口表!F$2&amp;"&amp;",IF(微程序地址入口表!F31=0,"~"&amp;微程序地址入口表!F$2&amp;"&amp;","")),"")</f>
        <v/>
      </c>
      <c r="G30" s="49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6" t="str">
        <f t="shared" si="0"/>
        <v/>
      </c>
      <c r="J30" s="59" t="str">
        <f>IF(微程序地址入口表!J31=1,$I30&amp;"+","")</f>
        <v/>
      </c>
      <c r="K30" s="57" t="str">
        <f>IF(微程序地址入口表!K31=1,$I30&amp;"+","")</f>
        <v/>
      </c>
      <c r="L30" s="59" t="str">
        <f>IF(微程序地址入口表!L31=1,$I30&amp;"+","")</f>
        <v/>
      </c>
      <c r="M30" s="59" t="str">
        <f>IF(微程序地址入口表!M31=1,$I30&amp;"+","")</f>
        <v/>
      </c>
      <c r="N30" s="59" t="str">
        <f>IF(微程序地址入口表!N31=1,$I30&amp;"+","")</f>
        <v/>
      </c>
    </row>
    <row r="31" ht="16.95" spans="1:14">
      <c r="A31" s="51"/>
      <c r="B31" s="51"/>
      <c r="C31" s="51"/>
      <c r="D31" s="51"/>
      <c r="E31" s="51"/>
      <c r="F31" s="51"/>
      <c r="G31" s="51"/>
      <c r="H31" s="51"/>
      <c r="I31" s="60"/>
      <c r="J31" s="61" t="str">
        <f>IF(LEN(J32)&gt;1,LEFT(J32,LEN(J32)-1),"")</f>
        <v>~LW&amp;~SW&amp;~BEQ&amp;SLT&amp;~ADDI+~LW&amp;~SW&amp;~BEQ&amp;~SLT&amp;ADDI</v>
      </c>
      <c r="K31" s="61" t="str">
        <f t="shared" ref="K31:N31" si="1">IF(LEN(K32)&gt;1,LEFT(K32,LEN(K32)-1),"")</f>
        <v>~LW&amp;SW&amp;~BEQ&amp;~SLT&amp;~ADDI+~LW&amp;~SW&amp;BEQ&amp;~SLT&amp;~ADDI</v>
      </c>
      <c r="L31" s="61" t="str">
        <f t="shared" si="1"/>
        <v>LW&amp;~SW&amp;~BEQ&amp;~SLT&amp;~ADDI+~LW&amp;~SW&amp;BEQ&amp;~SLT&amp;~ADDI+~LW&amp;~SW&amp;~BEQ&amp;~SLT&amp;ADDI</v>
      </c>
      <c r="M31" s="61" t="str">
        <f t="shared" si="1"/>
        <v>~LW&amp;~SW&amp;BEQ&amp;~SLT&amp;~ADDI+~LW&amp;~SW&amp;~BEQ&amp;SLT&amp;~ADDI+~LW&amp;~SW&amp;~BEQ&amp;~SLT&amp;ADDI</v>
      </c>
      <c r="N31" s="61" t="str">
        <f t="shared" si="1"/>
        <v>~LW&amp;SW&amp;~BEQ&amp;~SLT&amp;~ADDI+~LW&amp;~SW&amp;~BEQ&amp;SLT&amp;~ADDI</v>
      </c>
    </row>
    <row r="32" ht="17.25" hidden="1" customHeight="1" spans="1:14">
      <c r="A32" s="52"/>
      <c r="B32" s="52"/>
      <c r="C32" s="52"/>
      <c r="D32" s="52"/>
      <c r="E32" s="52"/>
      <c r="F32" s="52"/>
      <c r="G32" s="52"/>
      <c r="H32" s="52"/>
      <c r="I32" s="62"/>
      <c r="J32" s="63" t="str">
        <f>CONCATENATE(J2,J3,J4,J5,J6,J7,J8,J9,J10,J11,J12,J13,J14,J15,J16,J17,J18,J19,J20,J21,J22,J23,J24,J25,J26,J27,J28,J29,J30)</f>
        <v>~LW&amp;~SW&amp;~BEQ&amp;SLT&amp;~ADDI+~LW&amp;~SW&amp;~BEQ&amp;~SLT&amp;ADDI+</v>
      </c>
      <c r="K32" s="63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63" t="str">
        <f t="shared" si="2"/>
        <v>LW&amp;~SW&amp;~BEQ&amp;~SLT&amp;~ADDI+~LW&amp;~SW&amp;BEQ&amp;~SLT&amp;~ADDI+~LW&amp;~SW&amp;~BEQ&amp;~SLT&amp;ADDI+</v>
      </c>
      <c r="M32" s="63" t="str">
        <f t="shared" si="2"/>
        <v>~LW&amp;~SW&amp;BEQ&amp;~SLT&amp;~ADDI+~LW&amp;~SW&amp;~BEQ&amp;SLT&amp;~ADDI+~LW&amp;~SW&amp;~BEQ&amp;~SLT&amp;ADDI+</v>
      </c>
      <c r="N32" s="63" t="str">
        <f t="shared" si="2"/>
        <v>~LW&amp;SW&amp;~BEQ&amp;~SLT&amp;~ADDI+~LW&amp;~SW&amp;~BEQ&amp;SLT&amp;~ADDI+</v>
      </c>
    </row>
    <row r="33" hidden="1"/>
    <row r="35" ht="16.2" spans="1:9">
      <c r="A35" s="53"/>
      <c r="B35" s="53"/>
      <c r="I35" s="64"/>
    </row>
    <row r="36" ht="16.2" spans="12:12">
      <c r="L36" s="53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tabSelected="1" zoomScale="85" zoomScaleNormal="85" workbookViewId="0">
      <selection activeCell="A30" sqref="A30:Z30"/>
    </sheetView>
  </sheetViews>
  <sheetFormatPr defaultColWidth="9" defaultRowHeight="14.4"/>
  <cols>
    <col min="1" max="1" width="7.77777777777778" style="2" customWidth="1"/>
    <col min="2" max="2" width="5.11111111111111" style="3" customWidth="1"/>
    <col min="3" max="27" width="4" style="4" customWidth="1"/>
    <col min="28" max="28" width="8" style="5" customWidth="1"/>
    <col min="29" max="29" width="5.88888888888889" style="4" hidden="1" customWidth="1"/>
    <col min="30" max="30" width="23.1111111111111" style="5" hidden="1" customWidth="1"/>
    <col min="31" max="31" width="17.4444444444444" style="5" hidden="1" customWidth="1"/>
    <col min="32" max="32" width="32.8888888888889" style="6" customWidth="1"/>
    <col min="33" max="33" width="15.7777777777778" style="7" customWidth="1"/>
    <col min="34" max="34" width="14.2222222222222" style="2" hidden="1" customWidth="1"/>
    <col min="35" max="16384" width="9" style="2"/>
  </cols>
  <sheetData>
    <row r="1" ht="17.5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25" t="s">
        <v>46</v>
      </c>
      <c r="AG1" s="36" t="s">
        <v>47</v>
      </c>
    </row>
    <row r="2" ht="17.5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6"/>
      <c r="Z2" s="26"/>
      <c r="AA2" s="26"/>
      <c r="AB2" s="27">
        <v>1</v>
      </c>
      <c r="AC2" s="28" t="str">
        <f t="shared" ref="AC2:AC26" si="0">TEXT(DEC2BIN(AB2),"00000")</f>
        <v>00001</v>
      </c>
      <c r="AD2" s="2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29" t="str">
        <f t="shared" ref="AE2:AE26" si="2">VALUE(U2)&amp;VALUE(V2)&amp;VALUE(W2)&amp;VALUE(X2)&amp;VALUE(Y2)&amp;VALUE(Z2)&amp;VALUE(AA2)&amp;AC2</f>
        <v>000000000001</v>
      </c>
      <c r="AF2" s="30" t="str">
        <f>AD2&amp;AE2</f>
        <v>100000001001000000000000000001</v>
      </c>
      <c r="AG2" s="37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6.8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1"/>
      <c r="Z3" s="31"/>
      <c r="AA3" s="31"/>
      <c r="AB3" s="32" t="s">
        <v>49</v>
      </c>
      <c r="AC3" s="28" t="str">
        <f t="shared" si="0"/>
        <v>00010</v>
      </c>
      <c r="AD3" s="29" t="str">
        <f t="shared" si="1"/>
        <v>000000000000000000</v>
      </c>
      <c r="AE3" s="29" t="str">
        <f t="shared" si="2"/>
        <v>100000000010</v>
      </c>
      <c r="AF3" s="30" t="str">
        <f t="shared" ref="AF3:AF26" si="4">AD3&amp;AE3</f>
        <v>000000000000000000100000000010</v>
      </c>
      <c r="AG3" s="37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6.8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6"/>
      <c r="Z4" s="26"/>
      <c r="AA4" s="26"/>
      <c r="AB4" s="27" t="s">
        <v>50</v>
      </c>
      <c r="AC4" s="28" t="str">
        <f t="shared" si="0"/>
        <v>00011</v>
      </c>
      <c r="AD4" s="29" t="str">
        <f t="shared" si="1"/>
        <v>001000010100000000</v>
      </c>
      <c r="AE4" s="29" t="str">
        <f t="shared" si="2"/>
        <v>001000000011</v>
      </c>
      <c r="AF4" s="30" t="str">
        <f t="shared" si="4"/>
        <v>001000010100000000001000000011</v>
      </c>
      <c r="AG4" s="37" t="str">
        <f t="shared" si="3"/>
        <v>8500203</v>
      </c>
      <c r="AH4" s="4">
        <f t="shared" si="5"/>
        <v>139461123</v>
      </c>
    </row>
    <row r="5" ht="16.8" spans="1:34">
      <c r="A5" s="15"/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1" t="s">
        <v>51</v>
      </c>
      <c r="Z5" s="31"/>
      <c r="AA5" s="31"/>
      <c r="AB5" s="32">
        <v>0</v>
      </c>
      <c r="AC5" s="28" t="str">
        <f t="shared" si="0"/>
        <v>00000</v>
      </c>
      <c r="AD5" s="29" t="str">
        <f t="shared" si="1"/>
        <v>010000000000010000</v>
      </c>
      <c r="AE5" s="29" t="str">
        <f t="shared" si="2"/>
        <v>000010000000</v>
      </c>
      <c r="AF5" s="30" t="str">
        <f t="shared" si="4"/>
        <v>010000000000010000000010000000</v>
      </c>
      <c r="AG5" s="37" t="str">
        <f t="shared" si="3"/>
        <v>10010080</v>
      </c>
      <c r="AH5" s="4">
        <f t="shared" si="5"/>
        <v>268501120</v>
      </c>
    </row>
    <row r="6" ht="16.8" spans="1:34">
      <c r="A6" s="12"/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  <c r="Z6" s="26"/>
      <c r="AA6" s="26"/>
      <c r="AB6" s="27">
        <v>5</v>
      </c>
      <c r="AC6" s="28" t="str">
        <f t="shared" si="0"/>
        <v>00101</v>
      </c>
      <c r="AD6" s="29" t="str">
        <f t="shared" si="1"/>
        <v>000100000001000000</v>
      </c>
      <c r="AE6" s="29" t="str">
        <f t="shared" si="2"/>
        <v>000000000101</v>
      </c>
      <c r="AF6" s="30" t="str">
        <f t="shared" si="4"/>
        <v>000100000001000000000000000101</v>
      </c>
      <c r="AG6" s="37" t="str">
        <f t="shared" si="3"/>
        <v>4040005</v>
      </c>
      <c r="AH6" s="4">
        <f t="shared" si="5"/>
        <v>67371013</v>
      </c>
    </row>
    <row r="7" ht="16.8" spans="1:34">
      <c r="A7" s="15"/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1"/>
      <c r="Z7" s="31"/>
      <c r="AA7" s="31"/>
      <c r="AB7" s="32">
        <v>6</v>
      </c>
      <c r="AC7" s="28" t="str">
        <f t="shared" si="0"/>
        <v>00110</v>
      </c>
      <c r="AD7" s="29" t="str">
        <f t="shared" si="1"/>
        <v>000010000000000001</v>
      </c>
      <c r="AE7" s="29" t="str">
        <f t="shared" si="2"/>
        <v>000000000110</v>
      </c>
      <c r="AF7" s="30" t="str">
        <f t="shared" si="4"/>
        <v>000010000000000001000000000110</v>
      </c>
      <c r="AG7" s="37" t="str">
        <f t="shared" si="3"/>
        <v>2001006</v>
      </c>
      <c r="AH7" s="4">
        <f t="shared" si="5"/>
        <v>33558534</v>
      </c>
    </row>
    <row r="8" ht="16.8" spans="1:34">
      <c r="A8" s="12"/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6"/>
      <c r="Z8" s="26"/>
      <c r="AA8" s="26"/>
      <c r="AB8" s="27">
        <v>7</v>
      </c>
      <c r="AC8" s="28" t="str">
        <f t="shared" si="0"/>
        <v>00111</v>
      </c>
      <c r="AD8" s="29" t="str">
        <f t="shared" si="1"/>
        <v>001000001000000000</v>
      </c>
      <c r="AE8" s="29" t="str">
        <f t="shared" si="2"/>
        <v>000000000111</v>
      </c>
      <c r="AF8" s="30" t="str">
        <f t="shared" si="4"/>
        <v>001000001000000000000000000111</v>
      </c>
      <c r="AG8" s="37" t="str">
        <f t="shared" si="3"/>
        <v>8200007</v>
      </c>
      <c r="AH8" s="4">
        <f t="shared" si="5"/>
        <v>136314887</v>
      </c>
    </row>
    <row r="9" ht="16.8" spans="1:34">
      <c r="A9" s="15"/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1"/>
      <c r="Z9" s="31"/>
      <c r="AA9" s="31"/>
      <c r="AB9" s="32">
        <v>8</v>
      </c>
      <c r="AC9" s="28" t="str">
        <f t="shared" si="0"/>
        <v>01000</v>
      </c>
      <c r="AD9" s="29" t="str">
        <f t="shared" si="1"/>
        <v>000000000100000000</v>
      </c>
      <c r="AE9" s="29" t="str">
        <f t="shared" si="2"/>
        <v>001000001000</v>
      </c>
      <c r="AF9" s="30" t="str">
        <f t="shared" si="4"/>
        <v>000000000100000000001000001000</v>
      </c>
      <c r="AG9" s="37" t="str">
        <f t="shared" si="3"/>
        <v>100208</v>
      </c>
      <c r="AH9" s="4">
        <f t="shared" si="5"/>
        <v>1049096</v>
      </c>
    </row>
    <row r="10" ht="16.8" spans="1:34">
      <c r="A10" s="12"/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6"/>
      <c r="Z10" s="26"/>
      <c r="AA10" s="26"/>
      <c r="AB10" s="27">
        <v>0</v>
      </c>
      <c r="AC10" s="28" t="str">
        <f t="shared" si="0"/>
        <v>00000</v>
      </c>
      <c r="AD10" s="29" t="str">
        <f t="shared" si="1"/>
        <v>010000000000100000</v>
      </c>
      <c r="AE10" s="29" t="str">
        <f t="shared" si="2"/>
        <v>000000000000</v>
      </c>
      <c r="AF10" s="30" t="str">
        <f t="shared" si="4"/>
        <v>010000000000100000000000000000</v>
      </c>
      <c r="AG10" s="37" t="str">
        <f t="shared" si="3"/>
        <v>10020000</v>
      </c>
      <c r="AH10" s="4">
        <f t="shared" si="5"/>
        <v>268566528</v>
      </c>
    </row>
    <row r="11" ht="16.8" spans="1:34">
      <c r="A11" s="15"/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1"/>
      <c r="Z11" s="31"/>
      <c r="AA11" s="31"/>
      <c r="AB11" s="32">
        <v>10</v>
      </c>
      <c r="AC11" s="28" t="str">
        <f t="shared" si="0"/>
        <v>01010</v>
      </c>
      <c r="AD11" s="29" t="str">
        <f t="shared" si="1"/>
        <v>000100000001000000</v>
      </c>
      <c r="AE11" s="29" t="str">
        <f t="shared" si="2"/>
        <v>000000001010</v>
      </c>
      <c r="AF11" s="30" t="str">
        <f t="shared" si="4"/>
        <v>000100000001000000000000001010</v>
      </c>
      <c r="AG11" s="37" t="str">
        <f t="shared" si="3"/>
        <v>404000A</v>
      </c>
      <c r="AH11" s="4">
        <f t="shared" si="5"/>
        <v>67371018</v>
      </c>
    </row>
    <row r="12" ht="16.8" spans="1:34">
      <c r="A12" s="12"/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6"/>
      <c r="Z12" s="26"/>
      <c r="AA12" s="26"/>
      <c r="AB12" s="27">
        <v>11</v>
      </c>
      <c r="AC12" s="28" t="str">
        <f t="shared" si="0"/>
        <v>01011</v>
      </c>
      <c r="AD12" s="29" t="str">
        <f t="shared" si="1"/>
        <v>000010000000000001</v>
      </c>
      <c r="AE12" s="29" t="str">
        <f t="shared" si="2"/>
        <v>000000001011</v>
      </c>
      <c r="AF12" s="30" t="str">
        <f t="shared" si="4"/>
        <v>000010000000000001000000001011</v>
      </c>
      <c r="AG12" s="37" t="str">
        <f t="shared" si="3"/>
        <v>200100B</v>
      </c>
      <c r="AH12" s="4">
        <f t="shared" si="5"/>
        <v>33558539</v>
      </c>
    </row>
    <row r="13" ht="16.8" spans="1:34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1"/>
      <c r="Z13" s="31"/>
      <c r="AA13" s="31"/>
      <c r="AB13" s="32">
        <v>12</v>
      </c>
      <c r="AC13" s="28" t="str">
        <f t="shared" si="0"/>
        <v>01100</v>
      </c>
      <c r="AD13" s="29" t="str">
        <f t="shared" si="1"/>
        <v>001000001000000000</v>
      </c>
      <c r="AE13" s="29" t="str">
        <f t="shared" si="2"/>
        <v>000000001100</v>
      </c>
      <c r="AF13" s="30" t="str">
        <f t="shared" si="4"/>
        <v>001000001000000000000000001100</v>
      </c>
      <c r="AG13" s="37" t="str">
        <f t="shared" si="3"/>
        <v>820000C</v>
      </c>
      <c r="AH13" s="4">
        <f t="shared" si="5"/>
        <v>136314892</v>
      </c>
    </row>
    <row r="14" ht="16.8" spans="1:34">
      <c r="A14" s="12"/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6"/>
      <c r="Z14" s="26"/>
      <c r="AA14" s="26"/>
      <c r="AB14" s="27">
        <v>13</v>
      </c>
      <c r="AC14" s="28" t="str">
        <f t="shared" si="0"/>
        <v>01101</v>
      </c>
      <c r="AD14" s="29" t="str">
        <f t="shared" si="1"/>
        <v>000100000010000100</v>
      </c>
      <c r="AE14" s="29" t="str">
        <f t="shared" si="2"/>
        <v>000000001101</v>
      </c>
      <c r="AF14" s="30" t="str">
        <f t="shared" si="4"/>
        <v>000100000010000100000000001101</v>
      </c>
      <c r="AG14" s="37" t="str">
        <f t="shared" si="3"/>
        <v>408400D</v>
      </c>
      <c r="AH14" s="4">
        <f t="shared" si="5"/>
        <v>67649549</v>
      </c>
    </row>
    <row r="15" ht="16.8" spans="1:34">
      <c r="A15" s="15"/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1"/>
      <c r="Z15" s="31"/>
      <c r="AA15" s="31"/>
      <c r="AB15" s="32">
        <v>0</v>
      </c>
      <c r="AC15" s="28" t="str">
        <f t="shared" si="0"/>
        <v>00000</v>
      </c>
      <c r="AD15" s="29" t="str">
        <f t="shared" si="1"/>
        <v>000000100000000000</v>
      </c>
      <c r="AE15" s="29" t="str">
        <f t="shared" si="2"/>
        <v>000100000000</v>
      </c>
      <c r="AF15" s="30" t="str">
        <f t="shared" si="4"/>
        <v>000000100000000000000100000000</v>
      </c>
      <c r="AG15" s="37" t="str">
        <f t="shared" si="3"/>
        <v>800100</v>
      </c>
      <c r="AH15" s="4">
        <f t="shared" si="5"/>
        <v>8388864</v>
      </c>
    </row>
    <row r="16" ht="16.8" spans="1:34">
      <c r="A16" s="12"/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6"/>
      <c r="Z16" s="26"/>
      <c r="AA16" s="26"/>
      <c r="AB16" s="27">
        <v>15</v>
      </c>
      <c r="AC16" s="28" t="str">
        <f t="shared" si="0"/>
        <v>01111</v>
      </c>
      <c r="AD16" s="29" t="str">
        <f t="shared" si="1"/>
        <v>000100000001000000</v>
      </c>
      <c r="AE16" s="29" t="str">
        <f t="shared" si="2"/>
        <v>000000001111</v>
      </c>
      <c r="AF16" s="30" t="str">
        <f t="shared" si="4"/>
        <v>000100000001000000000000001111</v>
      </c>
      <c r="AG16" s="37" t="str">
        <f t="shared" si="3"/>
        <v>404000F</v>
      </c>
      <c r="AH16" s="4">
        <f t="shared" si="5"/>
        <v>67371023</v>
      </c>
    </row>
    <row r="17" ht="16.8" spans="1:34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1"/>
      <c r="Z17" s="31" t="s">
        <v>51</v>
      </c>
      <c r="AA17" s="31"/>
      <c r="AB17" s="32">
        <v>0</v>
      </c>
      <c r="AC17" s="28" t="str">
        <f t="shared" si="0"/>
        <v>00000</v>
      </c>
      <c r="AD17" s="29" t="str">
        <f t="shared" si="1"/>
        <v>000100000000001100</v>
      </c>
      <c r="AE17" s="29" t="str">
        <f t="shared" si="2"/>
        <v>000001000000</v>
      </c>
      <c r="AF17" s="30" t="str">
        <f t="shared" si="4"/>
        <v>000100000000001100000001000000</v>
      </c>
      <c r="AG17" s="37" t="str">
        <f t="shared" si="3"/>
        <v>400C040</v>
      </c>
      <c r="AH17" s="4">
        <f t="shared" si="5"/>
        <v>67158080</v>
      </c>
    </row>
    <row r="18" ht="16.8" spans="1:34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6"/>
      <c r="Z18" s="26"/>
      <c r="AA18" s="26"/>
      <c r="AB18" s="27">
        <v>17</v>
      </c>
      <c r="AC18" s="28" t="str">
        <f t="shared" si="0"/>
        <v>10001</v>
      </c>
      <c r="AD18" s="29" t="str">
        <f t="shared" si="1"/>
        <v>100000000001000000</v>
      </c>
      <c r="AE18" s="29" t="str">
        <f t="shared" si="2"/>
        <v>000000010001</v>
      </c>
      <c r="AF18" s="30" t="str">
        <f t="shared" si="4"/>
        <v>100000000001000000000000010001</v>
      </c>
      <c r="AG18" s="37" t="str">
        <f t="shared" si="3"/>
        <v>20040011</v>
      </c>
      <c r="AH18" s="4">
        <f t="shared" si="5"/>
        <v>537133073</v>
      </c>
    </row>
    <row r="19" ht="16.8" spans="1:34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1"/>
      <c r="Z19" s="31"/>
      <c r="AA19" s="31"/>
      <c r="AB19" s="32">
        <v>18</v>
      </c>
      <c r="AC19" s="28" t="str">
        <f t="shared" si="0"/>
        <v>10010</v>
      </c>
      <c r="AD19" s="29" t="str">
        <f t="shared" si="1"/>
        <v>000001000000000001</v>
      </c>
      <c r="AE19" s="29" t="str">
        <f t="shared" si="2"/>
        <v>000000010010</v>
      </c>
      <c r="AF19" s="30" t="str">
        <f t="shared" si="4"/>
        <v>000001000000000001000000010010</v>
      </c>
      <c r="AG19" s="37" t="str">
        <f t="shared" si="3"/>
        <v>1001012</v>
      </c>
      <c r="AH19" s="4">
        <f t="shared" si="5"/>
        <v>16781330</v>
      </c>
    </row>
    <row r="20" ht="16.8" spans="1:34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6"/>
      <c r="Z20" s="26"/>
      <c r="AA20" s="26"/>
      <c r="AB20" s="27">
        <v>0</v>
      </c>
      <c r="AC20" s="28" t="str">
        <f t="shared" si="0"/>
        <v>00000</v>
      </c>
      <c r="AD20" s="29" t="str">
        <f t="shared" si="1"/>
        <v>001000010000000000</v>
      </c>
      <c r="AE20" s="29" t="str">
        <f t="shared" si="2"/>
        <v>000000000000</v>
      </c>
      <c r="AF20" s="30" t="str">
        <f t="shared" si="4"/>
        <v>001000010000000000000000000000</v>
      </c>
      <c r="AG20" s="37" t="str">
        <f t="shared" si="3"/>
        <v>8400000</v>
      </c>
      <c r="AH20" s="4">
        <f t="shared" si="5"/>
        <v>138412032</v>
      </c>
    </row>
    <row r="21" ht="16.8" spans="1:34">
      <c r="A21" s="15"/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1"/>
      <c r="Z21" s="31"/>
      <c r="AA21" s="31"/>
      <c r="AB21" s="32">
        <v>20</v>
      </c>
      <c r="AC21" s="28" t="str">
        <f t="shared" si="0"/>
        <v>10100</v>
      </c>
      <c r="AD21" s="29" t="str">
        <f t="shared" si="1"/>
        <v>000100000001000000</v>
      </c>
      <c r="AE21" s="29" t="str">
        <f t="shared" si="2"/>
        <v>000000010100</v>
      </c>
      <c r="AF21" s="30" t="str">
        <f t="shared" si="4"/>
        <v>000100000001000000000000010100</v>
      </c>
      <c r="AG21" s="37" t="str">
        <f t="shared" si="3"/>
        <v>4040014</v>
      </c>
      <c r="AH21" s="4">
        <f t="shared" si="5"/>
        <v>67371028</v>
      </c>
    </row>
    <row r="22" ht="16.8" spans="1:34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6"/>
      <c r="Z22" s="26"/>
      <c r="AA22" s="26"/>
      <c r="AB22" s="27">
        <v>21</v>
      </c>
      <c r="AC22" s="28" t="str">
        <f t="shared" si="0"/>
        <v>10101</v>
      </c>
      <c r="AD22" s="29" t="str">
        <f t="shared" si="1"/>
        <v>000100000000000100</v>
      </c>
      <c r="AE22" s="29" t="str">
        <f t="shared" si="2"/>
        <v>010000010101</v>
      </c>
      <c r="AF22" s="30" t="str">
        <f t="shared" si="4"/>
        <v>000100000000000100010000010101</v>
      </c>
      <c r="AG22" s="37" t="str">
        <f t="shared" si="3"/>
        <v>4004415</v>
      </c>
      <c r="AH22" s="4">
        <f t="shared" si="5"/>
        <v>67126293</v>
      </c>
    </row>
    <row r="23" ht="16.8" spans="1:34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1"/>
      <c r="Z23" s="31"/>
      <c r="AA23" s="31"/>
      <c r="AB23" s="32">
        <v>0</v>
      </c>
      <c r="AC23" s="28" t="str">
        <f t="shared" si="0"/>
        <v>00000</v>
      </c>
      <c r="AD23" s="29" t="str">
        <f t="shared" si="1"/>
        <v>001000000000100010</v>
      </c>
      <c r="AE23" s="29" t="str">
        <f t="shared" si="2"/>
        <v>000000000000</v>
      </c>
      <c r="AF23" s="30" t="str">
        <f t="shared" si="4"/>
        <v>001000000000100010000000000000</v>
      </c>
      <c r="AG23" s="37" t="str">
        <f t="shared" si="3"/>
        <v>8022000</v>
      </c>
      <c r="AH23" s="4">
        <f t="shared" si="5"/>
        <v>134356992</v>
      </c>
    </row>
    <row r="24" ht="16.8" spans="1:34">
      <c r="A24" s="12"/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6"/>
      <c r="Z24" s="26"/>
      <c r="AA24" s="26"/>
      <c r="AB24" s="27">
        <v>23</v>
      </c>
      <c r="AC24" s="28" t="str">
        <f t="shared" si="0"/>
        <v>10111</v>
      </c>
      <c r="AD24" s="29" t="str">
        <f t="shared" si="1"/>
        <v>000100000001000000</v>
      </c>
      <c r="AE24" s="29" t="str">
        <f t="shared" si="2"/>
        <v>000000010111</v>
      </c>
      <c r="AF24" s="30" t="str">
        <f t="shared" si="4"/>
        <v>000100000001000000000000010111</v>
      </c>
      <c r="AG24" s="37" t="str">
        <f t="shared" si="3"/>
        <v>4040017</v>
      </c>
      <c r="AH24" s="4">
        <f t="shared" si="5"/>
        <v>67371031</v>
      </c>
    </row>
    <row r="25" ht="16.8" spans="1:34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1"/>
      <c r="Z25" s="31"/>
      <c r="AA25" s="31"/>
      <c r="AB25" s="27">
        <v>24</v>
      </c>
      <c r="AC25" s="28" t="str">
        <f t="shared" si="0"/>
        <v>11000</v>
      </c>
      <c r="AD25" s="29" t="str">
        <f t="shared" si="1"/>
        <v>000010000000000001</v>
      </c>
      <c r="AE25" s="29" t="str">
        <f t="shared" si="2"/>
        <v>000000011000</v>
      </c>
      <c r="AF25" s="30" t="str">
        <f t="shared" si="4"/>
        <v>000010000000000001000000011000</v>
      </c>
      <c r="AG25" s="37" t="str">
        <f t="shared" si="3"/>
        <v>2001018</v>
      </c>
      <c r="AH25" s="4">
        <f t="shared" si="5"/>
        <v>33558552</v>
      </c>
    </row>
    <row r="26" ht="16.8" spans="1:34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6"/>
      <c r="Z26" s="26"/>
      <c r="AA26" s="26"/>
      <c r="AB26" s="32">
        <v>0</v>
      </c>
      <c r="AC26" s="28" t="str">
        <f t="shared" si="0"/>
        <v>00000</v>
      </c>
      <c r="AD26" s="29" t="str">
        <f t="shared" si="1"/>
        <v>001000000000100000</v>
      </c>
      <c r="AE26" s="29" t="str">
        <f t="shared" si="2"/>
        <v>000000000000</v>
      </c>
      <c r="AF26" s="30" t="str">
        <f t="shared" si="4"/>
        <v>001000000000100000000000000000</v>
      </c>
      <c r="AG26" s="37" t="str">
        <f t="shared" si="3"/>
        <v>8020000</v>
      </c>
      <c r="AH26" s="4">
        <f t="shared" si="5"/>
        <v>134348800</v>
      </c>
    </row>
    <row r="27" s="1" customFormat="1" ht="16.2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33"/>
      <c r="AC27" s="19"/>
      <c r="AD27" s="33"/>
      <c r="AE27" s="33"/>
      <c r="AF27" s="34"/>
      <c r="AG27" s="38" t="str">
        <f>IF(AH27&lt;&gt;3098325656,"错误","正确")</f>
        <v>正确</v>
      </c>
      <c r="AH27" s="19">
        <f>SUM(AH2:AH26)</f>
        <v>3098325656</v>
      </c>
    </row>
    <row r="28" s="1" customFormat="1" ht="16.2" spans="1:33">
      <c r="A28" s="20" t="s">
        <v>52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33"/>
      <c r="AC28" s="19"/>
      <c r="AD28" s="33"/>
      <c r="AE28" s="33"/>
      <c r="AF28" s="34"/>
      <c r="AG28" s="39"/>
    </row>
    <row r="29" s="1" customFormat="1" ht="16.2" spans="1:34">
      <c r="A29" s="20" t="s">
        <v>53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33"/>
      <c r="AC29" s="19"/>
      <c r="AD29" s="33"/>
      <c r="AE29" s="33"/>
      <c r="AF29" s="6"/>
      <c r="AG29" s="39"/>
      <c r="AH29" s="19"/>
    </row>
    <row r="30" s="1" customFormat="1" ht="16.2" spans="1:33">
      <c r="A30" s="20" t="s">
        <v>54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5" t="s">
        <v>55</v>
      </c>
      <c r="AB30" s="33"/>
      <c r="AC30" s="19"/>
      <c r="AD30" s="33"/>
      <c r="AE30" s="33"/>
      <c r="AF30" s="6"/>
      <c r="AG30" s="39"/>
    </row>
    <row r="31" s="1" customFormat="1" ht="16.2" spans="1:33">
      <c r="A31" s="20" t="s">
        <v>56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33"/>
      <c r="AC31" s="19"/>
      <c r="AD31" s="33"/>
      <c r="AE31" s="33"/>
      <c r="AF31" s="6"/>
      <c r="AG31" s="39"/>
    </row>
    <row r="32" s="1" customFormat="1" ht="16.2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33"/>
      <c r="AC32" s="19"/>
      <c r="AD32" s="33"/>
      <c r="AE32" s="33"/>
      <c r="AF32" s="6"/>
      <c r="AG32" s="39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F1:AG1">
    <cfRule type="containsText" dxfId="2" priority="89" operator="between" text="1">
      <formula>NOT(ISERROR(SEARCH("1",AF1)))</formula>
    </cfRule>
  </conditionalFormatting>
  <conditionalFormatting sqref="C27:AE27">
    <cfRule type="containsText" dxfId="2" priority="99" operator="between" text="1">
      <formula>NOT(ISERROR(SEARCH("1",C27)))</formula>
    </cfRule>
  </conditionalFormatting>
  <conditionalFormatting sqref="AC2:AC26">
    <cfRule type="containsText" dxfId="2" priority="107" operator="between" text="1">
      <formula>NOT(ISERROR(SEARCH("1",AC2)))</formula>
    </cfRule>
  </conditionalFormatting>
  <conditionalFormatting sqref="C2:X26">
    <cfRule type="cellIs" dxfId="0" priority="1" operator="equal">
      <formula>1</formula>
    </cfRule>
  </conditionalFormatting>
  <conditionalFormatting sqref="Y2:AA26">
    <cfRule type="containsText" dxfId="2" priority="33" operator="between" text="1">
      <formula>NOT(ISERROR(SEARCH("1",Y2)))</formula>
    </cfRule>
  </conditionalFormatting>
  <conditionalFormatting sqref="C32:Z1048576">
    <cfRule type="containsText" dxfId="2" priority="100" operator="between" text="1">
      <formula>NOT(ISERROR(SEARCH("1",C32)))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指令周期状态" prompt="对应状态转换图中的状态" sqref="B1:B27 B3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下址字段" prompt="用于给出当前微指令执行完毕后下一条微指令的位置。" sqref="AB$1:AE$1048576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SHU PING</cp:lastModifiedBy>
  <dcterms:created xsi:type="dcterms:W3CDTF">2018-06-11T03:29:00Z</dcterms:created>
  <cp:lastPrinted>2019-03-05T06:30:00Z</cp:lastPrinted>
  <dcterms:modified xsi:type="dcterms:W3CDTF">2023-06-04T13:29:55Z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5F3272949D9941B7A8C2F53F0E4A6A07</vt:lpwstr>
  </property>
</Properties>
</file>