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48" windowHeight="9192" firstSheet="2" activeTab="2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1" hidden="1">微程序入口查找逻辑自动生成!$A$1:$N$31</definedName>
    <definedName name="_xlnm._FilterDatabase" localSheetId="0" hidden="1">微程序地址入口表!$J$2:$N$22</definedName>
  </definedNames>
  <calcPr calcId="144525"/>
</workbook>
</file>

<file path=xl/sharedStrings.xml><?xml version="1.0" encoding="utf-8"?>
<sst xmlns="http://schemas.openxmlformats.org/spreadsheetml/2006/main" count="87" uniqueCount="59">
  <si>
    <t>机器指令译码信号</t>
  </si>
  <si>
    <t>微程序入口地址</t>
  </si>
  <si>
    <t>LW</t>
  </si>
  <si>
    <t>SW</t>
  </si>
  <si>
    <t>BEQ</t>
  </si>
  <si>
    <t>SLT</t>
  </si>
  <si>
    <t>ADDI</t>
  </si>
  <si>
    <t>ERET</t>
  </si>
  <si>
    <t>入口地址
10进制</t>
  </si>
  <si>
    <t>S4</t>
  </si>
  <si>
    <t>S3</t>
  </si>
  <si>
    <t>S2</t>
  </si>
  <si>
    <t>S1</t>
  </si>
  <si>
    <t>S0</t>
  </si>
  <si>
    <t>只填0或1，无关项不填</t>
  </si>
  <si>
    <t>最小项表达式</t>
  </si>
  <si>
    <t>这里是最终的表达式，复制到Logisim中即可</t>
  </si>
  <si>
    <t>微指令功能</t>
  </si>
  <si>
    <t>状态/微地址</t>
  </si>
  <si>
    <t>PCout</t>
  </si>
  <si>
    <t>DRout</t>
  </si>
  <si>
    <t>Zout</t>
  </si>
  <si>
    <t>Rout</t>
  </si>
  <si>
    <t>IR(I)out</t>
  </si>
  <si>
    <t>IR(A)out</t>
  </si>
  <si>
    <t>DREout</t>
  </si>
  <si>
    <t>PCin</t>
  </si>
  <si>
    <t>ARin</t>
  </si>
  <si>
    <t>DREin</t>
  </si>
  <si>
    <t>DRin</t>
  </si>
  <si>
    <t>Xin</t>
  </si>
  <si>
    <t>Rin</t>
  </si>
  <si>
    <t>IRin</t>
  </si>
  <si>
    <t>PSWin</t>
  </si>
  <si>
    <t>Rs/Rt</t>
  </si>
  <si>
    <t>RegDst</t>
  </si>
  <si>
    <t>Add</t>
  </si>
  <si>
    <t>Add4</t>
  </si>
  <si>
    <t>Slt</t>
  </si>
  <si>
    <t>READ</t>
  </si>
  <si>
    <t>WRITE</t>
  </si>
  <si>
    <t>EPCout</t>
  </si>
  <si>
    <t>EPCin</t>
  </si>
  <si>
    <t>Addrout</t>
  </si>
  <si>
    <t>STI</t>
  </si>
  <si>
    <t>CLI</t>
  </si>
  <si>
    <t>P1</t>
  </si>
  <si>
    <t>P2</t>
  </si>
  <si>
    <t>P3</t>
  </si>
  <si>
    <r>
      <rPr>
        <b/>
        <sz val="11"/>
        <color theme="1"/>
        <rFont val="微软雅黑"/>
        <charset val="134"/>
      </rPr>
      <t>微指令</t>
    </r>
  </si>
  <si>
    <t>微指令十六进制</t>
  </si>
  <si>
    <t>取指令</t>
  </si>
  <si>
    <t>1</t>
  </si>
  <si>
    <t>中断响应</t>
  </si>
  <si>
    <t>第1步： 在第1列安排微程序，通常取指令部分放置在0号单元，同一指令的微程序中的微指令顺序存放</t>
  </si>
  <si>
    <t>第2步： 填写C到AF列的微指令控制信号，注意第2列和下址字段列填10进制</t>
  </si>
  <si>
    <t>第3步： 完成第2步后，最后一列微指令16进制会自动更新</t>
  </si>
  <si>
    <t>微指令十六进制编码直接复制粘贴到控存中</t>
  </si>
  <si>
    <t>第3步： 将最后一列的16进制编码复制粘贴到Logisim中的控制存储器中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</si>
</sst>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42" formatCode="_(&quot;$&quot;* #,##0_);_(&quot;$&quot;* \(#,##0\);_(&quot;$&quot;* &quot;-&quot;_);_(@_)"/>
    <numFmt numFmtId="177" formatCode="0_ "/>
    <numFmt numFmtId="44" formatCode="_(&quot;$&quot;* #,##0.00_);_(&quot;$&quot;* \(#,##0.00\);_(&quot;$&quot;* &quot;-&quot;??_);_(@_)"/>
    <numFmt numFmtId="178" formatCode="_ * #,##0_ ;_ * \-#,##0_ ;_ * &quot;-&quot;_ ;_ @_ "/>
    <numFmt numFmtId="179" formatCode="yyyy&quot;年&quot;m&quot;月&quot;d&quot;日&quot;;@"/>
  </numFmts>
  <fonts count="40">
    <font>
      <sz val="11"/>
      <color theme="1"/>
      <name val="Calibri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onsolas"/>
      <charset val="134"/>
    </font>
    <font>
      <b/>
      <sz val="11"/>
      <color theme="1"/>
      <name val="微软雅黑"/>
      <charset val="134"/>
    </font>
    <font>
      <b/>
      <sz val="11"/>
      <color theme="1"/>
      <name val="Segoe UI"/>
      <charset val="134"/>
    </font>
    <font>
      <b/>
      <sz val="11"/>
      <color theme="1"/>
      <name val="Segoe UI Black"/>
      <charset val="134"/>
    </font>
    <font>
      <b/>
      <sz val="11"/>
      <color theme="1"/>
      <name val="Segoe UI Black"/>
      <charset val="134"/>
    </font>
    <font>
      <b/>
      <sz val="8"/>
      <color theme="1"/>
      <name val="微软雅黑"/>
      <charset val="134"/>
    </font>
    <font>
      <b/>
      <sz val="11"/>
      <color rgb="FF7030A0"/>
      <name val="微软雅黑"/>
      <charset val="134"/>
    </font>
    <font>
      <b/>
      <sz val="11"/>
      <color theme="1"/>
      <name val="Consolas"/>
      <charset val="134"/>
    </font>
    <font>
      <sz val="12"/>
      <color theme="1"/>
      <name val="Calibri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theme="1"/>
      <name val="仿宋"/>
      <charset val="134"/>
    </font>
    <font>
      <b/>
      <sz val="11"/>
      <color rgb="FFFF0000"/>
      <name val="微软雅黑"/>
      <charset val="134"/>
    </font>
    <font>
      <sz val="11"/>
      <color theme="1" tint="0.349986266670736"/>
      <name val="仿宋"/>
      <charset val="134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3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22" borderId="29" applyNumberFormat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0" fillId="30" borderId="34" applyNumberFormat="0" applyFon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31" applyNumberFormat="0" applyFill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7" fillId="32" borderId="32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2" fillId="29" borderId="3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29" borderId="32" applyNumberFormat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34" fillId="0" borderId="35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" fillId="0" borderId="0" xfId="0" applyNumberFormat="1" applyFont="1" applyAlignment="1"/>
    <xf numFmtId="0" fontId="3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shrinkToFit="1"/>
    </xf>
    <xf numFmtId="0" fontId="1" fillId="2" borderId="1" xfId="0" applyFont="1" applyFill="1" applyBorder="1" applyAlignment="1">
      <alignment horizontal="center" shrinkToFit="1"/>
    </xf>
    <xf numFmtId="0" fontId="5" fillId="3" borderId="2" xfId="0" applyFont="1" applyFill="1" applyBorder="1" applyAlignment="1">
      <alignment horizontal="center" vertical="center" shrinkToFit="1"/>
    </xf>
    <xf numFmtId="0" fontId="5" fillId="3" borderId="3" xfId="0" applyFont="1" applyFill="1" applyBorder="1" applyAlignment="1">
      <alignment horizontal="center" vertical="center" shrinkToFit="1"/>
    </xf>
    <xf numFmtId="0" fontId="1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1" fillId="0" borderId="0" xfId="0" applyFont="1" applyAlignment="1">
      <alignment horizontal="left"/>
    </xf>
    <xf numFmtId="0" fontId="5" fillId="7" borderId="3" xfId="0" applyFont="1" applyFill="1" applyBorder="1" applyAlignment="1">
      <alignment horizontal="center" vertical="center" shrinkToFit="1"/>
    </xf>
    <xf numFmtId="0" fontId="5" fillId="8" borderId="3" xfId="0" applyFont="1" applyFill="1" applyBorder="1" applyAlignment="1">
      <alignment horizontal="center" vertical="center" shrinkToFit="1"/>
    </xf>
    <xf numFmtId="49" fontId="8" fillId="9" borderId="1" xfId="0" applyNumberFormat="1" applyFont="1" applyFill="1" applyBorder="1" applyAlignment="1">
      <alignment horizontal="center" shrinkToFit="1"/>
    </xf>
    <xf numFmtId="49" fontId="8" fillId="10" borderId="1" xfId="0" applyNumberFormat="1" applyFont="1" applyFill="1" applyBorder="1" applyAlignment="1">
      <alignment horizontal="center" shrinkToFit="1"/>
    </xf>
    <xf numFmtId="49" fontId="2" fillId="0" borderId="4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49" fontId="2" fillId="4" borderId="4" xfId="0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center"/>
    </xf>
    <xf numFmtId="49" fontId="6" fillId="4" borderId="4" xfId="0" applyNumberFormat="1" applyFont="1" applyFill="1" applyBorder="1" applyAlignment="1">
      <alignment horizontal="center"/>
    </xf>
    <xf numFmtId="49" fontId="2" fillId="4" borderId="5" xfId="0" applyNumberFormat="1" applyFont="1" applyFill="1" applyBorder="1" applyAlignment="1">
      <alignment horizontal="center"/>
    </xf>
    <xf numFmtId="49" fontId="2" fillId="4" borderId="9" xfId="0" applyNumberFormat="1" applyFont="1" applyFill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0" fontId="9" fillId="0" borderId="0" xfId="0" applyFont="1" applyAlignment="1"/>
    <xf numFmtId="0" fontId="4" fillId="3" borderId="3" xfId="0" applyFont="1" applyFill="1" applyBorder="1" applyAlignment="1">
      <alignment horizontal="center" vertical="center" shrinkToFit="1"/>
    </xf>
    <xf numFmtId="49" fontId="10" fillId="11" borderId="1" xfId="0" applyNumberFormat="1" applyFont="1" applyFill="1" applyBorder="1" applyAlignment="1">
      <alignment horizontal="center"/>
    </xf>
    <xf numFmtId="49" fontId="4" fillId="11" borderId="1" xfId="0" applyNumberFormat="1" applyFont="1" applyFill="1" applyBorder="1" applyAlignment="1">
      <alignment horizontal="center" shrinkToFit="1"/>
    </xf>
    <xf numFmtId="49" fontId="3" fillId="0" borderId="10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49" fontId="4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11" fillId="0" borderId="0" xfId="0" applyFont="1">
      <alignment vertical="center"/>
    </xf>
    <xf numFmtId="179" fontId="0" fillId="0" borderId="0" xfId="0" applyNumberFormat="1" applyAlignment="1">
      <alignment vertical="center" shrinkToFit="1"/>
    </xf>
    <xf numFmtId="0" fontId="12" fillId="12" borderId="2" xfId="0" applyFont="1" applyFill="1" applyBorder="1" applyAlignment="1">
      <alignment horizontal="center" vertical="center" shrinkToFit="1"/>
    </xf>
    <xf numFmtId="0" fontId="12" fillId="12" borderId="1" xfId="0" applyFont="1" applyFill="1" applyBorder="1" applyAlignment="1">
      <alignment horizontal="center" vertical="center" shrinkToFit="1"/>
    </xf>
    <xf numFmtId="0" fontId="12" fillId="12" borderId="11" xfId="0" applyFont="1" applyFill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13" fillId="0" borderId="13" xfId="0" applyFont="1" applyBorder="1" applyAlignment="1">
      <alignment horizontal="center" vertical="center" shrinkToFit="1"/>
    </xf>
    <xf numFmtId="0" fontId="13" fillId="0" borderId="14" xfId="0" applyFont="1" applyBorder="1" applyAlignment="1">
      <alignment horizontal="center" vertical="center" shrinkToFit="1"/>
    </xf>
    <xf numFmtId="0" fontId="13" fillId="0" borderId="7" xfId="0" applyFont="1" applyBorder="1" applyAlignment="1">
      <alignment horizontal="center" vertical="center" shrinkToFit="1"/>
    </xf>
    <xf numFmtId="0" fontId="13" fillId="0" borderId="6" xfId="0" applyFont="1" applyBorder="1" applyAlignment="1">
      <alignment horizontal="center" vertical="center" shrinkToFit="1"/>
    </xf>
    <xf numFmtId="0" fontId="13" fillId="0" borderId="15" xfId="0" applyFont="1" applyBorder="1" applyAlignment="1">
      <alignment horizontal="center" vertical="center" shrinkToFit="1"/>
    </xf>
    <xf numFmtId="0" fontId="14" fillId="0" borderId="16" xfId="0" applyFont="1" applyBorder="1" applyAlignment="1">
      <alignment horizontal="right" vertical="center"/>
    </xf>
    <xf numFmtId="0" fontId="13" fillId="2" borderId="0" xfId="0" applyFont="1" applyFill="1">
      <alignment vertical="center"/>
    </xf>
    <xf numFmtId="0" fontId="4" fillId="0" borderId="0" xfId="0" applyFont="1">
      <alignment vertical="center"/>
    </xf>
    <xf numFmtId="179" fontId="4" fillId="12" borderId="17" xfId="0" applyNumberFormat="1" applyFont="1" applyFill="1" applyBorder="1" applyAlignment="1">
      <alignment horizontal="center" vertical="center" shrinkToFit="1"/>
    </xf>
    <xf numFmtId="179" fontId="4" fillId="13" borderId="3" xfId="0" applyNumberFormat="1" applyFont="1" applyFill="1" applyBorder="1" applyAlignment="1">
      <alignment horizontal="center" vertical="center" shrinkToFit="1"/>
    </xf>
    <xf numFmtId="179" fontId="13" fillId="0" borderId="18" xfId="0" applyNumberFormat="1" applyFont="1" applyBorder="1" applyAlignment="1">
      <alignment vertical="center" shrinkToFit="1"/>
    </xf>
    <xf numFmtId="179" fontId="13" fillId="14" borderId="10" xfId="0" applyNumberFormat="1" applyFont="1" applyFill="1" applyBorder="1" applyAlignment="1">
      <alignment horizontal="center" vertical="center" shrinkToFit="1"/>
    </xf>
    <xf numFmtId="179" fontId="13" fillId="14" borderId="19" xfId="0" applyNumberFormat="1" applyFont="1" applyFill="1" applyBorder="1" applyAlignment="1">
      <alignment horizontal="center" vertical="center" shrinkToFit="1"/>
    </xf>
    <xf numFmtId="179" fontId="13" fillId="14" borderId="20" xfId="0" applyNumberFormat="1" applyFont="1" applyFill="1" applyBorder="1" applyAlignment="1">
      <alignment horizontal="center" vertical="center" shrinkToFit="1"/>
    </xf>
    <xf numFmtId="0" fontId="14" fillId="0" borderId="21" xfId="0" applyFont="1" applyBorder="1" applyAlignment="1">
      <alignment horizontal="right" vertical="center"/>
    </xf>
    <xf numFmtId="179" fontId="15" fillId="11" borderId="22" xfId="0" applyNumberFormat="1" applyFont="1" applyFill="1" applyBorder="1" applyAlignment="1">
      <alignment horizontal="center" vertical="center" shrinkToFit="1"/>
    </xf>
    <xf numFmtId="179" fontId="13" fillId="2" borderId="0" xfId="0" applyNumberFormat="1" applyFont="1" applyFill="1" applyAlignment="1">
      <alignment vertical="center" shrinkToFit="1"/>
    </xf>
    <xf numFmtId="179" fontId="15" fillId="2" borderId="0" xfId="0" applyNumberFormat="1" applyFont="1" applyFill="1" applyAlignment="1">
      <alignment vertical="center" wrapText="1" shrinkToFit="1"/>
    </xf>
    <xf numFmtId="179" fontId="0" fillId="0" borderId="0" xfId="0" applyNumberFormat="1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16" fillId="15" borderId="7" xfId="0" applyFont="1" applyFill="1" applyBorder="1" applyAlignment="1">
      <alignment horizontal="center" vertical="center"/>
    </xf>
    <xf numFmtId="0" fontId="16" fillId="15" borderId="6" xfId="0" applyFont="1" applyFill="1" applyBorder="1" applyAlignment="1">
      <alignment horizontal="center" vertical="center"/>
    </xf>
    <xf numFmtId="0" fontId="16" fillId="15" borderId="23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shrinkToFit="1"/>
    </xf>
    <xf numFmtId="0" fontId="17" fillId="12" borderId="1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16" borderId="7" xfId="0" applyFont="1" applyFill="1" applyBorder="1" applyAlignment="1">
      <alignment horizontal="center" vertical="center" wrapText="1"/>
    </xf>
    <xf numFmtId="0" fontId="4" fillId="16" borderId="6" xfId="0" applyFont="1" applyFill="1" applyBorder="1" applyAlignment="1">
      <alignment horizontal="center" vertical="center" wrapText="1"/>
    </xf>
    <xf numFmtId="0" fontId="4" fillId="16" borderId="23" xfId="0" applyFont="1" applyFill="1" applyBorder="1" applyAlignment="1">
      <alignment horizontal="center" vertical="center" wrapText="1"/>
    </xf>
    <xf numFmtId="0" fontId="18" fillId="16" borderId="25" xfId="0" applyFont="1" applyFill="1" applyBorder="1" applyAlignment="1">
      <alignment horizontal="center" vertical="center" wrapText="1"/>
    </xf>
    <xf numFmtId="0" fontId="18" fillId="16" borderId="26" xfId="0" applyFont="1" applyFill="1" applyBorder="1" applyAlignment="1">
      <alignment horizontal="center" vertical="center"/>
    </xf>
    <xf numFmtId="0" fontId="18" fillId="16" borderId="27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9" fillId="17" borderId="7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05430" y="2863215"/>
          <a:ext cx="974090" cy="596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34</xdr:col>
      <xdr:colOff>1855176</xdr:colOff>
      <xdr:row>28</xdr:row>
      <xdr:rowOff>189034</xdr:rowOff>
    </xdr:from>
    <xdr:to>
      <xdr:col>35</xdr:col>
      <xdr:colOff>407376</xdr:colOff>
      <xdr:row>31</xdr:row>
      <xdr:rowOff>123864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968355" y="6181725"/>
          <a:ext cx="807720" cy="560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N32"/>
  <sheetViews>
    <sheetView workbookViewId="0">
      <pane ySplit="2" topLeftCell="A3" activePane="bottomLeft" state="frozen"/>
      <selection/>
      <selection pane="bottomLeft" activeCell="O9" sqref="O9"/>
    </sheetView>
  </sheetViews>
  <sheetFormatPr defaultColWidth="9" defaultRowHeight="14.4"/>
  <cols>
    <col min="1" max="1" width="7.66666666666667" style="74" customWidth="1"/>
    <col min="2" max="6" width="6.66666666666667" style="74" customWidth="1"/>
    <col min="7" max="7" width="6.66666666666667" style="74" hidden="1" customWidth="1"/>
    <col min="8" max="8" width="6.44444444444444" style="74" hidden="1" customWidth="1"/>
    <col min="9" max="9" width="10.3333333333333" style="74" customWidth="1"/>
    <col min="10" max="14" width="3.66666666666667" style="74" customWidth="1"/>
  </cols>
  <sheetData>
    <row r="1" ht="27" customHeight="1" spans="1:14">
      <c r="A1" s="75" t="s">
        <v>0</v>
      </c>
      <c r="B1" s="76"/>
      <c r="C1" s="76"/>
      <c r="D1" s="76"/>
      <c r="E1" s="76"/>
      <c r="F1" s="76"/>
      <c r="G1" s="76"/>
      <c r="H1" s="77"/>
      <c r="I1" s="90" t="s">
        <v>1</v>
      </c>
      <c r="J1" s="91"/>
      <c r="K1" s="91"/>
      <c r="L1" s="91"/>
      <c r="M1" s="91"/>
      <c r="N1" s="92"/>
    </row>
    <row r="2" ht="29.55" spans="1:14">
      <c r="A2" s="78" t="s">
        <v>2</v>
      </c>
      <c r="B2" s="78" t="s">
        <v>3</v>
      </c>
      <c r="C2" s="78" t="s">
        <v>4</v>
      </c>
      <c r="D2" s="78" t="s">
        <v>5</v>
      </c>
      <c r="E2" s="78" t="s">
        <v>6</v>
      </c>
      <c r="F2" s="78" t="s">
        <v>7</v>
      </c>
      <c r="G2" s="78"/>
      <c r="H2" s="79"/>
      <c r="I2" s="93" t="s">
        <v>8</v>
      </c>
      <c r="J2" s="94" t="s">
        <v>9</v>
      </c>
      <c r="K2" s="94" t="s">
        <v>10</v>
      </c>
      <c r="L2" s="94" t="s">
        <v>11</v>
      </c>
      <c r="M2" s="94" t="s">
        <v>12</v>
      </c>
      <c r="N2" s="95" t="s">
        <v>13</v>
      </c>
    </row>
    <row r="3" ht="16.95" spans="1:14">
      <c r="A3" s="80">
        <v>1</v>
      </c>
      <c r="B3" s="81">
        <v>0</v>
      </c>
      <c r="C3" s="81">
        <v>0</v>
      </c>
      <c r="D3" s="81">
        <v>0</v>
      </c>
      <c r="E3" s="81">
        <v>0</v>
      </c>
      <c r="F3" s="81">
        <v>0</v>
      </c>
      <c r="G3" s="81"/>
      <c r="H3" s="82"/>
      <c r="I3" s="96">
        <v>4</v>
      </c>
      <c r="J3" s="97">
        <f>IF(ISNUMBER($I3),IF(MOD($I3,32)/16&gt;=1,1,0),"")</f>
        <v>0</v>
      </c>
      <c r="K3" s="97">
        <f>IF(ISNUMBER($I3),IF(MOD($I3,16)/8&gt;=1,1,0),"")</f>
        <v>0</v>
      </c>
      <c r="L3" s="97">
        <f>IF(ISNUMBER($I3),IF(MOD($I3,8)/4&gt;=1,1,0),"")</f>
        <v>1</v>
      </c>
      <c r="M3" s="97">
        <f>IF(ISNUMBER($I3),IF(MOD($I3,4)/2&gt;=1,1,0),"")</f>
        <v>0</v>
      </c>
      <c r="N3" s="97">
        <f>IF(ISNUMBER($I3),MOD($I3,2),"")</f>
        <v>0</v>
      </c>
    </row>
    <row r="4" ht="16.2" spans="1:14">
      <c r="A4" s="83">
        <v>0</v>
      </c>
      <c r="B4" s="84">
        <v>1</v>
      </c>
      <c r="C4" s="81">
        <v>0</v>
      </c>
      <c r="D4" s="81">
        <v>0</v>
      </c>
      <c r="E4" s="81">
        <v>0</v>
      </c>
      <c r="F4" s="81">
        <v>0</v>
      </c>
      <c r="G4" s="84"/>
      <c r="H4" s="85"/>
      <c r="I4" s="98">
        <v>9</v>
      </c>
      <c r="J4" s="99">
        <f t="shared" ref="J4:J31" si="0">IF(ISNUMBER($I4),IF(MOD($I4,32)/16&gt;=1,1,0),"")</f>
        <v>0</v>
      </c>
      <c r="K4" s="99">
        <f t="shared" ref="K4:K31" si="1">IF(ISNUMBER($I4),IF(MOD($I4,16)/8&gt;=1,1,0),"")</f>
        <v>1</v>
      </c>
      <c r="L4" s="99">
        <f t="shared" ref="L4:L31" si="2">IF(ISNUMBER($I4),IF(MOD($I4,8)/4&gt;=1,1,0),"")</f>
        <v>0</v>
      </c>
      <c r="M4" s="99">
        <f t="shared" ref="M4:M5" si="3">IF(ISNUMBER($I4),IF(MOD($I4,4)/2&gt;=1,1,0),"")</f>
        <v>0</v>
      </c>
      <c r="N4" s="99">
        <f t="shared" ref="N4:N31" si="4">IF(ISNUMBER($I4),MOD($I4,2),"")</f>
        <v>1</v>
      </c>
    </row>
    <row r="5" ht="16.2" spans="1:14">
      <c r="A5" s="83">
        <v>0</v>
      </c>
      <c r="B5" s="83">
        <v>0</v>
      </c>
      <c r="C5" s="86">
        <v>1</v>
      </c>
      <c r="D5" s="81">
        <v>0</v>
      </c>
      <c r="E5" s="81">
        <v>0</v>
      </c>
      <c r="F5" s="81">
        <v>0</v>
      </c>
      <c r="G5" s="86"/>
      <c r="H5" s="87"/>
      <c r="I5" s="96">
        <v>14</v>
      </c>
      <c r="J5" s="97">
        <f t="shared" si="0"/>
        <v>0</v>
      </c>
      <c r="K5" s="97">
        <f t="shared" si="1"/>
        <v>1</v>
      </c>
      <c r="L5" s="97">
        <f t="shared" si="2"/>
        <v>1</v>
      </c>
      <c r="M5" s="97">
        <f t="shared" si="3"/>
        <v>1</v>
      </c>
      <c r="N5" s="97">
        <f t="shared" si="4"/>
        <v>0</v>
      </c>
    </row>
    <row r="6" ht="16.2" spans="1:14">
      <c r="A6" s="83">
        <v>0</v>
      </c>
      <c r="B6" s="83">
        <v>0</v>
      </c>
      <c r="C6" s="83">
        <v>0</v>
      </c>
      <c r="D6" s="84">
        <v>1</v>
      </c>
      <c r="E6" s="81">
        <v>0</v>
      </c>
      <c r="F6" s="81">
        <v>0</v>
      </c>
      <c r="G6" s="84"/>
      <c r="H6" s="85"/>
      <c r="I6" s="98">
        <v>19</v>
      </c>
      <c r="J6" s="99">
        <f t="shared" si="0"/>
        <v>1</v>
      </c>
      <c r="K6" s="99">
        <f t="shared" si="1"/>
        <v>0</v>
      </c>
      <c r="L6" s="99">
        <f t="shared" si="2"/>
        <v>0</v>
      </c>
      <c r="M6" s="99">
        <f t="shared" ref="M6:M31" si="5">IF(ISNUMBER($I6),IF(MOD($I6,4)/2&gt;=1,1,0),"")</f>
        <v>1</v>
      </c>
      <c r="N6" s="99">
        <f t="shared" si="4"/>
        <v>1</v>
      </c>
    </row>
    <row r="7" ht="16.2" spans="1:14">
      <c r="A7" s="83">
        <v>0</v>
      </c>
      <c r="B7" s="83">
        <v>0</v>
      </c>
      <c r="C7" s="83">
        <v>0</v>
      </c>
      <c r="D7" s="83">
        <v>0</v>
      </c>
      <c r="E7" s="86">
        <v>1</v>
      </c>
      <c r="F7" s="81">
        <v>0</v>
      </c>
      <c r="G7" s="86"/>
      <c r="H7" s="87"/>
      <c r="I7" s="96">
        <v>22</v>
      </c>
      <c r="J7" s="97">
        <f t="shared" si="0"/>
        <v>1</v>
      </c>
      <c r="K7" s="97">
        <f t="shared" si="1"/>
        <v>0</v>
      </c>
      <c r="L7" s="97">
        <f t="shared" si="2"/>
        <v>1</v>
      </c>
      <c r="M7" s="97">
        <f t="shared" si="5"/>
        <v>1</v>
      </c>
      <c r="N7" s="97">
        <f t="shared" si="4"/>
        <v>0</v>
      </c>
    </row>
    <row r="8" ht="16.2" spans="1:14">
      <c r="A8" s="83">
        <v>0</v>
      </c>
      <c r="B8" s="83">
        <v>0</v>
      </c>
      <c r="C8" s="83">
        <v>0</v>
      </c>
      <c r="D8" s="83">
        <v>0</v>
      </c>
      <c r="E8" s="83">
        <v>0</v>
      </c>
      <c r="F8" s="84">
        <v>1</v>
      </c>
      <c r="G8" s="84"/>
      <c r="H8" s="85"/>
      <c r="I8" s="98">
        <v>25</v>
      </c>
      <c r="J8" s="99">
        <f t="shared" si="0"/>
        <v>1</v>
      </c>
      <c r="K8" s="99">
        <f t="shared" si="1"/>
        <v>1</v>
      </c>
      <c r="L8" s="99">
        <f t="shared" si="2"/>
        <v>0</v>
      </c>
      <c r="M8" s="99">
        <f t="shared" si="5"/>
        <v>0</v>
      </c>
      <c r="N8" s="99">
        <f t="shared" si="4"/>
        <v>1</v>
      </c>
    </row>
    <row r="9" ht="16.2" spans="1:14">
      <c r="A9" s="88"/>
      <c r="B9" s="86"/>
      <c r="C9" s="86"/>
      <c r="D9" s="86"/>
      <c r="E9" s="86"/>
      <c r="F9" s="86"/>
      <c r="G9" s="86"/>
      <c r="H9" s="87"/>
      <c r="I9" s="96"/>
      <c r="J9" s="97" t="str">
        <f t="shared" si="0"/>
        <v/>
      </c>
      <c r="K9" s="97" t="str">
        <f t="shared" si="1"/>
        <v/>
      </c>
      <c r="L9" s="97" t="str">
        <f t="shared" si="2"/>
        <v/>
      </c>
      <c r="M9" s="97" t="str">
        <f t="shared" si="5"/>
        <v/>
      </c>
      <c r="N9" s="97" t="str">
        <f t="shared" si="4"/>
        <v/>
      </c>
    </row>
    <row r="10" ht="16.2" spans="1:14">
      <c r="A10" s="83"/>
      <c r="B10" s="84"/>
      <c r="C10" s="84"/>
      <c r="D10" s="84"/>
      <c r="E10" s="84"/>
      <c r="F10" s="84"/>
      <c r="G10" s="84"/>
      <c r="H10" s="85"/>
      <c r="I10" s="98"/>
      <c r="J10" s="99" t="str">
        <f t="shared" si="0"/>
        <v/>
      </c>
      <c r="K10" s="99" t="str">
        <f t="shared" si="1"/>
        <v/>
      </c>
      <c r="L10" s="99" t="str">
        <f t="shared" si="2"/>
        <v/>
      </c>
      <c r="M10" s="99" t="str">
        <f t="shared" si="5"/>
        <v/>
      </c>
      <c r="N10" s="99" t="str">
        <f t="shared" si="4"/>
        <v/>
      </c>
    </row>
    <row r="11" ht="16.2" spans="1:14">
      <c r="A11" s="88"/>
      <c r="B11" s="86"/>
      <c r="C11" s="86"/>
      <c r="D11" s="86"/>
      <c r="E11" s="86"/>
      <c r="F11" s="86"/>
      <c r="G11" s="86"/>
      <c r="H11" s="87"/>
      <c r="I11" s="96"/>
      <c r="J11" s="97" t="str">
        <f t="shared" si="0"/>
        <v/>
      </c>
      <c r="K11" s="97" t="str">
        <f t="shared" si="1"/>
        <v/>
      </c>
      <c r="L11" s="97" t="str">
        <f t="shared" si="2"/>
        <v/>
      </c>
      <c r="M11" s="97" t="str">
        <f t="shared" si="5"/>
        <v/>
      </c>
      <c r="N11" s="97" t="str">
        <f t="shared" si="4"/>
        <v/>
      </c>
    </row>
    <row r="12" ht="16.2" spans="1:14">
      <c r="A12" s="83"/>
      <c r="B12" s="84"/>
      <c r="C12" s="84"/>
      <c r="D12" s="84"/>
      <c r="E12" s="84"/>
      <c r="F12" s="84"/>
      <c r="G12" s="84"/>
      <c r="H12" s="85"/>
      <c r="I12" s="98"/>
      <c r="J12" s="99" t="str">
        <f t="shared" si="0"/>
        <v/>
      </c>
      <c r="K12" s="99" t="str">
        <f t="shared" si="1"/>
        <v/>
      </c>
      <c r="L12" s="99" t="str">
        <f t="shared" si="2"/>
        <v/>
      </c>
      <c r="M12" s="99" t="str">
        <f t="shared" si="5"/>
        <v/>
      </c>
      <c r="N12" s="99" t="str">
        <f t="shared" si="4"/>
        <v/>
      </c>
    </row>
    <row r="13" ht="16.2" spans="1:14">
      <c r="A13" s="88"/>
      <c r="B13" s="86"/>
      <c r="C13" s="86"/>
      <c r="D13" s="86"/>
      <c r="E13" s="86"/>
      <c r="F13" s="86"/>
      <c r="G13" s="86"/>
      <c r="H13" s="87"/>
      <c r="I13" s="96"/>
      <c r="J13" s="97" t="str">
        <f t="shared" si="0"/>
        <v/>
      </c>
      <c r="K13" s="97" t="str">
        <f t="shared" si="1"/>
        <v/>
      </c>
      <c r="L13" s="97" t="str">
        <f t="shared" si="2"/>
        <v/>
      </c>
      <c r="M13" s="97" t="str">
        <f t="shared" si="5"/>
        <v/>
      </c>
      <c r="N13" s="97" t="str">
        <f t="shared" si="4"/>
        <v/>
      </c>
    </row>
    <row r="14" ht="16.2" spans="1:14">
      <c r="A14" s="83"/>
      <c r="B14" s="84"/>
      <c r="C14" s="84"/>
      <c r="D14" s="84"/>
      <c r="E14" s="84"/>
      <c r="F14" s="84"/>
      <c r="G14" s="84"/>
      <c r="H14" s="85"/>
      <c r="I14" s="98"/>
      <c r="J14" s="99" t="str">
        <f t="shared" si="0"/>
        <v/>
      </c>
      <c r="K14" s="99" t="str">
        <f t="shared" si="1"/>
        <v/>
      </c>
      <c r="L14" s="99" t="str">
        <f t="shared" si="2"/>
        <v/>
      </c>
      <c r="M14" s="99" t="str">
        <f t="shared" si="5"/>
        <v/>
      </c>
      <c r="N14" s="99" t="str">
        <f t="shared" si="4"/>
        <v/>
      </c>
    </row>
    <row r="15" ht="16.2" spans="1:14">
      <c r="A15" s="88"/>
      <c r="B15" s="86"/>
      <c r="C15" s="86"/>
      <c r="D15" s="86"/>
      <c r="E15" s="86"/>
      <c r="F15" s="86"/>
      <c r="G15" s="86"/>
      <c r="H15" s="87"/>
      <c r="I15" s="96"/>
      <c r="J15" s="97" t="str">
        <f t="shared" si="0"/>
        <v/>
      </c>
      <c r="K15" s="97" t="str">
        <f t="shared" si="1"/>
        <v/>
      </c>
      <c r="L15" s="97" t="str">
        <f t="shared" si="2"/>
        <v/>
      </c>
      <c r="M15" s="97" t="str">
        <f t="shared" si="5"/>
        <v/>
      </c>
      <c r="N15" s="97" t="str">
        <f t="shared" si="4"/>
        <v/>
      </c>
    </row>
    <row r="16" ht="16.2" hidden="1" spans="1:14">
      <c r="A16" s="83"/>
      <c r="B16" s="84"/>
      <c r="C16" s="84"/>
      <c r="D16" s="84"/>
      <c r="E16" s="84"/>
      <c r="F16" s="84"/>
      <c r="G16" s="84"/>
      <c r="H16" s="85"/>
      <c r="I16" s="98"/>
      <c r="J16" s="99" t="str">
        <f t="shared" si="0"/>
        <v/>
      </c>
      <c r="K16" s="99" t="str">
        <f t="shared" si="1"/>
        <v/>
      </c>
      <c r="L16" s="99" t="str">
        <f t="shared" si="2"/>
        <v/>
      </c>
      <c r="M16" s="99" t="str">
        <f t="shared" si="5"/>
        <v/>
      </c>
      <c r="N16" s="99" t="str">
        <f t="shared" si="4"/>
        <v/>
      </c>
    </row>
    <row r="17" ht="16.2" hidden="1" spans="1:14">
      <c r="A17" s="88"/>
      <c r="B17" s="86"/>
      <c r="C17" s="86"/>
      <c r="D17" s="86"/>
      <c r="E17" s="86"/>
      <c r="F17" s="86"/>
      <c r="G17" s="86"/>
      <c r="H17" s="87"/>
      <c r="I17" s="96"/>
      <c r="J17" s="97" t="str">
        <f t="shared" si="0"/>
        <v/>
      </c>
      <c r="K17" s="97" t="str">
        <f t="shared" si="1"/>
        <v/>
      </c>
      <c r="L17" s="97" t="str">
        <f t="shared" si="2"/>
        <v/>
      </c>
      <c r="M17" s="97" t="str">
        <f t="shared" si="5"/>
        <v/>
      </c>
      <c r="N17" s="97" t="str">
        <f t="shared" si="4"/>
        <v/>
      </c>
    </row>
    <row r="18" ht="16.2" hidden="1" spans="1:14">
      <c r="A18" s="83"/>
      <c r="B18" s="84"/>
      <c r="C18" s="84"/>
      <c r="D18" s="84"/>
      <c r="E18" s="84"/>
      <c r="F18" s="84"/>
      <c r="G18" s="84"/>
      <c r="H18" s="85"/>
      <c r="I18" s="98"/>
      <c r="J18" s="99" t="str">
        <f t="shared" si="0"/>
        <v/>
      </c>
      <c r="K18" s="99" t="str">
        <f t="shared" si="1"/>
        <v/>
      </c>
      <c r="L18" s="99" t="str">
        <f t="shared" si="2"/>
        <v/>
      </c>
      <c r="M18" s="99" t="str">
        <f t="shared" si="5"/>
        <v/>
      </c>
      <c r="N18" s="99" t="str">
        <f t="shared" si="4"/>
        <v/>
      </c>
    </row>
    <row r="19" ht="16.2" hidden="1" spans="1:14">
      <c r="A19" s="88"/>
      <c r="B19" s="86"/>
      <c r="C19" s="86"/>
      <c r="D19" s="86"/>
      <c r="E19" s="86"/>
      <c r="F19" s="86"/>
      <c r="G19" s="86"/>
      <c r="H19" s="87"/>
      <c r="I19" s="96"/>
      <c r="J19" s="97" t="str">
        <f t="shared" si="0"/>
        <v/>
      </c>
      <c r="K19" s="97" t="str">
        <f t="shared" si="1"/>
        <v/>
      </c>
      <c r="L19" s="97" t="str">
        <f t="shared" si="2"/>
        <v/>
      </c>
      <c r="M19" s="97" t="str">
        <f t="shared" si="5"/>
        <v/>
      </c>
      <c r="N19" s="97" t="str">
        <f t="shared" si="4"/>
        <v/>
      </c>
    </row>
    <row r="20" ht="16.2" hidden="1" spans="1:14">
      <c r="A20" s="83"/>
      <c r="B20" s="84"/>
      <c r="C20" s="84"/>
      <c r="D20" s="84"/>
      <c r="E20" s="84"/>
      <c r="F20" s="84"/>
      <c r="G20" s="84"/>
      <c r="H20" s="85"/>
      <c r="I20" s="98"/>
      <c r="J20" s="99" t="str">
        <f t="shared" si="0"/>
        <v/>
      </c>
      <c r="K20" s="99" t="str">
        <f t="shared" si="1"/>
        <v/>
      </c>
      <c r="L20" s="99" t="str">
        <f t="shared" si="2"/>
        <v/>
      </c>
      <c r="M20" s="99" t="str">
        <f t="shared" si="5"/>
        <v/>
      </c>
      <c r="N20" s="99" t="str">
        <f t="shared" si="4"/>
        <v/>
      </c>
    </row>
    <row r="21" ht="16.2" hidden="1" spans="1:14">
      <c r="A21" s="88"/>
      <c r="B21" s="86"/>
      <c r="C21" s="86"/>
      <c r="D21" s="86"/>
      <c r="E21" s="86"/>
      <c r="F21" s="86"/>
      <c r="G21" s="86"/>
      <c r="H21" s="87"/>
      <c r="I21" s="96"/>
      <c r="J21" s="97" t="str">
        <f t="shared" si="0"/>
        <v/>
      </c>
      <c r="K21" s="97" t="str">
        <f t="shared" si="1"/>
        <v/>
      </c>
      <c r="L21" s="97" t="str">
        <f t="shared" si="2"/>
        <v/>
      </c>
      <c r="M21" s="97" t="str">
        <f t="shared" si="5"/>
        <v/>
      </c>
      <c r="N21" s="97" t="str">
        <f t="shared" si="4"/>
        <v/>
      </c>
    </row>
    <row r="22" ht="16.2" hidden="1" spans="1:14">
      <c r="A22" s="83"/>
      <c r="B22" s="84"/>
      <c r="C22" s="84"/>
      <c r="D22" s="84"/>
      <c r="E22" s="84"/>
      <c r="F22" s="84"/>
      <c r="G22" s="84"/>
      <c r="H22" s="85"/>
      <c r="I22" s="98"/>
      <c r="J22" s="99" t="str">
        <f t="shared" si="0"/>
        <v/>
      </c>
      <c r="K22" s="99" t="str">
        <f t="shared" si="1"/>
        <v/>
      </c>
      <c r="L22" s="99" t="str">
        <f t="shared" si="2"/>
        <v/>
      </c>
      <c r="M22" s="99" t="str">
        <f t="shared" si="5"/>
        <v/>
      </c>
      <c r="N22" s="99" t="str">
        <f t="shared" si="4"/>
        <v/>
      </c>
    </row>
    <row r="23" ht="16.2" hidden="1" spans="1:14">
      <c r="A23" s="88"/>
      <c r="B23" s="86"/>
      <c r="C23" s="86"/>
      <c r="D23" s="86"/>
      <c r="E23" s="86"/>
      <c r="F23" s="86"/>
      <c r="G23" s="86"/>
      <c r="H23" s="87"/>
      <c r="I23" s="96"/>
      <c r="J23" s="97" t="str">
        <f t="shared" si="0"/>
        <v/>
      </c>
      <c r="K23" s="97" t="str">
        <f t="shared" si="1"/>
        <v/>
      </c>
      <c r="L23" s="97" t="str">
        <f t="shared" si="2"/>
        <v/>
      </c>
      <c r="M23" s="97" t="str">
        <f t="shared" si="5"/>
        <v/>
      </c>
      <c r="N23" s="97" t="str">
        <f t="shared" si="4"/>
        <v/>
      </c>
    </row>
    <row r="24" ht="16.2" hidden="1" spans="1:14">
      <c r="A24" s="83"/>
      <c r="B24" s="84"/>
      <c r="C24" s="84"/>
      <c r="D24" s="84"/>
      <c r="E24" s="84"/>
      <c r="F24" s="84"/>
      <c r="G24" s="84"/>
      <c r="H24" s="85"/>
      <c r="I24" s="98"/>
      <c r="J24" s="99" t="str">
        <f t="shared" si="0"/>
        <v/>
      </c>
      <c r="K24" s="99" t="str">
        <f t="shared" si="1"/>
        <v/>
      </c>
      <c r="L24" s="99" t="str">
        <f t="shared" si="2"/>
        <v/>
      </c>
      <c r="M24" s="99" t="str">
        <f t="shared" si="5"/>
        <v/>
      </c>
      <c r="N24" s="99" t="str">
        <f t="shared" si="4"/>
        <v/>
      </c>
    </row>
    <row r="25" ht="16.2" hidden="1" spans="1:14">
      <c r="A25" s="88"/>
      <c r="B25" s="86"/>
      <c r="C25" s="86"/>
      <c r="D25" s="86"/>
      <c r="E25" s="86"/>
      <c r="F25" s="86"/>
      <c r="G25" s="86"/>
      <c r="H25" s="87"/>
      <c r="I25" s="96"/>
      <c r="J25" s="97" t="str">
        <f t="shared" si="0"/>
        <v/>
      </c>
      <c r="K25" s="97" t="str">
        <f t="shared" si="1"/>
        <v/>
      </c>
      <c r="L25" s="97" t="str">
        <f t="shared" si="2"/>
        <v/>
      </c>
      <c r="M25" s="97" t="str">
        <f t="shared" si="5"/>
        <v/>
      </c>
      <c r="N25" s="97" t="str">
        <f t="shared" si="4"/>
        <v/>
      </c>
    </row>
    <row r="26" ht="16.2" hidden="1" spans="1:14">
      <c r="A26" s="83"/>
      <c r="B26" s="84"/>
      <c r="C26" s="84"/>
      <c r="D26" s="84"/>
      <c r="E26" s="84"/>
      <c r="F26" s="84"/>
      <c r="G26" s="84"/>
      <c r="H26" s="85"/>
      <c r="I26" s="98"/>
      <c r="J26" s="99" t="str">
        <f t="shared" si="0"/>
        <v/>
      </c>
      <c r="K26" s="99" t="str">
        <f t="shared" si="1"/>
        <v/>
      </c>
      <c r="L26" s="99" t="str">
        <f t="shared" si="2"/>
        <v/>
      </c>
      <c r="M26" s="99" t="str">
        <f t="shared" si="5"/>
        <v/>
      </c>
      <c r="N26" s="99" t="str">
        <f t="shared" si="4"/>
        <v/>
      </c>
    </row>
    <row r="27" ht="16.2" hidden="1" spans="1:14">
      <c r="A27" s="88"/>
      <c r="B27" s="86"/>
      <c r="C27" s="86"/>
      <c r="D27" s="86"/>
      <c r="E27" s="86"/>
      <c r="F27" s="86"/>
      <c r="G27" s="86"/>
      <c r="H27" s="87"/>
      <c r="I27" s="96"/>
      <c r="J27" s="97" t="str">
        <f t="shared" si="0"/>
        <v/>
      </c>
      <c r="K27" s="97" t="str">
        <f t="shared" si="1"/>
        <v/>
      </c>
      <c r="L27" s="97" t="str">
        <f t="shared" si="2"/>
        <v/>
      </c>
      <c r="M27" s="97" t="str">
        <f t="shared" si="5"/>
        <v/>
      </c>
      <c r="N27" s="97" t="str">
        <f t="shared" si="4"/>
        <v/>
      </c>
    </row>
    <row r="28" ht="16.2" hidden="1" spans="1:14">
      <c r="A28" s="83"/>
      <c r="B28" s="84"/>
      <c r="C28" s="84"/>
      <c r="D28" s="84"/>
      <c r="E28" s="84"/>
      <c r="F28" s="84"/>
      <c r="G28" s="84"/>
      <c r="H28" s="85"/>
      <c r="I28" s="98"/>
      <c r="J28" s="99" t="str">
        <f t="shared" si="0"/>
        <v/>
      </c>
      <c r="K28" s="99" t="str">
        <f t="shared" si="1"/>
        <v/>
      </c>
      <c r="L28" s="99" t="str">
        <f t="shared" si="2"/>
        <v/>
      </c>
      <c r="M28" s="99" t="str">
        <f t="shared" si="5"/>
        <v/>
      </c>
      <c r="N28" s="99" t="str">
        <f t="shared" si="4"/>
        <v/>
      </c>
    </row>
    <row r="29" ht="16.2" hidden="1" spans="1:14">
      <c r="A29" s="88"/>
      <c r="B29" s="86"/>
      <c r="C29" s="86"/>
      <c r="D29" s="86"/>
      <c r="E29" s="86"/>
      <c r="F29" s="86"/>
      <c r="G29" s="86"/>
      <c r="H29" s="87"/>
      <c r="I29" s="96"/>
      <c r="J29" s="97" t="str">
        <f t="shared" si="0"/>
        <v/>
      </c>
      <c r="K29" s="97" t="str">
        <f t="shared" si="1"/>
        <v/>
      </c>
      <c r="L29" s="97" t="str">
        <f t="shared" si="2"/>
        <v/>
      </c>
      <c r="M29" s="97" t="str">
        <f t="shared" si="5"/>
        <v/>
      </c>
      <c r="N29" s="97" t="str">
        <f t="shared" si="4"/>
        <v/>
      </c>
    </row>
    <row r="30" ht="16.2" hidden="1" spans="1:14">
      <c r="A30" s="83"/>
      <c r="B30" s="84"/>
      <c r="C30" s="84"/>
      <c r="D30" s="84"/>
      <c r="E30" s="84"/>
      <c r="F30" s="84"/>
      <c r="G30" s="84"/>
      <c r="H30" s="85"/>
      <c r="I30" s="98"/>
      <c r="J30" s="99" t="str">
        <f t="shared" si="0"/>
        <v/>
      </c>
      <c r="K30" s="99" t="str">
        <f t="shared" si="1"/>
        <v/>
      </c>
      <c r="L30" s="99" t="str">
        <f t="shared" si="2"/>
        <v/>
      </c>
      <c r="M30" s="99" t="str">
        <f t="shared" si="5"/>
        <v/>
      </c>
      <c r="N30" s="99" t="str">
        <f t="shared" si="4"/>
        <v/>
      </c>
    </row>
    <row r="31" ht="16.2" hidden="1" spans="1:14">
      <c r="A31" s="88"/>
      <c r="B31" s="86"/>
      <c r="C31" s="86"/>
      <c r="D31" s="86"/>
      <c r="E31" s="86"/>
      <c r="F31" s="86"/>
      <c r="G31" s="86"/>
      <c r="H31" s="87"/>
      <c r="I31" s="96"/>
      <c r="J31" s="97" t="str">
        <f t="shared" si="0"/>
        <v/>
      </c>
      <c r="K31" s="97" t="str">
        <f t="shared" si="1"/>
        <v/>
      </c>
      <c r="L31" s="97" t="str">
        <f t="shared" si="2"/>
        <v/>
      </c>
      <c r="M31" s="97" t="str">
        <f t="shared" si="5"/>
        <v/>
      </c>
      <c r="N31" s="97" t="str">
        <f t="shared" si="4"/>
        <v/>
      </c>
    </row>
    <row r="32" ht="16.2" spans="1:8">
      <c r="A32" s="89" t="s">
        <v>14</v>
      </c>
      <c r="B32" s="89"/>
      <c r="C32" s="89"/>
      <c r="D32" s="89"/>
      <c r="E32" s="89"/>
      <c r="F32" s="89"/>
      <c r="G32" s="89"/>
      <c r="H32" s="89"/>
    </row>
  </sheetData>
  <protectedRanges>
    <protectedRange sqref="A3:I15" name="区域1"/>
  </protectedRanges>
  <mergeCells count="3">
    <mergeCell ref="A1:H1"/>
    <mergeCell ref="I1:N1"/>
    <mergeCell ref="A32:H32"/>
  </mergeCells>
  <conditionalFormatting sqref="A3:H31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J32:N1048576">
    <cfRule type="containsText" dxfId="2" priority="13" operator="between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  <dataValidation allowBlank="1" showInputMessage="1" showErrorMessage="1" promptTitle="次态输出" prompt="次态二进制表示，由前列10进制自动计算，不可修改" sqref="J32:N1048576"/>
    <dataValidation allowBlank="1" showInputMessage="1" showErrorMessage="1" promptTitle="次态10进制" prompt="次态10进制，方便大家输入，输入十进制后会自动计算二进制N3N2N1N0" sqref="I$1:I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  <dataValidation allowBlank="1" showInputMessage="1" showErrorMessage="1" promptTitle="入口地址二进制信息" prompt="入口地址二进制信息，由前列10进制自动计算，不可修改" sqref="J2:N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N36"/>
  <sheetViews>
    <sheetView zoomScale="130" zoomScaleNormal="130" topLeftCell="D1" workbookViewId="0">
      <selection activeCell="N31" sqref="N31"/>
    </sheetView>
  </sheetViews>
  <sheetFormatPr defaultColWidth="9" defaultRowHeight="14.4"/>
  <cols>
    <col min="1" max="5" width="4.66666666666667" customWidth="1"/>
    <col min="6" max="8" width="4.66666666666667" hidden="1" customWidth="1"/>
    <col min="9" max="9" width="13.2222222222222" style="50" customWidth="1"/>
    <col min="10" max="11" width="10.4444444444444" style="50" customWidth="1"/>
    <col min="12" max="12" width="9.44444444444444" style="50" customWidth="1"/>
    <col min="13" max="13" width="10.1111111111111" style="50" customWidth="1"/>
    <col min="14" max="14" width="11.1111111111111" style="50" customWidth="1"/>
  </cols>
  <sheetData>
    <row r="1" s="49" customFormat="1" ht="16.95" spans="1:14">
      <c r="A1" s="51" t="str">
        <f>微程序地址入口表!A2</f>
        <v>LW</v>
      </c>
      <c r="B1" s="52" t="str">
        <f>微程序地址入口表!B2</f>
        <v>SW</v>
      </c>
      <c r="C1" s="52" t="str">
        <f>微程序地址入口表!C2</f>
        <v>BEQ</v>
      </c>
      <c r="D1" s="52" t="str">
        <f>微程序地址入口表!D2</f>
        <v>SLT</v>
      </c>
      <c r="E1" s="52" t="str">
        <f>微程序地址入口表!E2</f>
        <v>ADDI</v>
      </c>
      <c r="F1" s="52" t="str">
        <f>微程序地址入口表!F2</f>
        <v>ERET</v>
      </c>
      <c r="G1" s="52">
        <f>微程序地址入口表!G2</f>
        <v>0</v>
      </c>
      <c r="H1" s="53">
        <f>微程序地址入口表!H2</f>
        <v>0</v>
      </c>
      <c r="I1" s="63" t="s">
        <v>15</v>
      </c>
      <c r="J1" s="64" t="str">
        <f>微程序地址入口表!J2</f>
        <v>S4</v>
      </c>
      <c r="K1" s="64" t="str">
        <f>微程序地址入口表!K2</f>
        <v>S3</v>
      </c>
      <c r="L1" s="64" t="str">
        <f>微程序地址入口表!L2</f>
        <v>S2</v>
      </c>
      <c r="M1" s="64" t="str">
        <f>微程序地址入口表!M2</f>
        <v>S1</v>
      </c>
      <c r="N1" s="64" t="str">
        <f>微程序地址入口表!N2</f>
        <v>S0</v>
      </c>
    </row>
    <row r="2" ht="15.15" spans="1:14">
      <c r="A2" s="54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55" t="str">
        <f>IF(微程序地址入口表!B3&lt;&gt;"",IF(微程序地址入口表!B3=1,微程序地址入口表!B$2&amp;"&amp;",IF(微程序地址入口表!B3=0,"~"&amp;微程序地址入口表!B$2&amp;"&amp;","")),"")</f>
        <v>~SW&amp;</v>
      </c>
      <c r="C2" s="55" t="str">
        <f>IF(微程序地址入口表!C3&lt;&gt;"",IF(微程序地址入口表!C3=1,微程序地址入口表!C$2&amp;"&amp;",IF(微程序地址入口表!C3=0,"~"&amp;微程序地址入口表!C$2&amp;"&amp;","")),"")</f>
        <v>~BEQ&amp;</v>
      </c>
      <c r="D2" s="55" t="str">
        <f>IF(微程序地址入口表!D3&lt;&gt;"",IF(微程序地址入口表!D3=1,微程序地址入口表!D$2&amp;"&amp;",IF(微程序地址入口表!D3=0,"~"&amp;微程序地址入口表!D$2&amp;"&amp;","")),"")</f>
        <v>~SLT&amp;</v>
      </c>
      <c r="E2" s="55" t="str">
        <f>IF(微程序地址入口表!E3&lt;&gt;"",IF(微程序地址入口表!E3=1,微程序地址入口表!E$2&amp;"&amp;",IF(微程序地址入口表!E3=0,"~"&amp;微程序地址入口表!E$2&amp;"&amp;","")),"")</f>
        <v>~ADDI&amp;</v>
      </c>
      <c r="F2" s="55" t="str">
        <f>IF(微程序地址入口表!F3&lt;&gt;"",IF(微程序地址入口表!F3=1,微程序地址入口表!F$2&amp;"&amp;",IF(微程序地址入口表!F3=0,"~"&amp;微程序地址入口表!F$2&amp;"&amp;","")),"")</f>
        <v>~ERET&amp;</v>
      </c>
      <c r="G2" s="55" t="str">
        <f>IF(微程序地址入口表!G3&lt;&gt;"",IF(微程序地址入口表!G3=1,微程序地址入口表!G$2&amp;"&amp;",IF(微程序地址入口表!G3=0,"~"&amp;微程序地址入口表!G$2&amp;"&amp;","")),"")</f>
        <v/>
      </c>
      <c r="H2" s="56" t="str">
        <f>IF(微程序地址入口表!H3&lt;&gt;"",IF(微程序地址入口表!H3=1,微程序地址入口表!H$2&amp;"&amp;",IF(微程序地址入口表!H3=0,"~"&amp;微程序地址入口表!H$2&amp;"&amp;","")),"")</f>
        <v/>
      </c>
      <c r="I2" s="65" t="str">
        <f>IF(LEN(CONCATENATE(A2,B2,C2,D2,E2,F2,G2,H2))=0,"",LEFT(CONCATENATE(A2,B2,C2,D2,E2,F2,G2,H2),LEN(CONCATENATE(A2,B2,C2,D2,E2,F2,G2,H2))-1))</f>
        <v>LW&amp;~SW&amp;~BEQ&amp;~SLT&amp;~ADDI&amp;~ERET</v>
      </c>
      <c r="J2" s="66" t="str">
        <f>IF(微程序地址入口表!J3=1,$I2&amp;"+","")</f>
        <v/>
      </c>
      <c r="K2" s="66" t="str">
        <f>IF(微程序地址入口表!K3=1,$I2&amp;"+","")</f>
        <v/>
      </c>
      <c r="L2" s="66" t="str">
        <f>IF(微程序地址入口表!L3=1,$I2&amp;"+","")</f>
        <v>LW&amp;~SW&amp;~BEQ&amp;~SLT&amp;~ADDI&amp;~ERET+</v>
      </c>
      <c r="M2" s="66" t="str">
        <f>IF(微程序地址入口表!M3=1,$I2&amp;"+","")</f>
        <v/>
      </c>
      <c r="N2" s="66" t="str">
        <f>IF(微程序地址入口表!N3=1,$I2&amp;"+","")</f>
        <v/>
      </c>
    </row>
    <row r="3" spans="1:14">
      <c r="A3" s="57" t="str">
        <f>IF(微程序地址入口表!A4&lt;&gt;"",IF(微程序地址入口表!A4=1,微程序地址入口表!A$2&amp;"&amp;",IF(微程序地址入口表!A4=0,"~"&amp;微程序地址入口表!A$2&amp;"&amp;","")),"")</f>
        <v>~LW&amp;</v>
      </c>
      <c r="B3" s="58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58" t="str">
        <f>IF(微程序地址入口表!C4&lt;&gt;"",IF(微程序地址入口表!C4=1,微程序地址入口表!C$2&amp;"&amp;",IF(微程序地址入口表!C4=0,"~"&amp;微程序地址入口表!C$2&amp;"&amp;","")),"")</f>
        <v>~BEQ&amp;</v>
      </c>
      <c r="D3" s="58" t="str">
        <f>IF(微程序地址入口表!D4&lt;&gt;"",IF(微程序地址入口表!D4=1,微程序地址入口表!D$2&amp;"&amp;",IF(微程序地址入口表!D4=0,"~"&amp;微程序地址入口表!D$2&amp;"&amp;","")),"")</f>
        <v>~SLT&amp;</v>
      </c>
      <c r="E3" s="58" t="str">
        <f>IF(微程序地址入口表!E4&lt;&gt;"",IF(微程序地址入口表!E4=1,微程序地址入口表!E$2&amp;"&amp;",IF(微程序地址入口表!E4=0,"~"&amp;微程序地址入口表!E$2&amp;"&amp;","")),"")</f>
        <v>~ADDI&amp;</v>
      </c>
      <c r="F3" s="58" t="str">
        <f>IF(微程序地址入口表!F4&lt;&gt;"",IF(微程序地址入口表!F4=1,微程序地址入口表!F$2&amp;"&amp;",IF(微程序地址入口表!F4=0,"~"&amp;微程序地址入口表!F$2&amp;"&amp;","")),"")</f>
        <v>~ERET&amp;</v>
      </c>
      <c r="G3" s="58" t="str">
        <f>IF(微程序地址入口表!G4&lt;&gt;"",IF(微程序地址入口表!G4=1,微程序地址入口表!G$2&amp;"&amp;",IF(微程序地址入口表!G4=0,"~"&amp;微程序地址入口表!G$2&amp;"&amp;","")),"")</f>
        <v/>
      </c>
      <c r="H3" s="59" t="str">
        <f>IF(微程序地址入口表!H4&lt;&gt;"",IF(微程序地址入口表!H4=1,微程序地址入口表!H$2&amp;"&amp;",IF(微程序地址入口表!H4=0,"~"&amp;微程序地址入口表!H$2&amp;"&amp;","")),"")</f>
        <v/>
      </c>
      <c r="I3" s="65" t="str">
        <f t="shared" ref="I3:I30" si="0">IF(LEN(CONCATENATE(A3,B3,C3,D3,E3,F3,G3,H3))=0,"",LEFT(CONCATENATE(A3,B3,C3,D3,E3,F3,G3,H3),LEN(CONCATENATE(A3,B3,C3,D3,E3,F3,G3,H3))-1))</f>
        <v>~LW&amp;SW&amp;~BEQ&amp;~SLT&amp;~ADDI&amp;~ERET</v>
      </c>
      <c r="J3" s="67" t="str">
        <f>IF(微程序地址入口表!J4=1,$I3&amp;"+","")</f>
        <v/>
      </c>
      <c r="K3" s="66" t="str">
        <f>IF(微程序地址入口表!K4=1,$I3&amp;"+","")</f>
        <v>~LW&amp;SW&amp;~BEQ&amp;~SLT&amp;~ADDI&amp;~ERET+</v>
      </c>
      <c r="L3" s="67" t="str">
        <f>IF(微程序地址入口表!L4=1,$I3&amp;"+","")</f>
        <v/>
      </c>
      <c r="M3" s="67" t="str">
        <f>IF(微程序地址入口表!M4=1,$I3&amp;"+","")</f>
        <v/>
      </c>
      <c r="N3" s="67" t="str">
        <f>IF(微程序地址入口表!N4=1,$I3&amp;"+","")</f>
        <v>~LW&amp;SW&amp;~BEQ&amp;~SLT&amp;~ADDI&amp;~ERET+</v>
      </c>
    </row>
    <row r="4" spans="1:14">
      <c r="A4" s="57" t="str">
        <f>IF(微程序地址入口表!A5&lt;&gt;"",IF(微程序地址入口表!A5=1,微程序地址入口表!A$2&amp;"&amp;",IF(微程序地址入口表!A5=0,"~"&amp;微程序地址入口表!A$2&amp;"&amp;","")),"")</f>
        <v>~LW&amp;</v>
      </c>
      <c r="B4" s="58" t="str">
        <f>IF(微程序地址入口表!B5&lt;&gt;"",IF(微程序地址入口表!B5=1,微程序地址入口表!B$2&amp;"&amp;",IF(微程序地址入口表!B5=0,"~"&amp;微程序地址入口表!B$2&amp;"&amp;","")),"")</f>
        <v>~SW&amp;</v>
      </c>
      <c r="C4" s="58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58" t="str">
        <f>IF(微程序地址入口表!D5&lt;&gt;"",IF(微程序地址入口表!D5=1,微程序地址入口表!D$2&amp;"&amp;",IF(微程序地址入口表!D5=0,"~"&amp;微程序地址入口表!D$2&amp;"&amp;","")),"")</f>
        <v>~SLT&amp;</v>
      </c>
      <c r="E4" s="58" t="str">
        <f>IF(微程序地址入口表!E5&lt;&gt;"",IF(微程序地址入口表!E5=1,微程序地址入口表!E$2&amp;"&amp;",IF(微程序地址入口表!E5=0,"~"&amp;微程序地址入口表!E$2&amp;"&amp;","")),"")</f>
        <v>~ADDI&amp;</v>
      </c>
      <c r="F4" s="58" t="str">
        <f>IF(微程序地址入口表!F5&lt;&gt;"",IF(微程序地址入口表!F5=1,微程序地址入口表!F$2&amp;"&amp;",IF(微程序地址入口表!F5=0,"~"&amp;微程序地址入口表!F$2&amp;"&amp;","")),"")</f>
        <v>~ERET&amp;</v>
      </c>
      <c r="G4" s="58" t="str">
        <f>IF(微程序地址入口表!G5&lt;&gt;"",IF(微程序地址入口表!G5=1,微程序地址入口表!G$2&amp;"&amp;",IF(微程序地址入口表!G5=0,"~"&amp;微程序地址入口表!G$2&amp;"&amp;","")),"")</f>
        <v/>
      </c>
      <c r="H4" s="59" t="str">
        <f>IF(微程序地址入口表!H5&lt;&gt;"",IF(微程序地址入口表!H5=1,微程序地址入口表!H$2&amp;"&amp;",IF(微程序地址入口表!H5=0,"~"&amp;微程序地址入口表!H$2&amp;"&amp;","")),"")</f>
        <v/>
      </c>
      <c r="I4" s="65" t="str">
        <f t="shared" si="0"/>
        <v>~LW&amp;~SW&amp;BEQ&amp;~SLT&amp;~ADDI&amp;~ERET</v>
      </c>
      <c r="J4" s="67" t="str">
        <f>IF(微程序地址入口表!J5=1,$I4&amp;"+","")</f>
        <v/>
      </c>
      <c r="K4" s="66" t="str">
        <f>IF(微程序地址入口表!K5=1,$I4&amp;"+","")</f>
        <v>~LW&amp;~SW&amp;BEQ&amp;~SLT&amp;~ADDI&amp;~ERET+</v>
      </c>
      <c r="L4" s="67" t="str">
        <f>IF(微程序地址入口表!L5=1,$I4&amp;"+","")</f>
        <v>~LW&amp;~SW&amp;BEQ&amp;~SLT&amp;~ADDI&amp;~ERET+</v>
      </c>
      <c r="M4" s="67" t="str">
        <f>IF(微程序地址入口表!M5=1,$I4&amp;"+","")</f>
        <v>~LW&amp;~SW&amp;BEQ&amp;~SLT&amp;~ADDI&amp;~ERET+</v>
      </c>
      <c r="N4" s="67" t="str">
        <f>IF(微程序地址入口表!N5=1,$I4&amp;"+","")</f>
        <v/>
      </c>
    </row>
    <row r="5" spans="1:14">
      <c r="A5" s="57" t="str">
        <f>IF(微程序地址入口表!A6&lt;&gt;"",IF(微程序地址入口表!A6=1,微程序地址入口表!A$2&amp;"&amp;",IF(微程序地址入口表!A6=0,"~"&amp;微程序地址入口表!A$2&amp;"&amp;","")),"")</f>
        <v>~LW&amp;</v>
      </c>
      <c r="B5" s="58" t="str">
        <f>IF(微程序地址入口表!B6&lt;&gt;"",IF(微程序地址入口表!B6=1,微程序地址入口表!B$2&amp;"&amp;",IF(微程序地址入口表!B6=0,"~"&amp;微程序地址入口表!B$2&amp;"&amp;","")),"")</f>
        <v>~SW&amp;</v>
      </c>
      <c r="C5" s="58" t="str">
        <f>IF(微程序地址入口表!C6&lt;&gt;"",IF(微程序地址入口表!C6=1,微程序地址入口表!C$2&amp;"&amp;",IF(微程序地址入口表!C6=0,"~"&amp;微程序地址入口表!C$2&amp;"&amp;","")),"")</f>
        <v>~BEQ&amp;</v>
      </c>
      <c r="D5" s="58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58" t="str">
        <f>IF(微程序地址入口表!E6&lt;&gt;"",IF(微程序地址入口表!E6=1,微程序地址入口表!E$2&amp;"&amp;",IF(微程序地址入口表!E6=0,"~"&amp;微程序地址入口表!E$2&amp;"&amp;","")),"")</f>
        <v>~ADDI&amp;</v>
      </c>
      <c r="F5" s="58" t="str">
        <f>IF(微程序地址入口表!F6&lt;&gt;"",IF(微程序地址入口表!F6=1,微程序地址入口表!F$2&amp;"&amp;",IF(微程序地址入口表!F6=0,"~"&amp;微程序地址入口表!F$2&amp;"&amp;","")),"")</f>
        <v>~ERET&amp;</v>
      </c>
      <c r="G5" s="58" t="str">
        <f>IF(微程序地址入口表!G6&lt;&gt;"",IF(微程序地址入口表!G6=1,微程序地址入口表!G$2&amp;"&amp;",IF(微程序地址入口表!G6=0,"~"&amp;微程序地址入口表!G$2&amp;"&amp;","")),"")</f>
        <v/>
      </c>
      <c r="H5" s="59" t="str">
        <f>IF(微程序地址入口表!H6&lt;&gt;"",IF(微程序地址入口表!H6=1,微程序地址入口表!H$2&amp;"&amp;",IF(微程序地址入口表!H6=0,"~"&amp;微程序地址入口表!H$2&amp;"&amp;","")),"")</f>
        <v/>
      </c>
      <c r="I5" s="65" t="str">
        <f t="shared" si="0"/>
        <v>~LW&amp;~SW&amp;~BEQ&amp;SLT&amp;~ADDI&amp;~ERET</v>
      </c>
      <c r="J5" s="67" t="str">
        <f>IF(微程序地址入口表!J6=1,$I5&amp;"+","")</f>
        <v>~LW&amp;~SW&amp;~BEQ&amp;SLT&amp;~ADDI&amp;~ERET+</v>
      </c>
      <c r="K5" s="66" t="str">
        <f>IF(微程序地址入口表!K6=1,$I5&amp;"+","")</f>
        <v/>
      </c>
      <c r="L5" s="67" t="str">
        <f>IF(微程序地址入口表!L6=1,$I5&amp;"+","")</f>
        <v/>
      </c>
      <c r="M5" s="67" t="str">
        <f>IF(微程序地址入口表!M6=1,$I5&amp;"+","")</f>
        <v>~LW&amp;~SW&amp;~BEQ&amp;SLT&amp;~ADDI&amp;~ERET+</v>
      </c>
      <c r="N5" s="67" t="str">
        <f>IF(微程序地址入口表!N6=1,$I5&amp;"+","")</f>
        <v>~LW&amp;~SW&amp;~BEQ&amp;SLT&amp;~ADDI&amp;~ERET+</v>
      </c>
    </row>
    <row r="6" spans="1:14">
      <c r="A6" s="57" t="str">
        <f>IF(微程序地址入口表!A7&lt;&gt;"",IF(微程序地址入口表!A7=1,微程序地址入口表!A$2&amp;"&amp;",IF(微程序地址入口表!A7=0,"~"&amp;微程序地址入口表!A$2&amp;"&amp;","")),"")</f>
        <v>~LW&amp;</v>
      </c>
      <c r="B6" s="58" t="str">
        <f>IF(微程序地址入口表!B7&lt;&gt;"",IF(微程序地址入口表!B7=1,微程序地址入口表!B$2&amp;"&amp;",IF(微程序地址入口表!B7=0,"~"&amp;微程序地址入口表!B$2&amp;"&amp;","")),"")</f>
        <v>~SW&amp;</v>
      </c>
      <c r="C6" s="58" t="str">
        <f>IF(微程序地址入口表!C7&lt;&gt;"",IF(微程序地址入口表!C7=1,微程序地址入口表!C$2&amp;"&amp;",IF(微程序地址入口表!C7=0,"~"&amp;微程序地址入口表!C$2&amp;"&amp;","")),"")</f>
        <v>~BEQ&amp;</v>
      </c>
      <c r="D6" s="58" t="str">
        <f>IF(微程序地址入口表!D7&lt;&gt;"",IF(微程序地址入口表!D7=1,微程序地址入口表!D$2&amp;"&amp;",IF(微程序地址入口表!D7=0,"~"&amp;微程序地址入口表!D$2&amp;"&amp;","")),"")</f>
        <v>~SLT&amp;</v>
      </c>
      <c r="E6" s="58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58" t="str">
        <f>IF(微程序地址入口表!F7&lt;&gt;"",IF(微程序地址入口表!F7=1,微程序地址入口表!F$2&amp;"&amp;",IF(微程序地址入口表!F7=0,"~"&amp;微程序地址入口表!F$2&amp;"&amp;","")),"")</f>
        <v>~ERET&amp;</v>
      </c>
      <c r="G6" s="58" t="str">
        <f>IF(微程序地址入口表!G7&lt;&gt;"",IF(微程序地址入口表!G7=1,微程序地址入口表!G$2&amp;"&amp;",IF(微程序地址入口表!G7=0,"~"&amp;微程序地址入口表!G$2&amp;"&amp;","")),"")</f>
        <v/>
      </c>
      <c r="H6" s="59" t="str">
        <f>IF(微程序地址入口表!H7&lt;&gt;"",IF(微程序地址入口表!H7=1,微程序地址入口表!H$2&amp;"&amp;",IF(微程序地址入口表!H7=0,"~"&amp;微程序地址入口表!H$2&amp;"&amp;","")),"")</f>
        <v/>
      </c>
      <c r="I6" s="65" t="str">
        <f t="shared" si="0"/>
        <v>~LW&amp;~SW&amp;~BEQ&amp;~SLT&amp;ADDI&amp;~ERET</v>
      </c>
      <c r="J6" s="67" t="str">
        <f>IF(微程序地址入口表!J7=1,$I6&amp;"+","")</f>
        <v>~LW&amp;~SW&amp;~BEQ&amp;~SLT&amp;ADDI&amp;~ERET+</v>
      </c>
      <c r="K6" s="66" t="str">
        <f>IF(微程序地址入口表!K7=1,$I6&amp;"+","")</f>
        <v/>
      </c>
      <c r="L6" s="67" t="str">
        <f>IF(微程序地址入口表!L7=1,$I6&amp;"+","")</f>
        <v>~LW&amp;~SW&amp;~BEQ&amp;~SLT&amp;ADDI&amp;~ERET+</v>
      </c>
      <c r="M6" s="67" t="str">
        <f>IF(微程序地址入口表!M7=1,$I6&amp;"+","")</f>
        <v>~LW&amp;~SW&amp;~BEQ&amp;~SLT&amp;ADDI&amp;~ERET+</v>
      </c>
      <c r="N6" s="67" t="str">
        <f>IF(微程序地址入口表!N7=1,$I6&amp;"+","")</f>
        <v/>
      </c>
    </row>
    <row r="7" spans="1:14">
      <c r="A7" s="57" t="str">
        <f>IF(微程序地址入口表!A8&lt;&gt;"",IF(微程序地址入口表!A8=1,微程序地址入口表!A$2&amp;"&amp;",IF(微程序地址入口表!A8=0,"~"&amp;微程序地址入口表!A$2&amp;"&amp;","")),"")</f>
        <v>~LW&amp;</v>
      </c>
      <c r="B7" s="58" t="str">
        <f>IF(微程序地址入口表!B8&lt;&gt;"",IF(微程序地址入口表!B8=1,微程序地址入口表!B$2&amp;"&amp;",IF(微程序地址入口表!B8=0,"~"&amp;微程序地址入口表!B$2&amp;"&amp;","")),"")</f>
        <v>~SW&amp;</v>
      </c>
      <c r="C7" s="58" t="str">
        <f>IF(微程序地址入口表!C8&lt;&gt;"",IF(微程序地址入口表!C8=1,微程序地址入口表!C$2&amp;"&amp;",IF(微程序地址入口表!C8=0,"~"&amp;微程序地址入口表!C$2&amp;"&amp;","")),"")</f>
        <v>~BEQ&amp;</v>
      </c>
      <c r="D7" s="58" t="str">
        <f>IF(微程序地址入口表!D8&lt;&gt;"",IF(微程序地址入口表!D8=1,微程序地址入口表!D$2&amp;"&amp;",IF(微程序地址入口表!D8=0,"~"&amp;微程序地址入口表!D$2&amp;"&amp;","")),"")</f>
        <v>~SLT&amp;</v>
      </c>
      <c r="E7" s="58" t="str">
        <f>IF(微程序地址入口表!E8&lt;&gt;"",IF(微程序地址入口表!E8=1,微程序地址入口表!E$2&amp;"&amp;",IF(微程序地址入口表!E8=0,"~"&amp;微程序地址入口表!E$2&amp;"&amp;","")),"")</f>
        <v>~ADDI&amp;</v>
      </c>
      <c r="F7" s="58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58" t="str">
        <f>IF(微程序地址入口表!G8&lt;&gt;"",IF(微程序地址入口表!G8=1,微程序地址入口表!G$2&amp;"&amp;",IF(微程序地址入口表!G8=0,"~"&amp;微程序地址入口表!G$2&amp;"&amp;","")),"")</f>
        <v/>
      </c>
      <c r="H7" s="59" t="str">
        <f>IF(微程序地址入口表!H8&lt;&gt;"",IF(微程序地址入口表!H8=1,微程序地址入口表!H$2&amp;"&amp;",IF(微程序地址入口表!H8=0,"~"&amp;微程序地址入口表!H$2&amp;"&amp;","")),"")</f>
        <v/>
      </c>
      <c r="I7" s="65" t="str">
        <f t="shared" si="0"/>
        <v>~LW&amp;~SW&amp;~BEQ&amp;~SLT&amp;~ADDI&amp;ERET</v>
      </c>
      <c r="J7" s="67" t="str">
        <f>IF(微程序地址入口表!J8=1,$I7&amp;"+","")</f>
        <v>~LW&amp;~SW&amp;~BEQ&amp;~SLT&amp;~ADDI&amp;ERET+</v>
      </c>
      <c r="K7" s="66" t="str">
        <f>IF(微程序地址入口表!K8=1,$I7&amp;"+","")</f>
        <v>~LW&amp;~SW&amp;~BEQ&amp;~SLT&amp;~ADDI&amp;ERET+</v>
      </c>
      <c r="L7" s="67" t="str">
        <f>IF(微程序地址入口表!L8=1,$I7&amp;"+","")</f>
        <v/>
      </c>
      <c r="M7" s="67" t="str">
        <f>IF(微程序地址入口表!M8=1,$I7&amp;"+","")</f>
        <v/>
      </c>
      <c r="N7" s="67" t="str">
        <f>IF(微程序地址入口表!N8=1,$I7&amp;"+","")</f>
        <v>~LW&amp;~SW&amp;~BEQ&amp;~SLT&amp;~ADDI&amp;ERET+</v>
      </c>
    </row>
    <row r="8" spans="1:14">
      <c r="A8" s="57" t="str">
        <f>IF(微程序地址入口表!A9&lt;&gt;"",IF(微程序地址入口表!A9=1,微程序地址入口表!A$2&amp;"&amp;",IF(微程序地址入口表!A9=0,"~"&amp;微程序地址入口表!A$2&amp;"&amp;","")),"")</f>
        <v/>
      </c>
      <c r="B8" s="58" t="str">
        <f>IF(微程序地址入口表!B9&lt;&gt;"",IF(微程序地址入口表!B9=1,微程序地址入口表!B$2&amp;"&amp;",IF(微程序地址入口表!B9=0,"~"&amp;微程序地址入口表!B$2&amp;"&amp;","")),"")</f>
        <v/>
      </c>
      <c r="C8" s="58" t="str">
        <f>IF(微程序地址入口表!C9&lt;&gt;"",IF(微程序地址入口表!C9=1,微程序地址入口表!C$2&amp;"&amp;",IF(微程序地址入口表!C9=0,"~"&amp;微程序地址入口表!C$2&amp;"&amp;","")),"")</f>
        <v/>
      </c>
      <c r="D8" s="58" t="str">
        <f>IF(微程序地址入口表!D9&lt;&gt;"",IF(微程序地址入口表!D9=1,微程序地址入口表!D$2&amp;"&amp;",IF(微程序地址入口表!D9=0,"~"&amp;微程序地址入口表!D$2&amp;"&amp;","")),"")</f>
        <v/>
      </c>
      <c r="E8" s="58" t="str">
        <f>IF(微程序地址入口表!E9&lt;&gt;"",IF(微程序地址入口表!E9=1,微程序地址入口表!E$2&amp;"&amp;",IF(微程序地址入口表!E9=0,"~"&amp;微程序地址入口表!E$2&amp;"&amp;","")),"")</f>
        <v/>
      </c>
      <c r="F8" s="58" t="str">
        <f>IF(微程序地址入口表!F9&lt;&gt;"",IF(微程序地址入口表!F9=1,微程序地址入口表!F$2&amp;"&amp;",IF(微程序地址入口表!F9=0,"~"&amp;微程序地址入口表!F$2&amp;"&amp;","")),"")</f>
        <v/>
      </c>
      <c r="G8" s="58" t="str">
        <f>IF(微程序地址入口表!G9&lt;&gt;"",IF(微程序地址入口表!G9=1,微程序地址入口表!G$2&amp;"&amp;",IF(微程序地址入口表!G9=0,"~"&amp;微程序地址入口表!G$2&amp;"&amp;","")),"")</f>
        <v/>
      </c>
      <c r="H8" s="59" t="str">
        <f>IF(微程序地址入口表!H9&lt;&gt;"",IF(微程序地址入口表!H9=1,微程序地址入口表!H$2&amp;"&amp;",IF(微程序地址入口表!H9=0,"~"&amp;微程序地址入口表!H$2&amp;"&amp;","")),"")</f>
        <v/>
      </c>
      <c r="I8" s="65" t="str">
        <f t="shared" si="0"/>
        <v/>
      </c>
      <c r="J8" s="67" t="str">
        <f>IF(微程序地址入口表!J9=1,$I8&amp;"+","")</f>
        <v/>
      </c>
      <c r="K8" s="66" t="str">
        <f>IF(微程序地址入口表!K9=1,$I8&amp;"+","")</f>
        <v/>
      </c>
      <c r="L8" s="67" t="str">
        <f>IF(微程序地址入口表!L9=1,$I8&amp;"+","")</f>
        <v/>
      </c>
      <c r="M8" s="67" t="str">
        <f>IF(微程序地址入口表!M9=1,$I8&amp;"+","")</f>
        <v/>
      </c>
      <c r="N8" s="67" t="str">
        <f>IF(微程序地址入口表!N9=1,$I8&amp;"+","")</f>
        <v/>
      </c>
    </row>
    <row r="9" spans="1:14">
      <c r="A9" s="57" t="str">
        <f>IF(微程序地址入口表!A10&lt;&gt;"",IF(微程序地址入口表!A10=1,微程序地址入口表!A$2&amp;"&amp;",IF(微程序地址入口表!A10=0,"~"&amp;微程序地址入口表!A$2&amp;"&amp;","")),"")</f>
        <v/>
      </c>
      <c r="B9" s="58" t="str">
        <f>IF(微程序地址入口表!B10&lt;&gt;"",IF(微程序地址入口表!B10=1,微程序地址入口表!B$2&amp;"&amp;",IF(微程序地址入口表!B10=0,"~"&amp;微程序地址入口表!B$2&amp;"&amp;","")),"")</f>
        <v/>
      </c>
      <c r="C9" s="58" t="str">
        <f>IF(微程序地址入口表!C10&lt;&gt;"",IF(微程序地址入口表!C10=1,微程序地址入口表!C$2&amp;"&amp;",IF(微程序地址入口表!C10=0,"~"&amp;微程序地址入口表!C$2&amp;"&amp;","")),"")</f>
        <v/>
      </c>
      <c r="D9" s="58" t="str">
        <f>IF(微程序地址入口表!D10&lt;&gt;"",IF(微程序地址入口表!D10=1,微程序地址入口表!D$2&amp;"&amp;",IF(微程序地址入口表!D10=0,"~"&amp;微程序地址入口表!D$2&amp;"&amp;","")),"")</f>
        <v/>
      </c>
      <c r="E9" s="58" t="str">
        <f>IF(微程序地址入口表!E10&lt;&gt;"",IF(微程序地址入口表!E10=1,微程序地址入口表!E$2&amp;"&amp;",IF(微程序地址入口表!E10=0,"~"&amp;微程序地址入口表!E$2&amp;"&amp;","")),"")</f>
        <v/>
      </c>
      <c r="F9" s="58" t="str">
        <f>IF(微程序地址入口表!F10&lt;&gt;"",IF(微程序地址入口表!F10=1,微程序地址入口表!F$2&amp;"&amp;",IF(微程序地址入口表!F10=0,"~"&amp;微程序地址入口表!F$2&amp;"&amp;","")),"")</f>
        <v/>
      </c>
      <c r="G9" s="58" t="str">
        <f>IF(微程序地址入口表!G10&lt;&gt;"",IF(微程序地址入口表!G10=1,微程序地址入口表!G$2&amp;"&amp;",IF(微程序地址入口表!G10=0,"~"&amp;微程序地址入口表!G$2&amp;"&amp;","")),"")</f>
        <v/>
      </c>
      <c r="H9" s="59" t="str">
        <f>IF(微程序地址入口表!H10&lt;&gt;"",IF(微程序地址入口表!H10=1,微程序地址入口表!H$2&amp;"&amp;",IF(微程序地址入口表!H10=0,"~"&amp;微程序地址入口表!H$2&amp;"&amp;","")),"")</f>
        <v/>
      </c>
      <c r="I9" s="65" t="str">
        <f t="shared" si="0"/>
        <v/>
      </c>
      <c r="J9" s="67" t="str">
        <f>IF(微程序地址入口表!J10=1,$I9&amp;"+","")</f>
        <v/>
      </c>
      <c r="K9" s="66" t="str">
        <f>IF(微程序地址入口表!K10=1,$I9&amp;"+","")</f>
        <v/>
      </c>
      <c r="L9" s="67" t="str">
        <f>IF(微程序地址入口表!L10=1,$I9&amp;"+","")</f>
        <v/>
      </c>
      <c r="M9" s="67" t="str">
        <f>IF(微程序地址入口表!M10=1,$I9&amp;"+","")</f>
        <v/>
      </c>
      <c r="N9" s="67" t="str">
        <f>IF(微程序地址入口表!N10=1,$I9&amp;"+","")</f>
        <v/>
      </c>
    </row>
    <row r="10" spans="1:14">
      <c r="A10" s="57" t="str">
        <f>IF(微程序地址入口表!A11&lt;&gt;"",IF(微程序地址入口表!A11=1,微程序地址入口表!A$2&amp;"&amp;",IF(微程序地址入口表!A11=0,"~"&amp;微程序地址入口表!A$2&amp;"&amp;","")),"")</f>
        <v/>
      </c>
      <c r="B10" s="58" t="str">
        <f>IF(微程序地址入口表!B11&lt;&gt;"",IF(微程序地址入口表!B11=1,微程序地址入口表!B$2&amp;"&amp;",IF(微程序地址入口表!B11=0,"~"&amp;微程序地址入口表!B$2&amp;"&amp;","")),"")</f>
        <v/>
      </c>
      <c r="C10" s="58" t="str">
        <f>IF(微程序地址入口表!C11&lt;&gt;"",IF(微程序地址入口表!C11=1,微程序地址入口表!C$2&amp;"&amp;",IF(微程序地址入口表!C11=0,"~"&amp;微程序地址入口表!C$2&amp;"&amp;","")),"")</f>
        <v/>
      </c>
      <c r="D10" s="58" t="str">
        <f>IF(微程序地址入口表!D11&lt;&gt;"",IF(微程序地址入口表!D11=1,微程序地址入口表!D$2&amp;"&amp;",IF(微程序地址入口表!D11=0,"~"&amp;微程序地址入口表!D$2&amp;"&amp;","")),"")</f>
        <v/>
      </c>
      <c r="E10" s="58" t="str">
        <f>IF(微程序地址入口表!E11&lt;&gt;"",IF(微程序地址入口表!E11=1,微程序地址入口表!E$2&amp;"&amp;",IF(微程序地址入口表!E11=0,"~"&amp;微程序地址入口表!E$2&amp;"&amp;","")),"")</f>
        <v/>
      </c>
      <c r="F10" s="58" t="str">
        <f>IF(微程序地址入口表!F11&lt;&gt;"",IF(微程序地址入口表!F11=1,微程序地址入口表!F$2&amp;"&amp;",IF(微程序地址入口表!F11=0,"~"&amp;微程序地址入口表!F$2&amp;"&amp;","")),"")</f>
        <v/>
      </c>
      <c r="G10" s="58" t="str">
        <f>IF(微程序地址入口表!G11&lt;&gt;"",IF(微程序地址入口表!G11=1,微程序地址入口表!G$2&amp;"&amp;",IF(微程序地址入口表!G11=0,"~"&amp;微程序地址入口表!G$2&amp;"&amp;","")),"")</f>
        <v/>
      </c>
      <c r="H10" s="59" t="str">
        <f>IF(微程序地址入口表!H11&lt;&gt;"",IF(微程序地址入口表!H11=1,微程序地址入口表!H$2&amp;"&amp;",IF(微程序地址入口表!H11=0,"~"&amp;微程序地址入口表!H$2&amp;"&amp;","")),"")</f>
        <v/>
      </c>
      <c r="I10" s="65" t="str">
        <f t="shared" si="0"/>
        <v/>
      </c>
      <c r="J10" s="67" t="str">
        <f>IF(微程序地址入口表!J11=1,$I10&amp;"+","")</f>
        <v/>
      </c>
      <c r="K10" s="66" t="str">
        <f>IF(微程序地址入口表!K11=1,$I10&amp;"+","")</f>
        <v/>
      </c>
      <c r="L10" s="67" t="str">
        <f>IF(微程序地址入口表!L11=1,$I10&amp;"+","")</f>
        <v/>
      </c>
      <c r="M10" s="67" t="str">
        <f>IF(微程序地址入口表!M11=1,$I10&amp;"+","")</f>
        <v/>
      </c>
      <c r="N10" s="67" t="str">
        <f>IF(微程序地址入口表!N11=1,$I10&amp;"+","")</f>
        <v/>
      </c>
    </row>
    <row r="11" spans="1:14">
      <c r="A11" s="57" t="str">
        <f>IF(微程序地址入口表!A12&lt;&gt;"",IF(微程序地址入口表!A12=1,微程序地址入口表!A$2&amp;"&amp;",IF(微程序地址入口表!A12=0,"~"&amp;微程序地址入口表!A$2&amp;"&amp;","")),"")</f>
        <v/>
      </c>
      <c r="B11" s="58" t="str">
        <f>IF(微程序地址入口表!B12&lt;&gt;"",IF(微程序地址入口表!B12=1,微程序地址入口表!B$2&amp;"&amp;",IF(微程序地址入口表!B12=0,"~"&amp;微程序地址入口表!B$2&amp;"&amp;","")),"")</f>
        <v/>
      </c>
      <c r="C11" s="58" t="str">
        <f>IF(微程序地址入口表!C12&lt;&gt;"",IF(微程序地址入口表!C12=1,微程序地址入口表!C$2&amp;"&amp;",IF(微程序地址入口表!C12=0,"~"&amp;微程序地址入口表!C$2&amp;"&amp;","")),"")</f>
        <v/>
      </c>
      <c r="D11" s="58" t="str">
        <f>IF(微程序地址入口表!D12&lt;&gt;"",IF(微程序地址入口表!D12=1,微程序地址入口表!D$2&amp;"&amp;",IF(微程序地址入口表!D12=0,"~"&amp;微程序地址入口表!D$2&amp;"&amp;","")),"")</f>
        <v/>
      </c>
      <c r="E11" s="58" t="str">
        <f>IF(微程序地址入口表!E12&lt;&gt;"",IF(微程序地址入口表!E12=1,微程序地址入口表!E$2&amp;"&amp;",IF(微程序地址入口表!E12=0,"~"&amp;微程序地址入口表!E$2&amp;"&amp;","")),"")</f>
        <v/>
      </c>
      <c r="F11" s="58" t="str">
        <f>IF(微程序地址入口表!F12&lt;&gt;"",IF(微程序地址入口表!F12=1,微程序地址入口表!F$2&amp;"&amp;",IF(微程序地址入口表!F12=0,"~"&amp;微程序地址入口表!F$2&amp;"&amp;","")),"")</f>
        <v/>
      </c>
      <c r="G11" s="58" t="str">
        <f>IF(微程序地址入口表!G12&lt;&gt;"",IF(微程序地址入口表!G12=1,微程序地址入口表!G$2&amp;"&amp;",IF(微程序地址入口表!G12=0,"~"&amp;微程序地址入口表!G$2&amp;"&amp;","")),"")</f>
        <v/>
      </c>
      <c r="H11" s="59" t="str">
        <f>IF(微程序地址入口表!H12&lt;&gt;"",IF(微程序地址入口表!H12=1,微程序地址入口表!H$2&amp;"&amp;",IF(微程序地址入口表!H12=0,"~"&amp;微程序地址入口表!H$2&amp;"&amp;","")),"")</f>
        <v/>
      </c>
      <c r="I11" s="65" t="str">
        <f t="shared" si="0"/>
        <v/>
      </c>
      <c r="J11" s="67" t="str">
        <f>IF(微程序地址入口表!J12=1,$I11&amp;"+","")</f>
        <v/>
      </c>
      <c r="K11" s="66" t="str">
        <f>IF(微程序地址入口表!K12=1,$I11&amp;"+","")</f>
        <v/>
      </c>
      <c r="L11" s="67" t="str">
        <f>IF(微程序地址入口表!L12=1,$I11&amp;"+","")</f>
        <v/>
      </c>
      <c r="M11" s="67" t="str">
        <f>IF(微程序地址入口表!M12=1,$I11&amp;"+","")</f>
        <v/>
      </c>
      <c r="N11" s="67" t="str">
        <f>IF(微程序地址入口表!N12=1,$I11&amp;"+","")</f>
        <v/>
      </c>
    </row>
    <row r="12" spans="1:14">
      <c r="A12" s="57" t="str">
        <f>IF(微程序地址入口表!A13&lt;&gt;"",IF(微程序地址入口表!A13=1,微程序地址入口表!A$2&amp;"&amp;",IF(微程序地址入口表!A13=0,"~"&amp;微程序地址入口表!A$2&amp;"&amp;","")),"")</f>
        <v/>
      </c>
      <c r="B12" s="58" t="str">
        <f>IF(微程序地址入口表!B13&lt;&gt;"",IF(微程序地址入口表!B13=1,微程序地址入口表!B$2&amp;"&amp;",IF(微程序地址入口表!B13=0,"~"&amp;微程序地址入口表!B$2&amp;"&amp;","")),"")</f>
        <v/>
      </c>
      <c r="C12" s="58" t="str">
        <f>IF(微程序地址入口表!C13&lt;&gt;"",IF(微程序地址入口表!C13=1,微程序地址入口表!C$2&amp;"&amp;",IF(微程序地址入口表!C13=0,"~"&amp;微程序地址入口表!C$2&amp;"&amp;","")),"")</f>
        <v/>
      </c>
      <c r="D12" s="58" t="str">
        <f>IF(微程序地址入口表!D13&lt;&gt;"",IF(微程序地址入口表!D13=1,微程序地址入口表!D$2&amp;"&amp;",IF(微程序地址入口表!D13=0,"~"&amp;微程序地址入口表!D$2&amp;"&amp;","")),"")</f>
        <v/>
      </c>
      <c r="E12" s="58" t="str">
        <f>IF(微程序地址入口表!E13&lt;&gt;"",IF(微程序地址入口表!E13=1,微程序地址入口表!E$2&amp;"&amp;",IF(微程序地址入口表!E13=0,"~"&amp;微程序地址入口表!E$2&amp;"&amp;","")),"")</f>
        <v/>
      </c>
      <c r="F12" s="58" t="str">
        <f>IF(微程序地址入口表!F13&lt;&gt;"",IF(微程序地址入口表!F13=1,微程序地址入口表!F$2&amp;"&amp;",IF(微程序地址入口表!F13=0,"~"&amp;微程序地址入口表!F$2&amp;"&amp;","")),"")</f>
        <v/>
      </c>
      <c r="G12" s="58" t="str">
        <f>IF(微程序地址入口表!G13&lt;&gt;"",IF(微程序地址入口表!G13=1,微程序地址入口表!G$2&amp;"&amp;",IF(微程序地址入口表!G13=0,"~"&amp;微程序地址入口表!G$2&amp;"&amp;","")),"")</f>
        <v/>
      </c>
      <c r="H12" s="59" t="str">
        <f>IF(微程序地址入口表!H13&lt;&gt;"",IF(微程序地址入口表!H13=1,微程序地址入口表!H$2&amp;"&amp;",IF(微程序地址入口表!H13=0,"~"&amp;微程序地址入口表!H$2&amp;"&amp;","")),"")</f>
        <v/>
      </c>
      <c r="I12" s="65" t="str">
        <f t="shared" si="0"/>
        <v/>
      </c>
      <c r="J12" s="67" t="str">
        <f>IF(微程序地址入口表!J13=1,$I12&amp;"+","")</f>
        <v/>
      </c>
      <c r="K12" s="66" t="str">
        <f>IF(微程序地址入口表!K13=1,$I12&amp;"+","")</f>
        <v/>
      </c>
      <c r="L12" s="67" t="str">
        <f>IF(微程序地址入口表!L13=1,$I12&amp;"+","")</f>
        <v/>
      </c>
      <c r="M12" s="67" t="str">
        <f>IF(微程序地址入口表!M13=1,$I12&amp;"+","")</f>
        <v/>
      </c>
      <c r="N12" s="67" t="str">
        <f>IF(微程序地址入口表!N13=1,$I12&amp;"+","")</f>
        <v/>
      </c>
    </row>
    <row r="13" spans="1:14">
      <c r="A13" s="57" t="str">
        <f>IF(微程序地址入口表!A14&lt;&gt;"",IF(微程序地址入口表!A14=1,微程序地址入口表!A$2&amp;"&amp;",IF(微程序地址入口表!A14=0,"~"&amp;微程序地址入口表!A$2&amp;"&amp;","")),"")</f>
        <v/>
      </c>
      <c r="B13" s="58" t="str">
        <f>IF(微程序地址入口表!B14&lt;&gt;"",IF(微程序地址入口表!B14=1,微程序地址入口表!B$2&amp;"&amp;",IF(微程序地址入口表!B14=0,"~"&amp;微程序地址入口表!B$2&amp;"&amp;","")),"")</f>
        <v/>
      </c>
      <c r="C13" s="58" t="str">
        <f>IF(微程序地址入口表!C14&lt;&gt;"",IF(微程序地址入口表!C14=1,微程序地址入口表!C$2&amp;"&amp;",IF(微程序地址入口表!C14=0,"~"&amp;微程序地址入口表!C$2&amp;"&amp;","")),"")</f>
        <v/>
      </c>
      <c r="D13" s="58" t="str">
        <f>IF(微程序地址入口表!D14&lt;&gt;"",IF(微程序地址入口表!D14=1,微程序地址入口表!D$2&amp;"&amp;",IF(微程序地址入口表!D14=0,"~"&amp;微程序地址入口表!D$2&amp;"&amp;","")),"")</f>
        <v/>
      </c>
      <c r="E13" s="58" t="str">
        <f>IF(微程序地址入口表!E14&lt;&gt;"",IF(微程序地址入口表!E14=1,微程序地址入口表!E$2&amp;"&amp;",IF(微程序地址入口表!E14=0,"~"&amp;微程序地址入口表!E$2&amp;"&amp;","")),"")</f>
        <v/>
      </c>
      <c r="F13" s="58" t="str">
        <f>IF(微程序地址入口表!F14&lt;&gt;"",IF(微程序地址入口表!F14=1,微程序地址入口表!F$2&amp;"&amp;",IF(微程序地址入口表!F14=0,"~"&amp;微程序地址入口表!F$2&amp;"&amp;","")),"")</f>
        <v/>
      </c>
      <c r="G13" s="58" t="str">
        <f>IF(微程序地址入口表!G14&lt;&gt;"",IF(微程序地址入口表!G14=1,微程序地址入口表!G$2&amp;"&amp;",IF(微程序地址入口表!G14=0,"~"&amp;微程序地址入口表!G$2&amp;"&amp;","")),"")</f>
        <v/>
      </c>
      <c r="H13" s="59" t="str">
        <f>IF(微程序地址入口表!H14&lt;&gt;"",IF(微程序地址入口表!H14=1,微程序地址入口表!H$2&amp;"&amp;",IF(微程序地址入口表!H14=0,"~"&amp;微程序地址入口表!H$2&amp;"&amp;","")),"")</f>
        <v/>
      </c>
      <c r="I13" s="65" t="str">
        <f t="shared" si="0"/>
        <v/>
      </c>
      <c r="J13" s="67" t="str">
        <f>IF(微程序地址入口表!J14=1,$I13&amp;"+","")</f>
        <v/>
      </c>
      <c r="K13" s="66" t="str">
        <f>IF(微程序地址入口表!K14=1,$I13&amp;"+","")</f>
        <v/>
      </c>
      <c r="L13" s="67" t="str">
        <f>IF(微程序地址入口表!L14=1,$I13&amp;"+","")</f>
        <v/>
      </c>
      <c r="M13" s="67" t="str">
        <f>IF(微程序地址入口表!M14=1,$I13&amp;"+","")</f>
        <v/>
      </c>
      <c r="N13" s="67" t="str">
        <f>IF(微程序地址入口表!N14=1,$I13&amp;"+","")</f>
        <v/>
      </c>
    </row>
    <row r="14" ht="15.15" spans="1:14">
      <c r="A14" s="57" t="str">
        <f>IF(微程序地址入口表!A15&lt;&gt;"",IF(微程序地址入口表!A15=1,微程序地址入口表!A$2&amp;"&amp;",IF(微程序地址入口表!A15=0,"~"&amp;微程序地址入口表!A$2&amp;"&amp;","")),"")</f>
        <v/>
      </c>
      <c r="B14" s="58" t="str">
        <f>IF(微程序地址入口表!B15&lt;&gt;"",IF(微程序地址入口表!B15=1,微程序地址入口表!B$2&amp;"&amp;",IF(微程序地址入口表!B15=0,"~"&amp;微程序地址入口表!B$2&amp;"&amp;","")),"")</f>
        <v/>
      </c>
      <c r="C14" s="58" t="str">
        <f>IF(微程序地址入口表!C15&lt;&gt;"",IF(微程序地址入口表!C15=1,微程序地址入口表!C$2&amp;"&amp;",IF(微程序地址入口表!C15=0,"~"&amp;微程序地址入口表!C$2&amp;"&amp;","")),"")</f>
        <v/>
      </c>
      <c r="D14" s="58" t="str">
        <f>IF(微程序地址入口表!D15&lt;&gt;"",IF(微程序地址入口表!D15=1,微程序地址入口表!D$2&amp;"&amp;",IF(微程序地址入口表!D15=0,"~"&amp;微程序地址入口表!D$2&amp;"&amp;","")),"")</f>
        <v/>
      </c>
      <c r="E14" s="58" t="str">
        <f>IF(微程序地址入口表!E15&lt;&gt;"",IF(微程序地址入口表!E15=1,微程序地址入口表!E$2&amp;"&amp;",IF(微程序地址入口表!E15=0,"~"&amp;微程序地址入口表!E$2&amp;"&amp;","")),"")</f>
        <v/>
      </c>
      <c r="F14" s="58" t="str">
        <f>IF(微程序地址入口表!F15&lt;&gt;"",IF(微程序地址入口表!F15=1,微程序地址入口表!F$2&amp;"&amp;",IF(微程序地址入口表!F15=0,"~"&amp;微程序地址入口表!F$2&amp;"&amp;","")),"")</f>
        <v/>
      </c>
      <c r="G14" s="58" t="str">
        <f>IF(微程序地址入口表!G15&lt;&gt;"",IF(微程序地址入口表!G15=1,微程序地址入口表!G$2&amp;"&amp;",IF(微程序地址入口表!G15=0,"~"&amp;微程序地址入口表!G$2&amp;"&amp;","")),"")</f>
        <v/>
      </c>
      <c r="H14" s="59" t="str">
        <f>IF(微程序地址入口表!H15&lt;&gt;"",IF(微程序地址入口表!H15=1,微程序地址入口表!H$2&amp;"&amp;",IF(微程序地址入口表!H15=0,"~"&amp;微程序地址入口表!H$2&amp;"&amp;","")),"")</f>
        <v/>
      </c>
      <c r="I14" s="65" t="str">
        <f t="shared" si="0"/>
        <v/>
      </c>
      <c r="J14" s="67" t="str">
        <f>IF(微程序地址入口表!J15=1,$I14&amp;"+","")</f>
        <v/>
      </c>
      <c r="K14" s="66" t="str">
        <f>IF(微程序地址入口表!K15=1,$I14&amp;"+","")</f>
        <v/>
      </c>
      <c r="L14" s="67" t="str">
        <f>IF(微程序地址入口表!L15=1,$I14&amp;"+","")</f>
        <v/>
      </c>
      <c r="M14" s="67" t="str">
        <f>IF(微程序地址入口表!M15=1,$I14&amp;"+","")</f>
        <v/>
      </c>
      <c r="N14" s="67" t="str">
        <f>IF(微程序地址入口表!N15=1,$I14&amp;"+","")</f>
        <v/>
      </c>
    </row>
    <row r="15" hidden="1" spans="1:14">
      <c r="A15" s="57" t="str">
        <f>IF(微程序地址入口表!A16&lt;&gt;"",IF(微程序地址入口表!A16=1,微程序地址入口表!A$2&amp;"&amp;",IF(微程序地址入口表!A16=0,"~"&amp;微程序地址入口表!A$2&amp;"&amp;","")),"")</f>
        <v/>
      </c>
      <c r="B15" s="58" t="str">
        <f>IF(微程序地址入口表!B16&lt;&gt;"",IF(微程序地址入口表!B16=1,微程序地址入口表!B$2&amp;"&amp;",IF(微程序地址入口表!B16=0,"~"&amp;微程序地址入口表!B$2&amp;"&amp;","")),"")</f>
        <v/>
      </c>
      <c r="C15" s="58" t="str">
        <f>IF(微程序地址入口表!C16&lt;&gt;"",IF(微程序地址入口表!C16=1,微程序地址入口表!C$2&amp;"&amp;",IF(微程序地址入口表!C16=0,"~"&amp;微程序地址入口表!C$2&amp;"&amp;","")),"")</f>
        <v/>
      </c>
      <c r="D15" s="58" t="str">
        <f>IF(微程序地址入口表!D16&lt;&gt;"",IF(微程序地址入口表!D16=1,微程序地址入口表!D$2&amp;"&amp;",IF(微程序地址入口表!D16=0,"~"&amp;微程序地址入口表!D$2&amp;"&amp;","")),"")</f>
        <v/>
      </c>
      <c r="E15" s="58" t="str">
        <f>IF(微程序地址入口表!E16&lt;&gt;"",IF(微程序地址入口表!E16=1,微程序地址入口表!E$2&amp;"&amp;",IF(微程序地址入口表!E16=0,"~"&amp;微程序地址入口表!E$2&amp;"&amp;","")),"")</f>
        <v/>
      </c>
      <c r="F15" s="58" t="str">
        <f>IF(微程序地址入口表!F16&lt;&gt;"",IF(微程序地址入口表!F16=1,微程序地址入口表!F$2&amp;"&amp;",IF(微程序地址入口表!F16=0,"~"&amp;微程序地址入口表!F$2&amp;"&amp;","")),"")</f>
        <v/>
      </c>
      <c r="G15" s="58" t="str">
        <f>IF(微程序地址入口表!G16&lt;&gt;"",IF(微程序地址入口表!G16=1,微程序地址入口表!G$2&amp;"&amp;",IF(微程序地址入口表!G16=0,"~"&amp;微程序地址入口表!G$2&amp;"&amp;","")),"")</f>
        <v/>
      </c>
      <c r="H15" s="59" t="str">
        <f>IF(微程序地址入口表!H16&lt;&gt;"",IF(微程序地址入口表!H16=1,微程序地址入口表!H$2&amp;"&amp;",IF(微程序地址入口表!H16=0,"~"&amp;微程序地址入口表!H$2&amp;"&amp;","")),"")</f>
        <v/>
      </c>
      <c r="I15" s="65" t="str">
        <f t="shared" si="0"/>
        <v/>
      </c>
      <c r="J15" s="67" t="str">
        <f>IF(微程序地址入口表!J16=1,$I15&amp;"+","")</f>
        <v/>
      </c>
      <c r="K15" s="66" t="str">
        <f>IF(微程序地址入口表!K16=1,$I15&amp;"+","")</f>
        <v/>
      </c>
      <c r="L15" s="67" t="str">
        <f>IF(微程序地址入口表!L16=1,$I15&amp;"+","")</f>
        <v/>
      </c>
      <c r="M15" s="67" t="str">
        <f>IF(微程序地址入口表!M16=1,$I15&amp;"+","")</f>
        <v/>
      </c>
      <c r="N15" s="67" t="str">
        <f>IF(微程序地址入口表!N16=1,$I15&amp;"+","")</f>
        <v/>
      </c>
    </row>
    <row r="16" hidden="1" spans="1:14">
      <c r="A16" s="57" t="str">
        <f>IF(微程序地址入口表!A17&lt;&gt;"",IF(微程序地址入口表!A17=1,微程序地址入口表!A$2&amp;"&amp;",IF(微程序地址入口表!A17=0,"~"&amp;微程序地址入口表!A$2&amp;"&amp;","")),"")</f>
        <v/>
      </c>
      <c r="B16" s="58" t="str">
        <f>IF(微程序地址入口表!B17&lt;&gt;"",IF(微程序地址入口表!B17=1,微程序地址入口表!B$2&amp;"&amp;",IF(微程序地址入口表!B17=0,"~"&amp;微程序地址入口表!B$2&amp;"&amp;","")),"")</f>
        <v/>
      </c>
      <c r="C16" s="58" t="str">
        <f>IF(微程序地址入口表!C17&lt;&gt;"",IF(微程序地址入口表!C17=1,微程序地址入口表!C$2&amp;"&amp;",IF(微程序地址入口表!C17=0,"~"&amp;微程序地址入口表!C$2&amp;"&amp;","")),"")</f>
        <v/>
      </c>
      <c r="D16" s="58" t="str">
        <f>IF(微程序地址入口表!D17&lt;&gt;"",IF(微程序地址入口表!D17=1,微程序地址入口表!D$2&amp;"&amp;",IF(微程序地址入口表!D17=0,"~"&amp;微程序地址入口表!D$2&amp;"&amp;","")),"")</f>
        <v/>
      </c>
      <c r="E16" s="58" t="str">
        <f>IF(微程序地址入口表!E17&lt;&gt;"",IF(微程序地址入口表!E17=1,微程序地址入口表!E$2&amp;"&amp;",IF(微程序地址入口表!E17=0,"~"&amp;微程序地址入口表!E$2&amp;"&amp;","")),"")</f>
        <v/>
      </c>
      <c r="F16" s="58" t="str">
        <f>IF(微程序地址入口表!F17&lt;&gt;"",IF(微程序地址入口表!F17=1,微程序地址入口表!F$2&amp;"&amp;",IF(微程序地址入口表!F17=0,"~"&amp;微程序地址入口表!F$2&amp;"&amp;","")),"")</f>
        <v/>
      </c>
      <c r="G16" s="58" t="str">
        <f>IF(微程序地址入口表!G17&lt;&gt;"",IF(微程序地址入口表!G17=1,微程序地址入口表!G$2&amp;"&amp;",IF(微程序地址入口表!G17=0,"~"&amp;微程序地址入口表!G$2&amp;"&amp;","")),"")</f>
        <v/>
      </c>
      <c r="H16" s="59" t="str">
        <f>IF(微程序地址入口表!H17&lt;&gt;"",IF(微程序地址入口表!H17=1,微程序地址入口表!H$2&amp;"&amp;",IF(微程序地址入口表!H17=0,"~"&amp;微程序地址入口表!H$2&amp;"&amp;","")),"")</f>
        <v/>
      </c>
      <c r="I16" s="65" t="str">
        <f t="shared" si="0"/>
        <v/>
      </c>
      <c r="J16" s="67" t="str">
        <f>IF(微程序地址入口表!J17=1,$I16&amp;"+","")</f>
        <v/>
      </c>
      <c r="K16" s="66" t="str">
        <f>IF(微程序地址入口表!K17=1,$I16&amp;"+","")</f>
        <v/>
      </c>
      <c r="L16" s="67" t="str">
        <f>IF(微程序地址入口表!L17=1,$I16&amp;"+","")</f>
        <v/>
      </c>
      <c r="M16" s="67" t="str">
        <f>IF(微程序地址入口表!M17=1,$I16&amp;"+","")</f>
        <v/>
      </c>
      <c r="N16" s="67" t="str">
        <f>IF(微程序地址入口表!N17=1,$I16&amp;"+","")</f>
        <v/>
      </c>
    </row>
    <row r="17" hidden="1" spans="1:14">
      <c r="A17" s="57" t="str">
        <f>IF(微程序地址入口表!A18&lt;&gt;"",IF(微程序地址入口表!A18=1,微程序地址入口表!A$2&amp;"&amp;",IF(微程序地址入口表!A18=0,"~"&amp;微程序地址入口表!A$2&amp;"&amp;","")),"")</f>
        <v/>
      </c>
      <c r="B17" s="58" t="str">
        <f>IF(微程序地址入口表!B18&lt;&gt;"",IF(微程序地址入口表!B18=1,微程序地址入口表!B$2&amp;"&amp;",IF(微程序地址入口表!B18=0,"~"&amp;微程序地址入口表!B$2&amp;"&amp;","")),"")</f>
        <v/>
      </c>
      <c r="C17" s="58" t="str">
        <f>IF(微程序地址入口表!C18&lt;&gt;"",IF(微程序地址入口表!C18=1,微程序地址入口表!C$2&amp;"&amp;",IF(微程序地址入口表!C18=0,"~"&amp;微程序地址入口表!C$2&amp;"&amp;","")),"")</f>
        <v/>
      </c>
      <c r="D17" s="58" t="str">
        <f>IF(微程序地址入口表!D18&lt;&gt;"",IF(微程序地址入口表!D18=1,微程序地址入口表!D$2&amp;"&amp;",IF(微程序地址入口表!D18=0,"~"&amp;微程序地址入口表!D$2&amp;"&amp;","")),"")</f>
        <v/>
      </c>
      <c r="E17" s="58" t="str">
        <f>IF(微程序地址入口表!E18&lt;&gt;"",IF(微程序地址入口表!E18=1,微程序地址入口表!E$2&amp;"&amp;",IF(微程序地址入口表!E18=0,"~"&amp;微程序地址入口表!E$2&amp;"&amp;","")),"")</f>
        <v/>
      </c>
      <c r="F17" s="58" t="str">
        <f>IF(微程序地址入口表!F18&lt;&gt;"",IF(微程序地址入口表!F18=1,微程序地址入口表!F$2&amp;"&amp;",IF(微程序地址入口表!F18=0,"~"&amp;微程序地址入口表!F$2&amp;"&amp;","")),"")</f>
        <v/>
      </c>
      <c r="G17" s="58" t="str">
        <f>IF(微程序地址入口表!G18&lt;&gt;"",IF(微程序地址入口表!G18=1,微程序地址入口表!G$2&amp;"&amp;",IF(微程序地址入口表!G18=0,"~"&amp;微程序地址入口表!G$2&amp;"&amp;","")),"")</f>
        <v/>
      </c>
      <c r="H17" s="59" t="str">
        <f>IF(微程序地址入口表!H18&lt;&gt;"",IF(微程序地址入口表!H18=1,微程序地址入口表!H$2&amp;"&amp;",IF(微程序地址入口表!H18=0,"~"&amp;微程序地址入口表!H$2&amp;"&amp;","")),"")</f>
        <v/>
      </c>
      <c r="I17" s="65" t="str">
        <f t="shared" si="0"/>
        <v/>
      </c>
      <c r="J17" s="67" t="str">
        <f>IF(微程序地址入口表!J18=1,$I17&amp;"+","")</f>
        <v/>
      </c>
      <c r="K17" s="66" t="str">
        <f>IF(微程序地址入口表!K18=1,$I17&amp;"+","")</f>
        <v/>
      </c>
      <c r="L17" s="67" t="str">
        <f>IF(微程序地址入口表!L18=1,$I17&amp;"+","")</f>
        <v/>
      </c>
      <c r="M17" s="67" t="str">
        <f>IF(微程序地址入口表!M18=1,$I17&amp;"+","")</f>
        <v/>
      </c>
      <c r="N17" s="67" t="str">
        <f>IF(微程序地址入口表!N18=1,$I17&amp;"+","")</f>
        <v/>
      </c>
    </row>
    <row r="18" hidden="1" spans="1:14">
      <c r="A18" s="57" t="str">
        <f>IF(微程序地址入口表!A19&lt;&gt;"",IF(微程序地址入口表!A19=1,微程序地址入口表!A$2&amp;"&amp;",IF(微程序地址入口表!A19=0,"~"&amp;微程序地址入口表!A$2&amp;"&amp;","")),"")</f>
        <v/>
      </c>
      <c r="B18" s="58" t="str">
        <f>IF(微程序地址入口表!B19&lt;&gt;"",IF(微程序地址入口表!B19=1,微程序地址入口表!B$2&amp;"&amp;",IF(微程序地址入口表!B19=0,"~"&amp;微程序地址入口表!B$2&amp;"&amp;","")),"")</f>
        <v/>
      </c>
      <c r="C18" s="58" t="str">
        <f>IF(微程序地址入口表!C19&lt;&gt;"",IF(微程序地址入口表!C19=1,微程序地址入口表!C$2&amp;"&amp;",IF(微程序地址入口表!C19=0,"~"&amp;微程序地址入口表!C$2&amp;"&amp;","")),"")</f>
        <v/>
      </c>
      <c r="D18" s="58" t="str">
        <f>IF(微程序地址入口表!D19&lt;&gt;"",IF(微程序地址入口表!D19=1,微程序地址入口表!D$2&amp;"&amp;",IF(微程序地址入口表!D19=0,"~"&amp;微程序地址入口表!D$2&amp;"&amp;","")),"")</f>
        <v/>
      </c>
      <c r="E18" s="58" t="str">
        <f>IF(微程序地址入口表!E19&lt;&gt;"",IF(微程序地址入口表!E19=1,微程序地址入口表!E$2&amp;"&amp;",IF(微程序地址入口表!E19=0,"~"&amp;微程序地址入口表!E$2&amp;"&amp;","")),"")</f>
        <v/>
      </c>
      <c r="F18" s="58" t="str">
        <f>IF(微程序地址入口表!F19&lt;&gt;"",IF(微程序地址入口表!F19=1,微程序地址入口表!F$2&amp;"&amp;",IF(微程序地址入口表!F19=0,"~"&amp;微程序地址入口表!F$2&amp;"&amp;","")),"")</f>
        <v/>
      </c>
      <c r="G18" s="58" t="str">
        <f>IF(微程序地址入口表!G19&lt;&gt;"",IF(微程序地址入口表!G19=1,微程序地址入口表!G$2&amp;"&amp;",IF(微程序地址入口表!G19=0,"~"&amp;微程序地址入口表!G$2&amp;"&amp;","")),"")</f>
        <v/>
      </c>
      <c r="H18" s="59" t="str">
        <f>IF(微程序地址入口表!H19&lt;&gt;"",IF(微程序地址入口表!H19=1,微程序地址入口表!H$2&amp;"&amp;",IF(微程序地址入口表!H19=0,"~"&amp;微程序地址入口表!H$2&amp;"&amp;","")),"")</f>
        <v/>
      </c>
      <c r="I18" s="65" t="str">
        <f t="shared" si="0"/>
        <v/>
      </c>
      <c r="J18" s="67" t="str">
        <f>IF(微程序地址入口表!J19=1,$I18&amp;"+","")</f>
        <v/>
      </c>
      <c r="K18" s="66" t="str">
        <f>IF(微程序地址入口表!K19=1,$I18&amp;"+","")</f>
        <v/>
      </c>
      <c r="L18" s="67" t="str">
        <f>IF(微程序地址入口表!L19=1,$I18&amp;"+","")</f>
        <v/>
      </c>
      <c r="M18" s="67" t="str">
        <f>IF(微程序地址入口表!M19=1,$I18&amp;"+","")</f>
        <v/>
      </c>
      <c r="N18" s="67" t="str">
        <f>IF(微程序地址入口表!N19=1,$I18&amp;"+","")</f>
        <v/>
      </c>
    </row>
    <row r="19" hidden="1" spans="1:14">
      <c r="A19" s="57" t="str">
        <f>IF(微程序地址入口表!A20&lt;&gt;"",IF(微程序地址入口表!A20=1,微程序地址入口表!A$2&amp;"&amp;",IF(微程序地址入口表!A20=0,"~"&amp;微程序地址入口表!A$2&amp;"&amp;","")),"")</f>
        <v/>
      </c>
      <c r="B19" s="58" t="str">
        <f>IF(微程序地址入口表!B20&lt;&gt;"",IF(微程序地址入口表!B20=1,微程序地址入口表!B$2&amp;"&amp;",IF(微程序地址入口表!B20=0,"~"&amp;微程序地址入口表!B$2&amp;"&amp;","")),"")</f>
        <v/>
      </c>
      <c r="C19" s="58" t="str">
        <f>IF(微程序地址入口表!C20&lt;&gt;"",IF(微程序地址入口表!C20=1,微程序地址入口表!C$2&amp;"&amp;",IF(微程序地址入口表!C20=0,"~"&amp;微程序地址入口表!C$2&amp;"&amp;","")),"")</f>
        <v/>
      </c>
      <c r="D19" s="58" t="str">
        <f>IF(微程序地址入口表!D20&lt;&gt;"",IF(微程序地址入口表!D20=1,微程序地址入口表!D$2&amp;"&amp;",IF(微程序地址入口表!D20=0,"~"&amp;微程序地址入口表!D$2&amp;"&amp;","")),"")</f>
        <v/>
      </c>
      <c r="E19" s="58" t="str">
        <f>IF(微程序地址入口表!E20&lt;&gt;"",IF(微程序地址入口表!E20=1,微程序地址入口表!E$2&amp;"&amp;",IF(微程序地址入口表!E20=0,"~"&amp;微程序地址入口表!E$2&amp;"&amp;","")),"")</f>
        <v/>
      </c>
      <c r="F19" s="58" t="str">
        <f>IF(微程序地址入口表!F20&lt;&gt;"",IF(微程序地址入口表!F20=1,微程序地址入口表!F$2&amp;"&amp;",IF(微程序地址入口表!F20=0,"~"&amp;微程序地址入口表!F$2&amp;"&amp;","")),"")</f>
        <v/>
      </c>
      <c r="G19" s="58" t="str">
        <f>IF(微程序地址入口表!G20&lt;&gt;"",IF(微程序地址入口表!G20=1,微程序地址入口表!G$2&amp;"&amp;",IF(微程序地址入口表!G20=0,"~"&amp;微程序地址入口表!G$2&amp;"&amp;","")),"")</f>
        <v/>
      </c>
      <c r="H19" s="59" t="str">
        <f>IF(微程序地址入口表!H20&lt;&gt;"",IF(微程序地址入口表!H20=1,微程序地址入口表!H$2&amp;"&amp;",IF(微程序地址入口表!H20=0,"~"&amp;微程序地址入口表!H$2&amp;"&amp;","")),"")</f>
        <v/>
      </c>
      <c r="I19" s="65" t="str">
        <f t="shared" si="0"/>
        <v/>
      </c>
      <c r="J19" s="67" t="str">
        <f>IF(微程序地址入口表!J20=1,$I19&amp;"+","")</f>
        <v/>
      </c>
      <c r="K19" s="66" t="str">
        <f>IF(微程序地址入口表!K20=1,$I19&amp;"+","")</f>
        <v/>
      </c>
      <c r="L19" s="67" t="str">
        <f>IF(微程序地址入口表!L20=1,$I19&amp;"+","")</f>
        <v/>
      </c>
      <c r="M19" s="67" t="str">
        <f>IF(微程序地址入口表!M20=1,$I19&amp;"+","")</f>
        <v/>
      </c>
      <c r="N19" s="67" t="str">
        <f>IF(微程序地址入口表!N20=1,$I19&amp;"+","")</f>
        <v/>
      </c>
    </row>
    <row r="20" hidden="1" spans="1:14">
      <c r="A20" s="57" t="str">
        <f>IF(微程序地址入口表!A21&lt;&gt;"",IF(微程序地址入口表!A21=1,微程序地址入口表!A$2&amp;"&amp;",IF(微程序地址入口表!A21=0,"~"&amp;微程序地址入口表!A$2&amp;"&amp;","")),"")</f>
        <v/>
      </c>
      <c r="B20" s="58" t="str">
        <f>IF(微程序地址入口表!B21&lt;&gt;"",IF(微程序地址入口表!B21=1,微程序地址入口表!B$2&amp;"&amp;",IF(微程序地址入口表!B21=0,"~"&amp;微程序地址入口表!B$2&amp;"&amp;","")),"")</f>
        <v/>
      </c>
      <c r="C20" s="58" t="str">
        <f>IF(微程序地址入口表!C21&lt;&gt;"",IF(微程序地址入口表!C21=1,微程序地址入口表!C$2&amp;"&amp;",IF(微程序地址入口表!C21=0,"~"&amp;微程序地址入口表!C$2&amp;"&amp;","")),"")</f>
        <v/>
      </c>
      <c r="D20" s="58" t="str">
        <f>IF(微程序地址入口表!D21&lt;&gt;"",IF(微程序地址入口表!D21=1,微程序地址入口表!D$2&amp;"&amp;",IF(微程序地址入口表!D21=0,"~"&amp;微程序地址入口表!D$2&amp;"&amp;","")),"")</f>
        <v/>
      </c>
      <c r="E20" s="58" t="str">
        <f>IF(微程序地址入口表!E21&lt;&gt;"",IF(微程序地址入口表!E21=1,微程序地址入口表!E$2&amp;"&amp;",IF(微程序地址入口表!E21=0,"~"&amp;微程序地址入口表!E$2&amp;"&amp;","")),"")</f>
        <v/>
      </c>
      <c r="F20" s="58" t="str">
        <f>IF(微程序地址入口表!F21&lt;&gt;"",IF(微程序地址入口表!F21=1,微程序地址入口表!F$2&amp;"&amp;",IF(微程序地址入口表!F21=0,"~"&amp;微程序地址入口表!F$2&amp;"&amp;","")),"")</f>
        <v/>
      </c>
      <c r="G20" s="58" t="str">
        <f>IF(微程序地址入口表!G21&lt;&gt;"",IF(微程序地址入口表!G21=1,微程序地址入口表!G$2&amp;"&amp;",IF(微程序地址入口表!G21=0,"~"&amp;微程序地址入口表!G$2&amp;"&amp;","")),"")</f>
        <v/>
      </c>
      <c r="H20" s="59" t="str">
        <f>IF(微程序地址入口表!H21&lt;&gt;"",IF(微程序地址入口表!H21=1,微程序地址入口表!H$2&amp;"&amp;",IF(微程序地址入口表!H21=0,"~"&amp;微程序地址入口表!H$2&amp;"&amp;","")),"")</f>
        <v/>
      </c>
      <c r="I20" s="65" t="str">
        <f t="shared" si="0"/>
        <v/>
      </c>
      <c r="J20" s="67" t="str">
        <f>IF(微程序地址入口表!J21=1,$I20&amp;"+","")</f>
        <v/>
      </c>
      <c r="K20" s="66" t="str">
        <f>IF(微程序地址入口表!K21=1,$I20&amp;"+","")</f>
        <v/>
      </c>
      <c r="L20" s="67" t="str">
        <f>IF(微程序地址入口表!L21=1,$I20&amp;"+","")</f>
        <v/>
      </c>
      <c r="M20" s="67" t="str">
        <f>IF(微程序地址入口表!M21=1,$I20&amp;"+","")</f>
        <v/>
      </c>
      <c r="N20" s="67" t="str">
        <f>IF(微程序地址入口表!N21=1,$I20&amp;"+","")</f>
        <v/>
      </c>
    </row>
    <row r="21" hidden="1" spans="1:14">
      <c r="A21" s="57" t="str">
        <f>IF(微程序地址入口表!A22&lt;&gt;"",IF(微程序地址入口表!A22=1,微程序地址入口表!A$2&amp;"&amp;",IF(微程序地址入口表!A22=0,"~"&amp;微程序地址入口表!A$2&amp;"&amp;","")),"")</f>
        <v/>
      </c>
      <c r="B21" s="58" t="str">
        <f>IF(微程序地址入口表!B22&lt;&gt;"",IF(微程序地址入口表!B22=1,微程序地址入口表!B$2&amp;"&amp;",IF(微程序地址入口表!B22=0,"~"&amp;微程序地址入口表!B$2&amp;"&amp;","")),"")</f>
        <v/>
      </c>
      <c r="C21" s="58" t="str">
        <f>IF(微程序地址入口表!C22&lt;&gt;"",IF(微程序地址入口表!C22=1,微程序地址入口表!C$2&amp;"&amp;",IF(微程序地址入口表!C22=0,"~"&amp;微程序地址入口表!C$2&amp;"&amp;","")),"")</f>
        <v/>
      </c>
      <c r="D21" s="58" t="str">
        <f>IF(微程序地址入口表!D22&lt;&gt;"",IF(微程序地址入口表!D22=1,微程序地址入口表!D$2&amp;"&amp;",IF(微程序地址入口表!D22=0,"~"&amp;微程序地址入口表!D$2&amp;"&amp;","")),"")</f>
        <v/>
      </c>
      <c r="E21" s="58" t="str">
        <f>IF(微程序地址入口表!E22&lt;&gt;"",IF(微程序地址入口表!E22=1,微程序地址入口表!E$2&amp;"&amp;",IF(微程序地址入口表!E22=0,"~"&amp;微程序地址入口表!E$2&amp;"&amp;","")),"")</f>
        <v/>
      </c>
      <c r="F21" s="58" t="str">
        <f>IF(微程序地址入口表!F22&lt;&gt;"",IF(微程序地址入口表!F22=1,微程序地址入口表!F$2&amp;"&amp;",IF(微程序地址入口表!F22=0,"~"&amp;微程序地址入口表!F$2&amp;"&amp;","")),"")</f>
        <v/>
      </c>
      <c r="G21" s="58" t="str">
        <f>IF(微程序地址入口表!G22&lt;&gt;"",IF(微程序地址入口表!G22=1,微程序地址入口表!G$2&amp;"&amp;",IF(微程序地址入口表!G22=0,"~"&amp;微程序地址入口表!G$2&amp;"&amp;","")),"")</f>
        <v/>
      </c>
      <c r="H21" s="59" t="str">
        <f>IF(微程序地址入口表!H22&lt;&gt;"",IF(微程序地址入口表!H22=1,微程序地址入口表!H$2&amp;"&amp;",IF(微程序地址入口表!H22=0,"~"&amp;微程序地址入口表!H$2&amp;"&amp;","")),"")</f>
        <v/>
      </c>
      <c r="I21" s="65" t="str">
        <f t="shared" si="0"/>
        <v/>
      </c>
      <c r="J21" s="67" t="str">
        <f>IF(微程序地址入口表!J22=1,$I21&amp;"+","")</f>
        <v/>
      </c>
      <c r="K21" s="66" t="str">
        <f>IF(微程序地址入口表!K22=1,$I21&amp;"+","")</f>
        <v/>
      </c>
      <c r="L21" s="67" t="str">
        <f>IF(微程序地址入口表!L22=1,$I21&amp;"+","")</f>
        <v/>
      </c>
      <c r="M21" s="67" t="str">
        <f>IF(微程序地址入口表!M22=1,$I21&amp;"+","")</f>
        <v/>
      </c>
      <c r="N21" s="67" t="str">
        <f>IF(微程序地址入口表!N22=1,$I21&amp;"+","")</f>
        <v/>
      </c>
    </row>
    <row r="22" hidden="1" spans="1:14">
      <c r="A22" s="57" t="str">
        <f>IF(微程序地址入口表!A23&lt;&gt;"",IF(微程序地址入口表!A23=1,微程序地址入口表!A$2&amp;"&amp;",IF(微程序地址入口表!A23=0,"~"&amp;微程序地址入口表!A$2&amp;"&amp;","")),"")</f>
        <v/>
      </c>
      <c r="B22" s="58" t="str">
        <f>IF(微程序地址入口表!B23&lt;&gt;"",IF(微程序地址入口表!B23=1,微程序地址入口表!B$2&amp;"&amp;",IF(微程序地址入口表!B23=0,"~"&amp;微程序地址入口表!B$2&amp;"&amp;","")),"")</f>
        <v/>
      </c>
      <c r="C22" s="58" t="str">
        <f>IF(微程序地址入口表!C23&lt;&gt;"",IF(微程序地址入口表!C23=1,微程序地址入口表!C$2&amp;"&amp;",IF(微程序地址入口表!C23=0,"~"&amp;微程序地址入口表!C$2&amp;"&amp;","")),"")</f>
        <v/>
      </c>
      <c r="D22" s="58" t="str">
        <f>IF(微程序地址入口表!D23&lt;&gt;"",IF(微程序地址入口表!D23=1,微程序地址入口表!D$2&amp;"&amp;",IF(微程序地址入口表!D23=0,"~"&amp;微程序地址入口表!D$2&amp;"&amp;","")),"")</f>
        <v/>
      </c>
      <c r="E22" s="58" t="str">
        <f>IF(微程序地址入口表!E23&lt;&gt;"",IF(微程序地址入口表!E23=1,微程序地址入口表!E$2&amp;"&amp;",IF(微程序地址入口表!E23=0,"~"&amp;微程序地址入口表!E$2&amp;"&amp;","")),"")</f>
        <v/>
      </c>
      <c r="F22" s="58" t="str">
        <f>IF(微程序地址入口表!F23&lt;&gt;"",IF(微程序地址入口表!F23=1,微程序地址入口表!F$2&amp;"&amp;",IF(微程序地址入口表!F23=0,"~"&amp;微程序地址入口表!F$2&amp;"&amp;","")),"")</f>
        <v/>
      </c>
      <c r="G22" s="58" t="str">
        <f>IF(微程序地址入口表!G23&lt;&gt;"",IF(微程序地址入口表!G23=1,微程序地址入口表!G$2&amp;"&amp;",IF(微程序地址入口表!G23=0,"~"&amp;微程序地址入口表!G$2&amp;"&amp;","")),"")</f>
        <v/>
      </c>
      <c r="H22" s="59" t="str">
        <f>IF(微程序地址入口表!H23&lt;&gt;"",IF(微程序地址入口表!H23=1,微程序地址入口表!H$2&amp;"&amp;",IF(微程序地址入口表!H23=0,"~"&amp;微程序地址入口表!H$2&amp;"&amp;","")),"")</f>
        <v/>
      </c>
      <c r="I22" s="65" t="str">
        <f t="shared" si="0"/>
        <v/>
      </c>
      <c r="J22" s="67" t="str">
        <f>IF(微程序地址入口表!J23=1,$I22&amp;"+","")</f>
        <v/>
      </c>
      <c r="K22" s="66" t="str">
        <f>IF(微程序地址入口表!K23=1,$I22&amp;"+","")</f>
        <v/>
      </c>
      <c r="L22" s="67" t="str">
        <f>IF(微程序地址入口表!L23=1,$I22&amp;"+","")</f>
        <v/>
      </c>
      <c r="M22" s="67" t="str">
        <f>IF(微程序地址入口表!M23=1,$I22&amp;"+","")</f>
        <v/>
      </c>
      <c r="N22" s="67" t="str">
        <f>IF(微程序地址入口表!N23=1,$I22&amp;"+","")</f>
        <v/>
      </c>
    </row>
    <row r="23" hidden="1" spans="1:14">
      <c r="A23" s="57" t="str">
        <f>IF(微程序地址入口表!A24&lt;&gt;"",IF(微程序地址入口表!A24=1,微程序地址入口表!A$2&amp;"&amp;",IF(微程序地址入口表!A24=0,"~"&amp;微程序地址入口表!A$2&amp;"&amp;","")),"")</f>
        <v/>
      </c>
      <c r="B23" s="58" t="str">
        <f>IF(微程序地址入口表!B24&lt;&gt;"",IF(微程序地址入口表!B24=1,微程序地址入口表!B$2&amp;"&amp;",IF(微程序地址入口表!B24=0,"~"&amp;微程序地址入口表!B$2&amp;"&amp;","")),"")</f>
        <v/>
      </c>
      <c r="C23" s="58" t="str">
        <f>IF(微程序地址入口表!C24&lt;&gt;"",IF(微程序地址入口表!C24=1,微程序地址入口表!C$2&amp;"&amp;",IF(微程序地址入口表!C24=0,"~"&amp;微程序地址入口表!C$2&amp;"&amp;","")),"")</f>
        <v/>
      </c>
      <c r="D23" s="58" t="str">
        <f>IF(微程序地址入口表!D24&lt;&gt;"",IF(微程序地址入口表!D24=1,微程序地址入口表!D$2&amp;"&amp;",IF(微程序地址入口表!D24=0,"~"&amp;微程序地址入口表!D$2&amp;"&amp;","")),"")</f>
        <v/>
      </c>
      <c r="E23" s="58" t="str">
        <f>IF(微程序地址入口表!E24&lt;&gt;"",IF(微程序地址入口表!E24=1,微程序地址入口表!E$2&amp;"&amp;",IF(微程序地址入口表!E24=0,"~"&amp;微程序地址入口表!E$2&amp;"&amp;","")),"")</f>
        <v/>
      </c>
      <c r="F23" s="58" t="str">
        <f>IF(微程序地址入口表!F24&lt;&gt;"",IF(微程序地址入口表!F24=1,微程序地址入口表!F$2&amp;"&amp;",IF(微程序地址入口表!F24=0,"~"&amp;微程序地址入口表!F$2&amp;"&amp;","")),"")</f>
        <v/>
      </c>
      <c r="G23" s="58" t="str">
        <f>IF(微程序地址入口表!G24&lt;&gt;"",IF(微程序地址入口表!G24=1,微程序地址入口表!G$2&amp;"&amp;",IF(微程序地址入口表!G24=0,"~"&amp;微程序地址入口表!G$2&amp;"&amp;","")),"")</f>
        <v/>
      </c>
      <c r="H23" s="59" t="str">
        <f>IF(微程序地址入口表!H24&lt;&gt;"",IF(微程序地址入口表!H24=1,微程序地址入口表!H$2&amp;"&amp;",IF(微程序地址入口表!H24=0,"~"&amp;微程序地址入口表!H$2&amp;"&amp;","")),"")</f>
        <v/>
      </c>
      <c r="I23" s="65" t="str">
        <f t="shared" si="0"/>
        <v/>
      </c>
      <c r="J23" s="67" t="str">
        <f>IF(微程序地址入口表!J24=1,$I23&amp;"+","")</f>
        <v/>
      </c>
      <c r="K23" s="66" t="str">
        <f>IF(微程序地址入口表!K24=1,$I23&amp;"+","")</f>
        <v/>
      </c>
      <c r="L23" s="67" t="str">
        <f>IF(微程序地址入口表!L24=1,$I23&amp;"+","")</f>
        <v/>
      </c>
      <c r="M23" s="67" t="str">
        <f>IF(微程序地址入口表!M24=1,$I23&amp;"+","")</f>
        <v/>
      </c>
      <c r="N23" s="67" t="str">
        <f>IF(微程序地址入口表!N24=1,$I23&amp;"+","")</f>
        <v/>
      </c>
    </row>
    <row r="24" hidden="1" spans="1:14">
      <c r="A24" s="57" t="str">
        <f>IF(微程序地址入口表!A25&lt;&gt;"",IF(微程序地址入口表!A25=1,微程序地址入口表!A$2&amp;"&amp;",IF(微程序地址入口表!A25=0,"~"&amp;微程序地址入口表!A$2&amp;"&amp;","")),"")</f>
        <v/>
      </c>
      <c r="B24" s="58" t="str">
        <f>IF(微程序地址入口表!B25&lt;&gt;"",IF(微程序地址入口表!B25=1,微程序地址入口表!B$2&amp;"&amp;",IF(微程序地址入口表!B25=0,"~"&amp;微程序地址入口表!B$2&amp;"&amp;","")),"")</f>
        <v/>
      </c>
      <c r="C24" s="58" t="str">
        <f>IF(微程序地址入口表!C25&lt;&gt;"",IF(微程序地址入口表!C25=1,微程序地址入口表!C$2&amp;"&amp;",IF(微程序地址入口表!C25=0,"~"&amp;微程序地址入口表!C$2&amp;"&amp;","")),"")</f>
        <v/>
      </c>
      <c r="D24" s="58" t="str">
        <f>IF(微程序地址入口表!D25&lt;&gt;"",IF(微程序地址入口表!D25=1,微程序地址入口表!D$2&amp;"&amp;",IF(微程序地址入口表!D25=0,"~"&amp;微程序地址入口表!D$2&amp;"&amp;","")),"")</f>
        <v/>
      </c>
      <c r="E24" s="58" t="str">
        <f>IF(微程序地址入口表!E25&lt;&gt;"",IF(微程序地址入口表!E25=1,微程序地址入口表!E$2&amp;"&amp;",IF(微程序地址入口表!E25=0,"~"&amp;微程序地址入口表!E$2&amp;"&amp;","")),"")</f>
        <v/>
      </c>
      <c r="F24" s="58" t="str">
        <f>IF(微程序地址入口表!F25&lt;&gt;"",IF(微程序地址入口表!F25=1,微程序地址入口表!F$2&amp;"&amp;",IF(微程序地址入口表!F25=0,"~"&amp;微程序地址入口表!F$2&amp;"&amp;","")),"")</f>
        <v/>
      </c>
      <c r="G24" s="58" t="str">
        <f>IF(微程序地址入口表!G25&lt;&gt;"",IF(微程序地址入口表!G25=1,微程序地址入口表!G$2&amp;"&amp;",IF(微程序地址入口表!G25=0,"~"&amp;微程序地址入口表!G$2&amp;"&amp;","")),"")</f>
        <v/>
      </c>
      <c r="H24" s="59" t="str">
        <f>IF(微程序地址入口表!H25&lt;&gt;"",IF(微程序地址入口表!H25=1,微程序地址入口表!H$2&amp;"&amp;",IF(微程序地址入口表!H25=0,"~"&amp;微程序地址入口表!H$2&amp;"&amp;","")),"")</f>
        <v/>
      </c>
      <c r="I24" s="65" t="str">
        <f t="shared" si="0"/>
        <v/>
      </c>
      <c r="J24" s="67" t="str">
        <f>IF(微程序地址入口表!J25=1,$I24&amp;"+","")</f>
        <v/>
      </c>
      <c r="K24" s="66" t="str">
        <f>IF(微程序地址入口表!K25=1,$I24&amp;"+","")</f>
        <v/>
      </c>
      <c r="L24" s="67" t="str">
        <f>IF(微程序地址入口表!L25=1,$I24&amp;"+","")</f>
        <v/>
      </c>
      <c r="M24" s="67" t="str">
        <f>IF(微程序地址入口表!M25=1,$I24&amp;"+","")</f>
        <v/>
      </c>
      <c r="N24" s="67" t="str">
        <f>IF(微程序地址入口表!N25=1,$I24&amp;"+","")</f>
        <v/>
      </c>
    </row>
    <row r="25" hidden="1" spans="1:14">
      <c r="A25" s="57" t="str">
        <f>IF(微程序地址入口表!A26&lt;&gt;"",IF(微程序地址入口表!A26=1,微程序地址入口表!A$2&amp;"&amp;",IF(微程序地址入口表!A26=0,"~"&amp;微程序地址入口表!A$2&amp;"&amp;","")),"")</f>
        <v/>
      </c>
      <c r="B25" s="58" t="str">
        <f>IF(微程序地址入口表!B26&lt;&gt;"",IF(微程序地址入口表!B26=1,微程序地址入口表!B$2&amp;"&amp;",IF(微程序地址入口表!B26=0,"~"&amp;微程序地址入口表!B$2&amp;"&amp;","")),"")</f>
        <v/>
      </c>
      <c r="C25" s="58" t="str">
        <f>IF(微程序地址入口表!C26&lt;&gt;"",IF(微程序地址入口表!C26=1,微程序地址入口表!C$2&amp;"&amp;",IF(微程序地址入口表!C26=0,"~"&amp;微程序地址入口表!C$2&amp;"&amp;","")),"")</f>
        <v/>
      </c>
      <c r="D25" s="58" t="str">
        <f>IF(微程序地址入口表!D26&lt;&gt;"",IF(微程序地址入口表!D26=1,微程序地址入口表!D$2&amp;"&amp;",IF(微程序地址入口表!D26=0,"~"&amp;微程序地址入口表!D$2&amp;"&amp;","")),"")</f>
        <v/>
      </c>
      <c r="E25" s="58" t="str">
        <f>IF(微程序地址入口表!E26&lt;&gt;"",IF(微程序地址入口表!E26=1,微程序地址入口表!E$2&amp;"&amp;",IF(微程序地址入口表!E26=0,"~"&amp;微程序地址入口表!E$2&amp;"&amp;","")),"")</f>
        <v/>
      </c>
      <c r="F25" s="58" t="str">
        <f>IF(微程序地址入口表!F26&lt;&gt;"",IF(微程序地址入口表!F26=1,微程序地址入口表!F$2&amp;"&amp;",IF(微程序地址入口表!F26=0,"~"&amp;微程序地址入口表!F$2&amp;"&amp;","")),"")</f>
        <v/>
      </c>
      <c r="G25" s="58" t="str">
        <f>IF(微程序地址入口表!G26&lt;&gt;"",IF(微程序地址入口表!G26=1,微程序地址入口表!G$2&amp;"&amp;",IF(微程序地址入口表!G26=0,"~"&amp;微程序地址入口表!G$2&amp;"&amp;","")),"")</f>
        <v/>
      </c>
      <c r="H25" s="59" t="str">
        <f>IF(微程序地址入口表!H26&lt;&gt;"",IF(微程序地址入口表!H26=1,微程序地址入口表!H$2&amp;"&amp;",IF(微程序地址入口表!H26=0,"~"&amp;微程序地址入口表!H$2&amp;"&amp;","")),"")</f>
        <v/>
      </c>
      <c r="I25" s="65" t="str">
        <f t="shared" si="0"/>
        <v/>
      </c>
      <c r="J25" s="67" t="str">
        <f>IF(微程序地址入口表!J26=1,$I25&amp;"+","")</f>
        <v/>
      </c>
      <c r="K25" s="66" t="str">
        <f>IF(微程序地址入口表!K26=1,$I25&amp;"+","")</f>
        <v/>
      </c>
      <c r="L25" s="67" t="str">
        <f>IF(微程序地址入口表!L26=1,$I25&amp;"+","")</f>
        <v/>
      </c>
      <c r="M25" s="67" t="str">
        <f>IF(微程序地址入口表!M26=1,$I25&amp;"+","")</f>
        <v/>
      </c>
      <c r="N25" s="67" t="str">
        <f>IF(微程序地址入口表!N26=1,$I25&amp;"+","")</f>
        <v/>
      </c>
    </row>
    <row r="26" hidden="1" spans="1:14">
      <c r="A26" s="57" t="str">
        <f>IF(微程序地址入口表!A27&lt;&gt;"",IF(微程序地址入口表!A27=1,微程序地址入口表!A$2&amp;"&amp;",IF(微程序地址入口表!A27=0,"~"&amp;微程序地址入口表!A$2&amp;"&amp;","")),"")</f>
        <v/>
      </c>
      <c r="B26" s="58" t="str">
        <f>IF(微程序地址入口表!B27&lt;&gt;"",IF(微程序地址入口表!B27=1,微程序地址入口表!B$2&amp;"&amp;",IF(微程序地址入口表!B27=0,"~"&amp;微程序地址入口表!B$2&amp;"&amp;","")),"")</f>
        <v/>
      </c>
      <c r="C26" s="58" t="str">
        <f>IF(微程序地址入口表!C27&lt;&gt;"",IF(微程序地址入口表!C27=1,微程序地址入口表!C$2&amp;"&amp;",IF(微程序地址入口表!C27=0,"~"&amp;微程序地址入口表!C$2&amp;"&amp;","")),"")</f>
        <v/>
      </c>
      <c r="D26" s="58" t="str">
        <f>IF(微程序地址入口表!D27&lt;&gt;"",IF(微程序地址入口表!D27=1,微程序地址入口表!D$2&amp;"&amp;",IF(微程序地址入口表!D27=0,"~"&amp;微程序地址入口表!D$2&amp;"&amp;","")),"")</f>
        <v/>
      </c>
      <c r="E26" s="58" t="str">
        <f>IF(微程序地址入口表!E27&lt;&gt;"",IF(微程序地址入口表!E27=1,微程序地址入口表!E$2&amp;"&amp;",IF(微程序地址入口表!E27=0,"~"&amp;微程序地址入口表!E$2&amp;"&amp;","")),"")</f>
        <v/>
      </c>
      <c r="F26" s="58" t="str">
        <f>IF(微程序地址入口表!F27&lt;&gt;"",IF(微程序地址入口表!F27=1,微程序地址入口表!F$2&amp;"&amp;",IF(微程序地址入口表!F27=0,"~"&amp;微程序地址入口表!F$2&amp;"&amp;","")),"")</f>
        <v/>
      </c>
      <c r="G26" s="58" t="str">
        <f>IF(微程序地址入口表!G27&lt;&gt;"",IF(微程序地址入口表!G27=1,微程序地址入口表!G$2&amp;"&amp;",IF(微程序地址入口表!G27=0,"~"&amp;微程序地址入口表!G$2&amp;"&amp;","")),"")</f>
        <v/>
      </c>
      <c r="H26" s="59" t="str">
        <f>IF(微程序地址入口表!H27&lt;&gt;"",IF(微程序地址入口表!H27=1,微程序地址入口表!H$2&amp;"&amp;",IF(微程序地址入口表!H27=0,"~"&amp;微程序地址入口表!H$2&amp;"&amp;","")),"")</f>
        <v/>
      </c>
      <c r="I26" s="65" t="str">
        <f t="shared" si="0"/>
        <v/>
      </c>
      <c r="J26" s="67" t="str">
        <f>IF(微程序地址入口表!J27=1,$I26&amp;"+","")</f>
        <v/>
      </c>
      <c r="K26" s="66" t="str">
        <f>IF(微程序地址入口表!K27=1,$I26&amp;"+","")</f>
        <v/>
      </c>
      <c r="L26" s="67" t="str">
        <f>IF(微程序地址入口表!L27=1,$I26&amp;"+","")</f>
        <v/>
      </c>
      <c r="M26" s="67" t="str">
        <f>IF(微程序地址入口表!M27=1,$I26&amp;"+","")</f>
        <v/>
      </c>
      <c r="N26" s="67" t="str">
        <f>IF(微程序地址入口表!N27=1,$I26&amp;"+","")</f>
        <v/>
      </c>
    </row>
    <row r="27" hidden="1" spans="1:14">
      <c r="A27" s="57" t="str">
        <f>IF(微程序地址入口表!A28&lt;&gt;"",IF(微程序地址入口表!A28=1,微程序地址入口表!A$2&amp;"&amp;",IF(微程序地址入口表!A28=0,"~"&amp;微程序地址入口表!A$2&amp;"&amp;","")),"")</f>
        <v/>
      </c>
      <c r="B27" s="58" t="str">
        <f>IF(微程序地址入口表!B28&lt;&gt;"",IF(微程序地址入口表!B28=1,微程序地址入口表!B$2&amp;"&amp;",IF(微程序地址入口表!B28=0,"~"&amp;微程序地址入口表!B$2&amp;"&amp;","")),"")</f>
        <v/>
      </c>
      <c r="C27" s="58" t="str">
        <f>IF(微程序地址入口表!C28&lt;&gt;"",IF(微程序地址入口表!C28=1,微程序地址入口表!C$2&amp;"&amp;",IF(微程序地址入口表!C28=0,"~"&amp;微程序地址入口表!C$2&amp;"&amp;","")),"")</f>
        <v/>
      </c>
      <c r="D27" s="58" t="str">
        <f>IF(微程序地址入口表!D28&lt;&gt;"",IF(微程序地址入口表!D28=1,微程序地址入口表!D$2&amp;"&amp;",IF(微程序地址入口表!D28=0,"~"&amp;微程序地址入口表!D$2&amp;"&amp;","")),"")</f>
        <v/>
      </c>
      <c r="E27" s="58" t="str">
        <f>IF(微程序地址入口表!E28&lt;&gt;"",IF(微程序地址入口表!E28=1,微程序地址入口表!E$2&amp;"&amp;",IF(微程序地址入口表!E28=0,"~"&amp;微程序地址入口表!E$2&amp;"&amp;","")),"")</f>
        <v/>
      </c>
      <c r="F27" s="58" t="str">
        <f>IF(微程序地址入口表!F28&lt;&gt;"",IF(微程序地址入口表!F28=1,微程序地址入口表!F$2&amp;"&amp;",IF(微程序地址入口表!F28=0,"~"&amp;微程序地址入口表!F$2&amp;"&amp;","")),"")</f>
        <v/>
      </c>
      <c r="G27" s="58" t="str">
        <f>IF(微程序地址入口表!G28&lt;&gt;"",IF(微程序地址入口表!G28=1,微程序地址入口表!G$2&amp;"&amp;",IF(微程序地址入口表!G28=0,"~"&amp;微程序地址入口表!G$2&amp;"&amp;","")),"")</f>
        <v/>
      </c>
      <c r="H27" s="59" t="str">
        <f>IF(微程序地址入口表!H28&lt;&gt;"",IF(微程序地址入口表!H28=1,微程序地址入口表!H$2&amp;"&amp;",IF(微程序地址入口表!H28=0,"~"&amp;微程序地址入口表!H$2&amp;"&amp;","")),"")</f>
        <v/>
      </c>
      <c r="I27" s="65" t="str">
        <f t="shared" si="0"/>
        <v/>
      </c>
      <c r="J27" s="67" t="str">
        <f>IF(微程序地址入口表!J28=1,$I27&amp;"+","")</f>
        <v/>
      </c>
      <c r="K27" s="66" t="str">
        <f>IF(微程序地址入口表!K28=1,$I27&amp;"+","")</f>
        <v/>
      </c>
      <c r="L27" s="67" t="str">
        <f>IF(微程序地址入口表!L28=1,$I27&amp;"+","")</f>
        <v/>
      </c>
      <c r="M27" s="67" t="str">
        <f>IF(微程序地址入口表!M28=1,$I27&amp;"+","")</f>
        <v/>
      </c>
      <c r="N27" s="67" t="str">
        <f>IF(微程序地址入口表!N28=1,$I27&amp;"+","")</f>
        <v/>
      </c>
    </row>
    <row r="28" hidden="1" spans="1:14">
      <c r="A28" s="57" t="str">
        <f>IF(微程序地址入口表!A29&lt;&gt;"",IF(微程序地址入口表!A29=1,微程序地址入口表!A$2&amp;"&amp;",IF(微程序地址入口表!A29=0,"~"&amp;微程序地址入口表!A$2&amp;"&amp;","")),"")</f>
        <v/>
      </c>
      <c r="B28" s="58" t="str">
        <f>IF(微程序地址入口表!B29&lt;&gt;"",IF(微程序地址入口表!B29=1,微程序地址入口表!B$2&amp;"&amp;",IF(微程序地址入口表!B29=0,"~"&amp;微程序地址入口表!B$2&amp;"&amp;","")),"")</f>
        <v/>
      </c>
      <c r="C28" s="58" t="str">
        <f>IF(微程序地址入口表!C29&lt;&gt;"",IF(微程序地址入口表!C29=1,微程序地址入口表!C$2&amp;"&amp;",IF(微程序地址入口表!C29=0,"~"&amp;微程序地址入口表!C$2&amp;"&amp;","")),"")</f>
        <v/>
      </c>
      <c r="D28" s="58" t="str">
        <f>IF(微程序地址入口表!D29&lt;&gt;"",IF(微程序地址入口表!D29=1,微程序地址入口表!D$2&amp;"&amp;",IF(微程序地址入口表!D29=0,"~"&amp;微程序地址入口表!D$2&amp;"&amp;","")),"")</f>
        <v/>
      </c>
      <c r="E28" s="58" t="str">
        <f>IF(微程序地址入口表!E29&lt;&gt;"",IF(微程序地址入口表!E29=1,微程序地址入口表!E$2&amp;"&amp;",IF(微程序地址入口表!E29=0,"~"&amp;微程序地址入口表!E$2&amp;"&amp;","")),"")</f>
        <v/>
      </c>
      <c r="F28" s="58" t="str">
        <f>IF(微程序地址入口表!F29&lt;&gt;"",IF(微程序地址入口表!F29=1,微程序地址入口表!F$2&amp;"&amp;",IF(微程序地址入口表!F29=0,"~"&amp;微程序地址入口表!F$2&amp;"&amp;","")),"")</f>
        <v/>
      </c>
      <c r="G28" s="58" t="str">
        <f>IF(微程序地址入口表!G29&lt;&gt;"",IF(微程序地址入口表!G29=1,微程序地址入口表!G$2&amp;"&amp;",IF(微程序地址入口表!G29=0,"~"&amp;微程序地址入口表!G$2&amp;"&amp;","")),"")</f>
        <v/>
      </c>
      <c r="H28" s="59" t="str">
        <f>IF(微程序地址入口表!H29&lt;&gt;"",IF(微程序地址入口表!H29=1,微程序地址入口表!H$2&amp;"&amp;",IF(微程序地址入口表!H29=0,"~"&amp;微程序地址入口表!H$2&amp;"&amp;","")),"")</f>
        <v/>
      </c>
      <c r="I28" s="65" t="str">
        <f t="shared" si="0"/>
        <v/>
      </c>
      <c r="J28" s="67" t="str">
        <f>IF(微程序地址入口表!J29=1,$I28&amp;"+","")</f>
        <v/>
      </c>
      <c r="K28" s="66" t="str">
        <f>IF(微程序地址入口表!K29=1,$I28&amp;"+","")</f>
        <v/>
      </c>
      <c r="L28" s="67" t="str">
        <f>IF(微程序地址入口表!L29=1,$I28&amp;"+","")</f>
        <v/>
      </c>
      <c r="M28" s="67" t="str">
        <f>IF(微程序地址入口表!M29=1,$I28&amp;"+","")</f>
        <v/>
      </c>
      <c r="N28" s="67" t="str">
        <f>IF(微程序地址入口表!N29=1,$I28&amp;"+","")</f>
        <v/>
      </c>
    </row>
    <row r="29" hidden="1" spans="1:14">
      <c r="A29" s="57" t="str">
        <f>IF(微程序地址入口表!A30&lt;&gt;"",IF(微程序地址入口表!A30=1,微程序地址入口表!A$2&amp;"&amp;",IF(微程序地址入口表!A30=0,"~"&amp;微程序地址入口表!A$2&amp;"&amp;","")),"")</f>
        <v/>
      </c>
      <c r="B29" s="58" t="str">
        <f>IF(微程序地址入口表!B30&lt;&gt;"",IF(微程序地址入口表!B30=1,微程序地址入口表!B$2&amp;"&amp;",IF(微程序地址入口表!B30=0,"~"&amp;微程序地址入口表!B$2&amp;"&amp;","")),"")</f>
        <v/>
      </c>
      <c r="C29" s="58" t="str">
        <f>IF(微程序地址入口表!C30&lt;&gt;"",IF(微程序地址入口表!C30=1,微程序地址入口表!C$2&amp;"&amp;",IF(微程序地址入口表!C30=0,"~"&amp;微程序地址入口表!C$2&amp;"&amp;","")),"")</f>
        <v/>
      </c>
      <c r="D29" s="58" t="str">
        <f>IF(微程序地址入口表!D30&lt;&gt;"",IF(微程序地址入口表!D30=1,微程序地址入口表!D$2&amp;"&amp;",IF(微程序地址入口表!D30=0,"~"&amp;微程序地址入口表!D$2&amp;"&amp;","")),"")</f>
        <v/>
      </c>
      <c r="E29" s="58" t="str">
        <f>IF(微程序地址入口表!E30&lt;&gt;"",IF(微程序地址入口表!E30=1,微程序地址入口表!E$2&amp;"&amp;",IF(微程序地址入口表!E30=0,"~"&amp;微程序地址入口表!E$2&amp;"&amp;","")),"")</f>
        <v/>
      </c>
      <c r="F29" s="58" t="str">
        <f>IF(微程序地址入口表!F30&lt;&gt;"",IF(微程序地址入口表!F30=1,微程序地址入口表!F$2&amp;"&amp;",IF(微程序地址入口表!F30=0,"~"&amp;微程序地址入口表!F$2&amp;"&amp;","")),"")</f>
        <v/>
      </c>
      <c r="G29" s="58" t="str">
        <f>IF(微程序地址入口表!G30&lt;&gt;"",IF(微程序地址入口表!G30=1,微程序地址入口表!G$2&amp;"&amp;",IF(微程序地址入口表!G30=0,"~"&amp;微程序地址入口表!G$2&amp;"&amp;","")),"")</f>
        <v/>
      </c>
      <c r="H29" s="59" t="str">
        <f>IF(微程序地址入口表!H30&lt;&gt;"",IF(微程序地址入口表!H30=1,微程序地址入口表!H$2&amp;"&amp;",IF(微程序地址入口表!H30=0,"~"&amp;微程序地址入口表!H$2&amp;"&amp;","")),"")</f>
        <v/>
      </c>
      <c r="I29" s="65" t="str">
        <f t="shared" si="0"/>
        <v/>
      </c>
      <c r="J29" s="67" t="str">
        <f>IF(微程序地址入口表!J30=1,$I29&amp;"+","")</f>
        <v/>
      </c>
      <c r="K29" s="66" t="str">
        <f>IF(微程序地址入口表!K30=1,$I29&amp;"+","")</f>
        <v/>
      </c>
      <c r="L29" s="67" t="str">
        <f>IF(微程序地址入口表!L30=1,$I29&amp;"+","")</f>
        <v/>
      </c>
      <c r="M29" s="67" t="str">
        <f>IF(微程序地址入口表!M30=1,$I29&amp;"+","")</f>
        <v/>
      </c>
      <c r="N29" s="67" t="str">
        <f>IF(微程序地址入口表!N30=1,$I29&amp;"+","")</f>
        <v/>
      </c>
    </row>
    <row r="30" ht="15.15" hidden="1" spans="1:14">
      <c r="A30" s="57" t="str">
        <f>IF(微程序地址入口表!A31&lt;&gt;"",IF(微程序地址入口表!A31=1,微程序地址入口表!A$2&amp;"&amp;",IF(微程序地址入口表!A31=0,"~"&amp;微程序地址入口表!A$2&amp;"&amp;","")),"")</f>
        <v/>
      </c>
      <c r="B30" s="58" t="str">
        <f>IF(微程序地址入口表!B31&lt;&gt;"",IF(微程序地址入口表!B31=1,微程序地址入口表!B$2&amp;"&amp;",IF(微程序地址入口表!B31=0,"~"&amp;微程序地址入口表!B$2&amp;"&amp;","")),"")</f>
        <v/>
      </c>
      <c r="C30" s="58" t="str">
        <f>IF(微程序地址入口表!C31&lt;&gt;"",IF(微程序地址入口表!C31=1,微程序地址入口表!C$2&amp;"&amp;",IF(微程序地址入口表!C31=0,"~"&amp;微程序地址入口表!C$2&amp;"&amp;","")),"")</f>
        <v/>
      </c>
      <c r="D30" s="58" t="str">
        <f>IF(微程序地址入口表!D31&lt;&gt;"",IF(微程序地址入口表!D31=1,微程序地址入口表!D$2&amp;"&amp;",IF(微程序地址入口表!D31=0,"~"&amp;微程序地址入口表!D$2&amp;"&amp;","")),"")</f>
        <v/>
      </c>
      <c r="E30" s="58" t="str">
        <f>IF(微程序地址入口表!E31&lt;&gt;"",IF(微程序地址入口表!E31=1,微程序地址入口表!E$2&amp;"&amp;",IF(微程序地址入口表!E31=0,"~"&amp;微程序地址入口表!E$2&amp;"&amp;","")),"")</f>
        <v/>
      </c>
      <c r="F30" s="58" t="str">
        <f>IF(微程序地址入口表!F31&lt;&gt;"",IF(微程序地址入口表!F31=1,微程序地址入口表!F$2&amp;"&amp;",IF(微程序地址入口表!F31=0,"~"&amp;微程序地址入口表!F$2&amp;"&amp;","")),"")</f>
        <v/>
      </c>
      <c r="G30" s="58" t="str">
        <f>IF(微程序地址入口表!G31&lt;&gt;"",IF(微程序地址入口表!G31=1,微程序地址入口表!G$2&amp;"&amp;",IF(微程序地址入口表!G31=0,"~"&amp;微程序地址入口表!G$2&amp;"&amp;","")),"")</f>
        <v/>
      </c>
      <c r="H30" s="59" t="str">
        <f>IF(微程序地址入口表!H31&lt;&gt;"",IF(微程序地址入口表!H31=1,微程序地址入口表!H$2&amp;"&amp;",IF(微程序地址入口表!H31=0,"~"&amp;微程序地址入口表!H$2&amp;"&amp;","")),"")</f>
        <v/>
      </c>
      <c r="I30" s="65" t="str">
        <f t="shared" si="0"/>
        <v/>
      </c>
      <c r="J30" s="68" t="str">
        <f>IF(微程序地址入口表!J31=1,$I30&amp;"+","")</f>
        <v/>
      </c>
      <c r="K30" s="66" t="str">
        <f>IF(微程序地址入口表!K31=1,$I30&amp;"+","")</f>
        <v/>
      </c>
      <c r="L30" s="68" t="str">
        <f>IF(微程序地址入口表!L31=1,$I30&amp;"+","")</f>
        <v/>
      </c>
      <c r="M30" s="68" t="str">
        <f>IF(微程序地址入口表!M31=1,$I30&amp;"+","")</f>
        <v/>
      </c>
      <c r="N30" s="68" t="str">
        <f>IF(微程序地址入口表!N31=1,$I30&amp;"+","")</f>
        <v/>
      </c>
    </row>
    <row r="31" ht="16.95" spans="1:14">
      <c r="A31" s="60"/>
      <c r="B31" s="60"/>
      <c r="C31" s="60"/>
      <c r="D31" s="60"/>
      <c r="E31" s="60"/>
      <c r="F31" s="60"/>
      <c r="G31" s="60"/>
      <c r="H31" s="60"/>
      <c r="I31" s="69"/>
      <c r="J31" s="70" t="str">
        <f>IF(LEN(J32)&gt;1,LEFT(J32,LEN(J32)-1),"")</f>
        <v>~LW&amp;~SW&amp;~BEQ&amp;SLT&amp;~ADDI&amp;~ERET+~LW&amp;~SW&amp;~BEQ&amp;~SLT&amp;ADDI&amp;~ERET+~LW&amp;~SW&amp;~BEQ&amp;~SLT&amp;~ADDI&amp;ERET</v>
      </c>
      <c r="K31" s="70" t="str">
        <f t="shared" ref="K31:N31" si="1">IF(LEN(K32)&gt;1,LEFT(K32,LEN(K32)-1),"")</f>
        <v>~LW&amp;SW&amp;~BEQ&amp;~SLT&amp;~ADDI&amp;~ERET+~LW&amp;~SW&amp;BEQ&amp;~SLT&amp;~ADDI&amp;~ERET+~LW&amp;~SW&amp;~BEQ&amp;~SLT&amp;~ADDI&amp;ERET</v>
      </c>
      <c r="L31" s="70" t="str">
        <f t="shared" si="1"/>
        <v>LW&amp;~SW&amp;~BEQ&amp;~SLT&amp;~ADDI&amp;~ERET+~LW&amp;~SW&amp;BEQ&amp;~SLT&amp;~ADDI&amp;~ERET+~LW&amp;~SW&amp;~BEQ&amp;~SLT&amp;ADDI&amp;~ERET</v>
      </c>
      <c r="M31" s="70" t="str">
        <f t="shared" si="1"/>
        <v>~LW&amp;~SW&amp;BEQ&amp;~SLT&amp;~ADDI&amp;~ERET+~LW&amp;~SW&amp;~BEQ&amp;SLT&amp;~ADDI&amp;~ERET+~LW&amp;~SW&amp;~BEQ&amp;~SLT&amp;ADDI&amp;~ERET</v>
      </c>
      <c r="N31" s="70" t="str">
        <f t="shared" si="1"/>
        <v>~LW&amp;SW&amp;~BEQ&amp;~SLT&amp;~ADDI&amp;~ERET+~LW&amp;~SW&amp;~BEQ&amp;SLT&amp;~ADDI&amp;~ERET+~LW&amp;~SW&amp;~BEQ&amp;~SLT&amp;~ADDI&amp;ERET</v>
      </c>
    </row>
    <row r="32" ht="17.25" hidden="1" customHeight="1" spans="1:14">
      <c r="A32" s="61"/>
      <c r="B32" s="61"/>
      <c r="C32" s="61"/>
      <c r="D32" s="61"/>
      <c r="E32" s="61"/>
      <c r="F32" s="61"/>
      <c r="G32" s="61"/>
      <c r="H32" s="61"/>
      <c r="I32" s="71"/>
      <c r="J32" s="72" t="str">
        <f>CONCATENATE(J2,J3,J4,J5,J6,J7,J8,J9,J10,J11,J12,J13,J14,J15,J16,J17,J18,J19,J20,J21,J22,J23,J24,J25,J26,J27,J28,J29,J30)</f>
        <v>~LW&amp;~SW&amp;~BEQ&amp;SLT&amp;~ADDI&amp;~ERET+~LW&amp;~SW&amp;~BEQ&amp;~SLT&amp;ADDI&amp;~ERET+~LW&amp;~SW&amp;~BEQ&amp;~SLT&amp;~ADDI&amp;ERET+</v>
      </c>
      <c r="K32" s="72" t="str">
        <f t="shared" ref="K32:N32" si="2">CONCATENATE(K2,K3,K4,K5,K6,K7,K8,K9,K10,K11,K12,K13,K14,K15,K16,K17,K18,K19,K20,K21,K22,K23,K24,K25,K26,K27,K28,K29,K30)</f>
        <v>~LW&amp;SW&amp;~BEQ&amp;~SLT&amp;~ADDI&amp;~ERET+~LW&amp;~SW&amp;BEQ&amp;~SLT&amp;~ADDI&amp;~ERET+~LW&amp;~SW&amp;~BEQ&amp;~SLT&amp;~ADDI&amp;ERET+</v>
      </c>
      <c r="L32" s="72" t="str">
        <f t="shared" si="2"/>
        <v>LW&amp;~SW&amp;~BEQ&amp;~SLT&amp;~ADDI&amp;~ERET+~LW&amp;~SW&amp;BEQ&amp;~SLT&amp;~ADDI&amp;~ERET+~LW&amp;~SW&amp;~BEQ&amp;~SLT&amp;ADDI&amp;~ERET+</v>
      </c>
      <c r="M32" s="72" t="str">
        <f t="shared" si="2"/>
        <v>~LW&amp;~SW&amp;BEQ&amp;~SLT&amp;~ADDI&amp;~ERET+~LW&amp;~SW&amp;~BEQ&amp;SLT&amp;~ADDI&amp;~ERET+~LW&amp;~SW&amp;~BEQ&amp;~SLT&amp;ADDI&amp;~ERET+</v>
      </c>
      <c r="N32" s="72" t="str">
        <f t="shared" si="2"/>
        <v>~LW&amp;SW&amp;~BEQ&amp;~SLT&amp;~ADDI&amp;~ERET+~LW&amp;~SW&amp;~BEQ&amp;SLT&amp;~ADDI&amp;~ERET+~LW&amp;~SW&amp;~BEQ&amp;~SLT&amp;~ADDI&amp;ERET+</v>
      </c>
    </row>
    <row r="33" hidden="1"/>
    <row r="35" ht="16.2" spans="1:9">
      <c r="A35" s="62"/>
      <c r="B35" s="62"/>
      <c r="I35" s="73"/>
    </row>
    <row r="36" ht="16.2" spans="12:12">
      <c r="L36" s="62" t="s">
        <v>16</v>
      </c>
    </row>
  </sheetData>
  <sheetProtection sheet="1" objects="1" scenarios="1"/>
  <mergeCells count="1">
    <mergeCell ref="A31:I31"/>
  </mergeCells>
  <conditionalFormatting sqref="J31:N31">
    <cfRule type="containsBlanks" dxfId="3" priority="31">
      <formula>LEN(TRIM(J31))=0</formula>
    </cfRule>
  </conditionalFormatting>
  <conditionalFormatting sqref="J2:N30">
    <cfRule type="containsText" dxfId="2" priority="30" operator="between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/>
    <dataValidation allowBlank="1" showInputMessage="1" showErrorMessage="1" promptTitle="次态状态位" prompt="次态状态位逻辑表达式生成" sqref="N32:N34 N37:N1048576 J32:M1048576"/>
    <dataValidation allowBlank="1" showInputMessage="1" showErrorMessage="1" promptTitle="次态状态位" prompt="次态状态位生成条件最小项" sqref="J1:N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AJ35"/>
  <sheetViews>
    <sheetView tabSelected="1" zoomScale="85" zoomScaleNormal="85" topLeftCell="A13" workbookViewId="0">
      <selection activeCell="C29" sqref="C29"/>
    </sheetView>
  </sheetViews>
  <sheetFormatPr defaultColWidth="9" defaultRowHeight="14.4"/>
  <cols>
    <col min="1" max="1" width="7.77777777777778" style="2" customWidth="1"/>
    <col min="2" max="2" width="5.11111111111111" style="3" customWidth="1"/>
    <col min="3" max="32" width="4" style="4" customWidth="1"/>
    <col min="33" max="33" width="23.1111111111111" style="5" hidden="1" customWidth="1"/>
    <col min="34" max="34" width="15.1111111111111" style="5" hidden="1" customWidth="1"/>
    <col min="35" max="35" width="32.8888888888889" style="6" customWidth="1"/>
    <col min="36" max="36" width="12.1111111111111" style="7" customWidth="1"/>
    <col min="37" max="16384" width="9" style="2"/>
  </cols>
  <sheetData>
    <row r="1" ht="17.55" spans="1:36">
      <c r="A1" s="8" t="s">
        <v>17</v>
      </c>
      <c r="B1" s="9" t="s">
        <v>18</v>
      </c>
      <c r="C1" s="10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25" t="s">
        <v>25</v>
      </c>
      <c r="J1" s="25" t="s">
        <v>26</v>
      </c>
      <c r="K1" s="25" t="s">
        <v>27</v>
      </c>
      <c r="L1" s="25" t="s">
        <v>28</v>
      </c>
      <c r="M1" s="25" t="s">
        <v>29</v>
      </c>
      <c r="N1" s="25" t="s">
        <v>30</v>
      </c>
      <c r="O1" s="25" t="s">
        <v>31</v>
      </c>
      <c r="P1" s="25" t="s">
        <v>32</v>
      </c>
      <c r="Q1" s="25" t="s">
        <v>33</v>
      </c>
      <c r="R1" s="11" t="s">
        <v>34</v>
      </c>
      <c r="S1" s="11" t="s">
        <v>35</v>
      </c>
      <c r="T1" s="26" t="s">
        <v>36</v>
      </c>
      <c r="U1" s="26" t="s">
        <v>37</v>
      </c>
      <c r="V1" s="26" t="s">
        <v>38</v>
      </c>
      <c r="W1" s="11" t="s">
        <v>39</v>
      </c>
      <c r="X1" s="11" t="s">
        <v>40</v>
      </c>
      <c r="Y1" s="27" t="s">
        <v>41</v>
      </c>
      <c r="Z1" s="27" t="s">
        <v>42</v>
      </c>
      <c r="AA1" s="27" t="s">
        <v>43</v>
      </c>
      <c r="AB1" s="27" t="s">
        <v>44</v>
      </c>
      <c r="AC1" s="27" t="s">
        <v>45</v>
      </c>
      <c r="AD1" s="28" t="s">
        <v>46</v>
      </c>
      <c r="AE1" s="28" t="s">
        <v>47</v>
      </c>
      <c r="AF1" s="28" t="s">
        <v>48</v>
      </c>
      <c r="AG1" s="40"/>
      <c r="AH1" s="40"/>
      <c r="AI1" s="41" t="s">
        <v>49</v>
      </c>
      <c r="AJ1" s="42" t="s">
        <v>50</v>
      </c>
    </row>
    <row r="2" ht="17.55" spans="1:36">
      <c r="A2" s="12" t="s">
        <v>51</v>
      </c>
      <c r="B2" s="12">
        <v>0</v>
      </c>
      <c r="C2" s="13">
        <v>1</v>
      </c>
      <c r="D2" s="14"/>
      <c r="E2" s="14"/>
      <c r="F2" s="14"/>
      <c r="G2" s="14"/>
      <c r="H2" s="14"/>
      <c r="I2" s="14"/>
      <c r="J2" s="14"/>
      <c r="K2" s="14">
        <v>1</v>
      </c>
      <c r="L2" s="14"/>
      <c r="M2" s="14"/>
      <c r="N2" s="14">
        <v>1</v>
      </c>
      <c r="O2" s="14"/>
      <c r="P2" s="14"/>
      <c r="Q2" s="14"/>
      <c r="R2" s="21"/>
      <c r="S2" s="14"/>
      <c r="T2" s="14"/>
      <c r="U2" s="14"/>
      <c r="V2" s="14"/>
      <c r="W2" s="14"/>
      <c r="X2" s="14"/>
      <c r="Y2" s="29"/>
      <c r="Z2" s="29"/>
      <c r="AA2" s="29"/>
      <c r="AB2" s="29"/>
      <c r="AC2" s="30"/>
      <c r="AD2" s="31"/>
      <c r="AE2" s="31"/>
      <c r="AF2" s="31"/>
      <c r="AG2" s="43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44" t="str">
        <f>VALUE(U2)&amp;VALUE(V2)&amp;VALUE(W2)&amp;VALUE(X2)&amp;VALUE(Y2)&amp;VALUE(Z2)&amp;VALUE(AA2)&amp;VALUE(AB2)&amp;VALUE(AC2)&amp;VALUE(AD2)&amp;VALUE(AE2)&amp;VALUE(AF2)</f>
        <v>000000000000</v>
      </c>
      <c r="AI2" s="44" t="str">
        <f>AG2&amp;AH2</f>
        <v>100000001001000000000000000000</v>
      </c>
      <c r="AJ2" s="45" t="str">
        <f t="shared" ref="AJ2:AJ29" si="1">DEC2HEX(BIN2DEC(LEFT(AI2,LEN(AI2)-24))*256*256*256+BIN2DEC(MID(AI2,LEN(AI2)-23,8))*256*256+BIN2DEC(MID(AI2,LEN(AI2)-15,8))*256+BIN2DEC(MID(AI2,LEN(AI2)-7,8)))</f>
        <v>20240000</v>
      </c>
    </row>
    <row r="3" ht="16.8" spans="1:36">
      <c r="A3" s="15" t="s">
        <v>51</v>
      </c>
      <c r="B3" s="15">
        <v>1</v>
      </c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9"/>
      <c r="S3" s="17"/>
      <c r="T3" s="17"/>
      <c r="U3" s="17">
        <v>1</v>
      </c>
      <c r="V3" s="17"/>
      <c r="W3" s="17"/>
      <c r="X3" s="17"/>
      <c r="Y3" s="32"/>
      <c r="Z3" s="32"/>
      <c r="AA3" s="32"/>
      <c r="AB3" s="32"/>
      <c r="AC3" s="33"/>
      <c r="AD3" s="34"/>
      <c r="AE3" s="34"/>
      <c r="AF3" s="34"/>
      <c r="AG3" s="43" t="str">
        <f t="shared" si="0"/>
        <v>000000000000000000</v>
      </c>
      <c r="AH3" s="44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44" t="str">
        <f t="shared" ref="AI3:AI29" si="3">AG3&amp;AH3</f>
        <v>000000000000000000100000000000</v>
      </c>
      <c r="AJ3" s="45" t="str">
        <f t="shared" si="1"/>
        <v>800</v>
      </c>
    </row>
    <row r="4" ht="16.8" spans="1:36">
      <c r="A4" s="12" t="s">
        <v>51</v>
      </c>
      <c r="B4" s="12">
        <v>2</v>
      </c>
      <c r="C4" s="13"/>
      <c r="D4" s="14"/>
      <c r="E4" s="14">
        <v>1</v>
      </c>
      <c r="F4" s="14"/>
      <c r="G4" s="14"/>
      <c r="H4" s="14"/>
      <c r="I4" s="14"/>
      <c r="J4" s="14">
        <v>1</v>
      </c>
      <c r="K4" s="14"/>
      <c r="L4" s="14">
        <v>1</v>
      </c>
      <c r="M4" s="14"/>
      <c r="N4" s="14"/>
      <c r="O4" s="14"/>
      <c r="P4" s="14"/>
      <c r="Q4" s="14"/>
      <c r="R4" s="21"/>
      <c r="S4" s="14"/>
      <c r="T4" s="14"/>
      <c r="U4" s="14"/>
      <c r="V4" s="14"/>
      <c r="W4" s="14">
        <v>1</v>
      </c>
      <c r="X4" s="14"/>
      <c r="Y4" s="29"/>
      <c r="Z4" s="29"/>
      <c r="AA4" s="29"/>
      <c r="AB4" s="29"/>
      <c r="AC4" s="30"/>
      <c r="AD4" s="31"/>
      <c r="AE4" s="31"/>
      <c r="AF4" s="31"/>
      <c r="AG4" s="43" t="str">
        <f t="shared" si="0"/>
        <v>001000010100000000</v>
      </c>
      <c r="AH4" s="44" t="str">
        <f t="shared" si="2"/>
        <v>001000000000</v>
      </c>
      <c r="AI4" s="44" t="str">
        <f t="shared" si="3"/>
        <v>001000010100000000001000000000</v>
      </c>
      <c r="AJ4" s="45" t="str">
        <f t="shared" si="1"/>
        <v>8500200</v>
      </c>
    </row>
    <row r="5" ht="16.8" spans="1:36">
      <c r="A5" s="15" t="s">
        <v>51</v>
      </c>
      <c r="B5" s="15">
        <v>3</v>
      </c>
      <c r="C5" s="16"/>
      <c r="D5" s="17">
        <v>1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>
        <v>1</v>
      </c>
      <c r="Q5" s="17"/>
      <c r="R5" s="19"/>
      <c r="S5" s="17"/>
      <c r="T5" s="17"/>
      <c r="U5" s="17"/>
      <c r="V5" s="17"/>
      <c r="W5" s="17"/>
      <c r="X5" s="17"/>
      <c r="Y5" s="32"/>
      <c r="Z5" s="32"/>
      <c r="AA5" s="32"/>
      <c r="AB5" s="32"/>
      <c r="AC5" s="33"/>
      <c r="AD5" s="34" t="s">
        <v>52</v>
      </c>
      <c r="AE5" s="34"/>
      <c r="AF5" s="34"/>
      <c r="AG5" s="43" t="str">
        <f t="shared" si="0"/>
        <v>010000000000010000</v>
      </c>
      <c r="AH5" s="44" t="str">
        <f t="shared" si="2"/>
        <v>000000000100</v>
      </c>
      <c r="AI5" s="44" t="str">
        <f t="shared" si="3"/>
        <v>010000000000010000000000000100</v>
      </c>
      <c r="AJ5" s="45" t="str">
        <f t="shared" si="1"/>
        <v>10010004</v>
      </c>
    </row>
    <row r="6" ht="16.8" spans="1:36">
      <c r="A6" s="12" t="s">
        <v>2</v>
      </c>
      <c r="B6" s="15">
        <v>4</v>
      </c>
      <c r="C6" s="13"/>
      <c r="D6" s="14"/>
      <c r="E6" s="14"/>
      <c r="F6" s="14">
        <v>1</v>
      </c>
      <c r="G6" s="14"/>
      <c r="H6" s="14"/>
      <c r="I6" s="14"/>
      <c r="J6" s="14"/>
      <c r="K6" s="14"/>
      <c r="L6" s="14"/>
      <c r="M6" s="14"/>
      <c r="N6" s="14">
        <v>1</v>
      </c>
      <c r="O6" s="14"/>
      <c r="P6" s="14"/>
      <c r="Q6" s="14"/>
      <c r="R6" s="21"/>
      <c r="S6" s="14"/>
      <c r="T6" s="14"/>
      <c r="U6" s="14"/>
      <c r="V6" s="14"/>
      <c r="W6" s="14"/>
      <c r="X6" s="14"/>
      <c r="Y6" s="29"/>
      <c r="Z6" s="29"/>
      <c r="AA6" s="29"/>
      <c r="AB6" s="29"/>
      <c r="AC6" s="30"/>
      <c r="AD6" s="31"/>
      <c r="AE6" s="31"/>
      <c r="AF6" s="31"/>
      <c r="AG6" s="43" t="str">
        <f t="shared" si="0"/>
        <v>000100000001000000</v>
      </c>
      <c r="AH6" s="44" t="str">
        <f t="shared" si="2"/>
        <v>000000000000</v>
      </c>
      <c r="AI6" s="44" t="str">
        <f t="shared" si="3"/>
        <v>000100000001000000000000000000</v>
      </c>
      <c r="AJ6" s="45" t="str">
        <f t="shared" si="1"/>
        <v>4040000</v>
      </c>
    </row>
    <row r="7" ht="16.8" spans="1:36">
      <c r="A7" s="12" t="s">
        <v>2</v>
      </c>
      <c r="B7" s="15">
        <v>5</v>
      </c>
      <c r="C7" s="16"/>
      <c r="D7" s="17"/>
      <c r="E7" s="17"/>
      <c r="F7" s="17"/>
      <c r="G7" s="17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9"/>
      <c r="S7" s="17"/>
      <c r="T7" s="17">
        <v>1</v>
      </c>
      <c r="U7" s="17"/>
      <c r="V7" s="17"/>
      <c r="W7" s="17"/>
      <c r="X7" s="17"/>
      <c r="Y7" s="32"/>
      <c r="Z7" s="32"/>
      <c r="AA7" s="32"/>
      <c r="AB7" s="32"/>
      <c r="AC7" s="33"/>
      <c r="AD7" s="34"/>
      <c r="AE7" s="34"/>
      <c r="AF7" s="34"/>
      <c r="AG7" s="43" t="str">
        <f t="shared" si="0"/>
        <v>000010000000000001</v>
      </c>
      <c r="AH7" s="44" t="str">
        <f t="shared" si="2"/>
        <v>000000000000</v>
      </c>
      <c r="AI7" s="44" t="str">
        <f t="shared" si="3"/>
        <v>000010000000000001000000000000</v>
      </c>
      <c r="AJ7" s="45" t="str">
        <f t="shared" si="1"/>
        <v>2001000</v>
      </c>
    </row>
    <row r="8" ht="16.8" spans="1:36">
      <c r="A8" s="12" t="s">
        <v>2</v>
      </c>
      <c r="B8" s="15">
        <v>6</v>
      </c>
      <c r="C8" s="13"/>
      <c r="D8" s="14"/>
      <c r="E8" s="14">
        <v>1</v>
      </c>
      <c r="F8" s="14"/>
      <c r="G8" s="14"/>
      <c r="H8" s="14"/>
      <c r="I8" s="14"/>
      <c r="J8" s="14"/>
      <c r="K8" s="14">
        <v>1</v>
      </c>
      <c r="L8" s="14"/>
      <c r="M8" s="14"/>
      <c r="N8" s="14"/>
      <c r="O8" s="14"/>
      <c r="P8" s="14"/>
      <c r="Q8" s="14"/>
      <c r="R8" s="21"/>
      <c r="S8" s="14"/>
      <c r="T8" s="14"/>
      <c r="U8" s="14"/>
      <c r="V8" s="14"/>
      <c r="W8" s="14"/>
      <c r="X8" s="14"/>
      <c r="Y8" s="29"/>
      <c r="Z8" s="29"/>
      <c r="AA8" s="29"/>
      <c r="AB8" s="29"/>
      <c r="AC8" s="30"/>
      <c r="AD8" s="31"/>
      <c r="AE8" s="31"/>
      <c r="AF8" s="31"/>
      <c r="AG8" s="43" t="str">
        <f t="shared" si="0"/>
        <v>001000001000000000</v>
      </c>
      <c r="AH8" s="44" t="str">
        <f t="shared" si="2"/>
        <v>000000000000</v>
      </c>
      <c r="AI8" s="44" t="str">
        <f t="shared" si="3"/>
        <v>001000001000000000000000000000</v>
      </c>
      <c r="AJ8" s="45" t="str">
        <f t="shared" si="1"/>
        <v>8200000</v>
      </c>
    </row>
    <row r="9" ht="16.8" spans="1:36">
      <c r="A9" s="12" t="s">
        <v>2</v>
      </c>
      <c r="B9" s="15">
        <v>7</v>
      </c>
      <c r="C9" s="16"/>
      <c r="D9" s="17"/>
      <c r="E9" s="17"/>
      <c r="F9" s="17"/>
      <c r="G9" s="17"/>
      <c r="H9" s="17"/>
      <c r="I9" s="17"/>
      <c r="J9" s="17"/>
      <c r="K9" s="17"/>
      <c r="L9" s="17">
        <v>1</v>
      </c>
      <c r="M9" s="17"/>
      <c r="N9" s="17"/>
      <c r="O9" s="17"/>
      <c r="P9" s="17"/>
      <c r="Q9" s="17"/>
      <c r="R9" s="19"/>
      <c r="S9" s="17"/>
      <c r="T9" s="17"/>
      <c r="U9" s="17"/>
      <c r="V9" s="17"/>
      <c r="W9" s="17">
        <v>1</v>
      </c>
      <c r="X9" s="17"/>
      <c r="Y9" s="32"/>
      <c r="Z9" s="32"/>
      <c r="AA9" s="32"/>
      <c r="AB9" s="32"/>
      <c r="AC9" s="33"/>
      <c r="AD9" s="34"/>
      <c r="AE9" s="34"/>
      <c r="AF9" s="34"/>
      <c r="AG9" s="43" t="str">
        <f t="shared" si="0"/>
        <v>000000000100000000</v>
      </c>
      <c r="AH9" s="44" t="str">
        <f t="shared" si="2"/>
        <v>001000000000</v>
      </c>
      <c r="AI9" s="44" t="str">
        <f t="shared" si="3"/>
        <v>000000000100000000001000000000</v>
      </c>
      <c r="AJ9" s="45" t="str">
        <f t="shared" si="1"/>
        <v>100200</v>
      </c>
    </row>
    <row r="10" ht="16.8" spans="1:36">
      <c r="A10" s="12" t="s">
        <v>2</v>
      </c>
      <c r="B10" s="15">
        <v>8</v>
      </c>
      <c r="C10" s="13"/>
      <c r="D10" s="14">
        <v>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>
        <v>1</v>
      </c>
      <c r="P10" s="14"/>
      <c r="Q10" s="14"/>
      <c r="R10" s="21"/>
      <c r="S10" s="14"/>
      <c r="T10" s="14"/>
      <c r="U10" s="14"/>
      <c r="V10" s="14"/>
      <c r="W10" s="14"/>
      <c r="X10" s="14"/>
      <c r="Y10" s="29"/>
      <c r="Z10" s="29"/>
      <c r="AA10" s="29"/>
      <c r="AB10" s="29"/>
      <c r="AC10" s="30"/>
      <c r="AD10" s="31"/>
      <c r="AE10" s="31"/>
      <c r="AF10" s="31" t="s">
        <v>52</v>
      </c>
      <c r="AG10" s="43" t="str">
        <f t="shared" si="0"/>
        <v>010000000000100000</v>
      </c>
      <c r="AH10" s="44" t="str">
        <f t="shared" si="2"/>
        <v>000000000001</v>
      </c>
      <c r="AI10" s="44" t="str">
        <f t="shared" si="3"/>
        <v>010000000000100000000000000001</v>
      </c>
      <c r="AJ10" s="45" t="str">
        <f t="shared" si="1"/>
        <v>10020001</v>
      </c>
    </row>
    <row r="11" ht="16.8" spans="1:36">
      <c r="A11" s="15" t="s">
        <v>3</v>
      </c>
      <c r="B11" s="15">
        <v>9</v>
      </c>
      <c r="C11" s="16"/>
      <c r="D11" s="17"/>
      <c r="E11" s="17"/>
      <c r="F11" s="17">
        <v>1</v>
      </c>
      <c r="G11" s="17"/>
      <c r="H11" s="17"/>
      <c r="I11" s="17"/>
      <c r="J11" s="17"/>
      <c r="K11" s="17"/>
      <c r="L11" s="17"/>
      <c r="M11" s="17"/>
      <c r="N11" s="17">
        <v>1</v>
      </c>
      <c r="O11" s="17"/>
      <c r="P11" s="17"/>
      <c r="Q11" s="17"/>
      <c r="R11" s="19"/>
      <c r="S11" s="17"/>
      <c r="T11" s="17"/>
      <c r="U11" s="17"/>
      <c r="V11" s="17"/>
      <c r="W11" s="17"/>
      <c r="X11" s="17"/>
      <c r="Y11" s="32"/>
      <c r="Z11" s="32"/>
      <c r="AA11" s="32"/>
      <c r="AB11" s="32"/>
      <c r="AC11" s="33"/>
      <c r="AD11" s="34"/>
      <c r="AE11" s="34"/>
      <c r="AF11" s="34"/>
      <c r="AG11" s="43" t="str">
        <f t="shared" si="0"/>
        <v>000100000001000000</v>
      </c>
      <c r="AH11" s="44" t="str">
        <f t="shared" si="2"/>
        <v>000000000000</v>
      </c>
      <c r="AI11" s="44" t="str">
        <f t="shared" si="3"/>
        <v>000100000001000000000000000000</v>
      </c>
      <c r="AJ11" s="45" t="str">
        <f t="shared" si="1"/>
        <v>4040000</v>
      </c>
    </row>
    <row r="12" ht="16.8" spans="1:36">
      <c r="A12" s="12"/>
      <c r="B12" s="15">
        <v>10</v>
      </c>
      <c r="C12" s="13"/>
      <c r="D12" s="14"/>
      <c r="E12" s="14"/>
      <c r="F12" s="14"/>
      <c r="G12" s="14">
        <v>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1"/>
      <c r="S12" s="14"/>
      <c r="T12" s="14">
        <v>1</v>
      </c>
      <c r="U12" s="14"/>
      <c r="V12" s="14"/>
      <c r="W12" s="14"/>
      <c r="X12" s="14"/>
      <c r="Y12" s="29"/>
      <c r="Z12" s="29"/>
      <c r="AA12" s="29"/>
      <c r="AB12" s="29"/>
      <c r="AC12" s="30"/>
      <c r="AD12" s="31"/>
      <c r="AE12" s="31"/>
      <c r="AF12" s="31"/>
      <c r="AG12" s="43" t="str">
        <f t="shared" si="0"/>
        <v>000010000000000001</v>
      </c>
      <c r="AH12" s="44" t="str">
        <f t="shared" si="2"/>
        <v>000000000000</v>
      </c>
      <c r="AI12" s="44" t="str">
        <f t="shared" si="3"/>
        <v>000010000000000001000000000000</v>
      </c>
      <c r="AJ12" s="45" t="str">
        <f t="shared" si="1"/>
        <v>2001000</v>
      </c>
    </row>
    <row r="13" ht="16.8" spans="1:36">
      <c r="A13" s="15"/>
      <c r="B13" s="15">
        <v>11</v>
      </c>
      <c r="C13" s="16"/>
      <c r="D13" s="17"/>
      <c r="E13" s="17">
        <v>1</v>
      </c>
      <c r="F13" s="17"/>
      <c r="G13" s="17"/>
      <c r="H13" s="17"/>
      <c r="I13" s="17"/>
      <c r="J13" s="17"/>
      <c r="K13" s="17">
        <v>1</v>
      </c>
      <c r="L13" s="17"/>
      <c r="M13" s="17"/>
      <c r="N13" s="17"/>
      <c r="O13" s="17"/>
      <c r="P13" s="17"/>
      <c r="Q13" s="17"/>
      <c r="R13" s="19"/>
      <c r="S13" s="17"/>
      <c r="T13" s="17"/>
      <c r="U13" s="17"/>
      <c r="V13" s="17"/>
      <c r="W13" s="17"/>
      <c r="X13" s="17"/>
      <c r="Y13" s="32"/>
      <c r="Z13" s="32"/>
      <c r="AA13" s="32"/>
      <c r="AB13" s="32"/>
      <c r="AC13" s="33"/>
      <c r="AD13" s="34"/>
      <c r="AE13" s="34"/>
      <c r="AF13" s="34"/>
      <c r="AG13" s="43" t="str">
        <f t="shared" si="0"/>
        <v>001000001000000000</v>
      </c>
      <c r="AH13" s="44" t="str">
        <f t="shared" si="2"/>
        <v>000000000000</v>
      </c>
      <c r="AI13" s="44" t="str">
        <f t="shared" si="3"/>
        <v>001000001000000000000000000000</v>
      </c>
      <c r="AJ13" s="45" t="str">
        <f t="shared" si="1"/>
        <v>8200000</v>
      </c>
    </row>
    <row r="14" ht="16.8" spans="1:36">
      <c r="A14" s="12"/>
      <c r="B14" s="15">
        <v>12</v>
      </c>
      <c r="C14" s="13"/>
      <c r="D14" s="14"/>
      <c r="E14" s="14"/>
      <c r="F14" s="14">
        <v>1</v>
      </c>
      <c r="G14" s="14"/>
      <c r="H14" s="14"/>
      <c r="I14" s="14"/>
      <c r="J14" s="14"/>
      <c r="K14" s="14"/>
      <c r="L14" s="14"/>
      <c r="M14" s="14">
        <v>1</v>
      </c>
      <c r="N14" s="14"/>
      <c r="O14" s="14"/>
      <c r="P14" s="14"/>
      <c r="Q14" s="14"/>
      <c r="R14" s="21">
        <v>1</v>
      </c>
      <c r="S14" s="14"/>
      <c r="T14" s="14"/>
      <c r="U14" s="14"/>
      <c r="V14" s="14"/>
      <c r="W14" s="14"/>
      <c r="X14" s="14"/>
      <c r="Y14" s="29"/>
      <c r="Z14" s="29"/>
      <c r="AA14" s="29"/>
      <c r="AB14" s="29"/>
      <c r="AC14" s="30"/>
      <c r="AD14" s="31"/>
      <c r="AE14" s="31"/>
      <c r="AF14" s="31"/>
      <c r="AG14" s="43" t="str">
        <f t="shared" si="0"/>
        <v>000100000010000100</v>
      </c>
      <c r="AH14" s="44" t="str">
        <f t="shared" si="2"/>
        <v>000000000000</v>
      </c>
      <c r="AI14" s="44" t="str">
        <f t="shared" si="3"/>
        <v>000100000010000100000000000000</v>
      </c>
      <c r="AJ14" s="45" t="str">
        <f t="shared" si="1"/>
        <v>4084000</v>
      </c>
    </row>
    <row r="15" ht="16.8" spans="1:36">
      <c r="A15" s="15"/>
      <c r="B15" s="15">
        <v>13</v>
      </c>
      <c r="C15" s="16"/>
      <c r="D15" s="17"/>
      <c r="E15" s="17"/>
      <c r="F15" s="17"/>
      <c r="G15" s="17"/>
      <c r="H15" s="17"/>
      <c r="I15" s="17">
        <v>1</v>
      </c>
      <c r="J15" s="17"/>
      <c r="K15" s="17"/>
      <c r="L15" s="17"/>
      <c r="M15" s="17"/>
      <c r="N15" s="17"/>
      <c r="O15" s="17"/>
      <c r="P15" s="17"/>
      <c r="Q15" s="17"/>
      <c r="R15" s="19"/>
      <c r="S15" s="17"/>
      <c r="T15" s="17"/>
      <c r="U15" s="17"/>
      <c r="V15" s="17"/>
      <c r="W15" s="17"/>
      <c r="X15" s="17">
        <v>1</v>
      </c>
      <c r="Y15" s="32"/>
      <c r="Z15" s="32"/>
      <c r="AA15" s="32"/>
      <c r="AB15" s="32"/>
      <c r="AC15" s="33"/>
      <c r="AD15" s="34"/>
      <c r="AE15" s="34"/>
      <c r="AF15" s="34" t="s">
        <v>52</v>
      </c>
      <c r="AG15" s="43" t="str">
        <f t="shared" si="0"/>
        <v>000000100000000000</v>
      </c>
      <c r="AH15" s="44" t="str">
        <f t="shared" si="2"/>
        <v>000100000001</v>
      </c>
      <c r="AI15" s="44" t="str">
        <f t="shared" si="3"/>
        <v>000000100000000000000100000001</v>
      </c>
      <c r="AJ15" s="45" t="str">
        <f t="shared" si="1"/>
        <v>800101</v>
      </c>
    </row>
    <row r="16" ht="16.8" spans="1:36">
      <c r="A16" s="12" t="s">
        <v>4</v>
      </c>
      <c r="B16" s="15">
        <v>14</v>
      </c>
      <c r="C16" s="13"/>
      <c r="D16" s="14"/>
      <c r="E16" s="14"/>
      <c r="F16" s="14">
        <v>1</v>
      </c>
      <c r="G16" s="14"/>
      <c r="H16" s="14"/>
      <c r="I16" s="14"/>
      <c r="J16" s="14"/>
      <c r="K16" s="14"/>
      <c r="L16" s="14"/>
      <c r="M16" s="14"/>
      <c r="N16" s="14">
        <v>1</v>
      </c>
      <c r="O16" s="14"/>
      <c r="P16" s="14"/>
      <c r="Q16" s="14"/>
      <c r="R16" s="21"/>
      <c r="S16" s="14"/>
      <c r="T16" s="14"/>
      <c r="U16" s="14"/>
      <c r="V16" s="14"/>
      <c r="W16" s="14"/>
      <c r="X16" s="14"/>
      <c r="Y16" s="29"/>
      <c r="Z16" s="29"/>
      <c r="AA16" s="29"/>
      <c r="AB16" s="29"/>
      <c r="AC16" s="30"/>
      <c r="AD16" s="31"/>
      <c r="AE16" s="31"/>
      <c r="AF16" s="31"/>
      <c r="AG16" s="43" t="str">
        <f t="shared" si="0"/>
        <v>000100000001000000</v>
      </c>
      <c r="AH16" s="44" t="str">
        <f t="shared" si="2"/>
        <v>000000000000</v>
      </c>
      <c r="AI16" s="44" t="str">
        <f t="shared" si="3"/>
        <v>000100000001000000000000000000</v>
      </c>
      <c r="AJ16" s="45" t="str">
        <f t="shared" si="1"/>
        <v>4040000</v>
      </c>
    </row>
    <row r="17" ht="16.8" spans="1:36">
      <c r="A17" s="15"/>
      <c r="B17" s="15">
        <v>15</v>
      </c>
      <c r="C17" s="16"/>
      <c r="D17" s="17"/>
      <c r="E17" s="17"/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>
        <v>1</v>
      </c>
      <c r="R17" s="19">
        <v>1</v>
      </c>
      <c r="S17" s="17"/>
      <c r="T17" s="17"/>
      <c r="U17" s="17"/>
      <c r="V17" s="17"/>
      <c r="W17" s="17"/>
      <c r="X17" s="17"/>
      <c r="Y17" s="32"/>
      <c r="Z17" s="32"/>
      <c r="AA17" s="32"/>
      <c r="AB17" s="32"/>
      <c r="AC17" s="33"/>
      <c r="AD17" s="34"/>
      <c r="AE17" s="34" t="s">
        <v>52</v>
      </c>
      <c r="AF17" s="34" t="s">
        <v>52</v>
      </c>
      <c r="AG17" s="43" t="str">
        <f t="shared" si="0"/>
        <v>000100000000001100</v>
      </c>
      <c r="AH17" s="44" t="str">
        <f t="shared" si="2"/>
        <v>000000000011</v>
      </c>
      <c r="AI17" s="44" t="str">
        <f t="shared" si="3"/>
        <v>000100000000001100000000000011</v>
      </c>
      <c r="AJ17" s="45" t="str">
        <f t="shared" si="1"/>
        <v>400C003</v>
      </c>
    </row>
    <row r="18" ht="16.8" spans="1:36">
      <c r="A18" s="12"/>
      <c r="B18" s="15">
        <v>16</v>
      </c>
      <c r="C18" s="13">
        <v>1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/>
      <c r="P18" s="14"/>
      <c r="Q18" s="14"/>
      <c r="R18" s="21"/>
      <c r="S18" s="14"/>
      <c r="T18" s="14"/>
      <c r="U18" s="14"/>
      <c r="V18" s="14"/>
      <c r="W18" s="14"/>
      <c r="X18" s="14"/>
      <c r="Y18" s="29"/>
      <c r="Z18" s="29"/>
      <c r="AA18" s="29"/>
      <c r="AB18" s="29"/>
      <c r="AC18" s="30"/>
      <c r="AD18" s="31"/>
      <c r="AE18" s="31"/>
      <c r="AF18" s="31"/>
      <c r="AG18" s="43" t="str">
        <f t="shared" si="0"/>
        <v>100000000001000000</v>
      </c>
      <c r="AH18" s="44" t="str">
        <f t="shared" si="2"/>
        <v>000000000000</v>
      </c>
      <c r="AI18" s="44" t="str">
        <f t="shared" si="3"/>
        <v>100000000001000000000000000000</v>
      </c>
      <c r="AJ18" s="45" t="str">
        <f t="shared" si="1"/>
        <v>20040000</v>
      </c>
    </row>
    <row r="19" ht="16.8" spans="1:36">
      <c r="A19" s="15"/>
      <c r="B19" s="15">
        <v>17</v>
      </c>
      <c r="C19" s="16"/>
      <c r="D19" s="17"/>
      <c r="E19" s="17"/>
      <c r="F19" s="17"/>
      <c r="G19" s="17"/>
      <c r="H19" s="17">
        <v>1</v>
      </c>
      <c r="I19" s="17"/>
      <c r="J19" s="17"/>
      <c r="K19" s="17"/>
      <c r="L19" s="17"/>
      <c r="M19" s="17"/>
      <c r="N19" s="17"/>
      <c r="O19" s="17"/>
      <c r="P19" s="17"/>
      <c r="Q19" s="17"/>
      <c r="R19" s="19"/>
      <c r="S19" s="17"/>
      <c r="T19" s="17">
        <v>1</v>
      </c>
      <c r="U19" s="17"/>
      <c r="V19" s="17"/>
      <c r="W19" s="17"/>
      <c r="X19" s="17"/>
      <c r="Y19" s="32"/>
      <c r="Z19" s="32"/>
      <c r="AA19" s="32"/>
      <c r="AB19" s="32"/>
      <c r="AC19" s="33"/>
      <c r="AD19" s="34"/>
      <c r="AE19" s="34"/>
      <c r="AF19" s="34"/>
      <c r="AG19" s="43" t="str">
        <f t="shared" si="0"/>
        <v>000001000000000001</v>
      </c>
      <c r="AH19" s="44" t="str">
        <f t="shared" si="2"/>
        <v>000000000000</v>
      </c>
      <c r="AI19" s="44" t="str">
        <f t="shared" si="3"/>
        <v>000001000000000001000000000000</v>
      </c>
      <c r="AJ19" s="45" t="str">
        <f t="shared" si="1"/>
        <v>1001000</v>
      </c>
    </row>
    <row r="20" ht="16.8" spans="1:36">
      <c r="A20" s="12"/>
      <c r="B20" s="15">
        <v>18</v>
      </c>
      <c r="C20" s="13"/>
      <c r="D20" s="14"/>
      <c r="E20" s="14">
        <v>1</v>
      </c>
      <c r="F20" s="14"/>
      <c r="G20" s="14"/>
      <c r="H20" s="14"/>
      <c r="I20" s="14"/>
      <c r="J20" s="14">
        <v>1</v>
      </c>
      <c r="K20" s="14"/>
      <c r="L20" s="14"/>
      <c r="M20" s="14"/>
      <c r="N20" s="14"/>
      <c r="O20" s="14"/>
      <c r="P20" s="14"/>
      <c r="Q20" s="14"/>
      <c r="R20" s="21"/>
      <c r="S20" s="14"/>
      <c r="T20" s="14"/>
      <c r="U20" s="14"/>
      <c r="V20" s="14"/>
      <c r="W20" s="14"/>
      <c r="X20" s="14"/>
      <c r="Y20" s="29"/>
      <c r="Z20" s="29"/>
      <c r="AA20" s="29"/>
      <c r="AB20" s="29"/>
      <c r="AC20" s="30"/>
      <c r="AD20" s="31"/>
      <c r="AE20" s="31"/>
      <c r="AF20" s="31" t="s">
        <v>52</v>
      </c>
      <c r="AG20" s="43" t="str">
        <f t="shared" si="0"/>
        <v>001000010000000000</v>
      </c>
      <c r="AH20" s="44" t="str">
        <f t="shared" si="2"/>
        <v>000000000001</v>
      </c>
      <c r="AI20" s="44" t="str">
        <f t="shared" si="3"/>
        <v>001000010000000000000000000001</v>
      </c>
      <c r="AJ20" s="45" t="str">
        <f t="shared" si="1"/>
        <v>8400001</v>
      </c>
    </row>
    <row r="21" ht="16.8" spans="1:36">
      <c r="A21" s="15" t="s">
        <v>5</v>
      </c>
      <c r="B21" s="15">
        <v>19</v>
      </c>
      <c r="C21" s="16"/>
      <c r="D21" s="17"/>
      <c r="E21" s="17"/>
      <c r="F21" s="17">
        <v>1</v>
      </c>
      <c r="G21" s="17"/>
      <c r="H21" s="17"/>
      <c r="I21" s="17"/>
      <c r="J21" s="17"/>
      <c r="K21" s="17"/>
      <c r="L21" s="17"/>
      <c r="M21" s="17"/>
      <c r="N21" s="17">
        <v>1</v>
      </c>
      <c r="O21" s="17"/>
      <c r="P21" s="17"/>
      <c r="Q21" s="17"/>
      <c r="R21" s="19"/>
      <c r="S21" s="17"/>
      <c r="T21" s="17"/>
      <c r="U21" s="17"/>
      <c r="V21" s="17"/>
      <c r="W21" s="17"/>
      <c r="X21" s="17"/>
      <c r="Y21" s="32"/>
      <c r="Z21" s="32"/>
      <c r="AA21" s="32"/>
      <c r="AB21" s="32"/>
      <c r="AC21" s="33"/>
      <c r="AD21" s="34"/>
      <c r="AE21" s="34"/>
      <c r="AF21" s="34"/>
      <c r="AG21" s="43" t="str">
        <f t="shared" si="0"/>
        <v>000100000001000000</v>
      </c>
      <c r="AH21" s="44" t="str">
        <f t="shared" si="2"/>
        <v>000000000000</v>
      </c>
      <c r="AI21" s="44" t="str">
        <f t="shared" si="3"/>
        <v>000100000001000000000000000000</v>
      </c>
      <c r="AJ21" s="45" t="str">
        <f t="shared" si="1"/>
        <v>4040000</v>
      </c>
    </row>
    <row r="22" ht="16.8" spans="1:36">
      <c r="A22" s="12"/>
      <c r="B22" s="15">
        <v>20</v>
      </c>
      <c r="C22" s="13"/>
      <c r="D22" s="14"/>
      <c r="E22" s="14"/>
      <c r="F22" s="14">
        <v>1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21">
        <v>1</v>
      </c>
      <c r="S22" s="14"/>
      <c r="T22" s="14"/>
      <c r="U22" s="14"/>
      <c r="V22" s="14">
        <v>1</v>
      </c>
      <c r="W22" s="14"/>
      <c r="X22" s="14"/>
      <c r="Y22" s="29"/>
      <c r="Z22" s="29"/>
      <c r="AA22" s="29"/>
      <c r="AB22" s="29"/>
      <c r="AC22" s="30"/>
      <c r="AD22" s="31"/>
      <c r="AE22" s="31"/>
      <c r="AF22" s="31"/>
      <c r="AG22" s="43" t="str">
        <f t="shared" si="0"/>
        <v>000100000000000100</v>
      </c>
      <c r="AH22" s="44" t="str">
        <f t="shared" si="2"/>
        <v>010000000000</v>
      </c>
      <c r="AI22" s="44" t="str">
        <f t="shared" si="3"/>
        <v>000100000000000100010000000000</v>
      </c>
      <c r="AJ22" s="45" t="str">
        <f t="shared" si="1"/>
        <v>4004400</v>
      </c>
    </row>
    <row r="23" ht="16.8" spans="1:36">
      <c r="A23" s="15"/>
      <c r="B23" s="15">
        <v>21</v>
      </c>
      <c r="C23" s="16"/>
      <c r="D23" s="17"/>
      <c r="E23" s="17">
        <v>1</v>
      </c>
      <c r="F23" s="17"/>
      <c r="G23" s="17"/>
      <c r="H23" s="17"/>
      <c r="I23" s="17"/>
      <c r="J23" s="17"/>
      <c r="K23" s="17"/>
      <c r="L23" s="17"/>
      <c r="M23" s="17"/>
      <c r="N23" s="17"/>
      <c r="O23" s="17">
        <v>1</v>
      </c>
      <c r="P23" s="17"/>
      <c r="Q23" s="17"/>
      <c r="R23" s="19"/>
      <c r="S23" s="17">
        <v>1</v>
      </c>
      <c r="T23" s="17"/>
      <c r="U23" s="17"/>
      <c r="V23" s="17"/>
      <c r="W23" s="17"/>
      <c r="X23" s="17"/>
      <c r="Y23" s="32"/>
      <c r="Z23" s="32"/>
      <c r="AA23" s="32"/>
      <c r="AB23" s="32"/>
      <c r="AC23" s="33"/>
      <c r="AD23" s="34"/>
      <c r="AE23" s="34"/>
      <c r="AF23" s="34" t="s">
        <v>52</v>
      </c>
      <c r="AG23" s="43" t="str">
        <f t="shared" si="0"/>
        <v>001000000000100010</v>
      </c>
      <c r="AH23" s="44" t="str">
        <f t="shared" si="2"/>
        <v>000000000001</v>
      </c>
      <c r="AI23" s="44" t="str">
        <f t="shared" si="3"/>
        <v>001000000000100010000000000001</v>
      </c>
      <c r="AJ23" s="45" t="str">
        <f t="shared" si="1"/>
        <v>8022001</v>
      </c>
    </row>
    <row r="24" ht="16.8" spans="1:36">
      <c r="A24" s="12" t="s">
        <v>6</v>
      </c>
      <c r="B24" s="15">
        <v>22</v>
      </c>
      <c r="C24" s="13"/>
      <c r="D24" s="14"/>
      <c r="E24" s="14"/>
      <c r="F24" s="14">
        <v>1</v>
      </c>
      <c r="G24" s="14"/>
      <c r="H24" s="14"/>
      <c r="I24" s="14"/>
      <c r="J24" s="14"/>
      <c r="K24" s="14"/>
      <c r="L24" s="14"/>
      <c r="M24" s="14"/>
      <c r="N24" s="14">
        <v>1</v>
      </c>
      <c r="O24" s="14"/>
      <c r="P24" s="14"/>
      <c r="Q24" s="14"/>
      <c r="R24" s="21"/>
      <c r="S24" s="14"/>
      <c r="T24" s="14"/>
      <c r="U24" s="14"/>
      <c r="V24" s="14"/>
      <c r="W24" s="14"/>
      <c r="X24" s="14"/>
      <c r="Y24" s="29"/>
      <c r="Z24" s="29"/>
      <c r="AA24" s="29"/>
      <c r="AB24" s="29"/>
      <c r="AC24" s="30"/>
      <c r="AD24" s="31"/>
      <c r="AE24" s="31"/>
      <c r="AF24" s="31"/>
      <c r="AG24" s="43" t="str">
        <f t="shared" si="0"/>
        <v>000100000001000000</v>
      </c>
      <c r="AH24" s="44" t="str">
        <f t="shared" si="2"/>
        <v>000000000000</v>
      </c>
      <c r="AI24" s="44" t="str">
        <f t="shared" si="3"/>
        <v>000100000001000000000000000000</v>
      </c>
      <c r="AJ24" s="45" t="str">
        <f t="shared" si="1"/>
        <v>4040000</v>
      </c>
    </row>
    <row r="25" ht="16.8" spans="1:36">
      <c r="A25" s="15"/>
      <c r="B25" s="15">
        <v>23</v>
      </c>
      <c r="C25" s="16"/>
      <c r="D25" s="17"/>
      <c r="E25" s="17"/>
      <c r="F25" s="17"/>
      <c r="G25" s="17">
        <v>1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9"/>
      <c r="S25" s="17"/>
      <c r="T25" s="17">
        <v>1</v>
      </c>
      <c r="U25" s="17"/>
      <c r="V25" s="17"/>
      <c r="W25" s="17"/>
      <c r="X25" s="17"/>
      <c r="Y25" s="32"/>
      <c r="Z25" s="32"/>
      <c r="AA25" s="32"/>
      <c r="AB25" s="32"/>
      <c r="AC25" s="33"/>
      <c r="AD25" s="34"/>
      <c r="AE25" s="34"/>
      <c r="AF25" s="34"/>
      <c r="AG25" s="43" t="str">
        <f t="shared" si="0"/>
        <v>000010000000000001</v>
      </c>
      <c r="AH25" s="44" t="str">
        <f t="shared" si="2"/>
        <v>000000000000</v>
      </c>
      <c r="AI25" s="44" t="str">
        <f t="shared" si="3"/>
        <v>000010000000000001000000000000</v>
      </c>
      <c r="AJ25" s="45" t="str">
        <f t="shared" si="1"/>
        <v>2001000</v>
      </c>
    </row>
    <row r="26" ht="16.8" spans="1:36">
      <c r="A26" s="12"/>
      <c r="B26" s="15">
        <v>24</v>
      </c>
      <c r="C26" s="13"/>
      <c r="D26" s="14"/>
      <c r="E26" s="14">
        <v>1</v>
      </c>
      <c r="F26" s="14"/>
      <c r="G26" s="14"/>
      <c r="H26" s="14"/>
      <c r="I26" s="14"/>
      <c r="J26" s="14"/>
      <c r="K26" s="14"/>
      <c r="L26" s="14"/>
      <c r="M26" s="14"/>
      <c r="N26" s="14"/>
      <c r="O26" s="14">
        <v>1</v>
      </c>
      <c r="P26" s="14"/>
      <c r="Q26" s="14"/>
      <c r="R26" s="21"/>
      <c r="S26" s="14"/>
      <c r="T26" s="14"/>
      <c r="U26" s="14"/>
      <c r="V26" s="14"/>
      <c r="W26" s="14"/>
      <c r="X26" s="14"/>
      <c r="Y26" s="29"/>
      <c r="Z26" s="29"/>
      <c r="AA26" s="29"/>
      <c r="AB26" s="29"/>
      <c r="AC26" s="30"/>
      <c r="AD26" s="31"/>
      <c r="AE26" s="31"/>
      <c r="AF26" s="31" t="s">
        <v>52</v>
      </c>
      <c r="AG26" s="43" t="str">
        <f t="shared" si="0"/>
        <v>001000000000100000</v>
      </c>
      <c r="AH26" s="44" t="str">
        <f t="shared" si="2"/>
        <v>000000000001</v>
      </c>
      <c r="AI26" s="44" t="str">
        <f t="shared" si="3"/>
        <v>001000000000100000000000000001</v>
      </c>
      <c r="AJ26" s="45" t="str">
        <f t="shared" si="1"/>
        <v>8020001</v>
      </c>
    </row>
    <row r="27" ht="16.8" spans="1:36">
      <c r="A27" s="15" t="s">
        <v>7</v>
      </c>
      <c r="B27" s="15">
        <v>25</v>
      </c>
      <c r="C27" s="18"/>
      <c r="D27" s="19"/>
      <c r="E27" s="19"/>
      <c r="F27" s="19"/>
      <c r="G27" s="19"/>
      <c r="H27" s="19"/>
      <c r="I27" s="19"/>
      <c r="J27" s="19">
        <v>1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32" t="s">
        <v>52</v>
      </c>
      <c r="Z27" s="32"/>
      <c r="AA27" s="32"/>
      <c r="AB27" s="32" t="s">
        <v>52</v>
      </c>
      <c r="AC27" s="32"/>
      <c r="AD27" s="35"/>
      <c r="AE27" s="32"/>
      <c r="AF27" s="36" t="s">
        <v>52</v>
      </c>
      <c r="AG27" s="43" t="str">
        <f t="shared" si="0"/>
        <v>000000010000000000</v>
      </c>
      <c r="AH27" s="44" t="str">
        <f t="shared" si="2"/>
        <v>000010010001</v>
      </c>
      <c r="AI27" s="44" t="str">
        <f t="shared" si="3"/>
        <v>000000010000000000000010010001</v>
      </c>
      <c r="AJ27" s="45" t="str">
        <f t="shared" si="1"/>
        <v>400091</v>
      </c>
    </row>
    <row r="28" ht="16.8" spans="1:36">
      <c r="A28" s="15" t="s">
        <v>53</v>
      </c>
      <c r="B28" s="15">
        <v>26</v>
      </c>
      <c r="C28" s="18">
        <v>1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32"/>
      <c r="Z28" s="32" t="s">
        <v>52</v>
      </c>
      <c r="AA28" s="32"/>
      <c r="AB28" s="32"/>
      <c r="AC28" s="32" t="s">
        <v>52</v>
      </c>
      <c r="AD28" s="35"/>
      <c r="AE28" s="32"/>
      <c r="AF28" s="36"/>
      <c r="AG28" s="43" t="str">
        <f t="shared" si="0"/>
        <v>100000000000000000</v>
      </c>
      <c r="AH28" s="44" t="str">
        <f t="shared" si="2"/>
        <v>000001001000</v>
      </c>
      <c r="AI28" s="44" t="str">
        <f t="shared" si="3"/>
        <v>100000000000000000000001001000</v>
      </c>
      <c r="AJ28" s="45" t="str">
        <f t="shared" si="1"/>
        <v>20000048</v>
      </c>
    </row>
    <row r="29" ht="16.8" spans="1:36">
      <c r="A29" s="12"/>
      <c r="B29" s="15">
        <v>27</v>
      </c>
      <c r="C29" s="20"/>
      <c r="D29" s="21"/>
      <c r="E29" s="21"/>
      <c r="F29" s="21"/>
      <c r="G29" s="21"/>
      <c r="H29" s="21"/>
      <c r="I29" s="21"/>
      <c r="J29" s="21">
        <v>1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9"/>
      <c r="Z29" s="29"/>
      <c r="AA29" s="29" t="s">
        <v>52</v>
      </c>
      <c r="AB29" s="29"/>
      <c r="AC29" s="29"/>
      <c r="AD29" s="37"/>
      <c r="AE29" s="29"/>
      <c r="AF29" s="38" t="s">
        <v>52</v>
      </c>
      <c r="AG29" s="43" t="str">
        <f t="shared" si="0"/>
        <v>000000010000000000</v>
      </c>
      <c r="AH29" s="44" t="str">
        <f t="shared" si="2"/>
        <v>000000100001</v>
      </c>
      <c r="AI29" s="44" t="str">
        <f t="shared" si="3"/>
        <v>000000010000000000000000100001</v>
      </c>
      <c r="AJ29" s="45" t="str">
        <f t="shared" si="1"/>
        <v>400021</v>
      </c>
    </row>
    <row r="30" s="1" customFormat="1" ht="16.2" spans="2:36"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46"/>
      <c r="AH30" s="46"/>
      <c r="AI30" s="47"/>
      <c r="AJ30" s="48"/>
    </row>
    <row r="31" s="1" customFormat="1" ht="16.2" spans="1:36">
      <c r="A31" s="24" t="s">
        <v>54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3"/>
      <c r="AB31" s="23"/>
      <c r="AC31" s="23"/>
      <c r="AD31" s="23"/>
      <c r="AE31" s="23"/>
      <c r="AF31" s="23"/>
      <c r="AG31" s="46"/>
      <c r="AH31" s="46"/>
      <c r="AI31" s="47"/>
      <c r="AJ31" s="48"/>
    </row>
    <row r="32" s="1" customFormat="1" ht="16.2" spans="1:36">
      <c r="A32" s="24" t="s">
        <v>55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3"/>
      <c r="AB32" s="23"/>
      <c r="AC32" s="23"/>
      <c r="AD32" s="23"/>
      <c r="AE32" s="23"/>
      <c r="AF32" s="23"/>
      <c r="AG32" s="46"/>
      <c r="AH32" s="46"/>
      <c r="AI32" s="6"/>
      <c r="AJ32" s="48"/>
    </row>
    <row r="33" s="1" customFormat="1" ht="16.2" spans="1:36">
      <c r="A33" s="24" t="s">
        <v>56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39" t="s">
        <v>57</v>
      </c>
      <c r="AF33" s="39" t="s">
        <v>57</v>
      </c>
      <c r="AG33" s="46"/>
      <c r="AH33" s="46"/>
      <c r="AI33" s="6"/>
      <c r="AJ33" s="48"/>
    </row>
    <row r="34" s="1" customFormat="1" ht="16.2" spans="1:36">
      <c r="A34" s="24" t="s">
        <v>58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3"/>
      <c r="AB34" s="23"/>
      <c r="AC34" s="23"/>
      <c r="AD34" s="23"/>
      <c r="AE34" s="23"/>
      <c r="AF34" s="23"/>
      <c r="AG34" s="46"/>
      <c r="AH34" s="46"/>
      <c r="AI34" s="6"/>
      <c r="AJ34" s="48"/>
    </row>
    <row r="35" s="1" customFormat="1" ht="16.2" spans="2:36">
      <c r="B35" s="2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46"/>
      <c r="AH35" s="46"/>
      <c r="AI35" s="6"/>
      <c r="AJ35" s="48"/>
    </row>
  </sheetData>
  <sheetProtection sheet="1" objects="1" scenarios="1"/>
  <protectedRanges>
    <protectedRange sqref="A$1:AF$1048576" name="区域1"/>
    <protectedRange sqref="C2:Q26" name="区域1_1"/>
    <protectedRange sqref="S2:W26" name="区域1_2"/>
    <protectedRange sqref="X2:X26" name="区域1_3"/>
    <protectedRange sqref="AD2:AF26" name="区域1_4"/>
  </protectedRanges>
  <mergeCells count="4">
    <mergeCell ref="A31:Z31"/>
    <mergeCell ref="A32:Z32"/>
    <mergeCell ref="A33:Z33"/>
    <mergeCell ref="A34:Z34"/>
  </mergeCells>
  <conditionalFormatting sqref="AI1:AJ1">
    <cfRule type="containsText" dxfId="2" priority="396" operator="between" text="1">
      <formula>NOT(ISERROR(SEARCH("1",AI1)))</formula>
    </cfRule>
  </conditionalFormatting>
  <conditionalFormatting sqref="C30:Z30">
    <cfRule type="containsText" dxfId="2" priority="343" operator="between" text="1">
      <formula>NOT(ISERROR(SEARCH("1",C30)))</formula>
    </cfRule>
  </conditionalFormatting>
  <conditionalFormatting sqref="AF30:AH30">
    <cfRule type="containsText" dxfId="2" priority="408" operator="between" text="1">
      <formula>NOT(ISERROR(SEARCH("1",AF30)))</formula>
    </cfRule>
  </conditionalFormatting>
  <conditionalFormatting sqref="X2:X26">
    <cfRule type="cellIs" dxfId="0" priority="2" operator="equal">
      <formula>1</formula>
    </cfRule>
  </conditionalFormatting>
  <conditionalFormatting sqref="Y2:Y29">
    <cfRule type="containsText" dxfId="2" priority="11" operator="between" text="1">
      <formula>NOT(ISERROR(SEARCH("1",Y2)))</formula>
    </cfRule>
  </conditionalFormatting>
  <conditionalFormatting sqref="Z1:Z29">
    <cfRule type="containsText" dxfId="2" priority="5" operator="between" text="1">
      <formula>NOT(ISERROR(SEARCH("1",Z1)))</formula>
    </cfRule>
  </conditionalFormatting>
  <conditionalFormatting sqref="AA1:AA30">
    <cfRule type="containsText" dxfId="2" priority="6" operator="between" text="1">
      <formula>NOT(ISERROR(SEARCH("1",AA1)))</formula>
    </cfRule>
  </conditionalFormatting>
  <conditionalFormatting sqref="AB1:AC32">
    <cfRule type="containsText" dxfId="2" priority="61" operator="between" text="1">
      <formula>NOT(ISERROR(SEARCH("1",AB1)))</formula>
    </cfRule>
  </conditionalFormatting>
  <conditionalFormatting sqref="C2:Q26">
    <cfRule type="cellIs" dxfId="0" priority="4" operator="equal">
      <formula>1</formula>
    </cfRule>
  </conditionalFormatting>
  <conditionalFormatting sqref="R2:R26 C27:X29">
    <cfRule type="cellIs" dxfId="0" priority="145" operator="equal">
      <formula>1</formula>
    </cfRule>
  </conditionalFormatting>
  <conditionalFormatting sqref="S2:W26">
    <cfRule type="cellIs" dxfId="0" priority="3" operator="equal">
      <formula>1</formula>
    </cfRule>
  </conditionalFormatting>
  <conditionalFormatting sqref="Y2:AA26">
    <cfRule type="containsText" dxfId="2" priority="215" operator="between" text="1">
      <formula>NOT(ISERROR(SEARCH("1",Y2)))</formula>
    </cfRule>
  </conditionalFormatting>
  <conditionalFormatting sqref="AD2:AF26">
    <cfRule type="containsText" dxfId="2" priority="1" operator="between" text="1">
      <formula>NOT(ISERROR(SEARCH("1",AD2)))</formula>
    </cfRule>
  </conditionalFormatting>
  <conditionalFormatting sqref="Y27:AC29">
    <cfRule type="containsText" dxfId="2" priority="46" operator="between" text="1">
      <formula>NOT(ISERROR(SEARCH("1",Y27)))</formula>
    </cfRule>
  </conditionalFormatting>
  <conditionalFormatting sqref="AD27:AF29">
    <cfRule type="containsText" dxfId="2" priority="88" operator="between" text="1">
      <formula>NOT(ISERROR(SEARCH("1",AD27)))</formula>
    </cfRule>
  </conditionalFormatting>
  <conditionalFormatting sqref="AD30:AE32">
    <cfRule type="containsText" dxfId="2" priority="401" operator="between" text="1">
      <formula>NOT(ISERROR(SEARCH("1",AD30)))</formula>
    </cfRule>
  </conditionalFormatting>
  <conditionalFormatting sqref="AB34:AE1048576">
    <cfRule type="containsText" dxfId="2" priority="371" operator="between" text="1">
      <formula>NOT(ISERROR(SEARCH("1",AB34)))</formula>
    </cfRule>
  </conditionalFormatting>
  <conditionalFormatting sqref="C35:Z1048576">
    <cfRule type="containsText" dxfId="2" priority="344" operator="between" text="1">
      <formula>NOT(ISERROR(SEARCH("1",C35)))</formula>
    </cfRule>
  </conditionalFormatting>
  <dataValidations count="10"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AB1 AD1 Y2:AF29"/>
    <dataValidation allowBlank="1" showInputMessage="1" showErrorMessage="1" promptTitle="输出" prompt="输出，只填为1的情况，为零或无关项x不填&#10;&#10;不需要使用的输出列可清空数据后隐藏！！" sqref="C1:X1 C2:F19 I2:X19"/>
    <dataValidation allowBlank="1" showInputMessage="1" showErrorMessage="1" promptTitle="微指令十六进制编码" prompt="将这部分数据直接复制粘贴到控存中即可" sqref="AJ1"/>
    <dataValidation allowBlank="1" showInputMessage="1" showErrorMessage="1" promptTitle="P字段" prompt="用于进行微指令地址分支，在本实验中只有译码阶段需要进行微指令地址分支" sqref="AA1 AC1 AE1:AF1 AA30:AA1048576 AF30:AF1048576"/>
    <dataValidation allowBlank="1" showInputMessage="1" showErrorMessage="1" promptTitle="微指令功能" prompt="对于微程序，一条指令执行可能需要多条微指令，这列需要大家合理放置微程序。" sqref="A1:A5 A6:A9 A10:A1048576"/>
    <dataValidation allowBlank="1" showInputMessage="1" showErrorMessage="1" promptTitle="指令周期状态" prompt="对应状态转换图中的状态" sqref="B30 B1:B4 B5:B29 B35:B1048576"/>
    <dataValidation allowBlank="1" showInputMessage="1" showErrorMessage="1" promptTitle="微指令" prompt="根据前述字段自动生成   微操作控制信号 + 判断字段 + 下址字段" sqref="AI$1:AI$1048576"/>
    <dataValidation allowBlank="1" showInputMessage="1" showErrorMessage="1" promptTitle="控制信号" prompt="不同指令周期对应不同状态，产生不同的控制信号，控制信号的生成仅仅与状态相关" sqref="C30:Z30 AB30:AE32"/>
    <dataValidation allowBlank="1" showInputMessage="1" showErrorMessage="1" promptTitle="下址字段" prompt="用于给出当前微指令执行完毕后下一条微指令的位置。" sqref="AG$1:AH$1048576"/>
    <dataValidation allowBlank="1" showInputMessage="1" showErrorMessage="1" promptTitle="输出" prompt="输出，只填为1的情况，为零或无关项x不填" sqref="C20:F29 I20:X29"/>
  </dataValidation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/>
  <rangeList sheetStid="3" master="">
    <arrUserId title="区域1" rangeCreator="" othersAccessPermission="edit"/>
    <arrUserId title="区域1_1" rangeCreator="" othersAccessPermission="edit"/>
    <arrUserId title="区域1_2" rangeCreator="" othersAccessPermission="edit"/>
    <arrUserId title="区域1_3" rangeCreator="" othersAccessPermission="edit"/>
    <arrUserId title="区域1_4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SHU PING</cp:lastModifiedBy>
  <dcterms:created xsi:type="dcterms:W3CDTF">2018-06-11T03:29:00Z</dcterms:created>
  <cp:lastPrinted>2019-03-05T06:30:00Z</cp:lastPrinted>
  <dcterms:modified xsi:type="dcterms:W3CDTF">2023-06-04T13:32:10Z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8E492499B3234A35953B8943148128FE</vt:lpwstr>
  </property>
</Properties>
</file>