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Jul-25_11_12_tre_1" sheetId="9" r:id="rId1"/>
    <sheet name="Jul-25_9_10 (3)" sheetId="8" r:id="rId2"/>
    <sheet name="Jun-25_9_10 (2)" sheetId="7" r:id="rId3"/>
    <sheet name="May-25_9_10" sheetId="6" r:id="rId4"/>
    <sheet name="May-25" sheetId="5" r:id="rId5"/>
    <sheet name="Jun-25" sheetId="4" r:id="rId6"/>
    <sheet name="Jul-25" sheetId="1" r:id="rId7"/>
  </sheets>
  <calcPr calcId="144525"/>
</workbook>
</file>

<file path=xl/calcChain.xml><?xml version="1.0" encoding="utf-8"?>
<calcChain xmlns="http://schemas.openxmlformats.org/spreadsheetml/2006/main">
  <c r="K6" i="9" l="1"/>
  <c r="N6" i="9"/>
  <c r="L6" i="9" l="1"/>
  <c r="O6" i="9"/>
  <c r="S6" i="9" s="1"/>
  <c r="L6" i="8"/>
  <c r="K6" i="8"/>
  <c r="O6" i="8" s="1"/>
  <c r="S6" i="8" s="1"/>
  <c r="L6" i="7"/>
  <c r="K6" i="7"/>
  <c r="O6" i="7" s="1"/>
  <c r="S6" i="7" s="1"/>
  <c r="L6" i="6"/>
  <c r="K6" i="6"/>
  <c r="N6" i="6" s="1"/>
  <c r="T6" i="9" l="1"/>
  <c r="N6" i="8"/>
  <c r="T6" i="8" s="1"/>
  <c r="N6" i="7"/>
  <c r="T6" i="7" s="1"/>
  <c r="O6" i="6"/>
  <c r="S6" i="6" s="1"/>
  <c r="T6" i="6" s="1"/>
  <c r="L7" i="5" l="1"/>
  <c r="K7" i="5"/>
  <c r="O7" i="5" s="1"/>
  <c r="S7" i="5" s="1"/>
  <c r="L6" i="5"/>
  <c r="K6" i="5"/>
  <c r="O6" i="5" s="1"/>
  <c r="S6" i="5" s="1"/>
  <c r="L7" i="4"/>
  <c r="K7" i="4"/>
  <c r="O7" i="4" s="1"/>
  <c r="S7" i="4" s="1"/>
  <c r="N6" i="4"/>
  <c r="T6" i="4" s="1"/>
  <c r="L6" i="4"/>
  <c r="K6" i="4"/>
  <c r="O6" i="4" s="1"/>
  <c r="S6" i="4" s="1"/>
  <c r="N7" i="5" l="1"/>
  <c r="T7" i="5" s="1"/>
  <c r="N6" i="5"/>
  <c r="T6" i="5" s="1"/>
  <c r="N7" i="4"/>
  <c r="T7" i="4" s="1"/>
  <c r="L7" i="1" l="1"/>
  <c r="K7" i="1"/>
  <c r="O7" i="1" s="1"/>
  <c r="S7" i="1" s="1"/>
  <c r="L6" i="1"/>
  <c r="K6" i="1"/>
  <c r="O6" i="1" s="1"/>
  <c r="S6" i="1" s="1"/>
  <c r="N6" i="1" l="1"/>
  <c r="T6" i="1" s="1"/>
  <c r="N7" i="1"/>
  <c r="T7" i="1" s="1"/>
</calcChain>
</file>

<file path=xl/sharedStrings.xml><?xml version="1.0" encoding="utf-8"?>
<sst xmlns="http://schemas.openxmlformats.org/spreadsheetml/2006/main" count="279" uniqueCount="49">
  <si>
    <t>Office of DPO (Establishment), Gaya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</si>
  <si>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</si>
  <si>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</si>
  <si>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</si>
  <si>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</si>
  <si>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</si>
  <si>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</si>
  <si>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</si>
  <si>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</si>
  <si>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</si>
  <si>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DA (55%)</t>
  </si>
  <si>
    <t>HRA (5 %)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</si>
  <si>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</si>
  <si>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</si>
  <si>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</si>
  <si>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</si>
  <si>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</si>
  <si>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</si>
  <si>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</si>
  <si>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</si>
  <si>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</si>
  <si>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</si>
  <si>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Suraj Prakash Ratna`</t>
  </si>
  <si>
    <t>11-12</t>
  </si>
  <si>
    <t>32697595916</t>
  </si>
  <si>
    <t>SBIN0009221</t>
  </si>
  <si>
    <t>nil</t>
  </si>
  <si>
    <t>Kundan Kumar Ray</t>
  </si>
  <si>
    <t>38110128516</t>
  </si>
  <si>
    <t>SBIN0018100</t>
  </si>
  <si>
    <t>FM</t>
  </si>
  <si>
    <t>Sl</t>
  </si>
  <si>
    <t>-</t>
  </si>
  <si>
    <r>
      <t>Name of School:</t>
    </r>
    <r>
      <rPr>
        <b/>
        <sz val="14"/>
        <color theme="1"/>
        <rFont val="Calibri"/>
        <family val="2"/>
        <scheme val="minor"/>
      </rPr>
      <t xml:space="preserve">  Utkramit Madhyamik Vidyalaya, Salaiyakala</t>
    </r>
  </si>
  <si>
    <r>
      <t xml:space="preserve">Block : </t>
    </r>
    <r>
      <rPr>
        <b/>
        <sz val="14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</si>
  <si>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14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</si>
  <si>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10"/>
        <color theme="1"/>
        <rFont val="Calibri"/>
        <family val="2"/>
        <scheme val="minor"/>
      </rPr>
      <t>2025</t>
    </r>
  </si>
  <si>
    <t>110233699625</t>
  </si>
  <si>
    <t>110262006113</t>
  </si>
  <si>
    <t>16 days</t>
  </si>
  <si>
    <t>Nigar Tarannum</t>
  </si>
  <si>
    <t>9-10</t>
  </si>
  <si>
    <t>110233699706</t>
  </si>
  <si>
    <t>43782449886</t>
  </si>
  <si>
    <t>SBIN0000079</t>
  </si>
  <si>
    <t>Mrityunjay Kumar</t>
  </si>
  <si>
    <t>110168937075</t>
  </si>
  <si>
    <t>30192814096</t>
  </si>
  <si>
    <t>SBIN0018431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</si>
</sst>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" fontId="1" fillId="0" borderId="0" xfId="0" quotePrefix="1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9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10</xdr:row>
      <xdr:rowOff>169332</xdr:rowOff>
    </xdr:from>
    <xdr:to>
      <xdr:col>19</xdr:col>
      <xdr:colOff>457201</xdr:colOff>
      <xdr:row>17</xdr:row>
      <xdr:rowOff>190499</xdr:rowOff>
    </xdr:to>
    <xdr:sp macro="" textlink="">
      <xdr:nvSpPr>
        <xdr:cNvPr id="2" name="TextBox 1"/>
        <xdr:cNvSpPr txBox="1"/>
      </xdr:nvSpPr>
      <xdr:spPr>
        <a:xfrm>
          <a:off x="7104593" y="4122207"/>
          <a:ext cx="2544233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10</xdr:row>
      <xdr:rowOff>169332</xdr:rowOff>
    </xdr:from>
    <xdr:to>
      <xdr:col>19</xdr:col>
      <xdr:colOff>457201</xdr:colOff>
      <xdr:row>17</xdr:row>
      <xdr:rowOff>190499</xdr:rowOff>
    </xdr:to>
    <xdr:sp macro="" textlink="">
      <xdr:nvSpPr>
        <xdr:cNvPr id="2" name="TextBox 1"/>
        <xdr:cNvSpPr txBox="1"/>
      </xdr:nvSpPr>
      <xdr:spPr>
        <a:xfrm>
          <a:off x="7104593" y="4122207"/>
          <a:ext cx="2544233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10</xdr:row>
      <xdr:rowOff>169332</xdr:rowOff>
    </xdr:from>
    <xdr:to>
      <xdr:col>19</xdr:col>
      <xdr:colOff>457201</xdr:colOff>
      <xdr:row>17</xdr:row>
      <xdr:rowOff>190499</xdr:rowOff>
    </xdr:to>
    <xdr:sp macro="" textlink="">
      <xdr:nvSpPr>
        <xdr:cNvPr id="2" name="TextBox 1"/>
        <xdr:cNvSpPr txBox="1"/>
      </xdr:nvSpPr>
      <xdr:spPr>
        <a:xfrm>
          <a:off x="7104593" y="4122207"/>
          <a:ext cx="2544233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10</xdr:row>
      <xdr:rowOff>169332</xdr:rowOff>
    </xdr:from>
    <xdr:to>
      <xdr:col>19</xdr:col>
      <xdr:colOff>457201</xdr:colOff>
      <xdr:row>17</xdr:row>
      <xdr:rowOff>190499</xdr:rowOff>
    </xdr:to>
    <xdr:sp macro="" textlink="">
      <xdr:nvSpPr>
        <xdr:cNvPr id="2" name="TextBox 1"/>
        <xdr:cNvSpPr txBox="1"/>
      </xdr:nvSpPr>
      <xdr:spPr>
        <a:xfrm>
          <a:off x="7104593" y="4922307"/>
          <a:ext cx="2544233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11</xdr:row>
      <xdr:rowOff>169332</xdr:rowOff>
    </xdr:from>
    <xdr:to>
      <xdr:col>19</xdr:col>
      <xdr:colOff>457201</xdr:colOff>
      <xdr:row>18</xdr:row>
      <xdr:rowOff>190499</xdr:rowOff>
    </xdr:to>
    <xdr:sp macro="" textlink="">
      <xdr:nvSpPr>
        <xdr:cNvPr id="2" name="TextBox 1"/>
        <xdr:cNvSpPr txBox="1"/>
      </xdr:nvSpPr>
      <xdr:spPr>
        <a:xfrm>
          <a:off x="7104593" y="4922307"/>
          <a:ext cx="2544233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11</xdr:row>
      <xdr:rowOff>169332</xdr:rowOff>
    </xdr:from>
    <xdr:to>
      <xdr:col>19</xdr:col>
      <xdr:colOff>457201</xdr:colOff>
      <xdr:row>18</xdr:row>
      <xdr:rowOff>190499</xdr:rowOff>
    </xdr:to>
    <xdr:sp macro="" textlink="">
      <xdr:nvSpPr>
        <xdr:cNvPr id="2" name="TextBox 1"/>
        <xdr:cNvSpPr txBox="1"/>
      </xdr:nvSpPr>
      <xdr:spPr>
        <a:xfrm>
          <a:off x="7104593" y="4922307"/>
          <a:ext cx="2544233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370418</xdr:colOff>
      <xdr:row>11</xdr:row>
      <xdr:rowOff>169332</xdr:rowOff>
    </xdr:from>
    <xdr:to>
      <xdr:col>19</xdr:col>
      <xdr:colOff>457201</xdr:colOff>
      <xdr:row>18</xdr:row>
      <xdr:rowOff>190499</xdr:rowOff>
    </xdr:to>
    <xdr:sp macro="" textlink="">
      <xdr:nvSpPr>
        <xdr:cNvPr id="3" name="TextBox 2"/>
        <xdr:cNvSpPr txBox="1"/>
      </xdr:nvSpPr>
      <xdr:spPr>
        <a:xfrm>
          <a:off x="7101418" y="4931832"/>
          <a:ext cx="2552700" cy="1354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Signature &amp; Stamp</a:t>
          </a:r>
          <a:r>
            <a:rPr lang="en-US" sz="1200" b="1" baseline="0"/>
            <a:t> Of Head Master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view="pageLayout" topLeftCell="B4" zoomScale="90" zoomScaleNormal="100" zoomScalePageLayoutView="90" workbookViewId="0">
      <selection activeCell="K6" sqref="K6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45</v>
      </c>
      <c r="C6" s="13" t="s">
        <v>23</v>
      </c>
      <c r="D6" s="14">
        <v>29281</v>
      </c>
      <c r="E6" s="18">
        <v>45246</v>
      </c>
      <c r="F6" s="14">
        <v>45839</v>
      </c>
      <c r="G6" s="26" t="s">
        <v>46</v>
      </c>
      <c r="H6" s="11" t="s">
        <v>47</v>
      </c>
      <c r="I6" s="11" t="s">
        <v>48</v>
      </c>
      <c r="J6" s="12">
        <v>33950</v>
      </c>
      <c r="K6" s="12">
        <f>ROUND(J6*55%,0)</f>
        <v>18673</v>
      </c>
      <c r="L6" s="12">
        <f>J6*5%</f>
        <v>1697.5</v>
      </c>
      <c r="M6" s="12">
        <v>1000</v>
      </c>
      <c r="N6" s="15">
        <f>ROUND(SUM(J6:M6),0)</f>
        <v>55321</v>
      </c>
      <c r="O6" s="12">
        <f>(J6+K6)*10%</f>
        <v>5262.3</v>
      </c>
      <c r="P6" s="12">
        <v>30</v>
      </c>
      <c r="Q6" s="17" t="s">
        <v>32</v>
      </c>
      <c r="R6" s="17" t="s">
        <v>32</v>
      </c>
      <c r="S6" s="12">
        <f>SUM(O6:R6)</f>
        <v>5292.3</v>
      </c>
      <c r="T6" s="15">
        <f>(N6/31)*31-S6</f>
        <v>50028.7</v>
      </c>
      <c r="U6" s="10" t="s">
        <v>30</v>
      </c>
      <c r="V6" s="12" t="s">
        <v>26</v>
      </c>
      <c r="W6" s="21"/>
    </row>
    <row r="7" spans="1:23" s="8" customFormat="1" x14ac:dyDescent="0.25">
      <c r="A7" s="2"/>
      <c r="B7" s="2"/>
      <c r="C7" s="3"/>
      <c r="D7" s="4"/>
      <c r="E7" s="4"/>
      <c r="F7" s="4"/>
      <c r="G7" s="5"/>
      <c r="H7" s="6"/>
      <c r="I7" s="6"/>
      <c r="J7" s="2"/>
      <c r="K7" s="2"/>
      <c r="L7" s="2"/>
      <c r="M7" s="2"/>
      <c r="N7" s="7"/>
      <c r="O7" s="2"/>
      <c r="P7" s="2"/>
      <c r="Q7" s="2"/>
      <c r="R7" s="2"/>
      <c r="S7" s="2"/>
      <c r="T7" s="7"/>
      <c r="U7" s="2"/>
      <c r="V7" s="2"/>
    </row>
    <row r="8" spans="1:23" s="8" customFormat="1" x14ac:dyDescent="0.25"/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>
      <c r="J12" s="9"/>
    </row>
    <row r="13" spans="1:23" s="8" customFormat="1" x14ac:dyDescent="0.25"/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view="pageLayout" topLeftCell="B4" zoomScale="90" zoomScaleNormal="100" zoomScalePageLayoutView="90" workbookViewId="0">
      <selection activeCell="U7" sqref="U7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40</v>
      </c>
      <c r="C6" s="30" t="s">
        <v>41</v>
      </c>
      <c r="D6" s="14">
        <v>34121</v>
      </c>
      <c r="E6" s="18">
        <v>45792</v>
      </c>
      <c r="F6" s="14">
        <v>46023</v>
      </c>
      <c r="G6" s="26" t="s">
        <v>42</v>
      </c>
      <c r="H6" s="11" t="s">
        <v>43</v>
      </c>
      <c r="I6" s="11" t="s">
        <v>44</v>
      </c>
      <c r="J6" s="12">
        <v>31000</v>
      </c>
      <c r="K6" s="12">
        <f>J6*55%</f>
        <v>17050</v>
      </c>
      <c r="L6" s="12">
        <f>J6*5%</f>
        <v>1550</v>
      </c>
      <c r="M6" s="12">
        <v>1000</v>
      </c>
      <c r="N6" s="15">
        <f>SUM(J6:M6)</f>
        <v>50600</v>
      </c>
      <c r="O6" s="12">
        <f>(J6+K6)*10%</f>
        <v>4805</v>
      </c>
      <c r="P6" s="12">
        <v>30</v>
      </c>
      <c r="Q6" s="17" t="s">
        <v>32</v>
      </c>
      <c r="R6" s="17" t="s">
        <v>32</v>
      </c>
      <c r="S6" s="12">
        <f>SUM(O6:R6)</f>
        <v>4835</v>
      </c>
      <c r="T6" s="15">
        <f>(N6/31)*31-S6</f>
        <v>45765</v>
      </c>
      <c r="U6" s="10" t="s">
        <v>30</v>
      </c>
      <c r="V6" s="12" t="s">
        <v>26</v>
      </c>
      <c r="W6" s="21"/>
    </row>
    <row r="7" spans="1:23" s="8" customFormat="1" x14ac:dyDescent="0.25">
      <c r="A7" s="2"/>
      <c r="B7" s="2"/>
      <c r="C7" s="3"/>
      <c r="D7" s="4"/>
      <c r="E7" s="4"/>
      <c r="F7" s="4"/>
      <c r="G7" s="5"/>
      <c r="H7" s="6"/>
      <c r="I7" s="6"/>
      <c r="J7" s="2"/>
      <c r="K7" s="2"/>
      <c r="L7" s="2"/>
      <c r="M7" s="2"/>
      <c r="N7" s="7"/>
      <c r="O7" s="2"/>
      <c r="P7" s="2"/>
      <c r="Q7" s="2"/>
      <c r="R7" s="2"/>
      <c r="S7" s="2"/>
      <c r="T7" s="7"/>
      <c r="U7" s="2"/>
      <c r="V7" s="2"/>
    </row>
    <row r="8" spans="1:23" s="8" customFormat="1" x14ac:dyDescent="0.25"/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>
      <c r="J12" s="9"/>
    </row>
    <row r="13" spans="1:23" s="8" customFormat="1" x14ac:dyDescent="0.25"/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view="pageLayout" topLeftCell="B4" zoomScale="90" zoomScaleNormal="100" zoomScalePageLayoutView="90" workbookViewId="0">
      <selection activeCell="U7" sqref="U7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40</v>
      </c>
      <c r="C6" s="30" t="s">
        <v>41</v>
      </c>
      <c r="D6" s="14">
        <v>34121</v>
      </c>
      <c r="E6" s="18">
        <v>45792</v>
      </c>
      <c r="F6" s="14">
        <v>46023</v>
      </c>
      <c r="G6" s="26" t="s">
        <v>42</v>
      </c>
      <c r="H6" s="11" t="s">
        <v>43</v>
      </c>
      <c r="I6" s="11" t="s">
        <v>44</v>
      </c>
      <c r="J6" s="12">
        <v>31000</v>
      </c>
      <c r="K6" s="12">
        <f>J6*55%</f>
        <v>17050</v>
      </c>
      <c r="L6" s="12">
        <f>J6*5%</f>
        <v>1550</v>
      </c>
      <c r="M6" s="12">
        <v>1000</v>
      </c>
      <c r="N6" s="15">
        <f>SUM(J6:M6)</f>
        <v>50600</v>
      </c>
      <c r="O6" s="12">
        <f>(J6+K6)*10%</f>
        <v>4805</v>
      </c>
      <c r="P6" s="12">
        <v>30</v>
      </c>
      <c r="Q6" s="17" t="s">
        <v>32</v>
      </c>
      <c r="R6" s="17" t="s">
        <v>32</v>
      </c>
      <c r="S6" s="12">
        <f>SUM(O6:R6)</f>
        <v>4835</v>
      </c>
      <c r="T6" s="15">
        <f>(N6/31)*31-S6</f>
        <v>45765</v>
      </c>
      <c r="U6" s="10" t="s">
        <v>30</v>
      </c>
      <c r="V6" s="12" t="s">
        <v>26</v>
      </c>
      <c r="W6" s="21"/>
    </row>
    <row r="7" spans="1:23" s="8" customFormat="1" x14ac:dyDescent="0.25">
      <c r="A7" s="2"/>
      <c r="B7" s="2"/>
      <c r="C7" s="3"/>
      <c r="D7" s="4"/>
      <c r="E7" s="4"/>
      <c r="F7" s="4"/>
      <c r="G7" s="5"/>
      <c r="H7" s="6"/>
      <c r="I7" s="6"/>
      <c r="J7" s="2"/>
      <c r="K7" s="2"/>
      <c r="L7" s="2"/>
      <c r="M7" s="2"/>
      <c r="N7" s="7"/>
      <c r="O7" s="2"/>
      <c r="P7" s="2"/>
      <c r="Q7" s="2"/>
      <c r="R7" s="2"/>
      <c r="S7" s="2"/>
      <c r="T7" s="7"/>
      <c r="U7" s="2"/>
      <c r="V7" s="2"/>
    </row>
    <row r="8" spans="1:23" s="8" customFormat="1" x14ac:dyDescent="0.25"/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>
      <c r="J12" s="9"/>
    </row>
    <row r="13" spans="1:23" s="8" customFormat="1" x14ac:dyDescent="0.25"/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view="pageLayout" topLeftCell="B4" zoomScale="90" zoomScaleNormal="100" zoomScalePageLayoutView="90" workbookViewId="0">
      <selection activeCell="T6" sqref="T6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40</v>
      </c>
      <c r="C6" s="30" t="s">
        <v>41</v>
      </c>
      <c r="D6" s="14">
        <v>34121</v>
      </c>
      <c r="E6" s="18">
        <v>45792</v>
      </c>
      <c r="F6" s="14">
        <v>46023</v>
      </c>
      <c r="G6" s="26" t="s">
        <v>42</v>
      </c>
      <c r="H6" s="11" t="s">
        <v>43</v>
      </c>
      <c r="I6" s="11" t="s">
        <v>44</v>
      </c>
      <c r="J6" s="12">
        <v>16533</v>
      </c>
      <c r="K6" s="12">
        <f>J6*55%</f>
        <v>9093.1500000000015</v>
      </c>
      <c r="L6" s="12">
        <f>J6*5%</f>
        <v>826.65000000000009</v>
      </c>
      <c r="M6" s="12">
        <v>533</v>
      </c>
      <c r="N6" s="15">
        <f>SUM(J6:M6)</f>
        <v>26985.800000000003</v>
      </c>
      <c r="O6" s="12">
        <f>(J6+K6)*10%</f>
        <v>2562.6150000000002</v>
      </c>
      <c r="P6" s="12">
        <v>30</v>
      </c>
      <c r="Q6" s="17" t="s">
        <v>32</v>
      </c>
      <c r="R6" s="17" t="s">
        <v>32</v>
      </c>
      <c r="S6" s="12">
        <f>SUM(O6:R6)</f>
        <v>2592.6150000000002</v>
      </c>
      <c r="T6" s="15">
        <f>(N6/31)*31-S6</f>
        <v>24393.185000000001</v>
      </c>
      <c r="U6" s="10" t="s">
        <v>39</v>
      </c>
      <c r="V6" s="12" t="s">
        <v>26</v>
      </c>
      <c r="W6" s="21"/>
    </row>
    <row r="7" spans="1:23" s="8" customFormat="1" x14ac:dyDescent="0.25">
      <c r="A7" s="2"/>
      <c r="B7" s="2"/>
      <c r="C7" s="3"/>
      <c r="D7" s="4"/>
      <c r="E7" s="4"/>
      <c r="F7" s="4"/>
      <c r="G7" s="5"/>
      <c r="H7" s="6"/>
      <c r="I7" s="6"/>
      <c r="J7" s="2"/>
      <c r="K7" s="2"/>
      <c r="L7" s="2"/>
      <c r="M7" s="2"/>
      <c r="N7" s="7"/>
      <c r="O7" s="2"/>
      <c r="P7" s="2"/>
      <c r="Q7" s="2"/>
      <c r="R7" s="2"/>
      <c r="S7" s="2"/>
      <c r="T7" s="7"/>
      <c r="U7" s="2"/>
      <c r="V7" s="2"/>
    </row>
    <row r="8" spans="1:23" s="8" customFormat="1" x14ac:dyDescent="0.25"/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>
      <c r="J12" s="9"/>
    </row>
    <row r="13" spans="1:23" s="8" customFormat="1" x14ac:dyDescent="0.25"/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view="pageLayout" topLeftCell="A4" zoomScale="90" zoomScaleNormal="100" zoomScalePageLayoutView="90" workbookViewId="0">
      <selection activeCell="T7" sqref="T7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22</v>
      </c>
      <c r="C6" s="13" t="s">
        <v>23</v>
      </c>
      <c r="D6" s="14">
        <v>32157</v>
      </c>
      <c r="E6" s="18">
        <v>45792</v>
      </c>
      <c r="F6" s="14">
        <v>46023</v>
      </c>
      <c r="G6" s="26" t="s">
        <v>37</v>
      </c>
      <c r="H6" s="11" t="s">
        <v>24</v>
      </c>
      <c r="I6" s="11" t="s">
        <v>25</v>
      </c>
      <c r="J6" s="12">
        <v>17067</v>
      </c>
      <c r="K6" s="12">
        <f>J6*55%</f>
        <v>9386.85</v>
      </c>
      <c r="L6" s="12">
        <f>J6*5%</f>
        <v>853.35</v>
      </c>
      <c r="M6" s="12">
        <v>533</v>
      </c>
      <c r="N6" s="15">
        <f>SUM(J6:M6)</f>
        <v>27840.199999999997</v>
      </c>
      <c r="O6" s="12">
        <f>(J6+K6)*10%</f>
        <v>2645.3850000000002</v>
      </c>
      <c r="P6" s="12">
        <v>30</v>
      </c>
      <c r="Q6" s="17" t="s">
        <v>32</v>
      </c>
      <c r="R6" s="17" t="s">
        <v>32</v>
      </c>
      <c r="S6" s="12">
        <f>SUM(O6:R6)</f>
        <v>2675.3850000000002</v>
      </c>
      <c r="T6" s="15">
        <f>(N6/31)*31-S6</f>
        <v>25164.814999999995</v>
      </c>
      <c r="U6" s="10" t="s">
        <v>39</v>
      </c>
      <c r="V6" s="12" t="s">
        <v>26</v>
      </c>
      <c r="W6" s="21"/>
    </row>
    <row r="7" spans="1:23" s="16" customFormat="1" ht="63" x14ac:dyDescent="0.25">
      <c r="A7" s="12">
        <v>2</v>
      </c>
      <c r="B7" s="10" t="s">
        <v>27</v>
      </c>
      <c r="C7" s="13" t="s">
        <v>23</v>
      </c>
      <c r="D7" s="14">
        <v>33636</v>
      </c>
      <c r="E7" s="14">
        <v>45792</v>
      </c>
      <c r="F7" s="14">
        <v>46023</v>
      </c>
      <c r="G7" s="26" t="s">
        <v>38</v>
      </c>
      <c r="H7" s="11" t="s">
        <v>28</v>
      </c>
      <c r="I7" s="11" t="s">
        <v>29</v>
      </c>
      <c r="J7" s="12">
        <v>17067</v>
      </c>
      <c r="K7" s="12">
        <f>J7*55%</f>
        <v>9386.85</v>
      </c>
      <c r="L7" s="12">
        <f>J7*5%</f>
        <v>853.35</v>
      </c>
      <c r="M7" s="12">
        <v>533</v>
      </c>
      <c r="N7" s="15">
        <f>SUM(J7:M7)</f>
        <v>27840.199999999997</v>
      </c>
      <c r="O7" s="12">
        <f>(J7+K7)*10%</f>
        <v>2645.3850000000002</v>
      </c>
      <c r="P7" s="12">
        <v>30</v>
      </c>
      <c r="Q7" s="17" t="s">
        <v>32</v>
      </c>
      <c r="R7" s="17" t="s">
        <v>32</v>
      </c>
      <c r="S7" s="12">
        <f>SUM(O7:R7)</f>
        <v>2675.3850000000002</v>
      </c>
      <c r="T7" s="15">
        <f>(N7/31)*31-S7</f>
        <v>25164.814999999995</v>
      </c>
      <c r="U7" s="10" t="s">
        <v>39</v>
      </c>
      <c r="V7" s="12" t="s">
        <v>26</v>
      </c>
      <c r="W7" s="22"/>
    </row>
    <row r="8" spans="1:23" s="8" customFormat="1" x14ac:dyDescent="0.25">
      <c r="A8" s="2"/>
      <c r="B8" s="2"/>
      <c r="C8" s="3"/>
      <c r="D8" s="4"/>
      <c r="E8" s="4"/>
      <c r="F8" s="4"/>
      <c r="G8" s="5"/>
      <c r="H8" s="6"/>
      <c r="I8" s="6"/>
      <c r="J8" s="2"/>
      <c r="K8" s="2"/>
      <c r="L8" s="2"/>
      <c r="M8" s="2"/>
      <c r="N8" s="7"/>
      <c r="O8" s="2"/>
      <c r="P8" s="2"/>
      <c r="Q8" s="2"/>
      <c r="R8" s="2"/>
      <c r="S8" s="2"/>
      <c r="T8" s="7"/>
      <c r="U8" s="2"/>
      <c r="V8" s="2"/>
    </row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/>
    <row r="13" spans="1:23" s="8" customFormat="1" x14ac:dyDescent="0.25">
      <c r="J13" s="9"/>
    </row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view="pageLayout" zoomScale="90" zoomScaleNormal="100" zoomScalePageLayoutView="90" workbookViewId="0">
      <selection activeCell="J14" sqref="J14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22</v>
      </c>
      <c r="C6" s="13" t="s">
        <v>23</v>
      </c>
      <c r="D6" s="14">
        <v>32157</v>
      </c>
      <c r="E6" s="18">
        <v>45792</v>
      </c>
      <c r="F6" s="14">
        <v>46023</v>
      </c>
      <c r="G6" s="26" t="s">
        <v>37</v>
      </c>
      <c r="H6" s="11" t="s">
        <v>24</v>
      </c>
      <c r="I6" s="11" t="s">
        <v>25</v>
      </c>
      <c r="J6" s="12">
        <v>32000</v>
      </c>
      <c r="K6" s="12">
        <f>J6*55%</f>
        <v>17600</v>
      </c>
      <c r="L6" s="12">
        <f>J6*5%</f>
        <v>1600</v>
      </c>
      <c r="M6" s="12">
        <v>1000</v>
      </c>
      <c r="N6" s="15">
        <f>SUM(J6:M6)</f>
        <v>52200</v>
      </c>
      <c r="O6" s="12">
        <f>(J6+K6)*10%</f>
        <v>4960</v>
      </c>
      <c r="P6" s="12">
        <v>30</v>
      </c>
      <c r="Q6" s="17" t="s">
        <v>32</v>
      </c>
      <c r="R6" s="17" t="s">
        <v>32</v>
      </c>
      <c r="S6" s="12">
        <f>SUM(O6:R6)</f>
        <v>4990</v>
      </c>
      <c r="T6" s="15">
        <f>(N6/31)*31-S6</f>
        <v>47210</v>
      </c>
      <c r="U6" s="12" t="s">
        <v>30</v>
      </c>
      <c r="V6" s="12" t="s">
        <v>26</v>
      </c>
      <c r="W6" s="21"/>
    </row>
    <row r="7" spans="1:23" s="16" customFormat="1" ht="63" x14ac:dyDescent="0.25">
      <c r="A7" s="12">
        <v>2</v>
      </c>
      <c r="B7" s="10" t="s">
        <v>27</v>
      </c>
      <c r="C7" s="13" t="s">
        <v>23</v>
      </c>
      <c r="D7" s="14">
        <v>33636</v>
      </c>
      <c r="E7" s="14">
        <v>45792</v>
      </c>
      <c r="F7" s="14">
        <v>46023</v>
      </c>
      <c r="G7" s="26" t="s">
        <v>38</v>
      </c>
      <c r="H7" s="11" t="s">
        <v>28</v>
      </c>
      <c r="I7" s="11" t="s">
        <v>29</v>
      </c>
      <c r="J7" s="12">
        <v>32000</v>
      </c>
      <c r="K7" s="12">
        <f>J7*55%</f>
        <v>17600</v>
      </c>
      <c r="L7" s="12">
        <f>J7*5%</f>
        <v>1600</v>
      </c>
      <c r="M7" s="12">
        <v>1000</v>
      </c>
      <c r="N7" s="15">
        <f>SUM(J7:M7)</f>
        <v>52200</v>
      </c>
      <c r="O7" s="12">
        <f>(J7+K7)*10%</f>
        <v>4960</v>
      </c>
      <c r="P7" s="12">
        <v>30</v>
      </c>
      <c r="Q7" s="17" t="s">
        <v>32</v>
      </c>
      <c r="R7" s="17" t="s">
        <v>32</v>
      </c>
      <c r="S7" s="12">
        <f>SUM(O7:R7)</f>
        <v>4990</v>
      </c>
      <c r="T7" s="15">
        <f>(N7/31)*31-S7</f>
        <v>47210</v>
      </c>
      <c r="U7" s="12" t="s">
        <v>30</v>
      </c>
      <c r="V7" s="12" t="s">
        <v>26</v>
      </c>
      <c r="W7" s="22"/>
    </row>
    <row r="8" spans="1:23" s="8" customFormat="1" x14ac:dyDescent="0.25">
      <c r="A8" s="2"/>
      <c r="B8" s="2"/>
      <c r="C8" s="3"/>
      <c r="D8" s="4"/>
      <c r="E8" s="4"/>
      <c r="F8" s="4"/>
      <c r="G8" s="5"/>
      <c r="H8" s="6"/>
      <c r="I8" s="6"/>
      <c r="J8" s="2"/>
      <c r="K8" s="2"/>
      <c r="L8" s="2"/>
      <c r="M8" s="2"/>
      <c r="N8" s="7"/>
      <c r="O8" s="2"/>
      <c r="P8" s="2"/>
      <c r="Q8" s="2"/>
      <c r="R8" s="2"/>
      <c r="S8" s="2"/>
      <c r="T8" s="7"/>
      <c r="U8" s="2"/>
      <c r="V8" s="2"/>
    </row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/>
    <row r="13" spans="1:23" s="8" customFormat="1" x14ac:dyDescent="0.25">
      <c r="J13" s="9"/>
    </row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view="pageLayout" topLeftCell="A4" zoomScale="90" zoomScaleNormal="100" zoomScalePageLayoutView="90" workbookViewId="0">
      <selection activeCell="J14" sqref="J14"/>
    </sheetView>
  </sheetViews>
  <sheetFormatPr defaultRowHeight="15" x14ac:dyDescent="0.25"/>
  <cols>
    <col min="1" max="1" width="2.140625" customWidth="1"/>
    <col min="2" max="2" width="14.42578125" customWidth="1"/>
    <col min="3" max="3" width="6.28515625" customWidth="1"/>
    <col min="4" max="5" width="11.5703125" customWidth="1"/>
    <col min="6" max="6" width="12.140625" customWidth="1"/>
    <col min="7" max="7" width="8.28515625" customWidth="1"/>
    <col min="8" max="9" width="4.42578125" customWidth="1"/>
    <col min="10" max="11" width="6.7109375" customWidth="1"/>
    <col min="12" max="13" width="5.5703125" customWidth="1"/>
    <col min="14" max="14" width="6.7109375" customWidth="1"/>
    <col min="15" max="15" width="5.5703125" customWidth="1"/>
    <col min="16" max="16" width="3.28515625" customWidth="1"/>
    <col min="17" max="17" width="3.5703125" customWidth="1"/>
    <col min="18" max="18" width="4" customWidth="1"/>
    <col min="19" max="19" width="5.5703125" customWidth="1"/>
    <col min="20" max="20" width="6.7109375" customWidth="1"/>
    <col min="21" max="21" width="3.85546875" customWidth="1"/>
    <col min="22" max="22" width="3.28515625" customWidth="1"/>
  </cols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</row>
    <row r="2" spans="1:23" ht="30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</row>
    <row r="3" spans="1:23" ht="34.5" customHeight="1" x14ac:dyDescent="0.3">
      <c r="A3" s="23" t="s">
        <v>33</v>
      </c>
      <c r="B3" s="23"/>
      <c r="C3" s="23"/>
      <c r="D3" s="23"/>
      <c r="E3" s="23"/>
      <c r="F3" s="23"/>
      <c r="G3" s="23"/>
      <c r="H3" s="23"/>
      <c r="I3" s="23" t="s">
        <v>34</v>
      </c>
      <c r="J3" s="23"/>
      <c r="K3" s="23"/>
      <c r="L3" s="23"/>
      <c r="M3" s="23"/>
      <c r="N3" s="23" t="s">
        <v>35</v>
      </c>
      <c r="O3" s="23"/>
      <c r="P3" s="23"/>
      <c r="Q3" s="23"/>
      <c r="R3" s="23"/>
      <c r="S3" s="24" t="s">
        <v>36</v>
      </c>
      <c r="T3" s="24"/>
      <c r="U3" s="24"/>
      <c r="V3" s="24"/>
    </row>
    <row r="4" spans="1:23" s="29" customFormat="1" ht="93" customHeight="1" x14ac:dyDescent="0.25">
      <c r="A4" s="28" t="s">
        <v>31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5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11</v>
      </c>
      <c r="M4" s="28" t="s">
        <v>12</v>
      </c>
      <c r="N4" s="28" t="s">
        <v>13</v>
      </c>
      <c r="O4" s="28" t="s">
        <v>14</v>
      </c>
      <c r="P4" s="15" t="s">
        <v>15</v>
      </c>
      <c r="Q4" s="27" t="s">
        <v>16</v>
      </c>
      <c r="R4" s="27" t="s">
        <v>17</v>
      </c>
      <c r="S4" s="27" t="s">
        <v>18</v>
      </c>
      <c r="T4" s="27" t="s">
        <v>19</v>
      </c>
      <c r="U4" s="27" t="s">
        <v>20</v>
      </c>
      <c r="V4" s="27" t="s">
        <v>21</v>
      </c>
    </row>
    <row r="5" spans="1:23" s="1" customFormat="1" x14ac:dyDescent="0.25">
      <c r="A5" s="25">
        <v>1</v>
      </c>
      <c r="B5" s="25">
        <v>2</v>
      </c>
      <c r="C5" s="25">
        <v>3</v>
      </c>
      <c r="D5" s="25">
        <v>4</v>
      </c>
      <c r="E5" s="25">
        <v>5</v>
      </c>
      <c r="F5" s="25">
        <v>6</v>
      </c>
      <c r="G5" s="25">
        <v>7</v>
      </c>
      <c r="H5" s="25">
        <v>8</v>
      </c>
      <c r="I5" s="25">
        <v>9</v>
      </c>
      <c r="J5" s="25">
        <v>10</v>
      </c>
      <c r="K5" s="25">
        <v>11</v>
      </c>
      <c r="L5" s="25">
        <v>12</v>
      </c>
      <c r="M5" s="25">
        <v>13</v>
      </c>
      <c r="N5" s="25">
        <v>14</v>
      </c>
      <c r="O5" s="25">
        <v>15</v>
      </c>
      <c r="P5" s="25">
        <v>16</v>
      </c>
      <c r="Q5" s="25">
        <v>17</v>
      </c>
      <c r="R5" s="25">
        <v>18</v>
      </c>
      <c r="S5" s="25">
        <v>19</v>
      </c>
      <c r="T5" s="25">
        <v>20</v>
      </c>
      <c r="U5" s="25">
        <v>21</v>
      </c>
      <c r="V5" s="25">
        <v>22</v>
      </c>
    </row>
    <row r="6" spans="1:23" s="12" customFormat="1" ht="63" x14ac:dyDescent="0.25">
      <c r="A6" s="12">
        <v>1</v>
      </c>
      <c r="B6" s="10" t="s">
        <v>22</v>
      </c>
      <c r="C6" s="13" t="s">
        <v>23</v>
      </c>
      <c r="D6" s="14">
        <v>32157</v>
      </c>
      <c r="E6" s="18">
        <v>45792</v>
      </c>
      <c r="F6" s="14">
        <v>46023</v>
      </c>
      <c r="G6" s="26" t="s">
        <v>37</v>
      </c>
      <c r="H6" s="11" t="s">
        <v>24</v>
      </c>
      <c r="I6" s="11" t="s">
        <v>25</v>
      </c>
      <c r="J6" s="12">
        <v>32000</v>
      </c>
      <c r="K6" s="12">
        <f>J6*55%</f>
        <v>17600</v>
      </c>
      <c r="L6" s="12">
        <f>J6*5%</f>
        <v>1600</v>
      </c>
      <c r="M6" s="12">
        <v>1000</v>
      </c>
      <c r="N6" s="15">
        <f>SUM(J6:M6)</f>
        <v>52200</v>
      </c>
      <c r="O6" s="12">
        <f>(J6+K6)*10%</f>
        <v>4960</v>
      </c>
      <c r="P6" s="12">
        <v>30</v>
      </c>
      <c r="Q6" s="17" t="s">
        <v>32</v>
      </c>
      <c r="R6" s="17" t="s">
        <v>32</v>
      </c>
      <c r="S6" s="12">
        <f>SUM(O6:R6)</f>
        <v>4990</v>
      </c>
      <c r="T6" s="15">
        <f>(N6/31)*31-S6</f>
        <v>47210</v>
      </c>
      <c r="U6" s="12" t="s">
        <v>30</v>
      </c>
      <c r="V6" s="12" t="s">
        <v>26</v>
      </c>
      <c r="W6" s="21"/>
    </row>
    <row r="7" spans="1:23" s="16" customFormat="1" ht="63" x14ac:dyDescent="0.25">
      <c r="A7" s="12">
        <v>2</v>
      </c>
      <c r="B7" s="10" t="s">
        <v>27</v>
      </c>
      <c r="C7" s="13" t="s">
        <v>23</v>
      </c>
      <c r="D7" s="14">
        <v>33636</v>
      </c>
      <c r="E7" s="14">
        <v>45792</v>
      </c>
      <c r="F7" s="14">
        <v>46023</v>
      </c>
      <c r="G7" s="26" t="s">
        <v>38</v>
      </c>
      <c r="H7" s="11" t="s">
        <v>28</v>
      </c>
      <c r="I7" s="11" t="s">
        <v>29</v>
      </c>
      <c r="J7" s="12">
        <v>32000</v>
      </c>
      <c r="K7" s="12">
        <f>J7*55%</f>
        <v>17600</v>
      </c>
      <c r="L7" s="12">
        <f>J7*5%</f>
        <v>1600</v>
      </c>
      <c r="M7" s="12">
        <v>1000</v>
      </c>
      <c r="N7" s="15">
        <f>SUM(J7:M7)</f>
        <v>52200</v>
      </c>
      <c r="O7" s="12">
        <f>(J7+K7)*10%</f>
        <v>4960</v>
      </c>
      <c r="P7" s="12">
        <v>30</v>
      </c>
      <c r="Q7" s="17" t="s">
        <v>32</v>
      </c>
      <c r="R7" s="17" t="s">
        <v>32</v>
      </c>
      <c r="S7" s="12">
        <f>SUM(O7:R7)</f>
        <v>4990</v>
      </c>
      <c r="T7" s="15">
        <f>(N7/31)*31-S7</f>
        <v>47210</v>
      </c>
      <c r="U7" s="12" t="s">
        <v>30</v>
      </c>
      <c r="V7" s="12" t="s">
        <v>26</v>
      </c>
      <c r="W7" s="22"/>
    </row>
    <row r="8" spans="1:23" s="8" customFormat="1" x14ac:dyDescent="0.25">
      <c r="A8" s="2"/>
      <c r="B8" s="2"/>
      <c r="C8" s="3"/>
      <c r="D8" s="4"/>
      <c r="E8" s="4"/>
      <c r="F8" s="4"/>
      <c r="G8" s="5"/>
      <c r="H8" s="6"/>
      <c r="I8" s="6"/>
      <c r="J8" s="2"/>
      <c r="K8" s="2"/>
      <c r="L8" s="2"/>
      <c r="M8" s="2"/>
      <c r="N8" s="7"/>
      <c r="O8" s="2"/>
      <c r="P8" s="2"/>
      <c r="Q8" s="2"/>
      <c r="R8" s="2"/>
      <c r="S8" s="2"/>
      <c r="T8" s="7"/>
      <c r="U8" s="2"/>
      <c r="V8" s="2"/>
    </row>
    <row r="9" spans="1:23" s="8" customFormat="1" x14ac:dyDescent="0.25"/>
    <row r="10" spans="1:23" s="8" customFormat="1" x14ac:dyDescent="0.25"/>
    <row r="11" spans="1:23" s="8" customFormat="1" x14ac:dyDescent="0.25"/>
    <row r="12" spans="1:23" s="8" customFormat="1" x14ac:dyDescent="0.25"/>
    <row r="13" spans="1:23" s="8" customFormat="1" x14ac:dyDescent="0.25">
      <c r="J13" s="9"/>
    </row>
    <row r="14" spans="1:23" s="8" customFormat="1" x14ac:dyDescent="0.25"/>
    <row r="15" spans="1:23" s="8" customFormat="1" x14ac:dyDescent="0.25"/>
    <row r="16" spans="1:23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</sheetData>
  <mergeCells count="5">
    <mergeCell ref="A1:V2"/>
    <mergeCell ref="A3:H3"/>
    <mergeCell ref="I3:M3"/>
    <mergeCell ref="N3:R3"/>
    <mergeCell ref="S3:V3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Jul-25_11_12_tre_1</vt:lpstr>
      <vt:lpstr>Jul-25_9_10 (3)</vt:lpstr>
      <vt:lpstr>Jun-25_9_10 (2)</vt:lpstr>
      <vt:lpstr>May-25_9_10</vt:lpstr>
      <vt:lpstr>May-25</vt:lpstr>
      <vt:lpstr>Jun-25</vt:lpstr>
      <vt:lpstr>Jul-25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2025-07-21T06:28:59Z</cp:lastPrinted>
  <dcterms:created xsi:type="dcterms:W3CDTF">2025-07-17T06:14:43Z</dcterms:created>
  <dcterms:modified xsi:type="dcterms:W3CDTF">2025-07-21T06:32:26Z</dcterms:modified>
</cp:coreProperties>
</file>