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702" activeTab="5"/>
  </bookViews>
  <sheets>
    <sheet name="doc_PIUS_BASE" sheetId="12" r:id="rId1"/>
    <sheet name="exemplos" sheetId="15" r:id="rId2"/>
    <sheet name="documentos" sheetId="16" r:id="rId3"/>
    <sheet name="doc_PIUS " sheetId="9" r:id="rId4"/>
    <sheet name="sup_hiperlinks" sheetId="14" r:id="rId5"/>
    <sheet name="hiperlinks" sheetId="17" r:id="rId6"/>
    <sheet name="PIUS menores" sheetId="3" r:id="rId7"/>
    <sheet name="PIUS maiores" sheetId="4" r:id="rId8"/>
    <sheet name="superado" sheetId="1" r:id="rId9"/>
    <sheet name="superado_organizacao geral" sheetId="8" r:id="rId10"/>
    <sheet name="organização geral" sheetId="10" r:id="rId11"/>
  </sheets>
  <calcPr calcId="125725" iterateCount="117"/>
</workbook>
</file>

<file path=xl/calcChain.xml><?xml version="1.0" encoding="utf-8"?>
<calcChain xmlns="http://schemas.openxmlformats.org/spreadsheetml/2006/main">
  <c r="D33" i="17"/>
  <c r="D19"/>
  <c r="D20"/>
  <c r="D21"/>
  <c r="D22"/>
  <c r="D23"/>
  <c r="D24"/>
  <c r="D25"/>
  <c r="D26"/>
  <c r="D27"/>
  <c r="D28"/>
  <c r="D29"/>
  <c r="D30"/>
  <c r="D31"/>
  <c r="D32"/>
  <c r="D15"/>
  <c r="D18"/>
  <c r="D8"/>
  <c r="D9"/>
  <c r="D10"/>
  <c r="D11"/>
  <c r="D12"/>
  <c r="D13"/>
  <c r="D14"/>
  <c r="D16"/>
  <c r="D17"/>
  <c r="D7"/>
  <c r="D3"/>
  <c r="D4"/>
  <c r="D5"/>
  <c r="D6"/>
  <c r="D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<sst xmlns="http://schemas.openxmlformats.org/spreadsheetml/2006/main" count="5899" uniqueCount="770">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</sst>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5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65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13" fillId="0" borderId="1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50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28" xfId="0" applyFont="1" applyBorder="1" applyAlignment="1">
      <alignment horizontal="center" vertical="top" wrapText="1"/>
    </xf>
    <xf numFmtId="0" fontId="33" fillId="0" borderId="51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2" fillId="2" borderId="15" xfId="0" applyFont="1" applyFill="1" applyBorder="1"/>
    <xf numFmtId="0" fontId="13" fillId="2" borderId="20" xfId="0" applyFont="1" applyFill="1" applyBorder="1" applyAlignment="1">
      <alignment horizontal="center"/>
    </xf>
    <xf numFmtId="0" fontId="48" fillId="0" borderId="0" xfId="1" applyAlignment="1" applyProtection="1"/>
    <xf numFmtId="0" fontId="48" fillId="0" borderId="0" xfId="1" applyBorder="1" applyAlignment="1" applyProtection="1"/>
    <xf numFmtId="0" fontId="15" fillId="0" borderId="16" xfId="0" applyFont="1" applyFill="1" applyBorder="1" applyAlignment="1">
      <alignment horizontal="left"/>
    </xf>
    <xf numFmtId="0" fontId="0" fillId="0" borderId="2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3" fillId="0" borderId="11" xfId="0" applyFont="1" applyFill="1" applyBorder="1"/>
    <xf numFmtId="0" fontId="13" fillId="0" borderId="11" xfId="0" applyFont="1" applyFill="1" applyBorder="1" applyAlignment="1">
      <alignment horizontal="left"/>
    </xf>
    <xf numFmtId="0" fontId="15" fillId="0" borderId="11" xfId="0" applyFont="1" applyFill="1" applyBorder="1" applyAlignment="1">
      <alignment horizontal="left"/>
    </xf>
    <xf numFmtId="0" fontId="0" fillId="0" borderId="16" xfId="0" applyFill="1" applyBorder="1"/>
    <xf numFmtId="0" fontId="0" fillId="0" borderId="17" xfId="0" applyFill="1" applyBorder="1"/>
  </cellXfs>
  <cellStyles count="3">
    <cellStyle name="Hyperlink" xfId="1" builtinId="8"/>
    <cellStyle name="Normal" xfId="0" builtinId="0"/>
    <cellStyle name="Separador de milhares" xfId="2" builtinId="3"/>
  </cellStyles>
  <dxfs count="98"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FFFFCC"/>
      <color rgb="FFD9FFDE"/>
      <color rgb="FF0000FF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4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printerSettings" Target="../printerSettings/printerSettings5.bin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zoomScale="90" zoomScaleNormal="90" workbookViewId="0">
      <selection activeCell="J9" sqref="J9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547"/>
      <c r="B11" s="548"/>
      <c r="C11" s="548"/>
      <c r="D11" s="548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549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549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549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549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549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550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549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549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549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549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549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549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549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549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549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549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549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549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549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549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549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551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550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549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549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549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549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549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549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549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549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549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549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549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551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97" priority="16" operator="equal">
      <formula>"x"</formula>
    </cfRule>
  </conditionalFormatting>
  <conditionalFormatting sqref="A17 A34:A58 A9 A11:A12 B11:J58 K12:L58">
    <cfRule type="cellIs" dxfId="96" priority="12" operator="equal">
      <formula>"_"</formula>
    </cfRule>
    <cfRule type="cellIs" dxfId="95" priority="14" operator="equal">
      <formula>"w"</formula>
    </cfRule>
  </conditionalFormatting>
  <conditionalFormatting sqref="N9:O9">
    <cfRule type="containsText" dxfId="94" priority="11" operator="containsText" text="Projeto">
      <formula>NOT(ISERROR(SEARCH("Projeto",N9)))</formula>
    </cfRule>
  </conditionalFormatting>
  <conditionalFormatting sqref="M12:EZ296 BB32:FA32 E12:E48">
    <cfRule type="duplicateValues" dxfId="93" priority="9"/>
  </conditionalFormatting>
  <conditionalFormatting sqref="M12:AFC49">
    <cfRule type="cellIs" dxfId="92" priority="3" operator="notBetween">
      <formula>0</formula>
      <formula>100</formula>
    </cfRule>
  </conditionalFormatting>
  <conditionalFormatting sqref="M10:EZ10">
    <cfRule type="cellIs" dxfId="91" priority="1" operator="equal">
      <formula>"doc"</formula>
    </cfRule>
    <cfRule type="cellIs" dxfId="90" priority="2" operator="equal">
      <formula>"info"</formula>
    </cfRule>
  </conditionalFormatting>
  <conditionalFormatting sqref="I12:I100">
    <cfRule type="cellIs" dxfId="89" priority="4" operator="equal">
      <formula>"PA"</formula>
    </cfRule>
    <cfRule type="cellIs" dxfId="88" priority="5" operator="equal">
      <formula>"IN"</formula>
    </cfRule>
    <cfRule type="cellIs" dxfId="87" priority="6" operator="equal">
      <formula>"ID"</formula>
    </cfRule>
    <cfRule type="cellIs" dxfId="86" priority="7" operator="equal">
      <formula>"GE"</formula>
    </cfRule>
    <cfRule type="cellIs" dxfId="85" priority="8" operator="equal">
      <formula>"AD"</formula>
    </cfRule>
  </conditionalFormatting>
  <conditionalFormatting sqref="M11:EZ12 A9 A11:J58 K12:L58">
    <cfRule type="cellIs" dxfId="84" priority="13" operator="equal">
      <formula>"-"</formula>
    </cfRule>
  </conditionalFormatting>
  <conditionalFormatting sqref="M11:EZ12 A17 A34:A58 A9 A11:A12 B11:J58 K12:L58">
    <cfRule type="cellIs" dxfId="83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T42" sqref="S3:T42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599" t="s">
        <v>115</v>
      </c>
      <c r="H3" s="600"/>
      <c r="J3" s="599" t="s">
        <v>115</v>
      </c>
      <c r="K3" s="600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07" t="s">
        <v>132</v>
      </c>
      <c r="P5" s="607"/>
      <c r="Q5" s="608"/>
    </row>
    <row r="6" spans="5:20" ht="15.75" customHeight="1">
      <c r="E6" s="179"/>
      <c r="F6" s="180">
        <v>1</v>
      </c>
      <c r="G6" s="181" t="s">
        <v>13</v>
      </c>
      <c r="H6" s="617" t="s">
        <v>141</v>
      </c>
      <c r="I6">
        <v>1</v>
      </c>
      <c r="J6" s="104" t="s">
        <v>13</v>
      </c>
      <c r="K6" s="601" t="s">
        <v>14</v>
      </c>
      <c r="M6" s="106"/>
      <c r="N6" s="118"/>
      <c r="O6" s="57"/>
      <c r="P6" s="611" t="s">
        <v>116</v>
      </c>
      <c r="Q6" s="612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18"/>
      <c r="I7">
        <v>2</v>
      </c>
      <c r="J7" s="105" t="s">
        <v>15</v>
      </c>
      <c r="K7" s="602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19"/>
      <c r="J8" s="13" t="s">
        <v>16</v>
      </c>
      <c r="K8" s="603"/>
      <c r="M8" s="113"/>
      <c r="N8" s="119"/>
      <c r="O8" s="76"/>
      <c r="P8" s="613" t="s">
        <v>117</v>
      </c>
      <c r="Q8" s="614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20" t="s">
        <v>145</v>
      </c>
      <c r="I14">
        <v>4</v>
      </c>
      <c r="J14" s="104" t="s">
        <v>18</v>
      </c>
      <c r="K14" s="604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21"/>
      <c r="I15">
        <v>5</v>
      </c>
      <c r="J15" s="105" t="s">
        <v>20</v>
      </c>
      <c r="K15" s="605"/>
      <c r="M15" s="106"/>
      <c r="N15" s="119"/>
      <c r="O15" s="607" t="s">
        <v>133</v>
      </c>
      <c r="P15" s="607"/>
      <c r="Q15" s="608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22"/>
      <c r="I16">
        <v>6</v>
      </c>
      <c r="J16" s="105" t="s">
        <v>21</v>
      </c>
      <c r="K16" s="605"/>
      <c r="M16" s="114" t="s">
        <v>122</v>
      </c>
      <c r="N16" s="119"/>
      <c r="O16" s="76"/>
      <c r="P16" s="615" t="s">
        <v>71</v>
      </c>
      <c r="Q16" s="616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23" t="s">
        <v>24</v>
      </c>
      <c r="I17">
        <v>7</v>
      </c>
      <c r="J17" s="13" t="s">
        <v>22</v>
      </c>
      <c r="K17" s="606"/>
      <c r="M17" s="114" t="s">
        <v>121</v>
      </c>
      <c r="N17" s="120"/>
      <c r="O17" s="76"/>
      <c r="P17" s="615" t="s">
        <v>3</v>
      </c>
      <c r="Q17" s="616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24"/>
      <c r="J18" s="104" t="s">
        <v>23</v>
      </c>
      <c r="K18" s="601" t="s">
        <v>24</v>
      </c>
      <c r="M18" s="106"/>
      <c r="N18" s="120"/>
      <c r="O18" s="76"/>
      <c r="P18" s="615" t="s">
        <v>35</v>
      </c>
      <c r="Q18" s="616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24"/>
      <c r="J19" s="12" t="s">
        <v>25</v>
      </c>
      <c r="K19" s="602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25"/>
      <c r="J20" s="105" t="s">
        <v>26</v>
      </c>
      <c r="K20" s="603"/>
      <c r="M20" s="106"/>
      <c r="N20" s="120"/>
      <c r="O20" s="607" t="s">
        <v>134</v>
      </c>
      <c r="P20" s="607"/>
      <c r="Q20" s="608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11" t="s">
        <v>88</v>
      </c>
      <c r="Q21" s="612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26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27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28"/>
      <c r="J24" s="146"/>
      <c r="K24" s="598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598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598"/>
      <c r="M26" s="113"/>
      <c r="N26" s="119"/>
      <c r="O26" s="57"/>
      <c r="P26" s="611" t="s">
        <v>76</v>
      </c>
      <c r="Q26" s="612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09" t="s">
        <v>135</v>
      </c>
      <c r="P36" s="609"/>
      <c r="Q36" s="610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11" t="s">
        <v>98</v>
      </c>
      <c r="Q37" s="612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07" t="s">
        <v>136</v>
      </c>
      <c r="P43" s="607"/>
      <c r="Q43" s="608"/>
    </row>
    <row r="44" spans="6:20" ht="15.75" customHeight="1">
      <c r="M44" s="113"/>
      <c r="N44" s="119"/>
      <c r="O44" s="76"/>
      <c r="P44" s="611" t="s">
        <v>74</v>
      </c>
      <c r="Q44" s="612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11" t="s">
        <v>76</v>
      </c>
      <c r="Q49" s="612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07" t="s">
        <v>137</v>
      </c>
      <c r="P58" s="607"/>
      <c r="Q58" s="608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07" t="s">
        <v>138</v>
      </c>
      <c r="P60" s="607"/>
      <c r="Q60" s="608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G3:H3"/>
    <mergeCell ref="H6:H8"/>
    <mergeCell ref="H14:H16"/>
    <mergeCell ref="H17:H20"/>
    <mergeCell ref="H22:H24"/>
    <mergeCell ref="P8:Q8"/>
    <mergeCell ref="P6:Q6"/>
    <mergeCell ref="O5:Q5"/>
    <mergeCell ref="P16:Q16"/>
    <mergeCell ref="P18:Q18"/>
    <mergeCell ref="O15:Q15"/>
    <mergeCell ref="P17:Q17"/>
    <mergeCell ref="O60:Q60"/>
    <mergeCell ref="P49:Q49"/>
    <mergeCell ref="P44:Q44"/>
    <mergeCell ref="P37:Q37"/>
    <mergeCell ref="P26:Q26"/>
    <mergeCell ref="O20:Q20"/>
    <mergeCell ref="O36:Q36"/>
    <mergeCell ref="O43:Q43"/>
    <mergeCell ref="O58:Q58"/>
    <mergeCell ref="P21:Q21"/>
    <mergeCell ref="K24:K26"/>
    <mergeCell ref="J3:K3"/>
    <mergeCell ref="K6:K8"/>
    <mergeCell ref="K14:K17"/>
    <mergeCell ref="K18:K20"/>
  </mergeCells>
  <conditionalFormatting sqref="Q50:Q57 O60:O61 Q7 P37 Q45:Q48 Q22:Q25 Q19 Q38:Q41 P42 P44:P57 P21:P35 Q27:Q35 P6:P14 Q9:Q14 O5:O58 N20:N36 M22:M36 M16:M17 P17:P19 Q17 N7:N18 M7:M14">
    <cfRule type="cellIs" dxfId="55" priority="10" operator="equal">
      <formula>"-"</formula>
    </cfRule>
    <cfRule type="cellIs" dxfId="54" priority="11" operator="equal">
      <formula>"w"</formula>
    </cfRule>
    <cfRule type="cellIs" dxfId="53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52" priority="9" operator="equal">
      <formula>"_"</formula>
    </cfRule>
  </conditionalFormatting>
  <conditionalFormatting sqref="T14:T17">
    <cfRule type="cellIs" dxfId="51" priority="6" operator="equal">
      <formula>"-"</formula>
    </cfRule>
    <cfRule type="cellIs" dxfId="50" priority="7" operator="equal">
      <formula>"w"</formula>
    </cfRule>
    <cfRule type="cellIs" dxfId="49" priority="8" operator="equal">
      <formula>"X"</formula>
    </cfRule>
  </conditionalFormatting>
  <conditionalFormatting sqref="T14:T17">
    <cfRule type="cellIs" dxfId="48" priority="5" operator="equal">
      <formula>"_"</formula>
    </cfRule>
  </conditionalFormatting>
  <conditionalFormatting sqref="T19:T24">
    <cfRule type="cellIs" dxfId="47" priority="2" operator="equal">
      <formula>"-"</formula>
    </cfRule>
    <cfRule type="cellIs" dxfId="46" priority="3" operator="equal">
      <formula>"w"</formula>
    </cfRule>
    <cfRule type="cellIs" dxfId="45" priority="4" operator="equal">
      <formula>"X"</formula>
    </cfRule>
  </conditionalFormatting>
  <conditionalFormatting sqref="T19:T24">
    <cfRule type="cellIs" dxfId="44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C30" sqref="C30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29" t="s">
        <v>166</v>
      </c>
      <c r="E2" s="630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31" t="s">
        <v>197</v>
      </c>
      <c r="B49" s="632"/>
      <c r="C49" s="632"/>
      <c r="D49" s="632"/>
      <c r="E49" s="632"/>
      <c r="F49" s="632"/>
      <c r="G49" s="632"/>
      <c r="H49" s="632"/>
      <c r="I49" s="632"/>
      <c r="J49" s="633"/>
      <c r="K49" s="555" t="s">
        <v>198</v>
      </c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56"/>
      <c r="AB49" s="556"/>
      <c r="AC49" s="556"/>
      <c r="AD49" s="556"/>
      <c r="AE49" s="556"/>
      <c r="AF49" s="556"/>
      <c r="AG49" s="556"/>
      <c r="AH49" s="556"/>
      <c r="AI49" s="556"/>
      <c r="AJ49" s="556"/>
      <c r="AK49" s="556"/>
      <c r="AL49" s="556"/>
      <c r="AM49" s="556"/>
      <c r="AN49" s="556"/>
      <c r="AO49" s="556"/>
      <c r="AP49" s="556"/>
      <c r="AQ49" s="556"/>
      <c r="AR49" s="556"/>
      <c r="AS49" s="556"/>
      <c r="AT49" s="556"/>
      <c r="AU49" s="556"/>
      <c r="AV49" s="556"/>
      <c r="AW49" s="556"/>
      <c r="AX49" s="556"/>
      <c r="AY49" s="556"/>
      <c r="AZ49" s="556"/>
      <c r="BA49" s="556"/>
      <c r="BB49" s="556"/>
      <c r="BC49" s="556"/>
      <c r="BD49" s="556"/>
      <c r="BE49" s="556"/>
      <c r="BF49" s="556"/>
      <c r="BG49" s="556"/>
      <c r="BH49" s="556"/>
      <c r="BI49" s="556"/>
      <c r="BJ49" s="556"/>
      <c r="BK49" s="556"/>
      <c r="BL49" s="556"/>
      <c r="BM49" s="556"/>
      <c r="BN49" s="556"/>
      <c r="BO49" s="556"/>
      <c r="BP49" s="556"/>
      <c r="BQ49" s="556"/>
      <c r="BR49" s="556"/>
      <c r="BS49" s="556"/>
      <c r="BT49" s="556"/>
      <c r="BU49" s="556"/>
      <c r="BV49" s="556"/>
      <c r="BW49" s="556"/>
      <c r="BX49" s="556"/>
      <c r="BY49" s="556"/>
      <c r="BZ49" s="556"/>
      <c r="CA49" s="556"/>
      <c r="CB49" s="556"/>
      <c r="CC49" s="556"/>
      <c r="CD49" s="556"/>
      <c r="CE49" s="556"/>
      <c r="CF49" s="556"/>
      <c r="CG49" s="556"/>
      <c r="CH49" s="556"/>
      <c r="CI49" s="556"/>
      <c r="CJ49" s="556"/>
      <c r="CK49" s="556"/>
      <c r="CL49" s="556"/>
      <c r="CM49" s="556"/>
      <c r="CN49" s="556"/>
      <c r="CO49" s="556"/>
      <c r="CP49" s="556"/>
      <c r="CQ49" s="556"/>
      <c r="CR49" s="556"/>
      <c r="CS49" s="556"/>
      <c r="CT49" s="556"/>
      <c r="CU49" s="556"/>
      <c r="CV49" s="556"/>
      <c r="CW49" s="556"/>
      <c r="CX49" s="556"/>
      <c r="CY49" s="556"/>
      <c r="CZ49" s="556"/>
      <c r="DA49" s="556"/>
      <c r="DB49" s="556"/>
      <c r="DC49" s="556"/>
      <c r="DD49" s="556"/>
      <c r="DE49" s="556"/>
      <c r="DF49" s="556"/>
      <c r="DG49" s="556"/>
      <c r="DH49" s="556"/>
      <c r="DI49" s="556"/>
      <c r="DJ49" s="556"/>
      <c r="DK49" s="556"/>
      <c r="DL49" s="556"/>
      <c r="DM49" s="556"/>
      <c r="DN49" s="557"/>
      <c r="DO49" s="558" t="s">
        <v>199</v>
      </c>
      <c r="DP49" s="559"/>
      <c r="DQ49" s="559"/>
      <c r="DR49" s="560"/>
      <c r="DS49" s="560"/>
      <c r="DT49" s="560"/>
      <c r="DU49" s="560"/>
      <c r="DV49" s="560"/>
      <c r="DW49" s="559"/>
      <c r="DX49" s="559"/>
      <c r="DY49" s="559"/>
      <c r="DZ49" s="559"/>
      <c r="EA49" s="559"/>
      <c r="EB49" s="559"/>
      <c r="EC49" s="559"/>
      <c r="ED49" s="559"/>
      <c r="EE49" s="559"/>
      <c r="EF49" s="559"/>
      <c r="EG49" s="559"/>
      <c r="EH49" s="559"/>
      <c r="EI49" s="559"/>
      <c r="EJ49" s="561"/>
      <c r="EK49" s="258"/>
      <c r="EL49" s="258"/>
      <c r="EM49" s="259"/>
      <c r="EN49" s="259"/>
      <c r="EO49" s="259"/>
      <c r="EP49" s="259"/>
    </row>
    <row r="50" spans="1:146" ht="31.5">
      <c r="A50" s="634" t="s">
        <v>200</v>
      </c>
      <c r="B50" s="635"/>
      <c r="C50" s="635"/>
      <c r="D50" s="635"/>
      <c r="E50" s="635"/>
      <c r="F50" s="635"/>
      <c r="G50" s="635"/>
      <c r="H50" s="636"/>
      <c r="I50" s="562" t="s">
        <v>201</v>
      </c>
      <c r="J50" s="565"/>
      <c r="K50" s="562" t="s">
        <v>202</v>
      </c>
      <c r="L50" s="565"/>
      <c r="M50" s="562" t="s">
        <v>203</v>
      </c>
      <c r="N50" s="563"/>
      <c r="O50" s="563"/>
      <c r="P50" s="563"/>
      <c r="Q50" s="563"/>
      <c r="R50" s="563"/>
      <c r="S50" s="563"/>
      <c r="T50" s="563"/>
      <c r="U50" s="563"/>
      <c r="V50" s="563"/>
      <c r="W50" s="565"/>
      <c r="X50" s="566" t="s">
        <v>204</v>
      </c>
      <c r="Y50" s="567"/>
      <c r="Z50" s="567"/>
      <c r="AA50" s="567"/>
      <c r="AB50" s="567"/>
      <c r="AC50" s="567"/>
      <c r="AD50" s="567"/>
      <c r="AE50" s="567"/>
      <c r="AF50" s="567"/>
      <c r="AG50" s="567"/>
      <c r="AH50" s="567"/>
      <c r="AI50" s="567"/>
      <c r="AJ50" s="567"/>
      <c r="AK50" s="567"/>
      <c r="AL50" s="567"/>
      <c r="AM50" s="567"/>
      <c r="AN50" s="567"/>
      <c r="AO50" s="567"/>
      <c r="AP50" s="568"/>
      <c r="AQ50" s="566" t="s">
        <v>205</v>
      </c>
      <c r="AR50" s="569"/>
      <c r="AS50" s="567"/>
      <c r="AT50" s="567"/>
      <c r="AU50" s="567"/>
      <c r="AV50" s="567"/>
      <c r="AW50" s="567"/>
      <c r="AX50" s="567"/>
      <c r="AY50" s="567"/>
      <c r="AZ50" s="567"/>
      <c r="BA50" s="567"/>
      <c r="BB50" s="567"/>
      <c r="BC50" s="568"/>
      <c r="BD50" s="566" t="s">
        <v>206</v>
      </c>
      <c r="BE50" s="567"/>
      <c r="BF50" s="567"/>
      <c r="BG50" s="567"/>
      <c r="BH50" s="567"/>
      <c r="BI50" s="567"/>
      <c r="BJ50" s="567"/>
      <c r="BK50" s="567"/>
      <c r="BL50" s="567"/>
      <c r="BM50" s="568"/>
      <c r="BN50" s="566" t="s">
        <v>207</v>
      </c>
      <c r="BO50" s="567"/>
      <c r="BP50" s="567"/>
      <c r="BQ50" s="567"/>
      <c r="BR50" s="567"/>
      <c r="BS50" s="567"/>
      <c r="BT50" s="567"/>
      <c r="BU50" s="567"/>
      <c r="BV50" s="567"/>
      <c r="BW50" s="567"/>
      <c r="BX50" s="567"/>
      <c r="BY50" s="567"/>
      <c r="BZ50" s="567"/>
      <c r="CA50" s="567"/>
      <c r="CB50" s="567"/>
      <c r="CC50" s="567"/>
      <c r="CD50" s="567"/>
      <c r="CE50" s="567"/>
      <c r="CF50" s="567"/>
      <c r="CG50" s="567"/>
      <c r="CH50" s="567"/>
      <c r="CI50" s="567"/>
      <c r="CJ50" s="567"/>
      <c r="CK50" s="567"/>
      <c r="CL50" s="567"/>
      <c r="CM50" s="567"/>
      <c r="CN50" s="567"/>
      <c r="CO50" s="568"/>
      <c r="CP50" s="566" t="s">
        <v>208</v>
      </c>
      <c r="CQ50" s="567"/>
      <c r="CR50" s="567"/>
      <c r="CS50" s="567"/>
      <c r="CT50" s="567"/>
      <c r="CU50" s="567"/>
      <c r="CV50" s="567"/>
      <c r="CW50" s="567"/>
      <c r="CX50" s="567"/>
      <c r="CY50" s="567"/>
      <c r="CZ50" s="568"/>
      <c r="DA50" s="566" t="s">
        <v>209</v>
      </c>
      <c r="DB50" s="567"/>
      <c r="DC50" s="567"/>
      <c r="DD50" s="567"/>
      <c r="DE50" s="567"/>
      <c r="DF50" s="567"/>
      <c r="DG50" s="567"/>
      <c r="DH50" s="567"/>
      <c r="DI50" s="568"/>
      <c r="DJ50" s="566" t="s">
        <v>210</v>
      </c>
      <c r="DK50" s="567"/>
      <c r="DL50" s="567"/>
      <c r="DM50" s="567"/>
      <c r="DN50" s="568"/>
      <c r="DO50" s="566" t="s">
        <v>211</v>
      </c>
      <c r="DP50" s="567"/>
      <c r="DQ50" s="570"/>
      <c r="DR50" s="562" t="s">
        <v>212</v>
      </c>
      <c r="DS50" s="563"/>
      <c r="DT50" s="563"/>
      <c r="DU50" s="563"/>
      <c r="DV50" s="565"/>
      <c r="DW50" s="569" t="s">
        <v>213</v>
      </c>
      <c r="DX50" s="567"/>
      <c r="DY50" s="567"/>
      <c r="DZ50" s="567"/>
      <c r="EA50" s="567"/>
      <c r="EB50" s="567"/>
      <c r="EC50" s="567"/>
      <c r="ED50" s="567"/>
      <c r="EE50" s="567"/>
      <c r="EF50" s="567"/>
      <c r="EG50" s="567"/>
      <c r="EH50" s="567"/>
      <c r="EI50" s="567"/>
      <c r="EJ50" s="568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37"/>
      <c r="D51" s="638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37" t="s">
        <v>218</v>
      </c>
      <c r="D52" s="638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39" t="s">
        <v>221</v>
      </c>
      <c r="D53" s="640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R50:DV50"/>
    <mergeCell ref="DW50:EJ50"/>
    <mergeCell ref="C52:D52"/>
    <mergeCell ref="C51:D51"/>
    <mergeCell ref="C53:D53"/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</mergeCells>
  <conditionalFormatting sqref="E34:E39 B26:C30 E29:E32 E15:E20 E10:E13">
    <cfRule type="cellIs" dxfId="43" priority="21" operator="equal">
      <formula>"-"</formula>
    </cfRule>
    <cfRule type="cellIs" dxfId="42" priority="22" operator="equal">
      <formula>"w"</formula>
    </cfRule>
    <cfRule type="cellIs" dxfId="41" priority="23" operator="equal">
      <formula>"X"</formula>
    </cfRule>
  </conditionalFormatting>
  <conditionalFormatting sqref="E34:E39 B26:C30 E29:E32 E15:E20 E10:E13">
    <cfRule type="cellIs" dxfId="40" priority="20" operator="equal">
      <formula>"_"</formula>
    </cfRule>
  </conditionalFormatting>
  <conditionalFormatting sqref="B53">
    <cfRule type="containsText" dxfId="39" priority="3" operator="containsText" text="Projeto">
      <formula>NOT(ISERROR(SEARCH("Projeto",B53)))</formula>
    </cfRule>
  </conditionalFormatting>
  <conditionalFormatting sqref="C3">
    <cfRule type="duplicateValues" dxfId="38" priority="2"/>
  </conditionalFormatting>
  <conditionalFormatting sqref="C3:C43 A54:EO54 A55:EO57">
    <cfRule type="duplicateValues" dxfId="37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S15"/>
  <sheetViews>
    <sheetView topLeftCell="CS4" workbookViewId="0">
      <selection activeCell="DH13" sqref="DH13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552" t="s">
        <v>197</v>
      </c>
      <c r="B3" s="553"/>
      <c r="C3" s="553"/>
      <c r="D3" s="553"/>
      <c r="E3" s="553"/>
      <c r="F3" s="553"/>
      <c r="G3" s="553"/>
      <c r="H3" s="553"/>
      <c r="I3" s="554"/>
      <c r="J3" s="555" t="s">
        <v>198</v>
      </c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56"/>
      <c r="Y3" s="556"/>
      <c r="Z3" s="556"/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6"/>
      <c r="AN3" s="556"/>
      <c r="AO3" s="556"/>
      <c r="AP3" s="556"/>
      <c r="AQ3" s="556"/>
      <c r="AR3" s="556"/>
      <c r="AS3" s="556"/>
      <c r="AT3" s="556"/>
      <c r="AU3" s="556"/>
      <c r="AV3" s="556"/>
      <c r="AW3" s="556"/>
      <c r="AX3" s="556"/>
      <c r="AY3" s="556"/>
      <c r="AZ3" s="556"/>
      <c r="BA3" s="556"/>
      <c r="BB3" s="556"/>
      <c r="BC3" s="556"/>
      <c r="BD3" s="556"/>
      <c r="BE3" s="556"/>
      <c r="BF3" s="556"/>
      <c r="BG3" s="556"/>
      <c r="BH3" s="556"/>
      <c r="BI3" s="556"/>
      <c r="BJ3" s="556"/>
      <c r="BK3" s="556"/>
      <c r="BL3" s="556"/>
      <c r="BM3" s="556"/>
      <c r="BN3" s="556"/>
      <c r="BO3" s="556"/>
      <c r="BP3" s="556"/>
      <c r="BQ3" s="556"/>
      <c r="BR3" s="556"/>
      <c r="BS3" s="556"/>
      <c r="BT3" s="556"/>
      <c r="BU3" s="556"/>
      <c r="BV3" s="556"/>
      <c r="BW3" s="556"/>
      <c r="BX3" s="556"/>
      <c r="BY3" s="556"/>
      <c r="BZ3" s="556"/>
      <c r="CA3" s="556"/>
      <c r="CB3" s="556"/>
      <c r="CC3" s="556"/>
      <c r="CD3" s="556"/>
      <c r="CE3" s="556"/>
      <c r="CF3" s="556"/>
      <c r="CG3" s="556"/>
      <c r="CH3" s="556"/>
      <c r="CI3" s="556"/>
      <c r="CJ3" s="556"/>
      <c r="CK3" s="556"/>
      <c r="CL3" s="556"/>
      <c r="CM3" s="556"/>
      <c r="CN3" s="556"/>
      <c r="CO3" s="556"/>
      <c r="CP3" s="556"/>
      <c r="CQ3" s="556"/>
      <c r="CR3" s="556"/>
      <c r="CS3" s="556"/>
      <c r="CT3" s="556"/>
      <c r="CU3" s="556"/>
      <c r="CV3" s="556"/>
      <c r="CW3" s="556"/>
      <c r="CX3" s="556"/>
      <c r="CY3" s="556"/>
      <c r="CZ3" s="556"/>
      <c r="DA3" s="556"/>
      <c r="DB3" s="556"/>
      <c r="DC3" s="556"/>
      <c r="DD3" s="556"/>
      <c r="DE3" s="556"/>
      <c r="DF3" s="556"/>
      <c r="DG3" s="556"/>
      <c r="DH3" s="556"/>
      <c r="DI3" s="556"/>
      <c r="DJ3" s="556"/>
      <c r="DK3" s="556"/>
      <c r="DL3" s="556"/>
      <c r="DM3" s="557"/>
      <c r="DN3" s="558" t="s">
        <v>199</v>
      </c>
      <c r="DO3" s="559"/>
      <c r="DP3" s="559"/>
      <c r="DQ3" s="560"/>
      <c r="DR3" s="560"/>
      <c r="DS3" s="560"/>
      <c r="DT3" s="560"/>
      <c r="DU3" s="560"/>
      <c r="DV3" s="559"/>
      <c r="DW3" s="559"/>
      <c r="DX3" s="559"/>
      <c r="DY3" s="559"/>
      <c r="DZ3" s="559"/>
      <c r="EA3" s="559"/>
      <c r="EB3" s="559"/>
      <c r="EC3" s="559"/>
      <c r="ED3" s="559"/>
      <c r="EE3" s="559"/>
      <c r="EF3" s="559"/>
      <c r="EG3" s="559"/>
      <c r="EH3" s="559"/>
      <c r="EI3" s="561"/>
      <c r="EJ3" s="258"/>
      <c r="EK3" s="258"/>
      <c r="EL3" s="259"/>
      <c r="EM3" s="259"/>
      <c r="EN3" s="259"/>
      <c r="EO3" s="259"/>
      <c r="EP3" s="259"/>
    </row>
    <row r="4" spans="1:149" ht="31.5">
      <c r="A4" s="562" t="s">
        <v>200</v>
      </c>
      <c r="B4" s="563"/>
      <c r="C4" s="563"/>
      <c r="D4" s="563"/>
      <c r="E4" s="563"/>
      <c r="F4" s="563"/>
      <c r="G4" s="564"/>
      <c r="H4" s="562" t="s">
        <v>201</v>
      </c>
      <c r="I4" s="565"/>
      <c r="J4" s="562" t="s">
        <v>202</v>
      </c>
      <c r="K4" s="565"/>
      <c r="L4" s="562" t="s">
        <v>203</v>
      </c>
      <c r="M4" s="563"/>
      <c r="N4" s="563"/>
      <c r="O4" s="563"/>
      <c r="P4" s="563"/>
      <c r="Q4" s="563"/>
      <c r="R4" s="563"/>
      <c r="S4" s="563"/>
      <c r="T4" s="563"/>
      <c r="U4" s="563"/>
      <c r="V4" s="565"/>
      <c r="W4" s="566" t="s">
        <v>204</v>
      </c>
      <c r="X4" s="567"/>
      <c r="Y4" s="567"/>
      <c r="Z4" s="567"/>
      <c r="AA4" s="567"/>
      <c r="AB4" s="567"/>
      <c r="AC4" s="567"/>
      <c r="AD4" s="567"/>
      <c r="AE4" s="567"/>
      <c r="AF4" s="567"/>
      <c r="AG4" s="567"/>
      <c r="AH4" s="567"/>
      <c r="AI4" s="567"/>
      <c r="AJ4" s="567"/>
      <c r="AK4" s="567"/>
      <c r="AL4" s="567"/>
      <c r="AM4" s="567"/>
      <c r="AN4" s="567"/>
      <c r="AO4" s="568"/>
      <c r="AP4" s="566" t="s">
        <v>205</v>
      </c>
      <c r="AQ4" s="569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8"/>
      <c r="BC4" s="566" t="s">
        <v>206</v>
      </c>
      <c r="BD4" s="567"/>
      <c r="BE4" s="567"/>
      <c r="BF4" s="567"/>
      <c r="BG4" s="567"/>
      <c r="BH4" s="567"/>
      <c r="BI4" s="567"/>
      <c r="BJ4" s="567"/>
      <c r="BK4" s="567"/>
      <c r="BL4" s="568"/>
      <c r="BM4" s="566" t="s">
        <v>207</v>
      </c>
      <c r="BN4" s="567"/>
      <c r="BO4" s="567"/>
      <c r="BP4" s="567"/>
      <c r="BQ4" s="567"/>
      <c r="BR4" s="567"/>
      <c r="BS4" s="567"/>
      <c r="BT4" s="567"/>
      <c r="BU4" s="567"/>
      <c r="BV4" s="567"/>
      <c r="BW4" s="567"/>
      <c r="BX4" s="567"/>
      <c r="BY4" s="567"/>
      <c r="BZ4" s="567"/>
      <c r="CA4" s="567"/>
      <c r="CB4" s="567"/>
      <c r="CC4" s="567"/>
      <c r="CD4" s="567"/>
      <c r="CE4" s="567"/>
      <c r="CF4" s="567"/>
      <c r="CG4" s="567"/>
      <c r="CH4" s="567"/>
      <c r="CI4" s="567"/>
      <c r="CJ4" s="567"/>
      <c r="CK4" s="567"/>
      <c r="CL4" s="567"/>
      <c r="CM4" s="567"/>
      <c r="CN4" s="568"/>
      <c r="CO4" s="566" t="s">
        <v>208</v>
      </c>
      <c r="CP4" s="567"/>
      <c r="CQ4" s="567"/>
      <c r="CR4" s="567"/>
      <c r="CS4" s="567"/>
      <c r="CT4" s="567"/>
      <c r="CU4" s="567"/>
      <c r="CV4" s="567"/>
      <c r="CW4" s="567"/>
      <c r="CX4" s="567"/>
      <c r="CY4" s="568"/>
      <c r="CZ4" s="566" t="s">
        <v>209</v>
      </c>
      <c r="DA4" s="567"/>
      <c r="DB4" s="567"/>
      <c r="DC4" s="567"/>
      <c r="DD4" s="567"/>
      <c r="DE4" s="567"/>
      <c r="DF4" s="567"/>
      <c r="DG4" s="567"/>
      <c r="DH4" s="568"/>
      <c r="DI4" s="566" t="s">
        <v>210</v>
      </c>
      <c r="DJ4" s="567"/>
      <c r="DK4" s="567"/>
      <c r="DL4" s="567"/>
      <c r="DM4" s="568"/>
      <c r="DN4" s="566" t="s">
        <v>211</v>
      </c>
      <c r="DO4" s="567"/>
      <c r="DP4" s="570"/>
      <c r="DQ4" s="562" t="s">
        <v>212</v>
      </c>
      <c r="DR4" s="563"/>
      <c r="DS4" s="563"/>
      <c r="DT4" s="563"/>
      <c r="DU4" s="565"/>
      <c r="DV4" s="569" t="s">
        <v>213</v>
      </c>
      <c r="DW4" s="567"/>
      <c r="DX4" s="567"/>
      <c r="DY4" s="567"/>
      <c r="DZ4" s="567"/>
      <c r="EA4" s="567"/>
      <c r="EB4" s="567"/>
      <c r="EC4" s="567"/>
      <c r="ED4" s="567"/>
      <c r="EE4" s="567"/>
      <c r="EF4" s="567"/>
      <c r="EG4" s="567"/>
      <c r="EH4" s="567"/>
      <c r="EI4" s="568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DQ4:DU4"/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  <mergeCell ref="CO4:CY4"/>
    <mergeCell ref="CZ4:DH4"/>
    <mergeCell ref="DI4:DM4"/>
    <mergeCell ref="DN4:DP4"/>
  </mergeCells>
  <conditionalFormatting sqref="B11:C13">
    <cfRule type="containsText" dxfId="82" priority="1" operator="containsText" text="Projeto">
      <formula>NOT(ISERROR(SEARCH("Projeto",B11)))</formula>
    </cfRule>
  </conditionalFormatting>
  <conditionalFormatting sqref="B12:C13">
    <cfRule type="containsText" dxfId="81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8"/>
  <sheetViews>
    <sheetView zoomScale="70" zoomScaleNormal="70" workbookViewId="0">
      <selection activeCell="E47" sqref="E47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HLOOKUP(B3,exemplos!$A$6:$EI$10,2,0)</f>
        <v>0</v>
      </c>
      <c r="B3" s="33">
        <f>HLOOKUP(ROW(3:3)-2,exemplos!$A$5:$EI$13,2,FALSE)</f>
        <v>1</v>
      </c>
      <c r="C3" s="33">
        <f>HLOOKUP(ROW(3:3)-2,exemplos!$A$5:$EI$13,8,FALSE)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HLOOKUP(B4,exemplos!$A$6:$EI$10,2,0)</f>
        <v>0</v>
      </c>
      <c r="B4" s="33">
        <f>HLOOKUP(ROW(4:4)-2,exemplos!$A$5:$EI$13,2,FALSE)</f>
        <v>8</v>
      </c>
      <c r="C4" s="33" t="str">
        <f>HLOOKUP(ROW(4:4)-2,exemplos!$A$5:$EI$13,8,FALSE)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HLOOKUP(B5,exemplos!$A$6:$EI$10,2,0)</f>
        <v>1</v>
      </c>
      <c r="B5" s="33">
        <f>HLOOKUP(ROW(5:5)-2,exemplos!$A$5:$EI$13,2,FALSE)</f>
        <v>13</v>
      </c>
      <c r="C5" s="33" t="str">
        <f>HLOOKUP(ROW(5:5)-2,exemplos!$A$5:$EI$13,8,FALSE)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HLOOKUP(B6,exemplos!$A$6:$EI$10,2,0)</f>
        <v>1</v>
      </c>
      <c r="B6" s="33">
        <f>HLOOKUP(ROW(6:6)-2,exemplos!$A$5:$EI$13,2,FALSE)</f>
        <v>18</v>
      </c>
      <c r="C6" s="33" t="str">
        <f>HLOOKUP(ROW(6:6)-2,exemplos!$A$5:$EI$13,8,FALSE)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HLOOKUP(B7,exemplos!$A$6:$EI$10,2,0)</f>
        <v>1</v>
      </c>
      <c r="B7" s="33">
        <f>HLOOKUP(ROW(7:7)-2,exemplos!$A$5:$EI$13,2,FALSE)</f>
        <v>19</v>
      </c>
      <c r="C7" s="33" t="str">
        <f>HLOOKUP(ROW(7:7)-2,exemplos!$A$5:$EI$13,8,FALSE)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HLOOKUP(B8,exemplos!$A$6:$EI$10,2,0)</f>
        <v>1</v>
      </c>
      <c r="B8" s="33">
        <f>HLOOKUP(ROW(8:8)-2,exemplos!$A$5:$EI$13,2,FALSE)</f>
        <v>20</v>
      </c>
      <c r="C8" s="33" t="str">
        <f>HLOOKUP(ROW(8:8)-2,exemplos!$A$5:$EI$13,8,FALSE)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HLOOKUP(B9,exemplos!$A$6:$EI$10,2,0)</f>
        <v>2</v>
      </c>
      <c r="B9" s="33">
        <f>HLOOKUP(ROW(9:9)-2,exemplos!$A$5:$EI$13,2,FALSE)</f>
        <v>24</v>
      </c>
      <c r="C9" s="33" t="str">
        <f>HLOOKUP(ROW(9:9)-2,exemplos!$A$5:$EI$13,8,FALSE)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HLOOKUP(B10,exemplos!$A$6:$EI$10,2,0)</f>
        <v>2</v>
      </c>
      <c r="B10" s="33">
        <f>HLOOKUP(ROW(10:10)-2,exemplos!$A$5:$EI$13,2,FALSE)</f>
        <v>30</v>
      </c>
      <c r="C10" s="33" t="str">
        <f>HLOOKUP(ROW(10:10)-2,exemplos!$A$5:$EI$13,8,FALSE)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HLOOKUP(B11,exemplos!$A$6:$EI$10,2,0)</f>
        <v>2</v>
      </c>
      <c r="B11" s="33">
        <f>HLOOKUP(ROW(11:11)-2,exemplos!$A$5:$EI$13,2,FALSE)</f>
        <v>39</v>
      </c>
      <c r="C11" s="33" t="str">
        <f>HLOOKUP(ROW(11:11)-2,exemplos!$A$5:$EI$13,8,FALSE)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HLOOKUP(B12,exemplos!$A$6:$EI$10,2,0)</f>
        <v>2</v>
      </c>
      <c r="B12" s="33">
        <f>HLOOKUP(ROW(12:12)-2,exemplos!$A$5:$EI$13,2,FALSE)</f>
        <v>41</v>
      </c>
      <c r="C12" s="33" t="str">
        <f>HLOOKUP(ROW(12:12)-2,exemplos!$A$5:$EI$13,8,FALSE)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HLOOKUP(B13,exemplos!$A$6:$EI$10,2,0)</f>
        <v>3</v>
      </c>
      <c r="B13" s="33">
        <f>HLOOKUP(ROW(13:13)-2,exemplos!$A$5:$EI$13,2,FALSE)</f>
        <v>49</v>
      </c>
      <c r="C13" s="33" t="str">
        <f>HLOOKUP(ROW(13:13)-2,exemplos!$A$5:$EI$13,8,FALSE)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HLOOKUP(B14,exemplos!$A$6:$EI$10,2,0)</f>
        <v>3</v>
      </c>
      <c r="B14" s="33">
        <f>HLOOKUP(ROW(14:14)-2,exemplos!$A$5:$EI$13,2,FALSE)</f>
        <v>52</v>
      </c>
      <c r="C14" s="33" t="str">
        <f>HLOOKUP(ROW(14:14)-2,exemplos!$A$5:$EI$13,8,FALSE)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HLOOKUP(B15,exemplos!$A$6:$EI$10,2,0)</f>
        <v>5</v>
      </c>
      <c r="B15" s="33">
        <f>HLOOKUP(ROW(15:15)-2,exemplos!$A$5:$EI$13,2,FALSE)</f>
        <v>65</v>
      </c>
      <c r="C15" s="33" t="str">
        <f>HLOOKUP(ROW(15:15)-2,exemplos!$A$5:$EI$13,8,FALSE)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HLOOKUP(B16,exemplos!$A$6:$EI$10,2,0)</f>
        <v>5</v>
      </c>
      <c r="B16" s="33">
        <f>HLOOKUP(ROW(16:16)-2,exemplos!$A$5:$EI$13,2,FALSE)</f>
        <v>71</v>
      </c>
      <c r="C16" s="33" t="str">
        <f>HLOOKUP(ROW(16:16)-2,exemplos!$A$5:$EI$13,8,FALSE)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HLOOKUP(B17,exemplos!$A$6:$EI$10,2,0)</f>
        <v>5</v>
      </c>
      <c r="B17" s="33">
        <f>HLOOKUP(ROW(17:17)-2,exemplos!$A$5:$EI$13,2,FALSE)</f>
        <v>73</v>
      </c>
      <c r="C17" s="33" t="str">
        <f>HLOOKUP(ROW(17:17)-2,exemplos!$A$5:$EI$13,8,FALSE)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HLOOKUP(B18,exemplos!$A$6:$EI$10,2,0)</f>
        <v>5</v>
      </c>
      <c r="B18" s="33">
        <f>HLOOKUP(ROW(18:18)-2,exemplos!$A$5:$EI$13,2,FALSE)</f>
        <v>77</v>
      </c>
      <c r="C18" s="33" t="str">
        <f>HLOOKUP(ROW(18:18)-2,exemplos!$A$5:$EI$13,8,FALSE)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HLOOKUP(B19,exemplos!$A$6:$EI$10,2,0)</f>
        <v>5</v>
      </c>
      <c r="B19" s="33">
        <f>HLOOKUP(ROW(19:19)-2,exemplos!$A$5:$EI$13,2,FALSE)</f>
        <v>78</v>
      </c>
      <c r="C19" s="33" t="str">
        <f>HLOOKUP(ROW(19:19)-2,exemplos!$A$5:$EI$13,8,FALSE)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HLOOKUP(B20,exemplos!$A$6:$EI$10,2,0)</f>
        <v>5</v>
      </c>
      <c r="B20" s="33">
        <f>HLOOKUP(ROW(20:20)-2,exemplos!$A$5:$EI$13,2,FALSE)</f>
        <v>83</v>
      </c>
      <c r="C20" s="33" t="str">
        <f>HLOOKUP(ROW(20:20)-2,exemplos!$A$5:$EI$13,8,FALSE)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HLOOKUP(B21,exemplos!$A$6:$EI$10,2,0)</f>
        <v>5</v>
      </c>
      <c r="B21" s="33">
        <f>HLOOKUP(ROW(21:21)-2,exemplos!$A$5:$EI$13,2,FALSE)</f>
        <v>84</v>
      </c>
      <c r="C21" s="33" t="str">
        <f>HLOOKUP(ROW(21:21)-2,exemplos!$A$5:$EI$13,8,FALSE)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HLOOKUP(B22,exemplos!$A$6:$EI$10,2,0)</f>
        <v>5</v>
      </c>
      <c r="B22" s="33">
        <f>HLOOKUP(ROW(22:22)-2,exemplos!$A$5:$EI$13,2,FALSE)</f>
        <v>85</v>
      </c>
      <c r="C22" s="33" t="str">
        <f>HLOOKUP(ROW(22:22)-2,exemplos!$A$5:$EI$13,8,FALSE)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HLOOKUP(B23,exemplos!$A$6:$EI$10,2,0)</f>
        <v>5</v>
      </c>
      <c r="B23" s="33">
        <f>HLOOKUP(ROW(23:23)-2,exemplos!$A$5:$EI$13,2,FALSE)</f>
        <v>90</v>
      </c>
      <c r="C23" s="33" t="str">
        <f>HLOOKUP(ROW(23:23)-2,exemplos!$A$5:$EI$13,8,FALSE)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HLOOKUP(B24,exemplos!$A$6:$EI$10,2,0)</f>
        <v>7</v>
      </c>
      <c r="B24" s="33">
        <f>HLOOKUP(ROW(24:24)-2,exemplos!$A$5:$EI$13,2,FALSE)</f>
        <v>112</v>
      </c>
      <c r="C24" s="33" t="str">
        <f>HLOOKUP(ROW(24:24)-2,exemplos!$A$5:$EI$13,8,FALSE)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HLOOKUP(B25,exemplos!$A$6:$EI$10,2,0)</f>
        <v>8</v>
      </c>
      <c r="B25" s="33">
        <f>HLOOKUP(ROW(25:25)-2,exemplos!$A$5:$EI$13,2,FALSE)</f>
        <v>123</v>
      </c>
      <c r="C25" s="33" t="str">
        <f>HLOOKUP(ROW(25:25)-2,exemplos!$A$5:$EI$13,8,FALSE)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HLOOKUP(ROW(26:26)-25,exemplos!$A$5:$EI$13,2,FALSE)</f>
        <v>1</v>
      </c>
      <c r="C26" s="530">
        <f>HLOOKUP(ROW(26:26)-25,exemplos!$A$5:$EI$13,9,FALSE)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HLOOKUP(ROW(27:27)-25,exemplos!$A$5:$EI$13,2,FALSE)</f>
        <v>8</v>
      </c>
      <c r="C27" t="str">
        <f>HLOOKUP(ROW(27:27)-25,exemplos!$A$5:$EI$13,9,FALSE)</f>
        <v>7810.2018/0000072-6</v>
      </c>
    </row>
    <row r="28" spans="1:10">
      <c r="B28" s="530">
        <f>HLOOKUP(ROW(28:28)-25,exemplos!$A$5:$EI$13,2,FALSE)</f>
        <v>13</v>
      </c>
      <c r="C28" t="str">
        <f>HLOOKUP(ROW(28:28)-25,exemplos!$A$5:$EI$13,9,FALSE)</f>
        <v>-</v>
      </c>
    </row>
    <row r="29" spans="1:10">
      <c r="B29" s="530">
        <f>HLOOKUP(ROW(29:29)-25,exemplos!$A$5:$EI$13,2,FALSE)</f>
        <v>18</v>
      </c>
      <c r="C29" t="str">
        <f>HLOOKUP(ROW(29:29)-25,exemplos!$A$5:$EI$13,9,FALSE)</f>
        <v>SIM</v>
      </c>
    </row>
    <row r="30" spans="1:10">
      <c r="B30" s="530">
        <f>HLOOKUP(ROW(30:30)-25,exemplos!$A$5:$EI$13,2,FALSE)</f>
        <v>19</v>
      </c>
      <c r="C30" t="str">
        <f>HLOOKUP(ROW(30:30)-25,exemplos!$A$5:$EI$13,9,FALSE)</f>
        <v>ACJ1_19GE_CP_Texto</v>
      </c>
    </row>
    <row r="31" spans="1:10">
      <c r="B31" s="530">
        <f>HLOOKUP(ROW(31:31)-25,exemplos!$A$5:$EI$13,2,FALSE)</f>
        <v>20</v>
      </c>
      <c r="C31" t="str">
        <f>HLOOKUP(ROW(31:31)-25,exemplos!$A$5:$EI$13,9,FALSE)</f>
        <v>-</v>
      </c>
    </row>
    <row r="32" spans="1:10">
      <c r="B32" s="530">
        <f>HLOOKUP(ROW(32:32)-25,exemplos!$A$5:$EI$13,2,FALSE)</f>
        <v>24</v>
      </c>
      <c r="C32" t="str">
        <f>HLOOKUP(ROW(32:32)-25,exemplos!$A$5:$EI$13,9,FALSE)</f>
        <v>-</v>
      </c>
    </row>
    <row r="33" spans="2:5">
      <c r="B33" s="530">
        <f>HLOOKUP(ROW(33:33)-25,exemplos!$A$5:$EI$13,2,FALSE)</f>
        <v>30</v>
      </c>
      <c r="C33" t="str">
        <f>HLOOKUP(ROW(33:33)-25,exemplos!$A$5:$EI$13,9,FALSE)</f>
        <v>-</v>
      </c>
    </row>
    <row r="34" spans="2:5">
      <c r="B34" s="530">
        <f>HLOOKUP(ROW(34:34)-25,exemplos!$A$5:$EI$13,2,FALSE)</f>
        <v>39</v>
      </c>
      <c r="C34" t="str">
        <f>HLOOKUP(ROW(34:34)-25,exemplos!$A$5:$EI$13,9,FALSE)</f>
        <v>ACJ2_39AD_CP_Contribuicoes</v>
      </c>
    </row>
    <row r="35" spans="2:5">
      <c r="B35" s="530">
        <f>HLOOKUP(ROW(35:35)-25,exemplos!$A$5:$EI$13,2,FALSE)</f>
        <v>41</v>
      </c>
      <c r="C35" t="str">
        <f>HLOOKUP(ROW(35:35)-25,exemplos!$A$5:$EI$13,9,FALSE)</f>
        <v>Aprovado</v>
      </c>
    </row>
    <row r="36" spans="2:5">
      <c r="B36" s="530">
        <f>HLOOKUP(ROW(36:36)-25,exemplos!$A$5:$EI$13,2,FALSE)</f>
        <v>49</v>
      </c>
      <c r="C36" t="str">
        <f>HLOOKUP(ROW(36:36)-25,exemplos!$A$5:$EI$13,9,FALSE)</f>
        <v>-</v>
      </c>
    </row>
    <row r="37" spans="2:5">
      <c r="B37" s="530">
        <f>HLOOKUP(ROW(37:37)-25,exemplos!$A$5:$EI$13,2,FALSE)</f>
        <v>52</v>
      </c>
      <c r="C37" t="str">
        <f>HLOOKUP(ROW(37:37)-25,exemplos!$A$5:$EI$13,9,FALSE)</f>
        <v>-</v>
      </c>
    </row>
    <row r="38" spans="2:5">
      <c r="B38" s="530">
        <f>HLOOKUP(ROW(38:38)-25,exemplos!$A$5:$EI$13,2,FALSE)</f>
        <v>65</v>
      </c>
      <c r="C38" t="str">
        <f>HLOOKUP(ROW(38:38)-25,exemplos!$A$5:$EI$13,9,FALSE)</f>
        <v>-</v>
      </c>
    </row>
    <row r="39" spans="2:5">
      <c r="B39" s="530">
        <f>HLOOKUP(ROW(39:39)-25,exemplos!$A$5:$EI$13,2,FALSE)</f>
        <v>71</v>
      </c>
      <c r="C39" t="str">
        <f>HLOOKUP(ROW(39:39)-25,exemplos!$A$5:$EI$13,9,FALSE)</f>
        <v>-</v>
      </c>
    </row>
    <row r="40" spans="2:5">
      <c r="B40" s="530">
        <f>HLOOKUP(ROW(40:40)-25,exemplos!$A$5:$EI$13,2,FALSE)</f>
        <v>73</v>
      </c>
      <c r="C40" t="str">
        <f>HLOOKUP(ROW(40:40)-25,exemplos!$A$5:$EI$13,9,FALSE)</f>
        <v>Consulta Pública Inernet e Audiência Pública</v>
      </c>
    </row>
    <row r="41" spans="2:5">
      <c r="B41" s="530">
        <f>HLOOKUP(ROW(41:41)-25,exemplos!$A$5:$EI$13,2,FALSE)</f>
        <v>77</v>
      </c>
      <c r="C41">
        <f>HLOOKUP(ROW(41:41)-25,exemplos!$A$5:$EI$13,9,FALSE)</f>
        <v>43171</v>
      </c>
    </row>
    <row r="42" spans="2:5">
      <c r="B42" s="530">
        <f>HLOOKUP(ROW(42:42)-25,exemplos!$A$5:$EI$13,2,FALSE)</f>
        <v>78</v>
      </c>
      <c r="C42" t="str">
        <f>HLOOKUP(ROW(42:42)-25,exemplos!$A$5:$EI$13,9,FALSE)</f>
        <v>-</v>
      </c>
    </row>
    <row r="43" spans="2:5">
      <c r="B43" s="530">
        <f>HLOOKUP(ROW(43:43)-25,exemplos!$A$5:$EI$13,2,FALSE)</f>
        <v>83</v>
      </c>
      <c r="C43" t="str">
        <f>HLOOKUP(ROW(43:43)-25,exemplos!$A$5:$EI$13,9,FALSE)</f>
        <v>ACJ5_83AD_CP_Contribuicoes</v>
      </c>
    </row>
    <row r="44" spans="2:5">
      <c r="B44" s="530">
        <f>HLOOKUP(ROW(44:44)-25,exemplos!$A$5:$EI$13,2,FALSE)</f>
        <v>84</v>
      </c>
      <c r="C44" t="str">
        <f>HLOOKUP(ROW(44:44)-25,exemplos!$A$5:$EI$13,9,FALSE)</f>
        <v>-</v>
      </c>
    </row>
    <row r="45" spans="2:5">
      <c r="B45" s="530">
        <f>HLOOKUP(ROW(45:45)-25,exemplos!$A$5:$EI$13,2,FALSE)</f>
        <v>85</v>
      </c>
      <c r="C45" t="str">
        <f>HLOOKUP(ROW(45:45)-25,exemplos!$A$5:$EI$13,9,FALSE)</f>
        <v>-</v>
      </c>
    </row>
    <row r="46" spans="2:5">
      <c r="B46" s="530">
        <f>HLOOKUP(ROW(46:46)-25,exemplos!$A$5:$EI$13,2,FALSE)</f>
        <v>90</v>
      </c>
      <c r="C46" t="str">
        <f>IFERROR(MID(HLOOKUP(ROW(46:46)-25,exemplos!$A$5:$EI$13,9,FALSE),1,SEARCH(";",HLOOKUP(ROW(46:46)-25,exemplos!$A$5:$EI$13,9,FALSE))-1),HLOOKUP(ROW(46:46)-25,exemplos!$A$5:$EI$13,9,FALSE))</f>
        <v>ACJ5_90AD_AP1_Lista</v>
      </c>
      <c r="D46" t="str">
        <f>IFERROR(MID(HLOOKUP(ROW(46:46)-25,exemplos!$A$5:$EI$13,9,FALSE),SEARCH(";",HLOOKUP(ROW(46:46)-25,exemplos!$A$5:$EI$13,9,FALSE))+1,SEARCH(";",HLOOKUP(ROW(46:46)-25,exemplos!$A$5:$EI$13,9,FALSE))-1),HLOOKUP(ROW(46:46)-25,exemplos!$A$5:$EI$13,9,FALSE))</f>
        <v xml:space="preserve">  ACJ5_90AD_AP1_Ata</v>
      </c>
      <c r="E46" t="str">
        <f>IFERROR(MID(HLOOKUP(ROW(46:46)-25,exemplos!$A$5:$EI$13,9,FALSE),SEARCH(";",HLOOKUP(ROW(46:46)-25,exemplos!$A$5:$EI$13,9,FALSE))+1,SEARCH(";",HLOOKUP(ROW(46:46)-25,exemplos!$A$5:$EI$13,9,FALSE))-1),HLOOKUP(ROW(46:46)-25,exemplos!$A$5:$EI$13,9,FALSE))</f>
        <v xml:space="preserve">  ACJ5_90AD_AP1_Ata</v>
      </c>
    </row>
    <row r="47" spans="2:5">
      <c r="B47" s="530">
        <f>HLOOKUP(ROW(47:47)-25,exemplos!$A$5:$EI$13,2,FALSE)</f>
        <v>112</v>
      </c>
      <c r="C47" t="str">
        <f>HLOOKUP(ROW(47:47)-25,exemplos!$A$5:$EI$13,9,FALSE)</f>
        <v>-</v>
      </c>
    </row>
    <row r="48" spans="2:5">
      <c r="B48" s="530">
        <f>HLOOKUP(ROW(48:48)-25,exemplos!$A$5:$EI$13,2,FALSE)</f>
        <v>123</v>
      </c>
      <c r="C48" t="str">
        <f>HLOOKUP(ROW(48:48)-25,exemplos!$A$5:$EI$13,9,FALSE)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4" zoomScale="90" zoomScaleNormal="90" workbookViewId="0">
      <selection activeCell="N16" sqref="N16:P16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571"/>
      <c r="B2" s="572"/>
      <c r="C2" s="572"/>
      <c r="D2" s="572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572" t="s">
        <v>57</v>
      </c>
      <c r="O2" s="572"/>
      <c r="P2" s="576"/>
      <c r="Q2" s="61" t="s">
        <v>59</v>
      </c>
      <c r="R2" s="61" t="s">
        <v>60</v>
      </c>
      <c r="S2" s="61" t="s">
        <v>61</v>
      </c>
    </row>
    <row r="3" spans="1:19" ht="15.75" customHeight="1">
      <c r="A3" s="550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577"/>
      <c r="O3" s="578"/>
      <c r="P3" s="579"/>
      <c r="Q3" s="80"/>
      <c r="R3" s="80"/>
      <c r="S3" s="52"/>
    </row>
    <row r="4" spans="1:19" ht="15">
      <c r="A4" s="549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549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573" t="s">
        <v>91</v>
      </c>
      <c r="O5" s="574"/>
      <c r="P5" s="575"/>
      <c r="Q5" s="73"/>
      <c r="R5" s="73"/>
      <c r="S5" s="52"/>
    </row>
    <row r="6" spans="1:19">
      <c r="A6" s="549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549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573" t="s">
        <v>91</v>
      </c>
      <c r="O7" s="574"/>
      <c r="P7" s="575"/>
      <c r="Q7" s="73"/>
      <c r="R7" s="73"/>
      <c r="S7" s="52"/>
    </row>
    <row r="8" spans="1:19" ht="15.75">
      <c r="A8" s="550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549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573" t="s">
        <v>96</v>
      </c>
      <c r="O9" s="574"/>
      <c r="P9" s="575"/>
      <c r="Q9" s="73"/>
      <c r="R9" s="73"/>
      <c r="S9" s="52"/>
    </row>
    <row r="10" spans="1:19">
      <c r="A10" s="549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573" t="s">
        <v>63</v>
      </c>
      <c r="O10" s="574"/>
      <c r="P10" s="575"/>
      <c r="Q10" s="73"/>
      <c r="R10" s="73"/>
      <c r="S10" s="52"/>
    </row>
    <row r="11" spans="1:19">
      <c r="A11" s="549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573" t="s">
        <v>63</v>
      </c>
      <c r="O11" s="574"/>
      <c r="P11" s="575"/>
      <c r="Q11" s="73"/>
      <c r="R11" s="73"/>
      <c r="S11" s="52"/>
    </row>
    <row r="12" spans="1:19" ht="15.75">
      <c r="A12" s="549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549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549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573" t="s">
        <v>63</v>
      </c>
      <c r="O14" s="574"/>
      <c r="P14" s="575"/>
      <c r="Q14" s="73"/>
      <c r="R14" s="73"/>
      <c r="S14" s="52"/>
    </row>
    <row r="15" spans="1:19" ht="15">
      <c r="A15" s="549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573" t="s">
        <v>63</v>
      </c>
      <c r="O15" s="574"/>
      <c r="P15" s="575"/>
      <c r="Q15" s="73"/>
      <c r="R15" s="73"/>
      <c r="S15" s="52"/>
    </row>
    <row r="16" spans="1:19" ht="15">
      <c r="A16" s="549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573" t="s">
        <v>63</v>
      </c>
      <c r="O16" s="574"/>
      <c r="P16" s="575"/>
      <c r="Q16" s="73"/>
      <c r="R16" s="73"/>
      <c r="S16" s="52"/>
    </row>
    <row r="17" spans="1:19" ht="15">
      <c r="A17" s="549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573" t="s">
        <v>63</v>
      </c>
      <c r="O17" s="574"/>
      <c r="P17" s="575"/>
      <c r="Q17" s="73"/>
      <c r="R17" s="73"/>
      <c r="S17" s="52"/>
    </row>
    <row r="18" spans="1:19" ht="15">
      <c r="A18" s="549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549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573" t="s">
        <v>91</v>
      </c>
      <c r="O19" s="574"/>
      <c r="P19" s="575"/>
      <c r="Q19" s="73"/>
      <c r="R19" s="73"/>
      <c r="S19" s="52"/>
    </row>
    <row r="20" spans="1:19" ht="15">
      <c r="A20" s="549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573" t="s">
        <v>91</v>
      </c>
      <c r="O20" s="574"/>
      <c r="P20" s="575"/>
      <c r="Q20" s="73"/>
      <c r="R20" s="73"/>
      <c r="S20" s="52"/>
    </row>
    <row r="21" spans="1:19" ht="15">
      <c r="A21" s="549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573" t="s">
        <v>91</v>
      </c>
      <c r="O21" s="574"/>
      <c r="P21" s="575"/>
      <c r="Q21" s="73"/>
      <c r="R21" s="73"/>
      <c r="S21" s="52"/>
    </row>
    <row r="22" spans="1:19" ht="15">
      <c r="A22" s="549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573" t="s">
        <v>91</v>
      </c>
      <c r="O22" s="574"/>
      <c r="P22" s="575"/>
      <c r="Q22" s="73"/>
      <c r="R22" s="73"/>
      <c r="S22" s="52"/>
    </row>
    <row r="23" spans="1:19" ht="15">
      <c r="A23" s="549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573" t="s">
        <v>91</v>
      </c>
      <c r="O23" s="574"/>
      <c r="P23" s="575"/>
      <c r="Q23" s="73"/>
      <c r="R23" s="73"/>
      <c r="S23" s="52"/>
    </row>
    <row r="24" spans="1:19" ht="15">
      <c r="A24" s="551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580" t="s">
        <v>91</v>
      </c>
      <c r="O24" s="581"/>
      <c r="P24" s="582"/>
      <c r="Q24" s="81"/>
      <c r="R24" s="81"/>
      <c r="S24" s="160"/>
    </row>
    <row r="25" spans="1:19" ht="15.75" customHeight="1">
      <c r="A25" s="550" t="s">
        <v>360</v>
      </c>
      <c r="B25" s="175" t="s">
        <v>128</v>
      </c>
      <c r="C25" s="172" t="s">
        <v>98</v>
      </c>
      <c r="D25" s="53"/>
      <c r="E25" s="69"/>
      <c r="F25" s="69"/>
      <c r="G25" s="69" t="s">
        <v>64</v>
      </c>
      <c r="H25" s="69"/>
      <c r="I25" s="69" t="s">
        <v>96</v>
      </c>
      <c r="J25" s="69"/>
      <c r="K25" s="69"/>
      <c r="L25" s="76"/>
      <c r="M25" s="80"/>
      <c r="N25" s="577" t="s">
        <v>63</v>
      </c>
      <c r="O25" s="578"/>
      <c r="P25" s="579"/>
      <c r="Q25" s="80"/>
      <c r="R25" s="80"/>
      <c r="S25" s="172"/>
    </row>
    <row r="26" spans="1:19" ht="15.75">
      <c r="A26" s="549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549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549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573" t="s">
        <v>63</v>
      </c>
      <c r="O28" s="574"/>
      <c r="P28" s="575"/>
      <c r="Q28" s="73"/>
      <c r="R28" s="73"/>
      <c r="S28" s="52"/>
    </row>
    <row r="29" spans="1:19">
      <c r="A29" s="549"/>
      <c r="B29" s="73"/>
      <c r="C29" s="52"/>
      <c r="D29" s="53" t="s">
        <v>75</v>
      </c>
      <c r="E29" s="70"/>
      <c r="F29" s="70"/>
      <c r="G29" s="70" t="s">
        <v>91</v>
      </c>
      <c r="H29" s="70"/>
      <c r="I29" s="70" t="s">
        <v>63</v>
      </c>
      <c r="J29" s="70"/>
      <c r="K29" s="70"/>
      <c r="L29" s="76"/>
      <c r="M29" s="73"/>
      <c r="N29" s="573" t="s">
        <v>63</v>
      </c>
      <c r="O29" s="574"/>
      <c r="P29" s="575"/>
      <c r="Q29" s="73"/>
      <c r="R29" s="73"/>
      <c r="S29" s="52"/>
    </row>
    <row r="30" spans="1:19">
      <c r="A30" s="549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573"/>
      <c r="O30" s="574"/>
      <c r="P30" s="575"/>
      <c r="Q30" s="73"/>
      <c r="R30" s="73"/>
      <c r="S30" s="52"/>
    </row>
    <row r="31" spans="1:19">
      <c r="A31" s="549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573"/>
      <c r="O31" s="574"/>
      <c r="P31" s="575"/>
      <c r="Q31" s="73"/>
      <c r="R31" s="73"/>
      <c r="S31" s="52"/>
    </row>
    <row r="32" spans="1:19" ht="15">
      <c r="A32" s="549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549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549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549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549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551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</mergeCells>
  <conditionalFormatting sqref="E12:E22 E25:K38 E23:K23 F24:H24 E10 F8:K8 F10:K22 E7:K7 E5:K5">
    <cfRule type="cellIs" dxfId="80" priority="17" operator="equal">
      <formula>"x"</formula>
    </cfRule>
  </conditionalFormatting>
  <conditionalFormatting sqref="Q1:S49 O1:P8 O12:P13 O18:P18 O33:P49 O20:P24 O26:P27 B1:N49 A1:A3 A8 A25:A49">
    <cfRule type="cellIs" dxfId="79" priority="13" operator="equal">
      <formula>"_"</formula>
    </cfRule>
    <cfRule type="cellIs" dxfId="78" priority="14" operator="equal">
      <formula>"-"</formula>
    </cfRule>
    <cfRule type="cellIs" dxfId="77" priority="15" operator="equal">
      <formula>"w"</formula>
    </cfRule>
    <cfRule type="cellIs" dxfId="76" priority="16" operator="equal">
      <formula>"X"</formula>
    </cfRule>
  </conditionalFormatting>
  <conditionalFormatting sqref="Q2:S2 M2:N2">
    <cfRule type="cellIs" dxfId="75" priority="8" operator="equal">
      <formula>"_"</formula>
    </cfRule>
  </conditionalFormatting>
  <conditionalFormatting sqref="Q2:S2 M2:N2">
    <cfRule type="cellIs" dxfId="74" priority="7" operator="equal">
      <formula>"-"</formula>
    </cfRule>
  </conditionalFormatting>
  <conditionalFormatting sqref="Q2:S2 M2:N2">
    <cfRule type="cellIs" dxfId="73" priority="5" operator="equal">
      <formula>"w"</formula>
    </cfRule>
    <cfRule type="cellIs" dxfId="72" priority="6" operator="equal">
      <formula>"X"</formula>
    </cfRule>
  </conditionalFormatting>
  <conditionalFormatting sqref="M1">
    <cfRule type="cellIs" dxfId="71" priority="2" operator="equal">
      <formula>"-"</formula>
    </cfRule>
    <cfRule type="cellIs" dxfId="70" priority="3" operator="equal">
      <formula>"w"</formula>
    </cfRule>
    <cfRule type="cellIs" dxfId="69" priority="4" operator="equal">
      <formula>"X"</formula>
    </cfRule>
  </conditionalFormatting>
  <conditionalFormatting sqref="M1">
    <cfRule type="cellIs" dxfId="68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1"/>
  <sheetViews>
    <sheetView topLeftCell="D1" zoomScale="70" zoomScaleNormal="70" workbookViewId="0">
      <selection activeCell="E33" sqref="E33:E37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12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571"/>
      <c r="B2" s="572"/>
      <c r="C2" s="572"/>
      <c r="D2" s="572"/>
      <c r="E2" s="642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572" t="s">
        <v>57</v>
      </c>
      <c r="V2" s="572"/>
      <c r="W2" s="576"/>
      <c r="X2" s="61" t="s">
        <v>59</v>
      </c>
      <c r="Y2" s="61" t="s">
        <v>60</v>
      </c>
      <c r="Z2" s="61" t="s">
        <v>61</v>
      </c>
    </row>
    <row r="3" spans="1:26" ht="15.75" customHeight="1">
      <c r="A3" s="550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577"/>
      <c r="V3" s="578"/>
      <c r="W3" s="579"/>
      <c r="X3" s="80"/>
      <c r="Y3" s="80"/>
      <c r="Z3" s="52"/>
    </row>
    <row r="4" spans="1:26" ht="15">
      <c r="A4" s="549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549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573" t="s">
        <v>91</v>
      </c>
      <c r="V5" s="574"/>
      <c r="W5" s="575"/>
      <c r="X5" s="73"/>
      <c r="Y5" s="73"/>
      <c r="Z5" s="52"/>
    </row>
    <row r="6" spans="1:26">
      <c r="A6" s="549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549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573" t="s">
        <v>91</v>
      </c>
      <c r="V7" s="574"/>
      <c r="W7" s="575"/>
      <c r="X7" s="73"/>
      <c r="Y7" s="73"/>
      <c r="Z7" s="52"/>
    </row>
    <row r="8" spans="1:26" ht="15.75">
      <c r="A8" s="550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549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573" t="s">
        <v>96</v>
      </c>
      <c r="V9" s="574"/>
      <c r="W9" s="575"/>
      <c r="X9" s="73"/>
      <c r="Y9" s="73"/>
      <c r="Z9" s="52"/>
    </row>
    <row r="10" spans="1:26">
      <c r="A10" s="549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573" t="s">
        <v>63</v>
      </c>
      <c r="V10" s="574"/>
      <c r="W10" s="575"/>
      <c r="X10" s="73"/>
      <c r="Y10" s="73"/>
      <c r="Z10" s="52"/>
    </row>
    <row r="11" spans="1:26">
      <c r="A11" s="549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573" t="s">
        <v>63</v>
      </c>
      <c r="V11" s="574"/>
      <c r="W11" s="575"/>
      <c r="X11" s="73"/>
      <c r="Y11" s="73"/>
      <c r="Z11" s="52"/>
    </row>
    <row r="12" spans="1:26" ht="15.75">
      <c r="A12" s="549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549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549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573" t="s">
        <v>63</v>
      </c>
      <c r="V14" s="574"/>
      <c r="W14" s="575"/>
      <c r="X14" s="73"/>
      <c r="Y14" s="73"/>
      <c r="Z14" s="52"/>
    </row>
    <row r="15" spans="1:26" ht="15">
      <c r="A15" s="549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573" t="s">
        <v>63</v>
      </c>
      <c r="V15" s="574"/>
      <c r="W15" s="575"/>
      <c r="X15" s="73"/>
      <c r="Y15" s="73"/>
      <c r="Z15" s="52"/>
    </row>
    <row r="16" spans="1:26" ht="15">
      <c r="A16" s="549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573" t="s">
        <v>63</v>
      </c>
      <c r="V16" s="574"/>
      <c r="W16" s="575"/>
      <c r="X16" s="73"/>
      <c r="Y16" s="73"/>
      <c r="Z16" s="52"/>
    </row>
    <row r="17" spans="1:26" ht="15">
      <c r="A17" s="549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573" t="s">
        <v>63</v>
      </c>
      <c r="V17" s="574"/>
      <c r="W17" s="575"/>
      <c r="X17" s="73"/>
      <c r="Y17" s="73"/>
      <c r="Z17" s="52"/>
    </row>
    <row r="18" spans="1:26" ht="15">
      <c r="A18" s="549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549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573" t="s">
        <v>91</v>
      </c>
      <c r="V19" s="574"/>
      <c r="W19" s="575"/>
      <c r="X19" s="73"/>
      <c r="Y19" s="73"/>
      <c r="Z19" s="52"/>
    </row>
    <row r="20" spans="1:26" ht="15">
      <c r="A20" s="549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573" t="s">
        <v>91</v>
      </c>
      <c r="V20" s="574"/>
      <c r="W20" s="575"/>
      <c r="X20" s="73"/>
      <c r="Y20" s="73"/>
      <c r="Z20" s="52"/>
    </row>
    <row r="21" spans="1:26" ht="15">
      <c r="A21" s="549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573" t="s">
        <v>91</v>
      </c>
      <c r="V21" s="574"/>
      <c r="W21" s="575"/>
      <c r="X21" s="73"/>
      <c r="Y21" s="73"/>
      <c r="Z21" s="52"/>
    </row>
    <row r="22" spans="1:26" ht="15">
      <c r="A22" s="549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573" t="s">
        <v>91</v>
      </c>
      <c r="V22" s="574"/>
      <c r="W22" s="575"/>
      <c r="X22" s="73"/>
      <c r="Y22" s="73"/>
      <c r="Z22" s="52"/>
    </row>
    <row r="23" spans="1:26" ht="15">
      <c r="A23" s="549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573" t="s">
        <v>91</v>
      </c>
      <c r="V23" s="574"/>
      <c r="W23" s="575"/>
      <c r="X23" s="73"/>
      <c r="Y23" s="73"/>
      <c r="Z23" s="52"/>
    </row>
    <row r="24" spans="1:26" ht="15">
      <c r="A24" s="551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580"/>
      <c r="V24" s="581"/>
      <c r="W24" s="582"/>
      <c r="X24" s="81"/>
      <c r="Y24" s="81"/>
      <c r="Z24" s="160"/>
    </row>
    <row r="25" spans="1:26" ht="15.75" customHeight="1">
      <c r="A25" s="550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577" t="s">
        <v>63</v>
      </c>
      <c r="V25" s="578"/>
      <c r="W25" s="579"/>
      <c r="X25" s="80"/>
      <c r="Y25" s="80"/>
      <c r="Z25" s="172"/>
    </row>
    <row r="26" spans="1:26" ht="15.75">
      <c r="A26" s="549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549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549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573" t="s">
        <v>63</v>
      </c>
      <c r="V28" s="574"/>
      <c r="W28" s="575"/>
      <c r="X28" s="73"/>
      <c r="Y28" s="73"/>
      <c r="Z28" s="52"/>
    </row>
    <row r="29" spans="1:26">
      <c r="A29" s="549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573" t="s">
        <v>63</v>
      </c>
      <c r="V29" s="574"/>
      <c r="W29" s="575"/>
      <c r="X29" s="73"/>
      <c r="Y29" s="73"/>
      <c r="Z29" s="52"/>
    </row>
    <row r="30" spans="1:26">
      <c r="A30" s="549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573"/>
      <c r="V30" s="574"/>
      <c r="W30" s="575"/>
      <c r="X30" s="73"/>
      <c r="Y30" s="73"/>
      <c r="Z30" s="52"/>
    </row>
    <row r="31" spans="1:26">
      <c r="A31" s="549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573"/>
      <c r="V31" s="574"/>
      <c r="W31" s="575"/>
      <c r="X31" s="73"/>
      <c r="Y31" s="73"/>
      <c r="Z31" s="52"/>
    </row>
    <row r="32" spans="1:26" ht="15">
      <c r="A32" s="549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549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549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549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549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551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</mergeCells>
  <conditionalFormatting sqref="F12:G22 F25:R38 F23:R23 H24:N24 F10:G10 H8:R8 H10:R22 F7:R7 F5:R5">
    <cfRule type="cellIs" dxfId="36" priority="13" operator="equal">
      <formula>"x"</formula>
    </cfRule>
  </conditionalFormatting>
  <conditionalFormatting sqref="X1:Z57 V1:W8 V12:W13 V18:W18 V33:W57 V20:W24 V26:W27 A1:A3 A8 A25:A57 B1:U57">
    <cfRule type="cellIs" dxfId="27" priority="9" operator="equal">
      <formula>"_"</formula>
    </cfRule>
    <cfRule type="cellIs" dxfId="26" priority="10" operator="equal">
      <formula>"-"</formula>
    </cfRule>
    <cfRule type="cellIs" dxfId="25" priority="11" operator="equal">
      <formula>"w"</formula>
    </cfRule>
    <cfRule type="cellIs" dxfId="24" priority="12" operator="equal">
      <formula>"X"</formula>
    </cfRule>
  </conditionalFormatting>
  <conditionalFormatting sqref="X2:Z2 T2:U2">
    <cfRule type="cellIs" dxfId="35" priority="8" operator="equal">
      <formula>"_"</formula>
    </cfRule>
  </conditionalFormatting>
  <conditionalFormatting sqref="X2:Z2 T2:U2">
    <cfRule type="cellIs" dxfId="34" priority="7" operator="equal">
      <formula>"-"</formula>
    </cfRule>
  </conditionalFormatting>
  <conditionalFormatting sqref="X2:Z2 T2:U2">
    <cfRule type="cellIs" dxfId="33" priority="5" operator="equal">
      <formula>"w"</formula>
    </cfRule>
    <cfRule type="cellIs" dxfId="32" priority="6" operator="equal">
      <formula>"X"</formula>
    </cfRule>
  </conditionalFormatting>
  <conditionalFormatting sqref="T1">
    <cfRule type="cellIs" dxfId="31" priority="2" operator="equal">
      <formula>"-"</formula>
    </cfRule>
    <cfRule type="cellIs" dxfId="30" priority="3" operator="equal">
      <formula>"w"</formula>
    </cfRule>
    <cfRule type="cellIs" dxfId="29" priority="4" operator="equal">
      <formula>"X"</formula>
    </cfRule>
  </conditionalFormatting>
  <conditionalFormatting sqref="T1">
    <cfRule type="cellIs" dxfId="28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G71"/>
  <sheetViews>
    <sheetView tabSelected="1" topLeftCell="A31" workbookViewId="0">
      <selection activeCell="C16" sqref="C16"/>
    </sheetView>
  </sheetViews>
  <sheetFormatPr defaultRowHeight="15"/>
  <cols>
    <col min="1" max="1" width="10.42578125" bestFit="1" customWidth="1"/>
    <col min="2" max="2" width="8.85546875" bestFit="1" customWidth="1"/>
    <col min="3" max="3" width="49.85546875" bestFit="1" customWidth="1"/>
    <col min="4" max="4" width="8" customWidth="1"/>
    <col min="5" max="5" width="158.7109375" bestFit="1" customWidth="1"/>
  </cols>
  <sheetData>
    <row r="1" spans="1:7">
      <c r="A1" s="641" t="s">
        <v>701</v>
      </c>
      <c r="B1" s="641" t="s">
        <v>695</v>
      </c>
      <c r="C1" s="641" t="s">
        <v>759</v>
      </c>
      <c r="D1" s="641" t="s">
        <v>711</v>
      </c>
      <c r="E1" s="641" t="s">
        <v>702</v>
      </c>
    </row>
    <row r="2" spans="1:7">
      <c r="A2" s="647">
        <v>1</v>
      </c>
      <c r="B2" s="646">
        <v>2</v>
      </c>
      <c r="C2" s="645" t="s">
        <v>3</v>
      </c>
      <c r="D2" s="652" t="str">
        <f>VLOOKUP(C2,sup_hiperlinks!$E$10:$G$39,3,0)</f>
        <v>http://minutapiuriobranco.gestaourbana.prefeitura.sp.gov.br/wp-content/uploads/2016/04/PIU_RioBranco_ConsultaPublica_V03.pdf</v>
      </c>
      <c r="E2" s="643" t="s">
        <v>564</v>
      </c>
    </row>
    <row r="3" spans="1:7">
      <c r="A3" s="648">
        <v>1</v>
      </c>
      <c r="B3" s="648">
        <v>2</v>
      </c>
      <c r="C3" s="650" t="s">
        <v>159</v>
      </c>
      <c r="D3" s="653" t="str">
        <f>VLOOKUP(C3,sup_hiperlinks!$E$10:$G$39,3,0)</f>
        <v>http://minutapiuriobranco.gestaourbana.prefeitura.sp.gov.br/wp-content/uploads/2016/04/PIU_RioBranco_ConsultaPublica_ANEXOI_reduzido.pdf</v>
      </c>
      <c r="E3" s="644" t="s">
        <v>565</v>
      </c>
      <c r="F3" s="110"/>
      <c r="G3" s="110"/>
    </row>
    <row r="4" spans="1:7">
      <c r="A4" s="648">
        <v>1</v>
      </c>
      <c r="B4" s="648">
        <v>2</v>
      </c>
      <c r="C4" s="649" t="s">
        <v>704</v>
      </c>
      <c r="D4" s="653" t="str">
        <f>VLOOKUP(C4,sup_hiperlinks!$E$10:$G$39,3,0)</f>
        <v>http://gestaourbana.prefeitura.sp.gov.br/noticias/prefeitura-de-sao-paulo-abre-consulta-publica-sobre-o-projeto-de-intervencao-urbana-piu-rio-branco/</v>
      </c>
      <c r="E4" s="644" t="s">
        <v>580</v>
      </c>
      <c r="F4" s="110"/>
      <c r="G4" s="110"/>
    </row>
    <row r="5" spans="1:7">
      <c r="A5" s="648">
        <v>1</v>
      </c>
      <c r="B5" s="648">
        <v>2</v>
      </c>
      <c r="C5" s="649" t="s">
        <v>75</v>
      </c>
      <c r="D5" s="653" t="str">
        <f>VLOOKUP(C5,sup_hiperlinks!$E$10:$G$39,3,0)</f>
        <v>http://minutapiuriobranco.gestaourbana.prefeitura.sp.gov.br/</v>
      </c>
      <c r="E5" s="644" t="s">
        <v>563</v>
      </c>
      <c r="F5" s="110"/>
      <c r="G5" s="110"/>
    </row>
    <row r="6" spans="1:7">
      <c r="A6" s="648">
        <v>1</v>
      </c>
      <c r="B6" s="648">
        <v>2</v>
      </c>
      <c r="C6" s="649" t="s">
        <v>705</v>
      </c>
      <c r="D6" s="653" t="str">
        <f>VLOOKUP(C6,sup_hiperlinks!$E$10:$G$39,3,0)</f>
        <v>http://gestaourbana.prefeitura.sp.gov.br/wp-content/uploads/2016/03/Contribui%C3%A7%C3%B5es.pdf</v>
      </c>
      <c r="E6" s="644" t="s">
        <v>566</v>
      </c>
      <c r="F6" s="110"/>
      <c r="G6" s="110"/>
    </row>
    <row r="7" spans="1:7">
      <c r="A7" s="648">
        <v>2</v>
      </c>
      <c r="B7" s="648">
        <v>1</v>
      </c>
      <c r="C7" s="650" t="s">
        <v>72</v>
      </c>
      <c r="D7" s="653" t="str">
        <f>VLOOKUP(C7,sup_hiperlinks!$E$5:$I$39,5,0)</f>
        <v>http://gestaourbana.prefeitura.sp.gov.br/wp-content/uploads/2016/03/01_-MIP_PIU_Vila-Leopoldina-Villa-Lobos_motiva%C3%A7%C3%A3o.pdf</v>
      </c>
      <c r="E7" s="644" t="s">
        <v>575</v>
      </c>
      <c r="F7" s="110"/>
      <c r="G7" s="110"/>
    </row>
    <row r="8" spans="1:7">
      <c r="A8" s="648">
        <v>2</v>
      </c>
      <c r="B8" s="648">
        <v>2</v>
      </c>
      <c r="C8" s="651" t="s">
        <v>3</v>
      </c>
      <c r="D8" s="653" t="str">
        <f>VLOOKUP(C8,sup_hiperlinks!$E$5:$I$39,5,0)</f>
        <v>http://minuta.gestaourbana.prefeitura.sp.gov.br/piu-leopoldina/wp-content/uploads/2016/08/02_MIP_PIU_Vila_Leopoldina-Villa-Lobos_diagnostico_e_programa.pdf</v>
      </c>
      <c r="E8" s="644" t="s">
        <v>571</v>
      </c>
      <c r="F8" s="110"/>
      <c r="G8" s="110"/>
    </row>
    <row r="9" spans="1:7">
      <c r="A9" s="648">
        <v>2</v>
      </c>
      <c r="B9" s="648">
        <v>2</v>
      </c>
      <c r="C9" s="650" t="s">
        <v>159</v>
      </c>
      <c r="D9" s="653" t="str">
        <f>VLOOKUP(C9,sup_hiperlinks!$E$5:$I$39,5,0)</f>
        <v>http://minuta.gestaourbana.prefeitura.sp.gov.br/piu-leopoldina/wp-content/uploads/2016/08/03_MIP_PIU_Vila_Leopoldina-Villa-Lobos_mapas.pdf</v>
      </c>
      <c r="E9" s="644" t="s">
        <v>572</v>
      </c>
      <c r="F9" s="110"/>
      <c r="G9" s="110"/>
    </row>
    <row r="10" spans="1:7">
      <c r="A10" s="648">
        <v>2</v>
      </c>
      <c r="B10" s="648">
        <v>2</v>
      </c>
      <c r="C10" s="649" t="s">
        <v>704</v>
      </c>
      <c r="D10" s="653" t="str">
        <f>VLOOKUP(C10,sup_hiperlinks!$E$5:$I$39,5,0)</f>
        <v>http://gestaourbana.prefeitura.sp.gov.br/noticias/prorrogado-o-prazo-da-consulta-publica-sobre-o-piu-vila-leopoldina/</v>
      </c>
      <c r="E10" s="644" t="s">
        <v>581</v>
      </c>
      <c r="F10" s="110"/>
      <c r="G10" s="110"/>
    </row>
    <row r="11" spans="1:7">
      <c r="A11" s="648">
        <v>2</v>
      </c>
      <c r="B11" s="648">
        <v>2</v>
      </c>
      <c r="C11" s="649" t="s">
        <v>75</v>
      </c>
      <c r="D11" s="653" t="str">
        <f>VLOOKUP(C11,sup_hiperlinks!$E$5:$I$39,5,0)</f>
        <v>http://minuta.gestaourbana.prefeitura.sp.gov.br/piu-leopoldina/</v>
      </c>
      <c r="E11" s="644" t="s">
        <v>570</v>
      </c>
      <c r="F11" s="110"/>
      <c r="G11" s="110"/>
    </row>
    <row r="12" spans="1:7">
      <c r="A12" s="648">
        <v>2</v>
      </c>
      <c r="B12" s="648">
        <v>2</v>
      </c>
      <c r="C12" s="649" t="s">
        <v>705</v>
      </c>
      <c r="D12" s="653" t="str">
        <f>VLOOKUP(C12,sup_hiperlinks!$E$5:$I$39,5,0)</f>
        <v>http://gestaourbana.prefeitura.sp.gov.br/wp-content/uploads/2016/03/PIU-Leopoldina.pdf</v>
      </c>
      <c r="E12" s="644" t="s">
        <v>573</v>
      </c>
      <c r="F12" s="110"/>
      <c r="G12" s="110"/>
    </row>
    <row r="13" spans="1:7">
      <c r="A13" s="648">
        <v>2</v>
      </c>
      <c r="B13" s="648">
        <v>2</v>
      </c>
      <c r="C13" s="649" t="s">
        <v>706</v>
      </c>
      <c r="D13" s="653" t="str">
        <f>VLOOKUP(C13,sup_hiperlinks!$E$5:$I$39,5,0)</f>
        <v>print DOSP</v>
      </c>
      <c r="E13" s="110" t="s">
        <v>582</v>
      </c>
      <c r="F13" s="110"/>
      <c r="G13" s="110"/>
    </row>
    <row r="14" spans="1:7">
      <c r="A14" s="648">
        <v>2</v>
      </c>
      <c r="B14" s="648">
        <v>2</v>
      </c>
      <c r="C14" s="649" t="s">
        <v>77</v>
      </c>
      <c r="D14" s="653" t="str">
        <f>VLOOKUP(C14,sup_hiperlinks!$E$5:$I$39,5,0)</f>
        <v>http://gestaourbana.prefeitura.sp.gov.br/wp-content/uploads/2016/03/PIU_VL_AudienciaPublica_01_11_SPURB-2.pdf</v>
      </c>
      <c r="E14" s="644" t="s">
        <v>699</v>
      </c>
      <c r="F14" s="110"/>
      <c r="G14" s="110"/>
    </row>
    <row r="15" spans="1:7">
      <c r="A15" s="648">
        <v>2</v>
      </c>
      <c r="B15" s="648">
        <v>2</v>
      </c>
      <c r="C15" s="649" t="s">
        <v>77</v>
      </c>
      <c r="D15" s="653" t="str">
        <f>sup_hiperlinks!J20</f>
        <v>http://gestaourbana.prefeitura.sp.gov.br/wp-content/uploads/2016/03/PIU_VL_AudienciaPublica_01_11_Proponente.pdf</v>
      </c>
      <c r="E15" s="644" t="s">
        <v>700</v>
      </c>
      <c r="F15" s="110"/>
      <c r="G15" s="110"/>
    </row>
    <row r="16" spans="1:7">
      <c r="A16" s="648">
        <v>2</v>
      </c>
      <c r="B16" s="648">
        <v>2</v>
      </c>
      <c r="C16" s="649" t="s">
        <v>78</v>
      </c>
      <c r="D16" s="653" t="str">
        <f>VLOOKUP(C16,sup_hiperlinks!$E$5:$I$39,5,0)</f>
        <v>http://gestaourbana.prefeitura.sp.gov.br/wp-content/uploads/2016/03/Lista-de-Presen%C3%A7a-Sem-contato.pdf</v>
      </c>
      <c r="E16" s="644" t="s">
        <v>574</v>
      </c>
      <c r="F16" s="110"/>
      <c r="G16" s="110"/>
    </row>
    <row r="17" spans="1:7">
      <c r="A17" s="648">
        <v>2</v>
      </c>
      <c r="B17" s="648">
        <v>2</v>
      </c>
      <c r="C17" s="649" t="s">
        <v>79</v>
      </c>
      <c r="D17" s="653" t="str">
        <f>VLOOKUP(C17,sup_hiperlinks!$E$5:$I$39,5,0)</f>
        <v>http://gestaourbana.prefeitura.sp.gov.br/wp-content/uploads/2016/03/PIU_VL_ATA_Audiencia01_11_16_rev_GP.pdf</v>
      </c>
      <c r="E17" s="644" t="s">
        <v>576</v>
      </c>
      <c r="F17" s="110"/>
      <c r="G17" s="110"/>
    </row>
    <row r="18" spans="1:7">
      <c r="A18" s="648">
        <v>4</v>
      </c>
      <c r="B18" s="648">
        <v>1</v>
      </c>
      <c r="C18" s="649" t="s">
        <v>72</v>
      </c>
      <c r="D18" s="653" t="str">
        <f>VLOOKUP(C18,sup_hiperlinks!$E$5:$L$40,8,0)</f>
        <v>http://gestaourbana.prefeitura.sp.gov.br/wp-content/uploads/2016/03/PIU_NESP_REQUERIMENTO-1.pdf</v>
      </c>
      <c r="E18" s="644" t="s">
        <v>577</v>
      </c>
      <c r="F18" s="110"/>
      <c r="G18" s="110"/>
    </row>
    <row r="19" spans="1:7">
      <c r="A19" s="648">
        <v>4</v>
      </c>
      <c r="B19" s="648">
        <v>2</v>
      </c>
      <c r="C19" s="650" t="s">
        <v>3</v>
      </c>
      <c r="D19" s="653" t="str">
        <f>VLOOKUP(C19,sup_hiperlinks!$E$5:$L$40,8,0)</f>
        <v>http://gestaourbana.prefeitura.sp.gov.br/wp-content/uploads/2016/03/PIU_NESP_DIAGN%C3%93STICO-1.pdf</v>
      </c>
      <c r="E19" s="644" t="s">
        <v>578</v>
      </c>
      <c r="F19" s="110"/>
      <c r="G19" s="110"/>
    </row>
    <row r="20" spans="1:7">
      <c r="A20" s="648">
        <v>4</v>
      </c>
      <c r="B20" s="648">
        <v>2</v>
      </c>
      <c r="C20" s="650" t="s">
        <v>159</v>
      </c>
      <c r="D20" s="653" t="str">
        <f>VLOOKUP(C20,sup_hiperlinks!$E$5:$L$40,8,0)</f>
        <v>http://gestaourbana.prefeitura.sp.gov.br/wp-content/uploads/2016/03/PIU_NESP_PER%C3%8DMETRO-1.pdf</v>
      </c>
      <c r="E20" s="644" t="s">
        <v>579</v>
      </c>
      <c r="F20" s="110"/>
      <c r="G20" s="110"/>
    </row>
    <row r="21" spans="1:7">
      <c r="A21" s="648">
        <v>4</v>
      </c>
      <c r="B21" s="648">
        <v>2</v>
      </c>
      <c r="C21" s="649" t="s">
        <v>704</v>
      </c>
      <c r="D21" s="653" t="str">
        <f>VLOOKUP(C21,sup_hiperlinks!$E$5:$L$40,8,0)</f>
        <v>http://gestaourbana.prefeitura.sp.gov.br/noticias/prefeitura-de-sao-paulo-abre-minuta-participativa-do-decreto-sobre-o-projeto-de-intervencao-urbana-novo-entreposto-de-sao-paulo-piu-nesp/</v>
      </c>
      <c r="E21" s="644" t="s">
        <v>583</v>
      </c>
      <c r="F21" s="110"/>
      <c r="G21" s="110"/>
    </row>
    <row r="22" spans="1:7">
      <c r="A22" s="648">
        <v>4</v>
      </c>
      <c r="B22" s="648">
        <v>2</v>
      </c>
      <c r="C22" s="649" t="s">
        <v>75</v>
      </c>
      <c r="D22" s="653" t="str">
        <f>VLOOKUP(C22,sup_hiperlinks!$E$5:$L$40,8,0)</f>
        <v>http://minuta.gestaourbana.prefeitura.sp.gov.br/piunesp/</v>
      </c>
      <c r="E22" s="644" t="s">
        <v>584</v>
      </c>
      <c r="F22" s="110"/>
      <c r="G22" s="110"/>
    </row>
    <row r="23" spans="1:7">
      <c r="A23" s="648">
        <v>4</v>
      </c>
      <c r="B23" s="648">
        <v>2</v>
      </c>
      <c r="C23" s="649" t="s">
        <v>706</v>
      </c>
      <c r="D23" s="653" t="str">
        <f>VLOOKUP(C23,sup_hiperlinks!$E$5:$L$40,8,0)</f>
        <v>print DOSP</v>
      </c>
      <c r="E23" s="110" t="s">
        <v>582</v>
      </c>
      <c r="F23" s="110"/>
      <c r="G23" s="110"/>
    </row>
    <row r="24" spans="1:7">
      <c r="A24" s="648">
        <v>4</v>
      </c>
      <c r="B24" s="648">
        <v>2</v>
      </c>
      <c r="C24" s="649" t="s">
        <v>77</v>
      </c>
      <c r="D24" s="653" t="str">
        <f>VLOOKUP(C24,sup_hiperlinks!$E$5:$L$40,8,0)</f>
        <v>http://gestaourbana.prefeitura.sp.gov.br/wp-content/uploads/2016/03/NESP_apresentacao_2016_08_27.pdf</v>
      </c>
      <c r="E24" s="644" t="s">
        <v>587</v>
      </c>
      <c r="F24" s="110"/>
      <c r="G24" s="110"/>
    </row>
    <row r="25" spans="1:7">
      <c r="A25" s="648">
        <v>4</v>
      </c>
      <c r="B25" s="648">
        <v>2</v>
      </c>
      <c r="C25" s="649" t="s">
        <v>78</v>
      </c>
      <c r="D25" s="653" t="str">
        <f>VLOOKUP(C25,sup_hiperlinks!$E$5:$L$40,8,0)</f>
        <v>http://gestaourbana.prefeitura.sp.gov.br/wp-content/uploads/2016/03/NESP_lista_presenca_2016_08_27-3.pdf</v>
      </c>
      <c r="E25" s="644" t="s">
        <v>585</v>
      </c>
      <c r="F25" s="110"/>
      <c r="G25" s="110"/>
    </row>
    <row r="26" spans="1:7">
      <c r="A26" s="648">
        <v>4</v>
      </c>
      <c r="B26" s="648">
        <v>2</v>
      </c>
      <c r="C26" s="649" t="s">
        <v>79</v>
      </c>
      <c r="D26" s="653" t="str">
        <f>VLOOKUP(C26,sup_hiperlinks!$E$5:$L$40,8,0)</f>
        <v>http://gestaourbana.prefeitura.sp.gov.br/wp-content/uploads/2016/03/NESP_ata_2016_08_27.pdf</v>
      </c>
      <c r="E26" s="644" t="s">
        <v>588</v>
      </c>
      <c r="F26" s="110"/>
      <c r="G26" s="110"/>
    </row>
    <row r="27" spans="1:7">
      <c r="A27" s="648">
        <v>4</v>
      </c>
      <c r="B27" s="648">
        <v>2</v>
      </c>
      <c r="C27" s="649" t="s">
        <v>89</v>
      </c>
      <c r="D27" s="653" t="str">
        <f>VLOOKUP(C27,sup_hiperlinks!$E$5:$L$40,8,0)</f>
        <v>http://gestaourbana.prefeitura.sp.gov.br/wp-content/uploads/2016/03/NESP_contribuicoes_2016_08_27.pdf</v>
      </c>
      <c r="E27" s="644" t="s">
        <v>586</v>
      </c>
      <c r="F27" s="110"/>
      <c r="G27" s="110"/>
    </row>
    <row r="28" spans="1:7">
      <c r="A28" s="648">
        <v>4</v>
      </c>
      <c r="B28" s="648">
        <v>5</v>
      </c>
      <c r="C28" s="649" t="s">
        <v>706</v>
      </c>
      <c r="D28" s="653" t="str">
        <f>VLOOKUP(C28,sup_hiperlinks!$E$5:$L$40,8,0)</f>
        <v>print DOSP</v>
      </c>
      <c r="E28" s="110" t="s">
        <v>582</v>
      </c>
      <c r="F28" s="110"/>
      <c r="G28" s="110"/>
    </row>
    <row r="29" spans="1:7">
      <c r="A29" s="648">
        <v>4</v>
      </c>
      <c r="B29" s="648">
        <v>5</v>
      </c>
      <c r="C29" s="649" t="s">
        <v>77</v>
      </c>
      <c r="D29" s="653" t="str">
        <f>VLOOKUP(C29,sup_hiperlinks!$E$5:$L$40,8,0)</f>
        <v>http://gestaourbana.prefeitura.sp.gov.br/wp-content/uploads/2016/03/NESP_apresentacao_2016_08_27.pdf</v>
      </c>
      <c r="E29" s="644" t="s">
        <v>587</v>
      </c>
      <c r="F29" s="110"/>
      <c r="G29" s="110"/>
    </row>
    <row r="30" spans="1:7">
      <c r="A30" s="648">
        <v>4</v>
      </c>
      <c r="B30" s="648">
        <v>5</v>
      </c>
      <c r="C30" s="649" t="s">
        <v>79</v>
      </c>
      <c r="D30" s="653" t="str">
        <f>VLOOKUP(C30,sup_hiperlinks!$E$5:$L$40,8,0)</f>
        <v>http://gestaourbana.prefeitura.sp.gov.br/wp-content/uploads/2016/03/NESP_ata_2016_08_27.pdf</v>
      </c>
      <c r="E30" s="644" t="s">
        <v>588</v>
      </c>
      <c r="F30" s="110"/>
      <c r="G30" s="110"/>
    </row>
    <row r="31" spans="1:7">
      <c r="A31" s="648">
        <v>4</v>
      </c>
      <c r="B31" s="648">
        <v>6</v>
      </c>
      <c r="C31" s="649" t="s">
        <v>708</v>
      </c>
      <c r="D31" s="653" t="str">
        <f>VLOOKUP(C31,sup_hiperlinks!$E$5:$L$40,8,0)</f>
        <v>http://gestaourbana.prefeitura.sp.gov.br/wp-content/uploads/2016/03/PIU-NESP-Relat%C3%B3rio-Final_161215_reduzido.pdf</v>
      </c>
      <c r="E31" s="644" t="s">
        <v>591</v>
      </c>
      <c r="F31" s="110"/>
      <c r="G31" s="110"/>
    </row>
    <row r="32" spans="1:7">
      <c r="A32" s="648">
        <v>4</v>
      </c>
      <c r="B32" s="648">
        <v>7</v>
      </c>
      <c r="C32" s="649" t="s">
        <v>40</v>
      </c>
      <c r="D32" s="653" t="str">
        <f>VLOOKUP(C32,sup_hiperlinks!$E$5:$L$40,8,0)</f>
        <v xml:space="preserve">http://gestaourbana.prefeitura.sp.gov.br/wp-content/uploads/2016/12/DECRETO-N%C2%BA-57569.pdf </v>
      </c>
      <c r="E32" s="644" t="s">
        <v>593</v>
      </c>
      <c r="F32" s="110"/>
      <c r="G32" s="110"/>
    </row>
    <row r="33" spans="1:7">
      <c r="A33" s="648">
        <v>4</v>
      </c>
      <c r="B33" s="648">
        <v>7</v>
      </c>
      <c r="C33" s="649" t="s">
        <v>710</v>
      </c>
      <c r="D33" s="653" t="str">
        <f>VLOOKUP(C33,sup_hiperlinks!$E$5:$L$40,8,0)</f>
        <v>http://gestaourbana.prefeitura.sp.gov.br/wp-content/uploads/2016/12/mapa-e-quadros.pdf</v>
      </c>
      <c r="E33" s="644" t="s">
        <v>594</v>
      </c>
      <c r="F33" s="110"/>
      <c r="G33" s="110"/>
    </row>
    <row r="34" spans="1:7">
      <c r="A34" s="648">
        <v>5</v>
      </c>
      <c r="B34" s="648">
        <v>1</v>
      </c>
      <c r="C34" s="649" t="s">
        <v>714</v>
      </c>
      <c r="D34" s="148"/>
      <c r="E34" s="644" t="s">
        <v>715</v>
      </c>
      <c r="F34" s="110"/>
      <c r="G34" s="110"/>
    </row>
    <row r="35" spans="1:7">
      <c r="A35" s="648">
        <v>5</v>
      </c>
      <c r="B35" s="648">
        <v>1</v>
      </c>
      <c r="C35" s="649" t="s">
        <v>716</v>
      </c>
      <c r="D35" s="148"/>
      <c r="E35" s="644" t="s">
        <v>717</v>
      </c>
      <c r="F35" s="110"/>
      <c r="G35" s="110"/>
    </row>
    <row r="36" spans="1:7">
      <c r="A36" s="648">
        <v>5</v>
      </c>
      <c r="B36" s="648">
        <v>2</v>
      </c>
      <c r="C36" s="124" t="s">
        <v>3</v>
      </c>
      <c r="D36" s="110"/>
      <c r="E36" s="644" t="s">
        <v>718</v>
      </c>
      <c r="F36" s="110"/>
      <c r="G36" s="110"/>
    </row>
    <row r="37" spans="1:7">
      <c r="A37" s="648">
        <v>5</v>
      </c>
      <c r="B37" s="648">
        <v>2</v>
      </c>
      <c r="C37" s="124" t="s">
        <v>719</v>
      </c>
      <c r="D37" s="110"/>
      <c r="E37" s="644" t="s">
        <v>737</v>
      </c>
      <c r="F37" s="110"/>
      <c r="G37" s="110"/>
    </row>
    <row r="38" spans="1:7">
      <c r="A38" s="648">
        <v>5</v>
      </c>
      <c r="B38" s="648">
        <v>2</v>
      </c>
      <c r="C38" s="124" t="s">
        <v>720</v>
      </c>
      <c r="D38" s="110"/>
      <c r="E38" s="644" t="s">
        <v>738</v>
      </c>
      <c r="F38" s="110"/>
      <c r="G38" s="110"/>
    </row>
    <row r="39" spans="1:7">
      <c r="A39" s="648">
        <v>5</v>
      </c>
      <c r="B39" s="648">
        <v>2</v>
      </c>
      <c r="C39" s="124" t="s">
        <v>721</v>
      </c>
      <c r="D39" s="110"/>
      <c r="E39" s="644" t="s">
        <v>739</v>
      </c>
      <c r="F39" s="110"/>
      <c r="G39" s="110"/>
    </row>
    <row r="40" spans="1:7">
      <c r="A40" s="648">
        <v>5</v>
      </c>
      <c r="B40" s="648">
        <v>2</v>
      </c>
      <c r="C40" s="124" t="s">
        <v>722</v>
      </c>
      <c r="D40" s="110"/>
      <c r="E40" s="644" t="s">
        <v>740</v>
      </c>
      <c r="F40" s="110"/>
      <c r="G40" s="110"/>
    </row>
    <row r="41" spans="1:7">
      <c r="A41" s="648">
        <v>5</v>
      </c>
      <c r="B41" s="648">
        <v>2</v>
      </c>
      <c r="C41" s="124" t="s">
        <v>723</v>
      </c>
      <c r="D41" s="110"/>
      <c r="E41" s="644" t="s">
        <v>741</v>
      </c>
      <c r="F41" s="110"/>
      <c r="G41" s="110"/>
    </row>
    <row r="42" spans="1:7">
      <c r="A42" s="648">
        <v>5</v>
      </c>
      <c r="B42" s="648">
        <v>2</v>
      </c>
      <c r="C42" s="124" t="s">
        <v>724</v>
      </c>
      <c r="D42" s="110"/>
      <c r="E42" s="644" t="s">
        <v>742</v>
      </c>
      <c r="F42" s="110"/>
      <c r="G42" s="110"/>
    </row>
    <row r="43" spans="1:7">
      <c r="A43" s="648">
        <v>5</v>
      </c>
      <c r="B43" s="648">
        <v>2</v>
      </c>
      <c r="C43" s="124" t="s">
        <v>725</v>
      </c>
      <c r="D43" s="110"/>
      <c r="E43" s="644" t="s">
        <v>743</v>
      </c>
      <c r="F43" s="110"/>
      <c r="G43" s="110"/>
    </row>
    <row r="44" spans="1:7">
      <c r="A44" s="648">
        <v>5</v>
      </c>
      <c r="B44" s="648">
        <v>2</v>
      </c>
      <c r="C44" s="124" t="s">
        <v>726</v>
      </c>
      <c r="D44" s="110"/>
      <c r="E44" s="644" t="s">
        <v>744</v>
      </c>
      <c r="F44" s="110"/>
      <c r="G44" s="110"/>
    </row>
    <row r="45" spans="1:7">
      <c r="A45" s="648">
        <v>5</v>
      </c>
      <c r="B45" s="648">
        <v>2</v>
      </c>
      <c r="C45" s="124" t="s">
        <v>727</v>
      </c>
      <c r="D45" s="110"/>
      <c r="E45" s="644" t="s">
        <v>745</v>
      </c>
      <c r="F45" s="110"/>
      <c r="G45" s="110"/>
    </row>
    <row r="46" spans="1:7">
      <c r="A46" s="648">
        <v>5</v>
      </c>
      <c r="B46" s="648">
        <v>2</v>
      </c>
      <c r="C46" s="124" t="s">
        <v>728</v>
      </c>
      <c r="D46" s="110"/>
      <c r="E46" s="644" t="s">
        <v>746</v>
      </c>
      <c r="F46" s="110"/>
      <c r="G46" s="110"/>
    </row>
    <row r="47" spans="1:7">
      <c r="A47" s="648">
        <v>5</v>
      </c>
      <c r="B47" s="648">
        <v>2</v>
      </c>
      <c r="C47" s="124" t="s">
        <v>729</v>
      </c>
      <c r="D47" s="110"/>
      <c r="E47" s="644" t="s">
        <v>747</v>
      </c>
      <c r="F47" s="110"/>
      <c r="G47" s="110"/>
    </row>
    <row r="48" spans="1:7">
      <c r="A48" s="648">
        <v>5</v>
      </c>
      <c r="B48" s="648">
        <v>2</v>
      </c>
      <c r="C48" s="124" t="s">
        <v>730</v>
      </c>
      <c r="D48" s="110"/>
      <c r="E48" s="644" t="s">
        <v>748</v>
      </c>
      <c r="F48" s="110"/>
      <c r="G48" s="110"/>
    </row>
    <row r="49" spans="1:7">
      <c r="A49" s="648">
        <v>5</v>
      </c>
      <c r="B49" s="648">
        <v>2</v>
      </c>
      <c r="C49" s="124" t="s">
        <v>731</v>
      </c>
      <c r="D49" s="110"/>
      <c r="E49" s="644" t="s">
        <v>749</v>
      </c>
      <c r="F49" s="110"/>
      <c r="G49" s="110"/>
    </row>
    <row r="50" spans="1:7">
      <c r="A50" s="648">
        <v>5</v>
      </c>
      <c r="B50" s="648">
        <v>2</v>
      </c>
      <c r="C50" s="124" t="s">
        <v>733</v>
      </c>
      <c r="D50" s="110"/>
      <c r="E50" s="644" t="s">
        <v>750</v>
      </c>
      <c r="F50" s="110"/>
      <c r="G50" s="110"/>
    </row>
    <row r="51" spans="1:7">
      <c r="A51" s="648">
        <v>5</v>
      </c>
      <c r="B51" s="648">
        <v>2</v>
      </c>
      <c r="C51" s="124" t="s">
        <v>732</v>
      </c>
      <c r="D51" s="110"/>
      <c r="E51" s="644" t="s">
        <v>751</v>
      </c>
      <c r="F51" s="110"/>
      <c r="G51" s="110"/>
    </row>
    <row r="52" spans="1:7">
      <c r="A52" s="648">
        <v>5</v>
      </c>
      <c r="B52" s="648">
        <v>2</v>
      </c>
      <c r="C52" s="124" t="s">
        <v>734</v>
      </c>
      <c r="D52" s="110"/>
      <c r="E52" s="644" t="s">
        <v>752</v>
      </c>
      <c r="F52" s="110"/>
      <c r="G52" s="110"/>
    </row>
    <row r="53" spans="1:7">
      <c r="A53" s="648">
        <v>5</v>
      </c>
      <c r="B53" s="648">
        <v>2</v>
      </c>
      <c r="C53" s="124" t="s">
        <v>735</v>
      </c>
      <c r="D53" s="110"/>
      <c r="E53" s="644" t="s">
        <v>753</v>
      </c>
      <c r="F53" s="110"/>
      <c r="G53" s="110"/>
    </row>
    <row r="54" spans="1:7">
      <c r="A54" s="648">
        <v>5</v>
      </c>
      <c r="B54" s="648">
        <v>2</v>
      </c>
      <c r="C54" s="124" t="s">
        <v>736</v>
      </c>
      <c r="D54" s="110"/>
      <c r="E54" s="644" t="s">
        <v>754</v>
      </c>
      <c r="F54" s="110"/>
      <c r="G54" s="110"/>
    </row>
    <row r="55" spans="1:7">
      <c r="A55" s="648">
        <v>5</v>
      </c>
      <c r="B55" s="648">
        <v>2</v>
      </c>
      <c r="C55" s="53" t="s">
        <v>704</v>
      </c>
      <c r="E55" s="643" t="s">
        <v>713</v>
      </c>
    </row>
    <row r="56" spans="1:7">
      <c r="A56" s="648">
        <v>5</v>
      </c>
      <c r="B56" s="648">
        <v>2</v>
      </c>
      <c r="C56" s="53" t="s">
        <v>75</v>
      </c>
      <c r="E56" s="643" t="s">
        <v>712</v>
      </c>
    </row>
    <row r="57" spans="1:7">
      <c r="A57" s="648">
        <v>5</v>
      </c>
      <c r="B57" s="648">
        <v>2</v>
      </c>
      <c r="C57" s="53" t="s">
        <v>705</v>
      </c>
      <c r="E57" s="643" t="s">
        <v>755</v>
      </c>
    </row>
    <row r="58" spans="1:7">
      <c r="A58" s="648">
        <v>5</v>
      </c>
      <c r="B58" s="648">
        <v>2</v>
      </c>
      <c r="C58" s="53" t="s">
        <v>119</v>
      </c>
      <c r="E58" s="643" t="s">
        <v>756</v>
      </c>
    </row>
    <row r="59" spans="1:7">
      <c r="A59" s="648">
        <v>5</v>
      </c>
      <c r="B59" s="33">
        <v>5</v>
      </c>
      <c r="C59" s="53" t="s">
        <v>714</v>
      </c>
      <c r="E59" s="643" t="s">
        <v>757</v>
      </c>
    </row>
    <row r="60" spans="1:7">
      <c r="A60" s="648">
        <v>5</v>
      </c>
      <c r="B60" s="33">
        <v>5</v>
      </c>
      <c r="C60" s="53" t="s">
        <v>704</v>
      </c>
      <c r="E60" s="643" t="s">
        <v>758</v>
      </c>
    </row>
    <row r="61" spans="1:7">
      <c r="A61" s="648">
        <v>5</v>
      </c>
      <c r="B61" s="33">
        <v>5</v>
      </c>
      <c r="C61" s="53" t="s">
        <v>75</v>
      </c>
      <c r="E61" s="643" t="s">
        <v>760</v>
      </c>
    </row>
    <row r="62" spans="1:7">
      <c r="A62" s="648">
        <v>5</v>
      </c>
      <c r="B62" s="33">
        <v>5</v>
      </c>
      <c r="C62" s="53" t="s">
        <v>706</v>
      </c>
      <c r="E62" s="110" t="s">
        <v>582</v>
      </c>
    </row>
    <row r="63" spans="1:7">
      <c r="A63" s="648">
        <v>5</v>
      </c>
      <c r="B63" s="33">
        <v>5</v>
      </c>
      <c r="C63" s="53" t="s">
        <v>78</v>
      </c>
      <c r="E63" s="644" t="s">
        <v>761</v>
      </c>
    </row>
    <row r="64" spans="1:7">
      <c r="A64" s="648">
        <v>5</v>
      </c>
      <c r="B64" s="33">
        <v>5</v>
      </c>
      <c r="C64" s="53" t="s">
        <v>762</v>
      </c>
      <c r="E64" s="643" t="s">
        <v>763</v>
      </c>
    </row>
    <row r="65" spans="1:5">
      <c r="A65" s="648">
        <v>5</v>
      </c>
      <c r="B65" s="33">
        <v>5</v>
      </c>
      <c r="C65" s="53" t="s">
        <v>79</v>
      </c>
      <c r="E65" s="643" t="s">
        <v>764</v>
      </c>
    </row>
    <row r="66" spans="1:5">
      <c r="A66" s="648">
        <v>5</v>
      </c>
      <c r="B66" s="33">
        <v>5</v>
      </c>
      <c r="C66" s="53" t="s">
        <v>690</v>
      </c>
      <c r="E66" s="643" t="s">
        <v>765</v>
      </c>
    </row>
    <row r="67" spans="1:5">
      <c r="A67" s="648">
        <v>5</v>
      </c>
      <c r="B67" s="33">
        <v>5</v>
      </c>
      <c r="C67" s="53" t="s">
        <v>78</v>
      </c>
      <c r="E67" s="644" t="s">
        <v>766</v>
      </c>
    </row>
    <row r="68" spans="1:5">
      <c r="A68" s="648">
        <v>5</v>
      </c>
      <c r="B68" s="33">
        <v>5</v>
      </c>
      <c r="C68" s="53" t="s">
        <v>762</v>
      </c>
      <c r="E68" s="643" t="s">
        <v>767</v>
      </c>
    </row>
    <row r="69" spans="1:5">
      <c r="A69" s="648">
        <v>5</v>
      </c>
      <c r="B69" s="33">
        <v>5</v>
      </c>
      <c r="C69" s="53" t="s">
        <v>78</v>
      </c>
      <c r="E69" s="643" t="s">
        <v>768</v>
      </c>
    </row>
    <row r="70" spans="1:5">
      <c r="A70" s="648">
        <v>5</v>
      </c>
      <c r="B70" s="33">
        <v>5</v>
      </c>
      <c r="C70" s="53" t="s">
        <v>762</v>
      </c>
      <c r="E70" s="643" t="s">
        <v>769</v>
      </c>
    </row>
    <row r="71" spans="1:5">
      <c r="A71" s="648">
        <v>7</v>
      </c>
      <c r="B71" s="33"/>
      <c r="C71" s="53"/>
    </row>
  </sheetData>
  <conditionalFormatting sqref="C2:C54">
    <cfRule type="cellIs" dxfId="23" priority="61" operator="equal">
      <formula>"_"</formula>
    </cfRule>
    <cfRule type="cellIs" dxfId="22" priority="62" operator="equal">
      <formula>"-"</formula>
    </cfRule>
    <cfRule type="cellIs" dxfId="21" priority="63" operator="equal">
      <formula>"w"</formula>
    </cfRule>
    <cfRule type="cellIs" dxfId="20" priority="64" operator="equal">
      <formula>"X"</formula>
    </cfRule>
  </conditionalFormatting>
  <conditionalFormatting sqref="C55:C58">
    <cfRule type="cellIs" dxfId="19" priority="17" operator="equal">
      <formula>"_"</formula>
    </cfRule>
    <cfRule type="cellIs" dxfId="18" priority="18" operator="equal">
      <formula>"-"</formula>
    </cfRule>
    <cfRule type="cellIs" dxfId="17" priority="19" operator="equal">
      <formula>"w"</formula>
    </cfRule>
    <cfRule type="cellIs" dxfId="16" priority="20" operator="equal">
      <formula>"X"</formula>
    </cfRule>
  </conditionalFormatting>
  <conditionalFormatting sqref="C59">
    <cfRule type="cellIs" dxfId="15" priority="13" operator="equal">
      <formula>"_"</formula>
    </cfRule>
    <cfRule type="cellIs" dxfId="14" priority="14" operator="equal">
      <formula>"-"</formula>
    </cfRule>
    <cfRule type="cellIs" dxfId="13" priority="15" operator="equal">
      <formula>"w"</formula>
    </cfRule>
    <cfRule type="cellIs" dxfId="12" priority="16" operator="equal">
      <formula>"X"</formula>
    </cfRule>
  </conditionalFormatting>
  <conditionalFormatting sqref="C60:C61">
    <cfRule type="cellIs" dxfId="11" priority="9" operator="equal">
      <formula>"_"</formula>
    </cfRule>
    <cfRule type="cellIs" dxfId="10" priority="10" operator="equal">
      <formula>"-"</formula>
    </cfRule>
    <cfRule type="cellIs" dxfId="9" priority="11" operator="equal">
      <formula>"w"</formula>
    </cfRule>
    <cfRule type="cellIs" dxfId="8" priority="12" operator="equal">
      <formula>"X"</formula>
    </cfRule>
  </conditionalFormatting>
  <conditionalFormatting sqref="C62:C69">
    <cfRule type="cellIs" dxfId="7" priority="5" operator="equal">
      <formula>"_"</formula>
    </cfRule>
    <cfRule type="cellIs" dxfId="6" priority="6" operator="equal">
      <formula>"-"</formula>
    </cfRule>
    <cfRule type="cellIs" dxfId="5" priority="7" operator="equal">
      <formula>"w"</formula>
    </cfRule>
    <cfRule type="cellIs" dxfId="4" priority="8" operator="equal">
      <formula>"X"</formula>
    </cfRule>
  </conditionalFormatting>
  <conditionalFormatting sqref="C70:C71">
    <cfRule type="cellIs" dxfId="3" priority="1" operator="equal">
      <formula>"_"</formula>
    </cfRule>
    <cfRule type="cellIs" dxfId="2" priority="2" operator="equal">
      <formula>"-"</formula>
    </cfRule>
    <cfRule type="cellIs" dxfId="1" priority="3" operator="equal">
      <formula>"w"</formula>
    </cfRule>
    <cfRule type="cellIs" dxfId="0" priority="4" operator="equal">
      <formula>"X"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4" r:id="rId12"/>
    <hyperlink ref="E15" r:id="rId13"/>
    <hyperlink ref="E16" r:id="rId14"/>
    <hyperlink ref="E17" r:id="rId15"/>
    <hyperlink ref="E18" r:id="rId16"/>
    <hyperlink ref="E20" r:id="rId17"/>
    <hyperlink ref="E21" r:id="rId18"/>
    <hyperlink ref="E24" r:id="rId19"/>
    <hyperlink ref="E25" r:id="rId20"/>
    <hyperlink ref="E26" r:id="rId21"/>
    <hyperlink ref="E30" r:id="rId22"/>
    <hyperlink ref="E32" r:id="rId23"/>
    <hyperlink ref="E33" r:id="rId24"/>
    <hyperlink ref="E31" r:id="rId25"/>
    <hyperlink ref="E29" r:id="rId26"/>
    <hyperlink ref="E27" r:id="rId27"/>
    <hyperlink ref="E22" r:id="rId28"/>
    <hyperlink ref="E19" r:id="rId29"/>
    <hyperlink ref="E36" r:id="rId30"/>
    <hyperlink ref="E37" r:id="rId31"/>
    <hyperlink ref="E55" r:id="rId32"/>
    <hyperlink ref="E56" r:id="rId33"/>
    <hyperlink ref="E57" r:id="rId34"/>
    <hyperlink ref="E58" r:id="rId35"/>
    <hyperlink ref="E59" r:id="rId36"/>
    <hyperlink ref="E60" r:id="rId37"/>
    <hyperlink ref="E61" r:id="rId38" location="/consulta"/>
    <hyperlink ref="E63" r:id="rId39"/>
    <hyperlink ref="E64" r:id="rId40"/>
    <hyperlink ref="E65" r:id="rId41"/>
    <hyperlink ref="E66" r:id="rId42"/>
    <hyperlink ref="E67" r:id="rId43"/>
    <hyperlink ref="E68" r:id="rId44"/>
    <hyperlink ref="E69" r:id="rId45"/>
    <hyperlink ref="E70" r:id="rId46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7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G30" sqref="G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571"/>
      <c r="B2" s="572"/>
      <c r="C2" s="572"/>
      <c r="D2" s="572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583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584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584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584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584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584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584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584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584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584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584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584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584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584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584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584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585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583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584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584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584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584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584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584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584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584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584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584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584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584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67" priority="9" operator="equal">
      <formula>"x"</formula>
    </cfRule>
  </conditionalFormatting>
  <conditionalFormatting sqref="C1:K42 B2:B42 A1:A42">
    <cfRule type="cellIs" dxfId="66" priority="2" operator="equal">
      <formula>"-"</formula>
    </cfRule>
    <cfRule type="cellIs" dxfId="65" priority="3" operator="equal">
      <formula>"w"</formula>
    </cfRule>
    <cfRule type="cellIs" dxfId="64" priority="4" operator="equal">
      <formula>"X"</formula>
    </cfRule>
  </conditionalFormatting>
  <conditionalFormatting sqref="C1:K47 B2:B47 A1:A47">
    <cfRule type="cellIs" dxfId="63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7" sqref="C7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571"/>
      <c r="B3" s="572"/>
      <c r="C3" s="572"/>
      <c r="D3" s="572"/>
      <c r="E3" s="61" t="s">
        <v>58</v>
      </c>
      <c r="F3" s="571" t="s">
        <v>57</v>
      </c>
      <c r="G3" s="572"/>
      <c r="H3" s="576"/>
      <c r="I3" s="61" t="s">
        <v>59</v>
      </c>
      <c r="J3" s="61" t="s">
        <v>60</v>
      </c>
      <c r="K3" s="61" t="s">
        <v>61</v>
      </c>
    </row>
    <row r="4" spans="1:11" ht="15.75">
      <c r="A4" s="583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584"/>
      <c r="B5" s="74"/>
      <c r="C5" s="89" t="s">
        <v>71</v>
      </c>
      <c r="D5" s="74"/>
      <c r="E5" s="91"/>
      <c r="F5" s="586" t="s">
        <v>96</v>
      </c>
      <c r="G5" s="587"/>
      <c r="H5" s="588"/>
      <c r="I5" s="91"/>
      <c r="J5" s="65"/>
      <c r="K5" s="65"/>
    </row>
    <row r="6" spans="1:11" ht="15.75">
      <c r="A6" s="584"/>
      <c r="B6" s="74"/>
      <c r="C6" s="89" t="s">
        <v>97</v>
      </c>
      <c r="D6" s="92"/>
      <c r="E6" s="91"/>
      <c r="F6" s="586" t="s">
        <v>63</v>
      </c>
      <c r="G6" s="587"/>
      <c r="H6" s="588"/>
      <c r="I6" s="91"/>
      <c r="J6" s="65"/>
      <c r="K6" s="65"/>
    </row>
    <row r="7" spans="1:11">
      <c r="A7" s="584"/>
      <c r="B7" s="73"/>
      <c r="C7" s="75" t="s">
        <v>3</v>
      </c>
      <c r="D7" s="75"/>
      <c r="E7" s="91"/>
      <c r="F7" s="586" t="s">
        <v>96</v>
      </c>
      <c r="G7" s="587"/>
      <c r="H7" s="588"/>
      <c r="I7" s="91"/>
      <c r="J7" s="65"/>
      <c r="K7" s="65"/>
    </row>
    <row r="8" spans="1:11">
      <c r="A8" s="584"/>
      <c r="B8" s="73"/>
      <c r="C8" s="75" t="s">
        <v>35</v>
      </c>
      <c r="D8" s="75"/>
      <c r="E8" s="91"/>
      <c r="F8" s="586" t="s">
        <v>63</v>
      </c>
      <c r="G8" s="587"/>
      <c r="H8" s="588"/>
      <c r="I8" s="91"/>
      <c r="J8" s="65"/>
      <c r="K8" s="65"/>
    </row>
    <row r="9" spans="1:11">
      <c r="A9" s="584"/>
      <c r="B9" s="73"/>
      <c r="C9" s="75"/>
      <c r="D9" s="75" t="s">
        <v>103</v>
      </c>
      <c r="E9" s="91"/>
      <c r="F9" s="586" t="s">
        <v>63</v>
      </c>
      <c r="G9" s="587"/>
      <c r="H9" s="588"/>
      <c r="I9" s="91"/>
      <c r="J9" s="65"/>
      <c r="K9" s="65"/>
    </row>
    <row r="10" spans="1:11" ht="15.75">
      <c r="A10" s="584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584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584"/>
      <c r="B12" s="74"/>
      <c r="C12" s="75"/>
      <c r="D12" s="53" t="s">
        <v>100</v>
      </c>
      <c r="E12" s="91"/>
      <c r="F12" s="586" t="s">
        <v>63</v>
      </c>
      <c r="G12" s="587"/>
      <c r="H12" s="588"/>
      <c r="I12" s="91"/>
      <c r="J12" s="65"/>
      <c r="K12" s="65"/>
    </row>
    <row r="13" spans="1:11" ht="15.75">
      <c r="A13" s="584"/>
      <c r="B13" s="74"/>
      <c r="C13" s="73"/>
      <c r="D13" s="53" t="s">
        <v>75</v>
      </c>
      <c r="E13" s="91"/>
      <c r="F13" s="586" t="s">
        <v>63</v>
      </c>
      <c r="G13" s="587"/>
      <c r="H13" s="588"/>
      <c r="I13" s="91"/>
      <c r="J13" s="65"/>
      <c r="K13" s="65"/>
    </row>
    <row r="14" spans="1:11" ht="15.75">
      <c r="A14" s="584"/>
      <c r="B14" s="74"/>
      <c r="C14" s="73"/>
      <c r="D14" s="53" t="s">
        <v>73</v>
      </c>
      <c r="E14" s="91"/>
      <c r="F14" s="586" t="s">
        <v>63</v>
      </c>
      <c r="G14" s="587"/>
      <c r="H14" s="588"/>
      <c r="I14" s="91"/>
      <c r="J14" s="65"/>
      <c r="K14" s="65"/>
    </row>
    <row r="15" spans="1:11" ht="15.75">
      <c r="A15" s="584"/>
      <c r="B15" s="74"/>
      <c r="C15" s="73"/>
      <c r="D15" s="53" t="s">
        <v>101</v>
      </c>
      <c r="E15" s="91"/>
      <c r="F15" s="586" t="s">
        <v>63</v>
      </c>
      <c r="G15" s="587"/>
      <c r="H15" s="588"/>
      <c r="I15" s="91"/>
      <c r="J15" s="65"/>
      <c r="K15" s="65"/>
    </row>
    <row r="16" spans="1:11" ht="15.75">
      <c r="A16" s="584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584"/>
      <c r="B17" s="74"/>
      <c r="C17" s="75"/>
      <c r="D17" s="53" t="s">
        <v>100</v>
      </c>
      <c r="E17" s="91"/>
      <c r="F17" s="586" t="s">
        <v>91</v>
      </c>
      <c r="G17" s="587"/>
      <c r="H17" s="588"/>
      <c r="I17" s="91"/>
      <c r="J17" s="65"/>
      <c r="K17" s="65"/>
    </row>
    <row r="18" spans="1:11" ht="15.75">
      <c r="A18" s="584"/>
      <c r="B18" s="74"/>
      <c r="C18" s="73"/>
      <c r="D18" s="53" t="s">
        <v>77</v>
      </c>
      <c r="E18" s="91"/>
      <c r="F18" s="586" t="s">
        <v>91</v>
      </c>
      <c r="G18" s="587"/>
      <c r="H18" s="588"/>
      <c r="I18" s="91"/>
      <c r="J18" s="65"/>
      <c r="K18" s="65"/>
    </row>
    <row r="19" spans="1:11" ht="15.75">
      <c r="A19" s="584"/>
      <c r="B19" s="74"/>
      <c r="C19" s="73"/>
      <c r="D19" s="53" t="s">
        <v>78</v>
      </c>
      <c r="E19" s="65"/>
      <c r="F19" s="589" t="s">
        <v>91</v>
      </c>
      <c r="G19" s="590"/>
      <c r="H19" s="591"/>
      <c r="I19" s="65"/>
      <c r="J19" s="65"/>
      <c r="K19" s="65"/>
    </row>
    <row r="20" spans="1:11" ht="15.75">
      <c r="A20" s="584"/>
      <c r="B20" s="74"/>
      <c r="C20" s="74"/>
      <c r="D20" s="53" t="s">
        <v>79</v>
      </c>
      <c r="E20" s="65"/>
      <c r="F20" s="589" t="s">
        <v>91</v>
      </c>
      <c r="G20" s="590"/>
      <c r="H20" s="591"/>
      <c r="I20" s="65"/>
      <c r="J20" s="65"/>
      <c r="K20" s="65"/>
    </row>
    <row r="21" spans="1:11" ht="15.75">
      <c r="A21" s="585"/>
      <c r="B21" s="79"/>
      <c r="C21" s="81"/>
      <c r="D21" s="54" t="s">
        <v>89</v>
      </c>
      <c r="E21" s="66"/>
      <c r="F21" s="595" t="s">
        <v>91</v>
      </c>
      <c r="G21" s="596"/>
      <c r="H21" s="597"/>
      <c r="I21" s="66"/>
      <c r="J21" s="66"/>
      <c r="K21" s="66"/>
    </row>
    <row r="22" spans="1:11" ht="15.75">
      <c r="A22" s="583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584"/>
      <c r="B23" s="84"/>
      <c r="C23" s="53" t="s">
        <v>97</v>
      </c>
      <c r="D23" s="53"/>
      <c r="E23" s="65"/>
      <c r="F23" s="589" t="s">
        <v>63</v>
      </c>
      <c r="G23" s="590"/>
      <c r="H23" s="591"/>
      <c r="I23" s="65"/>
      <c r="J23" s="65"/>
      <c r="K23" s="65"/>
    </row>
    <row r="24" spans="1:11" ht="15.75">
      <c r="A24" s="584"/>
      <c r="B24" s="84"/>
      <c r="C24" s="53" t="s">
        <v>35</v>
      </c>
      <c r="D24" s="53"/>
      <c r="E24" s="65"/>
      <c r="F24" s="589" t="s">
        <v>96</v>
      </c>
      <c r="G24" s="590"/>
      <c r="H24" s="591"/>
      <c r="I24" s="65"/>
      <c r="J24" s="65"/>
      <c r="K24" s="65"/>
    </row>
    <row r="25" spans="1:11" ht="15.75">
      <c r="A25" s="584"/>
      <c r="B25" s="84"/>
      <c r="C25" s="53"/>
      <c r="D25" s="53" t="s">
        <v>103</v>
      </c>
      <c r="E25" s="65"/>
      <c r="F25" s="589" t="s">
        <v>63</v>
      </c>
      <c r="G25" s="590"/>
      <c r="H25" s="591"/>
      <c r="I25" s="65"/>
      <c r="J25" s="65"/>
      <c r="K25" s="65"/>
    </row>
    <row r="26" spans="1:11" ht="15.75">
      <c r="A26" s="584"/>
      <c r="B26" s="84"/>
      <c r="C26" s="53" t="s">
        <v>45</v>
      </c>
      <c r="D26" s="53"/>
      <c r="E26" s="65"/>
      <c r="F26" s="589" t="s">
        <v>96</v>
      </c>
      <c r="G26" s="590"/>
      <c r="H26" s="591"/>
      <c r="I26" s="65"/>
      <c r="J26" s="65"/>
      <c r="K26" s="65"/>
    </row>
    <row r="27" spans="1:11" ht="15.75">
      <c r="A27" s="584"/>
      <c r="B27" s="84"/>
      <c r="C27" s="53"/>
      <c r="D27" s="53" t="s">
        <v>105</v>
      </c>
      <c r="E27" s="65"/>
      <c r="F27" s="589" t="s">
        <v>63</v>
      </c>
      <c r="G27" s="590"/>
      <c r="H27" s="591"/>
      <c r="I27" s="65"/>
      <c r="J27" s="65"/>
      <c r="K27" s="65"/>
    </row>
    <row r="28" spans="1:11" ht="15.75">
      <c r="A28" s="584"/>
      <c r="B28" s="84"/>
      <c r="C28" s="101" t="s">
        <v>112</v>
      </c>
      <c r="D28" s="100"/>
      <c r="E28" s="65"/>
      <c r="F28" s="589" t="s">
        <v>64</v>
      </c>
      <c r="G28" s="590"/>
      <c r="H28" s="591"/>
      <c r="I28" s="65"/>
      <c r="J28" s="65"/>
      <c r="K28" s="65"/>
    </row>
    <row r="29" spans="1:11" ht="15.75">
      <c r="A29" s="584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584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584"/>
      <c r="B31" s="1"/>
      <c r="C31" s="75"/>
      <c r="D31" s="53" t="s">
        <v>100</v>
      </c>
      <c r="E31" s="65"/>
      <c r="F31" s="589" t="s">
        <v>63</v>
      </c>
      <c r="G31" s="590"/>
      <c r="H31" s="591"/>
      <c r="I31" s="65"/>
      <c r="J31" s="65"/>
      <c r="K31" s="65"/>
    </row>
    <row r="32" spans="1:11">
      <c r="A32" s="584"/>
      <c r="B32" s="1"/>
      <c r="C32" s="73"/>
      <c r="D32" s="53" t="s">
        <v>75</v>
      </c>
      <c r="E32" s="65"/>
      <c r="F32" s="589" t="s">
        <v>63</v>
      </c>
      <c r="G32" s="590"/>
      <c r="H32" s="591"/>
      <c r="I32" s="65"/>
      <c r="J32" s="65"/>
      <c r="K32" s="65"/>
    </row>
    <row r="33" spans="1:11">
      <c r="A33" s="584"/>
      <c r="B33" s="1"/>
      <c r="C33" s="73"/>
      <c r="D33" s="53" t="s">
        <v>73</v>
      </c>
      <c r="E33" s="65"/>
      <c r="F33" s="589" t="s">
        <v>64</v>
      </c>
      <c r="G33" s="590"/>
      <c r="H33" s="591"/>
      <c r="I33" s="65"/>
      <c r="J33" s="65"/>
      <c r="K33" s="65"/>
    </row>
    <row r="34" spans="1:11" ht="15.75">
      <c r="A34" s="584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584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584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584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584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584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584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584"/>
      <c r="B41" s="74" t="s">
        <v>106</v>
      </c>
      <c r="C41" s="73"/>
      <c r="D41" s="53"/>
      <c r="E41" s="66"/>
      <c r="F41" s="595"/>
      <c r="G41" s="596"/>
      <c r="H41" s="597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592"/>
      <c r="G42" s="593"/>
      <c r="H42" s="594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</mergeCells>
  <conditionalFormatting sqref="A3:D42">
    <cfRule type="cellIs" dxfId="62" priority="5" operator="equal">
      <formula>"-"</formula>
    </cfRule>
    <cfRule type="cellIs" dxfId="61" priority="6" operator="equal">
      <formula>"w"</formula>
    </cfRule>
    <cfRule type="cellIs" dxfId="60" priority="7" operator="equal">
      <formula>"X"</formula>
    </cfRule>
  </conditionalFormatting>
  <conditionalFormatting sqref="A1:F52 I1:L52 G1:H2 G4:H4 G10:H11 G16:H16 G22:H22 G34:H40 G43:H52 G29:H30">
    <cfRule type="cellIs" dxfId="59" priority="5" operator="equal">
      <formula>"_"</formula>
    </cfRule>
  </conditionalFormatting>
  <conditionalFormatting sqref="A1:F50 I1:L50 G1:H2 G4:H4 G10:H11 G16:H16 G22:H22 G34:H40 G43:H50 G29:H30">
    <cfRule type="cellIs" dxfId="58" priority="2" operator="equal">
      <formula>"-"</formula>
    </cfRule>
  </conditionalFormatting>
  <conditionalFormatting sqref="A1:F49 I1:L49 G1:H2 G4:H4 G10:H11 G16:H16 G22:H22 G34:H40 G43:H49 G29:H30">
    <cfRule type="cellIs" dxfId="57" priority="3" operator="equal">
      <formula>"w"</formula>
    </cfRule>
    <cfRule type="cellIs" dxfId="56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F40" sqref="F4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doc_PIUS_BASE</vt:lpstr>
      <vt:lpstr>exemplos</vt:lpstr>
      <vt:lpstr>documentos</vt:lpstr>
      <vt:lpstr>doc_PIUS </vt:lpstr>
      <vt:lpstr>sup_hiperlinks</vt:lpstr>
      <vt:lpstr>hiperlinks</vt:lpstr>
      <vt:lpstr>PIUS menores</vt:lpstr>
      <vt:lpstr>PIUS maiores</vt:lpstr>
      <vt:lpstr>superado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x432524</cp:lastModifiedBy>
  <dcterms:created xsi:type="dcterms:W3CDTF">2018-03-27T17:19:08Z</dcterms:created>
  <dcterms:modified xsi:type="dcterms:W3CDTF">2018-04-27T15:00:42Z</dcterms:modified>
</cp:coreProperties>
</file>